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426"/>
  <workbookPr/>
  <mc:AlternateContent xmlns:mc="http://schemas.openxmlformats.org/markup-compatibility/2006">
    <mc:Choice Requires="x15">
      <x15ac:absPath xmlns:x15ac="http://schemas.microsoft.com/office/spreadsheetml/2010/11/ac" url="D:\akce\00 Tomáš\2019\Mikulašská\CD - Mikulášská 12-2020\I etapa\"/>
    </mc:Choice>
  </mc:AlternateContent>
  <xr:revisionPtr revIDLastSave="0" documentId="13_ncr:1_{E28822E4-88E5-4B38-B2B9-B35D98B3F6C6}" xr6:coauthVersionLast="45" xr6:coauthVersionMax="45" xr10:uidLastSave="{00000000-0000-0000-0000-000000000000}"/>
  <bookViews>
    <workbookView xWindow="-120" yWindow="-120" windowWidth="29040" windowHeight="17790" xr2:uid="{00000000-000D-0000-FFFF-FFFF00000000}"/>
  </bookViews>
  <sheets>
    <sheet name="Rekapitulace stavby" sheetId="1" r:id="rId1"/>
    <sheet name="SO 101 - I etapa " sheetId="2" r:id="rId2"/>
  </sheets>
  <definedNames>
    <definedName name="_xlnm._FilterDatabase" localSheetId="1" hidden="1">'SO 101 - I etapa '!$C$132:$K$799</definedName>
    <definedName name="_xlnm.Print_Titles" localSheetId="0">'Rekapitulace stavby'!$92:$92</definedName>
    <definedName name="_xlnm.Print_Titles" localSheetId="1">'SO 101 - I etapa '!$132:$132</definedName>
    <definedName name="_xlnm.Print_Area" localSheetId="0">'Rekapitulace stavby'!$D$4:$AO$76,'Rekapitulace stavby'!$C$82:$AQ$96</definedName>
    <definedName name="_xlnm.Print_Area" localSheetId="1">'SO 101 - I etapa '!$C$4:$J$76,'SO 101 - I etapa '!$C$120:$K$799</definedName>
  </definedNames>
  <calcPr calcId="181029"/>
</workbook>
</file>

<file path=xl/calcChain.xml><?xml version="1.0" encoding="utf-8"?>
<calcChain xmlns="http://schemas.openxmlformats.org/spreadsheetml/2006/main">
  <c r="J37" i="2" l="1"/>
  <c r="J36" i="2"/>
  <c r="AY95" i="1"/>
  <c r="J35" i="2"/>
  <c r="AX95" i="1" s="1"/>
  <c r="BI796" i="2"/>
  <c r="BH796" i="2"/>
  <c r="BG796" i="2"/>
  <c r="BF796" i="2"/>
  <c r="T796" i="2"/>
  <c r="R796" i="2"/>
  <c r="P796" i="2"/>
  <c r="BI793" i="2"/>
  <c r="BH793" i="2"/>
  <c r="BG793" i="2"/>
  <c r="BF793" i="2"/>
  <c r="T793" i="2"/>
  <c r="R793" i="2"/>
  <c r="P793" i="2"/>
  <c r="BI788" i="2"/>
  <c r="BH788" i="2"/>
  <c r="BG788" i="2"/>
  <c r="BF788" i="2"/>
  <c r="T788" i="2"/>
  <c r="R788" i="2"/>
  <c r="P788" i="2"/>
  <c r="BI780" i="2"/>
  <c r="BH780" i="2"/>
  <c r="BG780" i="2"/>
  <c r="BF780" i="2"/>
  <c r="T780" i="2"/>
  <c r="T779" i="2" s="1"/>
  <c r="R780" i="2"/>
  <c r="R779" i="2"/>
  <c r="P780" i="2"/>
  <c r="P779" i="2" s="1"/>
  <c r="BI775" i="2"/>
  <c r="BH775" i="2"/>
  <c r="BG775" i="2"/>
  <c r="BF775" i="2"/>
  <c r="T775" i="2"/>
  <c r="R775" i="2"/>
  <c r="P775" i="2"/>
  <c r="BI770" i="2"/>
  <c r="BH770" i="2"/>
  <c r="BG770" i="2"/>
  <c r="BF770" i="2"/>
  <c r="T770" i="2"/>
  <c r="R770" i="2"/>
  <c r="P770" i="2"/>
  <c r="BI760" i="2"/>
  <c r="BH760" i="2"/>
  <c r="BG760" i="2"/>
  <c r="BF760" i="2"/>
  <c r="T760" i="2"/>
  <c r="T759" i="2" s="1"/>
  <c r="R760" i="2"/>
  <c r="R759" i="2"/>
  <c r="P760" i="2"/>
  <c r="P759" i="2" s="1"/>
  <c r="BI756" i="2"/>
  <c r="BH756" i="2"/>
  <c r="BG756" i="2"/>
  <c r="BF756" i="2"/>
  <c r="T756" i="2"/>
  <c r="R756" i="2"/>
  <c r="P756" i="2"/>
  <c r="BI752" i="2"/>
  <c r="BH752" i="2"/>
  <c r="BG752" i="2"/>
  <c r="BF752" i="2"/>
  <c r="T752" i="2"/>
  <c r="R752" i="2"/>
  <c r="P752" i="2"/>
  <c r="BI746" i="2"/>
  <c r="BH746" i="2"/>
  <c r="BG746" i="2"/>
  <c r="BF746" i="2"/>
  <c r="T746" i="2"/>
  <c r="T745" i="2" s="1"/>
  <c r="T744" i="2" s="1"/>
  <c r="R746" i="2"/>
  <c r="R745" i="2"/>
  <c r="R744" i="2" s="1"/>
  <c r="P746" i="2"/>
  <c r="P745" i="2"/>
  <c r="P744" i="2"/>
  <c r="BI741" i="2"/>
  <c r="BH741" i="2"/>
  <c r="BG741" i="2"/>
  <c r="BF741" i="2"/>
  <c r="T741" i="2"/>
  <c r="R741" i="2"/>
  <c r="P741" i="2"/>
  <c r="BI738" i="2"/>
  <c r="BH738" i="2"/>
  <c r="BG738" i="2"/>
  <c r="BF738" i="2"/>
  <c r="T738" i="2"/>
  <c r="R738" i="2"/>
  <c r="P738" i="2"/>
  <c r="BI730" i="2"/>
  <c r="BH730" i="2"/>
  <c r="BG730" i="2"/>
  <c r="BF730" i="2"/>
  <c r="T730" i="2"/>
  <c r="R730" i="2"/>
  <c r="P730" i="2"/>
  <c r="BI721" i="2"/>
  <c r="BH721" i="2"/>
  <c r="BG721" i="2"/>
  <c r="BF721" i="2"/>
  <c r="T721" i="2"/>
  <c r="R721" i="2"/>
  <c r="P721" i="2"/>
  <c r="BI717" i="2"/>
  <c r="BH717" i="2"/>
  <c r="BG717" i="2"/>
  <c r="BF717" i="2"/>
  <c r="T717" i="2"/>
  <c r="R717" i="2"/>
  <c r="P717" i="2"/>
  <c r="BI713" i="2"/>
  <c r="BH713" i="2"/>
  <c r="BG713" i="2"/>
  <c r="BF713" i="2"/>
  <c r="T713" i="2"/>
  <c r="R713" i="2"/>
  <c r="P713" i="2"/>
  <c r="BI699" i="2"/>
  <c r="BH699" i="2"/>
  <c r="BG699" i="2"/>
  <c r="BF699" i="2"/>
  <c r="T699" i="2"/>
  <c r="R699" i="2"/>
  <c r="P699" i="2"/>
  <c r="BI692" i="2"/>
  <c r="BH692" i="2"/>
  <c r="BG692" i="2"/>
  <c r="BF692" i="2"/>
  <c r="T692" i="2"/>
  <c r="R692" i="2"/>
  <c r="P692" i="2"/>
  <c r="BI686" i="2"/>
  <c r="BH686" i="2"/>
  <c r="BG686" i="2"/>
  <c r="BF686" i="2"/>
  <c r="T686" i="2"/>
  <c r="R686" i="2"/>
  <c r="P686" i="2"/>
  <c r="BI678" i="2"/>
  <c r="BH678" i="2"/>
  <c r="BG678" i="2"/>
  <c r="BF678" i="2"/>
  <c r="T678" i="2"/>
  <c r="R678" i="2"/>
  <c r="P678" i="2"/>
  <c r="BI671" i="2"/>
  <c r="BH671" i="2"/>
  <c r="BG671" i="2"/>
  <c r="BF671" i="2"/>
  <c r="T671" i="2"/>
  <c r="R671" i="2"/>
  <c r="P671" i="2"/>
  <c r="BI665" i="2"/>
  <c r="BH665" i="2"/>
  <c r="BG665" i="2"/>
  <c r="BF665" i="2"/>
  <c r="T665" i="2"/>
  <c r="R665" i="2"/>
  <c r="P665" i="2"/>
  <c r="BI658" i="2"/>
  <c r="BH658" i="2"/>
  <c r="BG658" i="2"/>
  <c r="BF658" i="2"/>
  <c r="T658" i="2"/>
  <c r="R658" i="2"/>
  <c r="P658" i="2"/>
  <c r="BI651" i="2"/>
  <c r="BH651" i="2"/>
  <c r="BG651" i="2"/>
  <c r="BF651" i="2"/>
  <c r="T651" i="2"/>
  <c r="R651" i="2"/>
  <c r="P651" i="2"/>
  <c r="BI645" i="2"/>
  <c r="BH645" i="2"/>
  <c r="BG645" i="2"/>
  <c r="BF645" i="2"/>
  <c r="T645" i="2"/>
  <c r="R645" i="2"/>
  <c r="P645" i="2"/>
  <c r="BI639" i="2"/>
  <c r="BH639" i="2"/>
  <c r="BG639" i="2"/>
  <c r="BF639" i="2"/>
  <c r="T639" i="2"/>
  <c r="R639" i="2"/>
  <c r="P639" i="2"/>
  <c r="BI634" i="2"/>
  <c r="BH634" i="2"/>
  <c r="BG634" i="2"/>
  <c r="BF634" i="2"/>
  <c r="T634" i="2"/>
  <c r="R634" i="2"/>
  <c r="P634" i="2"/>
  <c r="BI630" i="2"/>
  <c r="BH630" i="2"/>
  <c r="BG630" i="2"/>
  <c r="BF630" i="2"/>
  <c r="T630" i="2"/>
  <c r="R630" i="2"/>
  <c r="P630" i="2"/>
  <c r="BI623" i="2"/>
  <c r="BH623" i="2"/>
  <c r="BG623" i="2"/>
  <c r="BF623" i="2"/>
  <c r="T623" i="2"/>
  <c r="R623" i="2"/>
  <c r="P623" i="2"/>
  <c r="BI619" i="2"/>
  <c r="BH619" i="2"/>
  <c r="BG619" i="2"/>
  <c r="BF619" i="2"/>
  <c r="T619" i="2"/>
  <c r="R619" i="2"/>
  <c r="P619" i="2"/>
  <c r="BI615" i="2"/>
  <c r="BH615" i="2"/>
  <c r="BG615" i="2"/>
  <c r="BF615" i="2"/>
  <c r="T615" i="2"/>
  <c r="R615" i="2"/>
  <c r="P615" i="2"/>
  <c r="BI609" i="2"/>
  <c r="BH609" i="2"/>
  <c r="BG609" i="2"/>
  <c r="BF609" i="2"/>
  <c r="T609" i="2"/>
  <c r="R609" i="2"/>
  <c r="P609" i="2"/>
  <c r="BI605" i="2"/>
  <c r="BH605" i="2"/>
  <c r="BG605" i="2"/>
  <c r="BF605" i="2"/>
  <c r="T605" i="2"/>
  <c r="R605" i="2"/>
  <c r="P605" i="2"/>
  <c r="BI601" i="2"/>
  <c r="BH601" i="2"/>
  <c r="BG601" i="2"/>
  <c r="BF601" i="2"/>
  <c r="T601" i="2"/>
  <c r="R601" i="2"/>
  <c r="P601" i="2"/>
  <c r="BI597" i="2"/>
  <c r="BH597" i="2"/>
  <c r="BG597" i="2"/>
  <c r="BF597" i="2"/>
  <c r="T597" i="2"/>
  <c r="R597" i="2"/>
  <c r="P597" i="2"/>
  <c r="BI590" i="2"/>
  <c r="BH590" i="2"/>
  <c r="BG590" i="2"/>
  <c r="BF590" i="2"/>
  <c r="T590" i="2"/>
  <c r="R590" i="2"/>
  <c r="P590" i="2"/>
  <c r="BI586" i="2"/>
  <c r="BH586" i="2"/>
  <c r="BG586" i="2"/>
  <c r="BF586" i="2"/>
  <c r="T586" i="2"/>
  <c r="R586" i="2"/>
  <c r="P586" i="2"/>
  <c r="BI578" i="2"/>
  <c r="BH578" i="2"/>
  <c r="BG578" i="2"/>
  <c r="BF578" i="2"/>
  <c r="T578" i="2"/>
  <c r="R578" i="2"/>
  <c r="P578" i="2"/>
  <c r="BI573" i="2"/>
  <c r="BH573" i="2"/>
  <c r="BG573" i="2"/>
  <c r="BF573" i="2"/>
  <c r="T573" i="2"/>
  <c r="R573" i="2"/>
  <c r="P573" i="2"/>
  <c r="BI563" i="2"/>
  <c r="BH563" i="2"/>
  <c r="BG563" i="2"/>
  <c r="BF563" i="2"/>
  <c r="T563" i="2"/>
  <c r="R563" i="2"/>
  <c r="P563" i="2"/>
  <c r="BI556" i="2"/>
  <c r="BH556" i="2"/>
  <c r="BG556" i="2"/>
  <c r="BF556" i="2"/>
  <c r="T556" i="2"/>
  <c r="R556" i="2"/>
  <c r="P556" i="2"/>
  <c r="BI550" i="2"/>
  <c r="BH550" i="2"/>
  <c r="BG550" i="2"/>
  <c r="BF550" i="2"/>
  <c r="T550" i="2"/>
  <c r="R550" i="2"/>
  <c r="P550" i="2"/>
  <c r="BI547" i="2"/>
  <c r="BH547" i="2"/>
  <c r="BG547" i="2"/>
  <c r="BF547" i="2"/>
  <c r="T547" i="2"/>
  <c r="R547" i="2"/>
  <c r="P547" i="2"/>
  <c r="BI544" i="2"/>
  <c r="BH544" i="2"/>
  <c r="BG544" i="2"/>
  <c r="BF544" i="2"/>
  <c r="T544" i="2"/>
  <c r="R544" i="2"/>
  <c r="P544" i="2"/>
  <c r="BI541" i="2"/>
  <c r="BH541" i="2"/>
  <c r="BG541" i="2"/>
  <c r="BF541" i="2"/>
  <c r="T541" i="2"/>
  <c r="R541" i="2"/>
  <c r="P541" i="2"/>
  <c r="BI538" i="2"/>
  <c r="BH538" i="2"/>
  <c r="BG538" i="2"/>
  <c r="BF538" i="2"/>
  <c r="T538" i="2"/>
  <c r="R538" i="2"/>
  <c r="P538" i="2"/>
  <c r="BI535" i="2"/>
  <c r="BH535" i="2"/>
  <c r="BG535" i="2"/>
  <c r="BF535" i="2"/>
  <c r="T535" i="2"/>
  <c r="R535" i="2"/>
  <c r="P535" i="2"/>
  <c r="BI530" i="2"/>
  <c r="BH530" i="2"/>
  <c r="BG530" i="2"/>
  <c r="BF530" i="2"/>
  <c r="T530" i="2"/>
  <c r="R530" i="2"/>
  <c r="P530" i="2"/>
  <c r="BI525" i="2"/>
  <c r="BH525" i="2"/>
  <c r="BG525" i="2"/>
  <c r="BF525" i="2"/>
  <c r="T525" i="2"/>
  <c r="R525" i="2"/>
  <c r="P525" i="2"/>
  <c r="BI520" i="2"/>
  <c r="BH520" i="2"/>
  <c r="BG520" i="2"/>
  <c r="BF520" i="2"/>
  <c r="T520" i="2"/>
  <c r="R520" i="2"/>
  <c r="P520" i="2"/>
  <c r="BI514" i="2"/>
  <c r="BH514" i="2"/>
  <c r="BG514" i="2"/>
  <c r="BF514" i="2"/>
  <c r="T514" i="2"/>
  <c r="R514" i="2"/>
  <c r="P514" i="2"/>
  <c r="BI508" i="2"/>
  <c r="BH508" i="2"/>
  <c r="BG508" i="2"/>
  <c r="BF508" i="2"/>
  <c r="T508" i="2"/>
  <c r="R508" i="2"/>
  <c r="P508" i="2"/>
  <c r="BI504" i="2"/>
  <c r="BH504" i="2"/>
  <c r="BG504" i="2"/>
  <c r="BF504" i="2"/>
  <c r="T504" i="2"/>
  <c r="R504" i="2"/>
  <c r="P504" i="2"/>
  <c r="BI500" i="2"/>
  <c r="BH500" i="2"/>
  <c r="BG500" i="2"/>
  <c r="BF500" i="2"/>
  <c r="T500" i="2"/>
  <c r="R500" i="2"/>
  <c r="P500" i="2"/>
  <c r="BI496" i="2"/>
  <c r="BH496" i="2"/>
  <c r="BG496" i="2"/>
  <c r="BF496" i="2"/>
  <c r="T496" i="2"/>
  <c r="R496" i="2"/>
  <c r="P496" i="2"/>
  <c r="BI491" i="2"/>
  <c r="BH491" i="2"/>
  <c r="BG491" i="2"/>
  <c r="BF491" i="2"/>
  <c r="T491" i="2"/>
  <c r="R491" i="2"/>
  <c r="P491" i="2"/>
  <c r="BI487" i="2"/>
  <c r="BH487" i="2"/>
  <c r="BG487" i="2"/>
  <c r="BF487" i="2"/>
  <c r="T487" i="2"/>
  <c r="R487" i="2"/>
  <c r="P487" i="2"/>
  <c r="BI484" i="2"/>
  <c r="BH484" i="2"/>
  <c r="BG484" i="2"/>
  <c r="BF484" i="2"/>
  <c r="T484" i="2"/>
  <c r="R484" i="2"/>
  <c r="P484" i="2"/>
  <c r="BI481" i="2"/>
  <c r="BH481" i="2"/>
  <c r="BG481" i="2"/>
  <c r="BF481" i="2"/>
  <c r="T481" i="2"/>
  <c r="R481" i="2"/>
  <c r="P481" i="2"/>
  <c r="BI478" i="2"/>
  <c r="BH478" i="2"/>
  <c r="BG478" i="2"/>
  <c r="BF478" i="2"/>
  <c r="T478" i="2"/>
  <c r="R478" i="2"/>
  <c r="P478" i="2"/>
  <c r="BI475" i="2"/>
  <c r="BH475" i="2"/>
  <c r="BG475" i="2"/>
  <c r="BF475" i="2"/>
  <c r="T475" i="2"/>
  <c r="R475" i="2"/>
  <c r="P475" i="2"/>
  <c r="BI472" i="2"/>
  <c r="BH472" i="2"/>
  <c r="BG472" i="2"/>
  <c r="BF472" i="2"/>
  <c r="T472" i="2"/>
  <c r="R472" i="2"/>
  <c r="P472" i="2"/>
  <c r="BI468" i="2"/>
  <c r="BH468" i="2"/>
  <c r="BG468" i="2"/>
  <c r="BF468" i="2"/>
  <c r="T468" i="2"/>
  <c r="R468" i="2"/>
  <c r="P468" i="2"/>
  <c r="BI465" i="2"/>
  <c r="BH465" i="2"/>
  <c r="BG465" i="2"/>
  <c r="BF465" i="2"/>
  <c r="T465" i="2"/>
  <c r="R465" i="2"/>
  <c r="P465" i="2"/>
  <c r="BI461" i="2"/>
  <c r="BH461" i="2"/>
  <c r="BG461" i="2"/>
  <c r="BF461" i="2"/>
  <c r="T461" i="2"/>
  <c r="R461" i="2"/>
  <c r="P461" i="2"/>
  <c r="BI457" i="2"/>
  <c r="BH457" i="2"/>
  <c r="BG457" i="2"/>
  <c r="BF457" i="2"/>
  <c r="T457" i="2"/>
  <c r="R457" i="2"/>
  <c r="P457" i="2"/>
  <c r="BI453" i="2"/>
  <c r="BH453" i="2"/>
  <c r="BG453" i="2"/>
  <c r="BF453" i="2"/>
  <c r="T453" i="2"/>
  <c r="R453" i="2"/>
  <c r="P453" i="2"/>
  <c r="BI450" i="2"/>
  <c r="BH450" i="2"/>
  <c r="BG450" i="2"/>
  <c r="BF450" i="2"/>
  <c r="T450" i="2"/>
  <c r="R450" i="2"/>
  <c r="P450" i="2"/>
  <c r="BI446" i="2"/>
  <c r="BH446" i="2"/>
  <c r="BG446" i="2"/>
  <c r="BF446" i="2"/>
  <c r="T446" i="2"/>
  <c r="R446" i="2"/>
  <c r="P446" i="2"/>
  <c r="BI442" i="2"/>
  <c r="BH442" i="2"/>
  <c r="BG442" i="2"/>
  <c r="BF442" i="2"/>
  <c r="T442" i="2"/>
  <c r="R442" i="2"/>
  <c r="P442" i="2"/>
  <c r="BI437" i="2"/>
  <c r="BH437" i="2"/>
  <c r="BG437" i="2"/>
  <c r="BF437" i="2"/>
  <c r="T437" i="2"/>
  <c r="R437" i="2"/>
  <c r="P437" i="2"/>
  <c r="BI431" i="2"/>
  <c r="BH431" i="2"/>
  <c r="BG431" i="2"/>
  <c r="BF431" i="2"/>
  <c r="T431" i="2"/>
  <c r="R431" i="2"/>
  <c r="P431" i="2"/>
  <c r="BI428" i="2"/>
  <c r="BH428" i="2"/>
  <c r="BG428" i="2"/>
  <c r="BF428" i="2"/>
  <c r="T428" i="2"/>
  <c r="R428" i="2"/>
  <c r="P428" i="2"/>
  <c r="BI423" i="2"/>
  <c r="BH423" i="2"/>
  <c r="BG423" i="2"/>
  <c r="BF423" i="2"/>
  <c r="T423" i="2"/>
  <c r="R423" i="2"/>
  <c r="P423" i="2"/>
  <c r="BI419" i="2"/>
  <c r="BH419" i="2"/>
  <c r="BG419" i="2"/>
  <c r="BF419" i="2"/>
  <c r="T419" i="2"/>
  <c r="R419" i="2"/>
  <c r="P419" i="2"/>
  <c r="BI412" i="2"/>
  <c r="BH412" i="2"/>
  <c r="BG412" i="2"/>
  <c r="BF412" i="2"/>
  <c r="T412" i="2"/>
  <c r="R412" i="2"/>
  <c r="P412" i="2"/>
  <c r="BI407" i="2"/>
  <c r="BH407" i="2"/>
  <c r="BG407" i="2"/>
  <c r="BF407" i="2"/>
  <c r="T407" i="2"/>
  <c r="R407" i="2"/>
  <c r="P407" i="2"/>
  <c r="BI400" i="2"/>
  <c r="BH400" i="2"/>
  <c r="BG400" i="2"/>
  <c r="BF400" i="2"/>
  <c r="T400" i="2"/>
  <c r="R400" i="2"/>
  <c r="P400" i="2"/>
  <c r="BI395" i="2"/>
  <c r="BH395" i="2"/>
  <c r="BG395" i="2"/>
  <c r="BF395" i="2"/>
  <c r="T395" i="2"/>
  <c r="R395" i="2"/>
  <c r="P395" i="2"/>
  <c r="BI389" i="2"/>
  <c r="BH389" i="2"/>
  <c r="BG389" i="2"/>
  <c r="BF389" i="2"/>
  <c r="T389" i="2"/>
  <c r="R389" i="2"/>
  <c r="P389" i="2"/>
  <c r="BI379" i="2"/>
  <c r="BH379" i="2"/>
  <c r="BG379" i="2"/>
  <c r="BF379" i="2"/>
  <c r="T379" i="2"/>
  <c r="R379" i="2"/>
  <c r="P379" i="2"/>
  <c r="BI373" i="2"/>
  <c r="BH373" i="2"/>
  <c r="BG373" i="2"/>
  <c r="BF373" i="2"/>
  <c r="T373" i="2"/>
  <c r="R373" i="2"/>
  <c r="P373" i="2"/>
  <c r="BI361" i="2"/>
  <c r="BH361" i="2"/>
  <c r="BG361" i="2"/>
  <c r="BF361" i="2"/>
  <c r="T361" i="2"/>
  <c r="R361" i="2"/>
  <c r="P361" i="2"/>
  <c r="BI354" i="2"/>
  <c r="BH354" i="2"/>
  <c r="BG354" i="2"/>
  <c r="BF354" i="2"/>
  <c r="T354" i="2"/>
  <c r="R354" i="2"/>
  <c r="P354" i="2"/>
  <c r="BI346" i="2"/>
  <c r="BH346" i="2"/>
  <c r="BG346" i="2"/>
  <c r="BF346" i="2"/>
  <c r="T346" i="2"/>
  <c r="R346" i="2"/>
  <c r="P346" i="2"/>
  <c r="BI339" i="2"/>
  <c r="BH339" i="2"/>
  <c r="BG339" i="2"/>
  <c r="BF339" i="2"/>
  <c r="T339" i="2"/>
  <c r="R339" i="2"/>
  <c r="P339" i="2"/>
  <c r="BI335" i="2"/>
  <c r="BH335" i="2"/>
  <c r="BG335" i="2"/>
  <c r="BF335" i="2"/>
  <c r="T335" i="2"/>
  <c r="R335" i="2"/>
  <c r="P335" i="2"/>
  <c r="BI331" i="2"/>
  <c r="BH331" i="2"/>
  <c r="BG331" i="2"/>
  <c r="BF331" i="2"/>
  <c r="T331" i="2"/>
  <c r="R331" i="2"/>
  <c r="P331" i="2"/>
  <c r="BI328" i="2"/>
  <c r="BH328" i="2"/>
  <c r="BG328" i="2"/>
  <c r="BF328" i="2"/>
  <c r="T328" i="2"/>
  <c r="R328" i="2"/>
  <c r="P328" i="2"/>
  <c r="BI324" i="2"/>
  <c r="BH324" i="2"/>
  <c r="BG324" i="2"/>
  <c r="BF324" i="2"/>
  <c r="T324" i="2"/>
  <c r="R324" i="2"/>
  <c r="P324" i="2"/>
  <c r="BI321" i="2"/>
  <c r="BH321" i="2"/>
  <c r="BG321" i="2"/>
  <c r="BF321" i="2"/>
  <c r="T321" i="2"/>
  <c r="R321" i="2"/>
  <c r="P321" i="2"/>
  <c r="BI318" i="2"/>
  <c r="BH318" i="2"/>
  <c r="BG318" i="2"/>
  <c r="BF318" i="2"/>
  <c r="T318" i="2"/>
  <c r="R318" i="2"/>
  <c r="P318" i="2"/>
  <c r="BI315" i="2"/>
  <c r="BH315" i="2"/>
  <c r="BG315" i="2"/>
  <c r="BF315" i="2"/>
  <c r="T315" i="2"/>
  <c r="R315" i="2"/>
  <c r="P315" i="2"/>
  <c r="BI309" i="2"/>
  <c r="BH309" i="2"/>
  <c r="BG309" i="2"/>
  <c r="BF309" i="2"/>
  <c r="T309" i="2"/>
  <c r="R309" i="2"/>
  <c r="P309" i="2"/>
  <c r="BI303" i="2"/>
  <c r="BH303" i="2"/>
  <c r="BG303" i="2"/>
  <c r="BF303" i="2"/>
  <c r="T303" i="2"/>
  <c r="R303" i="2"/>
  <c r="P303" i="2"/>
  <c r="BI299" i="2"/>
  <c r="BH299" i="2"/>
  <c r="BG299" i="2"/>
  <c r="BF299" i="2"/>
  <c r="T299" i="2"/>
  <c r="R299" i="2"/>
  <c r="P299" i="2"/>
  <c r="BI292" i="2"/>
  <c r="BH292" i="2"/>
  <c r="BG292" i="2"/>
  <c r="BF292" i="2"/>
  <c r="T292" i="2"/>
  <c r="R292" i="2"/>
  <c r="P292" i="2"/>
  <c r="BI288" i="2"/>
  <c r="BH288" i="2"/>
  <c r="BG288" i="2"/>
  <c r="BF288" i="2"/>
  <c r="T288" i="2"/>
  <c r="R288" i="2"/>
  <c r="P288" i="2"/>
  <c r="BI274" i="2"/>
  <c r="BH274" i="2"/>
  <c r="BG274" i="2"/>
  <c r="BF274" i="2"/>
  <c r="T274" i="2"/>
  <c r="R274" i="2"/>
  <c r="P274" i="2"/>
  <c r="BI266" i="2"/>
  <c r="BH266" i="2"/>
  <c r="BG266" i="2"/>
  <c r="BF266" i="2"/>
  <c r="T266" i="2"/>
  <c r="T265" i="2" s="1"/>
  <c r="R266" i="2"/>
  <c r="R265" i="2" s="1"/>
  <c r="P266" i="2"/>
  <c r="P265" i="2" s="1"/>
  <c r="BI261" i="2"/>
  <c r="BH261" i="2"/>
  <c r="BG261" i="2"/>
  <c r="BF261" i="2"/>
  <c r="T261" i="2"/>
  <c r="R261" i="2"/>
  <c r="P261" i="2"/>
  <c r="BI257" i="2"/>
  <c r="BH257" i="2"/>
  <c r="BG257" i="2"/>
  <c r="BF257" i="2"/>
  <c r="T257" i="2"/>
  <c r="R257" i="2"/>
  <c r="P257" i="2"/>
  <c r="BI253" i="2"/>
  <c r="BH253" i="2"/>
  <c r="BG253" i="2"/>
  <c r="BF253" i="2"/>
  <c r="T253" i="2"/>
  <c r="R253" i="2"/>
  <c r="P253" i="2"/>
  <c r="BI250" i="2"/>
  <c r="BH250" i="2"/>
  <c r="BG250" i="2"/>
  <c r="BF250" i="2"/>
  <c r="T250" i="2"/>
  <c r="R250" i="2"/>
  <c r="P250" i="2"/>
  <c r="BI246" i="2"/>
  <c r="BH246" i="2"/>
  <c r="BG246" i="2"/>
  <c r="BF246" i="2"/>
  <c r="T246" i="2"/>
  <c r="R246" i="2"/>
  <c r="P246" i="2"/>
  <c r="BI242" i="2"/>
  <c r="BH242" i="2"/>
  <c r="BG242" i="2"/>
  <c r="BF242" i="2"/>
  <c r="T242" i="2"/>
  <c r="R242" i="2"/>
  <c r="P242" i="2"/>
  <c r="BI233" i="2"/>
  <c r="BH233" i="2"/>
  <c r="BG233" i="2"/>
  <c r="BF233" i="2"/>
  <c r="T233" i="2"/>
  <c r="R233" i="2"/>
  <c r="P233" i="2"/>
  <c r="BI229" i="2"/>
  <c r="BH229" i="2"/>
  <c r="BG229" i="2"/>
  <c r="BF229" i="2"/>
  <c r="T229" i="2"/>
  <c r="R229" i="2"/>
  <c r="P229" i="2"/>
  <c r="BI225" i="2"/>
  <c r="BH225" i="2"/>
  <c r="BG225" i="2"/>
  <c r="BF225" i="2"/>
  <c r="T225" i="2"/>
  <c r="R225" i="2"/>
  <c r="P225" i="2"/>
  <c r="BI221" i="2"/>
  <c r="BH221" i="2"/>
  <c r="BG221" i="2"/>
  <c r="BF221" i="2"/>
  <c r="T221" i="2"/>
  <c r="R221" i="2"/>
  <c r="P221" i="2"/>
  <c r="BI215" i="2"/>
  <c r="BH215" i="2"/>
  <c r="BG215" i="2"/>
  <c r="BF215" i="2"/>
  <c r="T215" i="2"/>
  <c r="R215" i="2"/>
  <c r="P215" i="2"/>
  <c r="BI209" i="2"/>
  <c r="BH209" i="2"/>
  <c r="BG209" i="2"/>
  <c r="BF209" i="2"/>
  <c r="T209" i="2"/>
  <c r="R209" i="2"/>
  <c r="P209" i="2"/>
  <c r="BI202" i="2"/>
  <c r="BH202" i="2"/>
  <c r="BG202" i="2"/>
  <c r="BF202" i="2"/>
  <c r="T202" i="2"/>
  <c r="R202" i="2"/>
  <c r="P202" i="2"/>
  <c r="BI198" i="2"/>
  <c r="BH198" i="2"/>
  <c r="BG198" i="2"/>
  <c r="BF198" i="2"/>
  <c r="T198" i="2"/>
  <c r="R198" i="2"/>
  <c r="P198" i="2"/>
  <c r="BI192" i="2"/>
  <c r="BH192" i="2"/>
  <c r="BG192" i="2"/>
  <c r="BF192" i="2"/>
  <c r="T192" i="2"/>
  <c r="R192" i="2"/>
  <c r="P192" i="2"/>
  <c r="BI188" i="2"/>
  <c r="BH188" i="2"/>
  <c r="BG188" i="2"/>
  <c r="BF188" i="2"/>
  <c r="T188" i="2"/>
  <c r="R188" i="2"/>
  <c r="P188" i="2"/>
  <c r="BI183" i="2"/>
  <c r="BH183" i="2"/>
  <c r="BG183" i="2"/>
  <c r="BF183" i="2"/>
  <c r="T183" i="2"/>
  <c r="R183" i="2"/>
  <c r="P183" i="2"/>
  <c r="BI179" i="2"/>
  <c r="BH179" i="2"/>
  <c r="BG179" i="2"/>
  <c r="BF179" i="2"/>
  <c r="T179" i="2"/>
  <c r="R179" i="2"/>
  <c r="P179" i="2"/>
  <c r="BI175" i="2"/>
  <c r="BH175" i="2"/>
  <c r="BG175" i="2"/>
  <c r="BF175" i="2"/>
  <c r="T175" i="2"/>
  <c r="R175" i="2"/>
  <c r="P175" i="2"/>
  <c r="BI169" i="2"/>
  <c r="BH169" i="2"/>
  <c r="BG169" i="2"/>
  <c r="BF169" i="2"/>
  <c r="T169" i="2"/>
  <c r="R169" i="2"/>
  <c r="P169" i="2"/>
  <c r="BI162" i="2"/>
  <c r="BH162" i="2"/>
  <c r="BG162" i="2"/>
  <c r="BF162" i="2"/>
  <c r="T162" i="2"/>
  <c r="R162" i="2"/>
  <c r="P162" i="2"/>
  <c r="BI156" i="2"/>
  <c r="BH156" i="2"/>
  <c r="BG156" i="2"/>
  <c r="BF156" i="2"/>
  <c r="T156" i="2"/>
  <c r="R156" i="2"/>
  <c r="P156" i="2"/>
  <c r="BI152" i="2"/>
  <c r="BH152" i="2"/>
  <c r="BG152" i="2"/>
  <c r="BF152" i="2"/>
  <c r="T152" i="2"/>
  <c r="R152" i="2"/>
  <c r="P152" i="2"/>
  <c r="BI145" i="2"/>
  <c r="BH145" i="2"/>
  <c r="BG145" i="2"/>
  <c r="BF145" i="2"/>
  <c r="T145" i="2"/>
  <c r="R145" i="2"/>
  <c r="P145" i="2"/>
  <c r="BI142" i="2"/>
  <c r="BH142" i="2"/>
  <c r="BG142" i="2"/>
  <c r="BF142" i="2"/>
  <c r="T142" i="2"/>
  <c r="R142" i="2"/>
  <c r="P142" i="2"/>
  <c r="BI136" i="2"/>
  <c r="BH136" i="2"/>
  <c r="BG136" i="2"/>
  <c r="BF136" i="2"/>
  <c r="T136" i="2"/>
  <c r="R136" i="2"/>
  <c r="P136" i="2"/>
  <c r="F127" i="2"/>
  <c r="E125" i="2"/>
  <c r="F89" i="2"/>
  <c r="E87" i="2"/>
  <c r="J24" i="2"/>
  <c r="E24" i="2"/>
  <c r="J130" i="2" s="1"/>
  <c r="J23" i="2"/>
  <c r="J21" i="2"/>
  <c r="E21" i="2"/>
  <c r="J91" i="2" s="1"/>
  <c r="J20" i="2"/>
  <c r="J18" i="2"/>
  <c r="E18" i="2"/>
  <c r="F130" i="2" s="1"/>
  <c r="J17" i="2"/>
  <c r="J15" i="2"/>
  <c r="E15" i="2"/>
  <c r="F91" i="2" s="1"/>
  <c r="J14" i="2"/>
  <c r="J12" i="2"/>
  <c r="J127" i="2" s="1"/>
  <c r="E7" i="2"/>
  <c r="E123" i="2" s="1"/>
  <c r="L90" i="1"/>
  <c r="AM90" i="1"/>
  <c r="AM89" i="1"/>
  <c r="L89" i="1"/>
  <c r="AM87" i="1"/>
  <c r="L87" i="1"/>
  <c r="L85" i="1"/>
  <c r="L84" i="1"/>
  <c r="J796" i="2"/>
  <c r="J793" i="2"/>
  <c r="J780" i="2"/>
  <c r="BK775" i="2"/>
  <c r="BK770" i="2"/>
  <c r="BK760" i="2"/>
  <c r="BK756" i="2"/>
  <c r="J752" i="2"/>
  <c r="BK746" i="2"/>
  <c r="J738" i="2"/>
  <c r="BK721" i="2"/>
  <c r="BK713" i="2"/>
  <c r="BK692" i="2"/>
  <c r="J671" i="2"/>
  <c r="J615" i="2"/>
  <c r="BK609" i="2"/>
  <c r="J601" i="2"/>
  <c r="J590" i="2"/>
  <c r="BK586" i="2"/>
  <c r="J573" i="2"/>
  <c r="BK550" i="2"/>
  <c r="BK544" i="2"/>
  <c r="BK530" i="2"/>
  <c r="BK520" i="2"/>
  <c r="J500" i="2"/>
  <c r="BK496" i="2"/>
  <c r="J491" i="2"/>
  <c r="BK487" i="2"/>
  <c r="BK481" i="2"/>
  <c r="J478" i="2"/>
  <c r="J472" i="2"/>
  <c r="J468" i="2"/>
  <c r="J461" i="2"/>
  <c r="BK453" i="2"/>
  <c r="BK437" i="2"/>
  <c r="J419" i="2"/>
  <c r="J412" i="2"/>
  <c r="J407" i="2"/>
  <c r="J389" i="2"/>
  <c r="J361" i="2"/>
  <c r="J354" i="2"/>
  <c r="BK346" i="2"/>
  <c r="BK318" i="2"/>
  <c r="J257" i="2"/>
  <c r="BK253" i="2"/>
  <c r="J233" i="2"/>
  <c r="BK221" i="2"/>
  <c r="J198" i="2"/>
  <c r="BK179" i="2"/>
  <c r="J152" i="2"/>
  <c r="BK145" i="2"/>
  <c r="BK796" i="2"/>
  <c r="BK788" i="2"/>
  <c r="BK780" i="2"/>
  <c r="J756" i="2"/>
  <c r="J746" i="2"/>
  <c r="BK741" i="2"/>
  <c r="BK738" i="2"/>
  <c r="J730" i="2"/>
  <c r="J721" i="2"/>
  <c r="J717" i="2"/>
  <c r="J699" i="2"/>
  <c r="BK671" i="2"/>
  <c r="BK665" i="2"/>
  <c r="J651" i="2"/>
  <c r="J630" i="2"/>
  <c r="J609" i="2"/>
  <c r="BK578" i="2"/>
  <c r="BK563" i="2"/>
  <c r="J520" i="2"/>
  <c r="J508" i="2"/>
  <c r="J487" i="2"/>
  <c r="BK478" i="2"/>
  <c r="BK465" i="2"/>
  <c r="J431" i="2"/>
  <c r="J428" i="2"/>
  <c r="BK419" i="2"/>
  <c r="BK395" i="2"/>
  <c r="J379" i="2"/>
  <c r="BK373" i="2"/>
  <c r="BK335" i="2"/>
  <c r="BK331" i="2"/>
  <c r="BK324" i="2"/>
  <c r="J318" i="2"/>
  <c r="J315" i="2"/>
  <c r="J309" i="2"/>
  <c r="J274" i="2"/>
  <c r="J253" i="2"/>
  <c r="J246" i="2"/>
  <c r="BK242" i="2"/>
  <c r="J225" i="2"/>
  <c r="BK215" i="2"/>
  <c r="J209" i="2"/>
  <c r="BK188" i="2"/>
  <c r="J179" i="2"/>
  <c r="BK156" i="2"/>
  <c r="J145" i="2"/>
  <c r="BK717" i="2"/>
  <c r="J692" i="2"/>
  <c r="J686" i="2"/>
  <c r="J678" i="2"/>
  <c r="J665" i="2"/>
  <c r="BK658" i="2"/>
  <c r="BK651" i="2"/>
  <c r="BK623" i="2"/>
  <c r="J605" i="2"/>
  <c r="J597" i="2"/>
  <c r="BK573" i="2"/>
  <c r="J550" i="2"/>
  <c r="J547" i="2"/>
  <c r="J544" i="2"/>
  <c r="BK525" i="2"/>
  <c r="J514" i="2"/>
  <c r="BK508" i="2"/>
  <c r="BK500" i="2"/>
  <c r="BK475" i="2"/>
  <c r="BK457" i="2"/>
  <c r="J450" i="2"/>
  <c r="J442" i="2"/>
  <c r="J423" i="2"/>
  <c r="J400" i="2"/>
  <c r="J395" i="2"/>
  <c r="BK379" i="2"/>
  <c r="BK354" i="2"/>
  <c r="J346" i="2"/>
  <c r="BK328" i="2"/>
  <c r="J321" i="2"/>
  <c r="BK299" i="2"/>
  <c r="BK288" i="2"/>
  <c r="BK274" i="2"/>
  <c r="J250" i="2"/>
  <c r="J202" i="2"/>
  <c r="BK183" i="2"/>
  <c r="BK142" i="2"/>
  <c r="J788" i="2"/>
  <c r="J741" i="2"/>
  <c r="BK678" i="2"/>
  <c r="BK645" i="2"/>
  <c r="J634" i="2"/>
  <c r="BK601" i="2"/>
  <c r="J538" i="2"/>
  <c r="J525" i="2"/>
  <c r="BK504" i="2"/>
  <c r="J484" i="2"/>
  <c r="J475" i="2"/>
  <c r="BK468" i="2"/>
  <c r="J465" i="2"/>
  <c r="BK461" i="2"/>
  <c r="BK450" i="2"/>
  <c r="J446" i="2"/>
  <c r="BK442" i="2"/>
  <c r="J437" i="2"/>
  <c r="BK428" i="2"/>
  <c r="BK412" i="2"/>
  <c r="BK400" i="2"/>
  <c r="J373" i="2"/>
  <c r="BK361" i="2"/>
  <c r="BK339" i="2"/>
  <c r="J331" i="2"/>
  <c r="J328" i="2"/>
  <c r="BK321" i="2"/>
  <c r="BK303" i="2"/>
  <c r="J266" i="2"/>
  <c r="BK257" i="2"/>
  <c r="BK246" i="2"/>
  <c r="BK233" i="2"/>
  <c r="BK225" i="2"/>
  <c r="J215" i="2"/>
  <c r="BK198" i="2"/>
  <c r="J183" i="2"/>
  <c r="BK169" i="2"/>
  <c r="BK152" i="2"/>
  <c r="J713" i="2"/>
  <c r="BK686" i="2"/>
  <c r="J658" i="2"/>
  <c r="J639" i="2"/>
  <c r="BK634" i="2"/>
  <c r="BK590" i="2"/>
  <c r="J563" i="2"/>
  <c r="J556" i="2"/>
  <c r="BK541" i="2"/>
  <c r="BK538" i="2"/>
  <c r="J535" i="2"/>
  <c r="BK491" i="2"/>
  <c r="J481" i="2"/>
  <c r="BK472" i="2"/>
  <c r="J457" i="2"/>
  <c r="J453" i="2"/>
  <c r="BK431" i="2"/>
  <c r="BK423" i="2"/>
  <c r="BK389" i="2"/>
  <c r="J335" i="2"/>
  <c r="BK315" i="2"/>
  <c r="J303" i="2"/>
  <c r="BK292" i="2"/>
  <c r="J261" i="2"/>
  <c r="BK229" i="2"/>
  <c r="BK209" i="2"/>
  <c r="BK192" i="2"/>
  <c r="J175" i="2"/>
  <c r="J169" i="2"/>
  <c r="BK162" i="2"/>
  <c r="J156" i="2"/>
  <c r="J142" i="2"/>
  <c r="J136" i="2"/>
  <c r="AS94" i="1"/>
  <c r="BK793" i="2"/>
  <c r="J775" i="2"/>
  <c r="J770" i="2"/>
  <c r="J760" i="2"/>
  <c r="BK752" i="2"/>
  <c r="BK730" i="2"/>
  <c r="BK699" i="2"/>
  <c r="J645" i="2"/>
  <c r="BK639" i="2"/>
  <c r="BK630" i="2"/>
  <c r="J623" i="2"/>
  <c r="BK619" i="2"/>
  <c r="J619" i="2"/>
  <c r="BK615" i="2"/>
  <c r="BK605" i="2"/>
  <c r="BK597" i="2"/>
  <c r="J586" i="2"/>
  <c r="J578" i="2"/>
  <c r="BK556" i="2"/>
  <c r="BK547" i="2"/>
  <c r="J541" i="2"/>
  <c r="BK535" i="2"/>
  <c r="J530" i="2"/>
  <c r="BK514" i="2"/>
  <c r="J504" i="2"/>
  <c r="J496" i="2"/>
  <c r="BK484" i="2"/>
  <c r="BK446" i="2"/>
  <c r="BK407" i="2"/>
  <c r="J339" i="2"/>
  <c r="J324" i="2"/>
  <c r="BK309" i="2"/>
  <c r="J299" i="2"/>
  <c r="J292" i="2"/>
  <c r="J288" i="2"/>
  <c r="BK266" i="2"/>
  <c r="BK261" i="2"/>
  <c r="BK250" i="2"/>
  <c r="J242" i="2"/>
  <c r="J229" i="2"/>
  <c r="J221" i="2"/>
  <c r="BK202" i="2"/>
  <c r="J192" i="2"/>
  <c r="J188" i="2"/>
  <c r="BK175" i="2"/>
  <c r="J162" i="2"/>
  <c r="BK136" i="2"/>
  <c r="T135" i="2" l="1"/>
  <c r="BK436" i="2"/>
  <c r="J436" i="2" s="1"/>
  <c r="J101" i="2" s="1"/>
  <c r="BK638" i="2"/>
  <c r="J638" i="2" s="1"/>
  <c r="J103" i="2" s="1"/>
  <c r="R698" i="2"/>
  <c r="T737" i="2"/>
  <c r="BK135" i="2"/>
  <c r="R273" i="2"/>
  <c r="T436" i="2"/>
  <c r="BK698" i="2"/>
  <c r="J698" i="2"/>
  <c r="J104" i="2"/>
  <c r="BK737" i="2"/>
  <c r="J737" i="2" s="1"/>
  <c r="J105" i="2" s="1"/>
  <c r="T751" i="2"/>
  <c r="R769" i="2"/>
  <c r="P135" i="2"/>
  <c r="T273" i="2"/>
  <c r="R638" i="2"/>
  <c r="R495" i="2"/>
  <c r="T698" i="2"/>
  <c r="BK769" i="2"/>
  <c r="J769" i="2" s="1"/>
  <c r="J111" i="2" s="1"/>
  <c r="P787" i="2"/>
  <c r="BK273" i="2"/>
  <c r="J273" i="2" s="1"/>
  <c r="J100" i="2" s="1"/>
  <c r="P436" i="2"/>
  <c r="P638" i="2"/>
  <c r="P495" i="2" s="1"/>
  <c r="P698" i="2"/>
  <c r="P737" i="2"/>
  <c r="BK751" i="2"/>
  <c r="J751" i="2" s="1"/>
  <c r="J109" i="2" s="1"/>
  <c r="P751" i="2"/>
  <c r="T769" i="2"/>
  <c r="R787" i="2"/>
  <c r="R135" i="2"/>
  <c r="P273" i="2"/>
  <c r="R436" i="2"/>
  <c r="T638" i="2"/>
  <c r="T495" i="2"/>
  <c r="R737" i="2"/>
  <c r="R751" i="2"/>
  <c r="R750" i="2" s="1"/>
  <c r="P769" i="2"/>
  <c r="BK787" i="2"/>
  <c r="J787" i="2"/>
  <c r="J113" i="2" s="1"/>
  <c r="T787" i="2"/>
  <c r="J89" i="2"/>
  <c r="J129" i="2"/>
  <c r="BE156" i="2"/>
  <c r="BE169" i="2"/>
  <c r="BE198" i="2"/>
  <c r="BE246" i="2"/>
  <c r="BE274" i="2"/>
  <c r="BE303" i="2"/>
  <c r="BE328" i="2"/>
  <c r="BE379" i="2"/>
  <c r="BE395" i="2"/>
  <c r="BE400" i="2"/>
  <c r="BE437" i="2"/>
  <c r="BE442" i="2"/>
  <c r="BE478" i="2"/>
  <c r="BE491" i="2"/>
  <c r="BE500" i="2"/>
  <c r="BE525" i="2"/>
  <c r="BE538" i="2"/>
  <c r="BE544" i="2"/>
  <c r="BE550" i="2"/>
  <c r="BE573" i="2"/>
  <c r="BE601" i="2"/>
  <c r="BE609" i="2"/>
  <c r="BE713" i="2"/>
  <c r="BE721" i="2"/>
  <c r="BE738" i="2"/>
  <c r="BE741" i="2"/>
  <c r="BE746" i="2"/>
  <c r="BE760" i="2"/>
  <c r="BE775" i="2"/>
  <c r="BE780" i="2"/>
  <c r="F92" i="2"/>
  <c r="BE188" i="2"/>
  <c r="BE221" i="2"/>
  <c r="BE225" i="2"/>
  <c r="BE257" i="2"/>
  <c r="BE288" i="2"/>
  <c r="BE299" i="2"/>
  <c r="BE309" i="2"/>
  <c r="BE346" i="2"/>
  <c r="BE354" i="2"/>
  <c r="BE412" i="2"/>
  <c r="BE468" i="2"/>
  <c r="BE484" i="2"/>
  <c r="BE487" i="2"/>
  <c r="BE530" i="2"/>
  <c r="BE630" i="2"/>
  <c r="BE665" i="2"/>
  <c r="BK265" i="2"/>
  <c r="J265" i="2" s="1"/>
  <c r="J99" i="2" s="1"/>
  <c r="BK745" i="2"/>
  <c r="J745" i="2"/>
  <c r="J107" i="2" s="1"/>
  <c r="E85" i="2"/>
  <c r="J92" i="2"/>
  <c r="F129" i="2"/>
  <c r="BE145" i="2"/>
  <c r="BE162" i="2"/>
  <c r="BE192" i="2"/>
  <c r="BE229" i="2"/>
  <c r="BE242" i="2"/>
  <c r="BE253" i="2"/>
  <c r="BE335" i="2"/>
  <c r="BE407" i="2"/>
  <c r="BE423" i="2"/>
  <c r="BE431" i="2"/>
  <c r="BE457" i="2"/>
  <c r="BE481" i="2"/>
  <c r="BE520" i="2"/>
  <c r="BE586" i="2"/>
  <c r="BE590" i="2"/>
  <c r="BE639" i="2"/>
  <c r="BE756" i="2"/>
  <c r="BK495" i="2"/>
  <c r="J495" i="2" s="1"/>
  <c r="J102" i="2" s="1"/>
  <c r="BE136" i="2"/>
  <c r="BE152" i="2"/>
  <c r="BE179" i="2"/>
  <c r="BE209" i="2"/>
  <c r="BE266" i="2"/>
  <c r="BE292" i="2"/>
  <c r="BE318" i="2"/>
  <c r="BE324" i="2"/>
  <c r="BE331" i="2"/>
  <c r="BE339" i="2"/>
  <c r="BE373" i="2"/>
  <c r="BE419" i="2"/>
  <c r="BE428" i="2"/>
  <c r="BE446" i="2"/>
  <c r="BE453" i="2"/>
  <c r="BE472" i="2"/>
  <c r="BE496" i="2"/>
  <c r="BE504" i="2"/>
  <c r="BE563" i="2"/>
  <c r="BE615" i="2"/>
  <c r="BE619" i="2"/>
  <c r="BE634" i="2"/>
  <c r="BE671" i="2"/>
  <c r="BE730" i="2"/>
  <c r="BK759" i="2"/>
  <c r="J759" i="2"/>
  <c r="J110" i="2" s="1"/>
  <c r="BK779" i="2"/>
  <c r="J779" i="2" s="1"/>
  <c r="J112" i="2" s="1"/>
  <c r="BE175" i="2"/>
  <c r="BE202" i="2"/>
  <c r="BE233" i="2"/>
  <c r="BE250" i="2"/>
  <c r="BE261" i="2"/>
  <c r="BE361" i="2"/>
  <c r="BE389" i="2"/>
  <c r="BE461" i="2"/>
  <c r="BE475" i="2"/>
  <c r="BE535" i="2"/>
  <c r="BE556" i="2"/>
  <c r="BE623" i="2"/>
  <c r="BE645" i="2"/>
  <c r="BE658" i="2"/>
  <c r="BE678" i="2"/>
  <c r="BE692" i="2"/>
  <c r="BE752" i="2"/>
  <c r="BE770" i="2"/>
  <c r="BE793" i="2"/>
  <c r="BE142" i="2"/>
  <c r="BE183" i="2"/>
  <c r="BE215" i="2"/>
  <c r="BE315" i="2"/>
  <c r="BE321" i="2"/>
  <c r="BE450" i="2"/>
  <c r="BE465" i="2"/>
  <c r="BE508" i="2"/>
  <c r="BE514" i="2"/>
  <c r="BE541" i="2"/>
  <c r="BE547" i="2"/>
  <c r="BE578" i="2"/>
  <c r="BE597" i="2"/>
  <c r="BE605" i="2"/>
  <c r="BE651" i="2"/>
  <c r="BE686" i="2"/>
  <c r="BE699" i="2"/>
  <c r="BE717" i="2"/>
  <c r="BE788" i="2"/>
  <c r="BE796" i="2"/>
  <c r="F34" i="2"/>
  <c r="BA95" i="1" s="1"/>
  <c r="BA94" i="1" s="1"/>
  <c r="W30" i="1" s="1"/>
  <c r="F37" i="2"/>
  <c r="BD95" i="1" s="1"/>
  <c r="BD94" i="1" s="1"/>
  <c r="W33" i="1" s="1"/>
  <c r="F36" i="2"/>
  <c r="BC95" i="1" s="1"/>
  <c r="BC94" i="1" s="1"/>
  <c r="W32" i="1" s="1"/>
  <c r="J34" i="2"/>
  <c r="AW95" i="1" s="1"/>
  <c r="F35" i="2"/>
  <c r="BB95" i="1" s="1"/>
  <c r="BB94" i="1" s="1"/>
  <c r="AX94" i="1" s="1"/>
  <c r="P750" i="2" l="1"/>
  <c r="T750" i="2"/>
  <c r="T134" i="2"/>
  <c r="T133" i="2" s="1"/>
  <c r="R134" i="2"/>
  <c r="R133" i="2" s="1"/>
  <c r="P134" i="2"/>
  <c r="P133" i="2" s="1"/>
  <c r="AU95" i="1" s="1"/>
  <c r="AU94" i="1" s="1"/>
  <c r="BK134" i="2"/>
  <c r="J134" i="2"/>
  <c r="J97" i="2" s="1"/>
  <c r="J135" i="2"/>
  <c r="J98" i="2" s="1"/>
  <c r="BK744" i="2"/>
  <c r="J744" i="2" s="1"/>
  <c r="J106" i="2" s="1"/>
  <c r="BK750" i="2"/>
  <c r="J750" i="2"/>
  <c r="J108" i="2" s="1"/>
  <c r="W31" i="1"/>
  <c r="F33" i="2"/>
  <c r="AZ95" i="1" s="1"/>
  <c r="AZ94" i="1" s="1"/>
  <c r="W29" i="1" s="1"/>
  <c r="AW94" i="1"/>
  <c r="AK30" i="1" s="1"/>
  <c r="AY94" i="1"/>
  <c r="J33" i="2"/>
  <c r="AV95" i="1" s="1"/>
  <c r="AT95" i="1" s="1"/>
  <c r="BK133" i="2" l="1"/>
  <c r="J133" i="2"/>
  <c r="J30" i="2" s="1"/>
  <c r="AG95" i="1" s="1"/>
  <c r="AG94" i="1" s="1"/>
  <c r="AV94" i="1"/>
  <c r="AK29" i="1" s="1"/>
  <c r="J39" i="2" l="1"/>
  <c r="J96" i="2"/>
  <c r="AN95" i="1"/>
  <c r="AK26" i="1"/>
  <c r="AK35" i="1" s="1"/>
  <c r="AT94" i="1"/>
  <c r="AN94" i="1" l="1"/>
</calcChain>
</file>

<file path=xl/sharedStrings.xml><?xml version="1.0" encoding="utf-8"?>
<sst xmlns="http://schemas.openxmlformats.org/spreadsheetml/2006/main" count="6187" uniqueCount="1041">
  <si>
    <t>Export Komplet</t>
  </si>
  <si>
    <t/>
  </si>
  <si>
    <t>2.0</t>
  </si>
  <si>
    <t>False</t>
  </si>
  <si>
    <t>{9c6a576e-9f09-4488-af26-d9dc292fca8e}</t>
  </si>
  <si>
    <t>&gt;&gt;  skryté sloupce  &lt;&lt;</t>
  </si>
  <si>
    <t>0,01</t>
  </si>
  <si>
    <t>21</t>
  </si>
  <si>
    <t>15</t>
  </si>
  <si>
    <t>REKAPITULACE STAVBY</t>
  </si>
  <si>
    <t>v ---  níže se nacházejí doplnkové a pomocné údaje k sestavám  --- v</t>
  </si>
  <si>
    <t>Návod na vyplnění</t>
  </si>
  <si>
    <t>0,001</t>
  </si>
  <si>
    <t>Kód:</t>
  </si>
  <si>
    <t>13092</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</si>
  <si>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</si>
  <si>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</si>
  <si>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KSO:</t>
  </si>
  <si>
    <t>CC-CZ:</t>
  </si>
  <si>
    <t>Místo:</t>
  </si>
  <si>
    <t xml:space="preserve"> </t>
  </si>
  <si>
    <t>Datum:</t>
  </si>
  <si>
    <t>17. 12. 2020</t>
  </si>
  <si>
    <t>Zadavatel:</t>
  </si>
  <si>
    <t>IČ:</t>
  </si>
  <si>
    <t>DIČ:</t>
  </si>
  <si>
    <t>Uchazeč:</t>
  </si>
  <si>
    <t>Vyplň údaj</t>
  </si>
  <si>
    <t>Projektant:</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</si>
  <si>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</si>
  <si>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</si>
  <si>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</si>
  <si>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</si>
  <si>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</si>
  <si>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</si>
  <si>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</si>
  <si>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</si>
  <si>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</si>
  <si>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</si>
  <si>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</si>
  <si>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</si>
  <si>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</si>
  <si>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</si>
  <si>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</si>
  <si>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</si>
  <si>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</si>
  <si>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</si>
  <si>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</si>
  <si>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</si>
  <si>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</si>
  <si>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</si>
  <si>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</si>
  <si>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</si>
  <si>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</si>
  <si>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</si>
  <si>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</si>
  <si>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</si>
  <si>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</si>
  <si>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</si>
  <si>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</si>
  <si>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</si>
  <si>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</si>
  <si>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</si>
  <si>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</si>
  <si>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</si>
  <si>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</si>
  <si>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</si>
  <si>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</si>
  <si>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</si>
  <si>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</si>
  <si>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</si>
  <si>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</si>
  <si>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</si>
  <si>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</si>
  <si>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</si>
  <si>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</si>
  <si>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</si>
  <si>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SO 101</t>
  </si>
  <si>
    <t xml:space="preserve">I etapa </t>
  </si>
  <si>
    <t>STA</t>
  </si>
  <si>
    <t>1</t>
  </si>
  <si>
    <t>{5853e65c-9089-4f48-92b2-c42776177f1a}</t>
  </si>
  <si>
    <t>2</t>
  </si>
  <si>
    <t>hor</t>
  </si>
  <si>
    <t>56,6</t>
  </si>
  <si>
    <t>kostka6</t>
  </si>
  <si>
    <t>886</t>
  </si>
  <si>
    <t>KRYCÍ LIST SOUPISU PRACÍ</t>
  </si>
  <si>
    <t>loze1</t>
  </si>
  <si>
    <t>14,96</t>
  </si>
  <si>
    <t>loze2</t>
  </si>
  <si>
    <t>3,4</t>
  </si>
  <si>
    <t>obsyp</t>
  </si>
  <si>
    <t>25,049</t>
  </si>
  <si>
    <t>potrubi</t>
  </si>
  <si>
    <t>119,68</t>
  </si>
  <si>
    <t>Objekt:</t>
  </si>
  <si>
    <t>ryh</t>
  </si>
  <si>
    <t>150,28</t>
  </si>
  <si>
    <t xml:space="preserve">SO 101 - I etapa </t>
  </si>
  <si>
    <t>vpusti</t>
  </si>
  <si>
    <t>30,6</t>
  </si>
  <si>
    <t>vykopek</t>
  </si>
  <si>
    <t>206,88</t>
  </si>
  <si>
    <t>REKAPITULACE ČLENĚNÍ SOUPISU PRACÍ</t>
  </si>
  <si>
    <t>Kód dílu - Popis</t>
  </si>
  <si>
    <t>Cena celkem [CZK]</t>
  </si>
  <si>
    <t>Náklady ze soupisu prací</t>
  </si>
  <si>
    <t>-1</t>
  </si>
  <si>
    <t>HSV - Práce a dodávky HSV</t>
  </si>
  <si>
    <t xml:space="preserve">    1 - Zemní práce</t>
  </si>
  <si>
    <t xml:space="preserve">    4 - Vodorovné konstrukce</t>
  </si>
  <si>
    <t xml:space="preserve">    5 - Komunikace pozemní</t>
  </si>
  <si>
    <t xml:space="preserve">    8 - Trubní vedení</t>
  </si>
  <si>
    <t xml:space="preserve">    9 - Ostatní konstrukce a práce, bourání</t>
  </si>
  <si>
    <t xml:space="preserve">      10 - Mobiliář</t>
  </si>
  <si>
    <t xml:space="preserve">    997 - Přesun sutě</t>
  </si>
  <si>
    <t xml:space="preserve">    998 - Přesun hmot</t>
  </si>
  <si>
    <t>PSV - Práce a dodávky PSV</t>
  </si>
  <si>
    <t xml:space="preserve">    711 - Izolace proti vodě, vlhkosti a plynům</t>
  </si>
  <si>
    <t>VRN - Vedlejší rozpočtové náklady</t>
  </si>
  <si>
    <t xml:space="preserve">    VRN1 - Průzkumné, geodetické a projektové práce</t>
  </si>
  <si>
    <t xml:space="preserve">    VRN3 - Staveniště</t>
  </si>
  <si>
    <t xml:space="preserve">    VRN4 - Inženýrská činnost</t>
  </si>
  <si>
    <t xml:space="preserve">    VRN7 - Provozní vlivy</t>
  </si>
  <si>
    <t xml:space="preserve">    VRN9 - Ostatní náklady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</si>
  <si>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</si>
  <si>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</si>
  <si>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</si>
  <si>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</si>
  <si>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</si>
  <si>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</si>
  <si>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</si>
  <si>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</si>
  <si>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</si>
  <si>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</si>
  <si>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</si>
  <si>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</si>
  <si>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</si>
  <si>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</si>
  <si>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</si>
  <si>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</si>
  <si>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</si>
  <si>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190</t>
  </si>
  <si>
    <t>K</t>
  </si>
  <si>
    <t>122151105</t>
  </si>
  <si>
    <t>Odkopávky a prokopávky nezapažené v hornině třídy těžitelnosti I, skupiny 1 a 2 objem do 1000 m3 strojně</t>
  </si>
  <si>
    <t>m3</t>
  </si>
  <si>
    <t>CS ÚRS 2020 01</t>
  </si>
  <si>
    <t>4</t>
  </si>
  <si>
    <t>359907099</t>
  </si>
  <si>
    <t>PP</t>
  </si>
  <si>
    <t>Odkopávky a prokopávky nezapažené strojně v hornině třídy těžitelnosti I skupiny 1 a 2 přes 500 do 1 000 m3</t>
  </si>
  <si>
    <t>PSC</t>
  </si>
  <si>
    <t xml:space="preserve">Poznámka k souboru cen:_x000D_
1. V cenách jsou započteny i náklady na přehození výkopku na vzdálenost do 3 m nebo naložení na dopravní prostředek. </t>
  </si>
  <si>
    <t>VV</t>
  </si>
  <si>
    <t xml:space="preserve">"odkopavky v místě žulových odseku hl. 290mm, plocha odseku 40m2" 40*0.29 </t>
  </si>
  <si>
    <t>"odkopávky v místě nopové folie u RD, odkop 0.5m3/na 1,0m délky" 45</t>
  </si>
  <si>
    <t>Součet</t>
  </si>
  <si>
    <t>100</t>
  </si>
  <si>
    <t>184818235</t>
  </si>
  <si>
    <t>Ochrana kmene průměru přes 900 do 1100 mm bedněním výšky do 2 m</t>
  </si>
  <si>
    <t>kus</t>
  </si>
  <si>
    <t>2062150670</t>
  </si>
  <si>
    <t>Ochrana kmene bedněním před poškozením stavebním provozem zřízení včetně odstranění výšky bednění do 2 m průměru kmene přes 900 do 1100 mm</t>
  </si>
  <si>
    <t>" ochrana stavajících stromu " 30</t>
  </si>
  <si>
    <t>69</t>
  </si>
  <si>
    <t>113106121</t>
  </si>
  <si>
    <t>Rozebrání dlažeb z betonových nebo kamenných dlaždic komunikací pro pěší ručně</t>
  </si>
  <si>
    <t>m2</t>
  </si>
  <si>
    <t>-1226774843</t>
  </si>
  <si>
    <t>Rozebrání dlažeb komunikací pro pěší s přemístěním hmot na skládku na vzdálenost do 3 m nebo s naložením na dopravní prostředek s ložem z kameniva nebo živice a s jakoukoliv výplní spár ručně z betonových nebo kameninových dlaždic, desek nebo tvarovek</t>
  </si>
  <si>
    <t xml:space="preserve">Poznámka k souboru cen:_x000D_
1. Ceny jsou určeny pro rozebrání dlažeb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 cenách nejsou započteny náklady na popř. nutné očištění: a) dlažebních nebo mozaikových kostek,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 </t>
  </si>
  <si>
    <t xml:space="preserve">"odstranění betonové dlažby  čtvercové " 2250 </t>
  </si>
  <si>
    <t>"odstranění betonové dlažby zámkové " 200</t>
  </si>
  <si>
    <t xml:space="preserve">"Vhodná dlažba (dle výberu investora) bude odvezena do TS Krnov! v poměru 80% do TS Krnov, 20% na skládku! " </t>
  </si>
  <si>
    <t>186</t>
  </si>
  <si>
    <t>R113106121</t>
  </si>
  <si>
    <t xml:space="preserve">Europaleta dřevěná 1200x800mm </t>
  </si>
  <si>
    <t>-2014739447</t>
  </si>
  <si>
    <t xml:space="preserve">"včetně naložení do určité vazby, srovnaní dlažby, ktera bude odvezena do TS Krnov" </t>
  </si>
  <si>
    <t>" uvažuje se 200 ks na paletu.. 80% ..1960m2, kachle 0,04m2 " 245</t>
  </si>
  <si>
    <t>70</t>
  </si>
  <si>
    <t>113106161</t>
  </si>
  <si>
    <t>Rozebrání dlažeb vozovek z drobných kostek s ložem z kameniva ručně</t>
  </si>
  <si>
    <t>922304699</t>
  </si>
  <si>
    <t>Rozebrání dlažeb a dílců vozovek a ploch s přemístěním hmot na skládku na vzdálenost do 3 m nebo s naložením na dopravní prostředek, s jakoukoliv výplní spár ručně z drobných kostek nebo odseků s ložem z kameniva</t>
  </si>
  <si>
    <t xml:space="preserve">Poznámka k souboru cen:_x000D_
1. Ceny jsou určeny pro rozebrání dlažeb a dílců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 cenách nejsou započteny náklady na popř. nutné očištění: a) dlažebních,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 </t>
  </si>
  <si>
    <t>"stavající kostky u kruhové objezdu ul. Jesenícka " 70</t>
  </si>
  <si>
    <t>"Stavající vjezdy z kostek " 200</t>
  </si>
  <si>
    <t>151</t>
  </si>
  <si>
    <t>113154364</t>
  </si>
  <si>
    <t>Frézování živičného krytu tl 100 mm pruh š 2 m pl do 10000 m2 s překážkami v trase</t>
  </si>
  <si>
    <t>-1719356</t>
  </si>
  <si>
    <t>Frézování živičného podkladu nebo krytu  s naložením na dopravní prostředek plochy přes 1 000 do 10 000 m2 s překážkami v trase pruhu šířky přes 1 m do 2 m, tloušťky vrstvy 100 mm</t>
  </si>
  <si>
    <t xml:space="preserve">Poznámka k souboru cen:_x000D_
1. V cenách jsou započteny i náklady na: a) vodu pro chlazení zubů frézy, b) opotřebování frézovacích nástrojů, c) naložení odfrézovaného materiálu na dopravní prostředek. 2. V cenách nejsou započteny náklady na: a) nutné ruční odstranění (vybourání) živičného krytu kolem překážek, které se oceňují cenami souboru cen 113 10-7 Odstranění podkladů nebo krytů této části katalogu, b) očištění povrchu odfrézované plochy, které se oceňují cenami souboru cen 938 90-9 Odstranění bláta, prachu z povrchu podkladu nebo krytu části C01 tohoto katalogu. 3. Množství měrných jednotek pro rozpočet určí projekt. Drobné překážky, např. vpusti, uzávěry, sloupy (plochy do 2 m2) se z celkové frézované plochy neodečítají. 4. Tloušťku frézované vrstvy určí projekt a měří se tloušťka jednotlivých záběrů v mm. 5. Cena s překážkami je určena v případech, kdy: a) na 200 m2 frézované plochy se vyskytne v průměru více než jedna vpusť nebo vstup inženýrských sítí, popř. stožár, vstupní ostrůvek apod., b) jsou-li podél frézované plochy osazeny obrubníky s výškovým rozdílem horní plochy obrubníku od frézované plochy větší než 250 mm. 6. Překážkami se rozumějí obrubníky nebo krajníky, pokud výškový rozdíl horní plochy obrubníku od frézované plochy je větší než 250 mm, vpusti nebo vstupy inženýrských sítí, stožáry, nástupní a ochranné ostrůvky apod. </t>
  </si>
  <si>
    <t>"Frezovaní stavajícího živičného povrchu (komunikace,par.stání, nové rozšířené prostory)" 4000</t>
  </si>
  <si>
    <t xml:space="preserve">"poznámka : odfrezovaný recyklát bude odkoupen ! " </t>
  </si>
  <si>
    <t>"Rozpojení zbývajících asf. vrstev " 4000</t>
  </si>
  <si>
    <t>71</t>
  </si>
  <si>
    <t>113107223</t>
  </si>
  <si>
    <t>Odstranění podkladu z kameniva drceného do tl 300 mm strojně pl přes 200 m2</t>
  </si>
  <si>
    <t>1942230715</t>
  </si>
  <si>
    <t>Odstranění podkladů nebo krytů strojně plochy jednotlivě přes 200 m2 s přemístěním hmot na skládku na vzdálenost do 20 m nebo s naložením na dopravní prostředek z kameniva hrubého drceného, o tl. vrstvy přes 200 do 300 mm</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</si>
  <si>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 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 </t>
  </si>
  <si>
    <t>"odstranění podkladu v místě vjezdu v tl 290mm " 240</t>
  </si>
  <si>
    <t>"odstranění podkladu v místě chodníku,významných ploch, cyklistických pásu v tl. 230mm" 1350+1200+400</t>
  </si>
  <si>
    <t>72</t>
  </si>
  <si>
    <t>113107224</t>
  </si>
  <si>
    <t>Odstranění podkladu z kameniva drceného do tl 400 mm strojně pl přes 200 m2</t>
  </si>
  <si>
    <t>1265140880</t>
  </si>
  <si>
    <t>Odstranění podkladů nebo krytů strojně plochy jednotlivě přes 200 m2 s přemístěním hmot na skládku na vzdálenost do 20 m nebo s naložením na dopravní prostředek z kameniva hrubého drceného, o tl. vrstvy přes 300 do 400 mm</t>
  </si>
  <si>
    <t xml:space="preserve">"odstranění podkladu v místě nových parkovacích stání , parkovací plochy" 400+950  </t>
  </si>
  <si>
    <t>75</t>
  </si>
  <si>
    <t>113201111</t>
  </si>
  <si>
    <t>Vytrhání obrub chodníkových ležatých</t>
  </si>
  <si>
    <t>m</t>
  </si>
  <si>
    <t>-316326201</t>
  </si>
  <si>
    <t>Vytrhání obrub  s vybouráním lože, s přemístěním hmot na skládku na vzdálenost do 3 m nebo s naložením na dopravní prostředek chodníkových ležatých</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</si>
  <si>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</si>
  <si>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 xml:space="preserve">"vytrhání stavajících bet. chodnikových obrubníku " 560 </t>
  </si>
  <si>
    <t>76</t>
  </si>
  <si>
    <t>113201112</t>
  </si>
  <si>
    <t>Vytrhání obrub silničních ležatých</t>
  </si>
  <si>
    <t>-1035665591</t>
  </si>
  <si>
    <t>Vytrhání obrub  s vybouráním lože, s přemístěním hmot na skládku na vzdálenost do 3 m nebo s naložením na dopravní prostředek silničních ležatých</t>
  </si>
  <si>
    <t xml:space="preserve">"vytrhání stavajících žulových silničních obrubníku " 630 </t>
  </si>
  <si>
    <t xml:space="preserve">"Nevhodné pro zpětné použití - jiná velikost stavajících obrub " </t>
  </si>
  <si>
    <t>121</t>
  </si>
  <si>
    <t>113203111</t>
  </si>
  <si>
    <t>Vytrhání obrub z dlažebních kostek</t>
  </si>
  <si>
    <t>-2004047986</t>
  </si>
  <si>
    <t>Vytrhání obrub  s vybouráním lože, s přemístěním hmot na skládku na vzdálenost do 3 m nebo s naložením na dopravní prostředek z dlažebních kostek</t>
  </si>
  <si>
    <t>"odstranění stavajícího dvojřádku , délka jednořádku cel. 620m" 620*2</t>
  </si>
  <si>
    <t>8</t>
  </si>
  <si>
    <t>132101202</t>
  </si>
  <si>
    <t>Hloubení rýh š do 2000 mm v hornině tř. 1 a 2 objemu do 1000 m3</t>
  </si>
  <si>
    <t>-708881906</t>
  </si>
  <si>
    <t>Hloubení zapažených i nezapažených rýh šířky přes 600 do 2 000 mm  s urovnáním dna do předepsaného profilu a spádu v horninách tř. 1 a 2 přes 100 do 1 000 m3</t>
  </si>
  <si>
    <t xml:space="preserve">Poznámka k souboru cen:_x000D_
1. V cenách jsou započteny i náklady na případné nutné přemístění výkopku ve výkopišti na vzdálenost do 3 m a na přehození výkopku na přilehlém terénu na vzdálenost do 5 m od okraje jámy nebo naložení na dopravní prostředek. 2. Hloubení rýh při lesnicko-technických melioracích se oceňuje: a) ve stržích cenami platnými pro objem výkopu do 100 m3, i když skutečný objem výkopu je větší, b) mimo strže pro příčná a podélná zpevnění dna a břehů pod obrysem výkopu pro koryta vodotečí, zejména pro konstrukce těles, stupňů, boků, předprahů, prahů, odháněk, výhonů a pro základy zdí, dlažeb, rovnanin, plůtků a hatí, pro jakoukoliv šířku rýhy, při objemu do 100 m3 cenami příslušnými pro objem výkopu do 100 m3 a při jakémkoliv objemu výkopu přes 100 m3 cenami příslušnými pro objem výkopu přes 100 do 1 000 m3. 3. Náklady na svislé přemístění výkopku nad 1 m hloubky se určí dle ustanovení článku č. 3161 všeobecných podmínek katalogu. 4. Předepisuje-li projekt hloubit rýhy 5 až 7 bez použití trhavin, oceňuje se toto hloubení: a) v suchu nebo mokru cenami 138 40-1201, 138 50-1201 a 138 60-1201 Dolamování hloubených vykopávek, b) v tekoucí vodě při jakékoliv její rychlosti individuálně. 5. Ceny nelze použít pro hloubení rýh a hloubky přes 16 m. Tyto práce se oceňují individuálně. </t>
  </si>
  <si>
    <t xml:space="preserve">" hloubení ryh pro kan. potrubí dl*š*hl*počet" 5.5*0.8*1.6*17 </t>
  </si>
  <si>
    <t>"hloubení pro vpust dl*š*hl*počet " 1*1*1.8*17</t>
  </si>
  <si>
    <t>167101102</t>
  </si>
  <si>
    <t>Nakládání výkopku z hornin tř. 1 až 4 přes 100 m3</t>
  </si>
  <si>
    <t>2099495718</t>
  </si>
  <si>
    <t>Nakládání, skládání a překládání neulehlého výkopku nebo sypaniny  nakládání, množství přes 100 m3, z hornin tř. 1 až 4</t>
  </si>
  <si>
    <t xml:space="preserve">Poznámka k souboru cen:_x000D_
1. Ceny -1101, -1151, -1102, -1152, -1103, -1153, jsou určeny pro nakládání, skládání a překládání na obvyklý nebo z obvyklého dopravního prostředku. Pro nakládání z lodi nebo na loď jsou určeny ceny -1105 a -1155. 2. Ceny -1105 a -1155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3. Množství měrných jednotek se určí v rostlém stavu horniny. </t>
  </si>
  <si>
    <t>"nakladaní zeminy z odkopávek, hloubení rýh " hor+ryh</t>
  </si>
  <si>
    <t>130</t>
  </si>
  <si>
    <t>162301102</t>
  </si>
  <si>
    <t>Vodorovné přemístění do 1000 m výkopku/sypaniny z horniny tř. 1 až 4</t>
  </si>
  <si>
    <t>-1455559379</t>
  </si>
  <si>
    <t>Vodorovné přemístění výkopku nebo sypaniny po suchu  na obvyklém dopravním prostředku, bez naložení výkopku, avšak se složením bez rozhrnutí z horniny tř. 1 až 4 na vzdálenost přes 500 do 1 000 m</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</si>
  <si>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 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</si>
  <si>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 xml:space="preserve">"vodorovné přemístění výkopu zeminy " vykopek </t>
  </si>
  <si>
    <t>"vodorovné přemístění sejmuté ornice po stavbě " 130</t>
  </si>
  <si>
    <t>"vodorovné přemístění nové zeminy pro rozšířené plochy zeleně po stavbě " 200</t>
  </si>
  <si>
    <t>16</t>
  </si>
  <si>
    <t>171201201</t>
  </si>
  <si>
    <t>Uložení sypaniny na dočasné skládky</t>
  </si>
  <si>
    <t>1175001008</t>
  </si>
  <si>
    <t>Uložení sypaniny  na skládky</t>
  </si>
  <si>
    <t xml:space="preserve">Poznámka k souboru cen:_x000D_
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 ceně -1201 jsou započteny i náklady na rozprostření sypaniny ve vrstvách s hrubým urovnáním na skládce. 4. V ceně -1201 nejsou započteny náklady na získání skládek ani na poplatky za skládku. 5. Množství jednotek uložení výkopku (sypaniny) se určí v m3 uloženého výkopku (sypaniny),v rostlém stavu zpravidla ve výkopišti. </t>
  </si>
  <si>
    <t xml:space="preserve">" vykopaného materiálu " vykopek </t>
  </si>
  <si>
    <t>" sejmuté stavající ornice " 130</t>
  </si>
  <si>
    <t>131</t>
  </si>
  <si>
    <t>174101101</t>
  </si>
  <si>
    <t>Zásyp jam, šachet rýh nebo kolem objektů sypaninou se zhutněním</t>
  </si>
  <si>
    <t>-218854463</t>
  </si>
  <si>
    <t>Zásyp sypaninou z jakékoliv horniny  s uložením výkopku ve vrstvách se zhutněním jam, šachet, rýh nebo kolem objektů v těchto vykopávkách</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</si>
  <si>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</si>
  <si>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"zásyp kan. potrubí " potrubi-loze1-obsyp</t>
  </si>
  <si>
    <t>"zásyp kan. vpusti tj odečtení lože a objem vpusti" vpusti-loze2-((17*1.6*1*1)-(17*1.6*3.14*0.2*0.2))</t>
  </si>
  <si>
    <t>135</t>
  </si>
  <si>
    <t>M</t>
  </si>
  <si>
    <t>58344197</t>
  </si>
  <si>
    <t>štěrkodrť frakce 0/63</t>
  </si>
  <si>
    <t>t</t>
  </si>
  <si>
    <t>1252698977</t>
  </si>
  <si>
    <t>"zásyp 1,8t/m3" 83.087*1.8</t>
  </si>
  <si>
    <t>"ztratné 5% " 149.557*1.05</t>
  </si>
  <si>
    <t>18</t>
  </si>
  <si>
    <t>175111101</t>
  </si>
  <si>
    <t>Obsypání potrubí ručně sypaninou bez prohození sítem, uloženou do 3 m</t>
  </si>
  <si>
    <t>1921770974</t>
  </si>
  <si>
    <t>Obsypání potrubí ručně sypaninou z vhodných hornin tř. 1 až 4 nebo materiálem připraveným podél výkopu ve vzdálenosti do 3 m od jeho kraje, pro jakoukoliv hloubku výkopu a míru zhutnění bez prohození sypaniny sítem</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</si>
  <si>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Míru zhutnění předepisuje projekt. 3. V cenách nejsou zahrnuty náklady na nakupovanou sypaninu. Tato se oceňuje ve specifikaci. </t>
  </si>
  <si>
    <t xml:space="preserve">"obsyp kan. potrubí (počet*dl*š*hl) - (počet*dl*objem potrubí)" (17*5.5*0.8*0.36) - (17*5.5*3.14*0.08*0.08) </t>
  </si>
  <si>
    <t>136</t>
  </si>
  <si>
    <t>58337331</t>
  </si>
  <si>
    <t>štěrkopísek frakce 0/22</t>
  </si>
  <si>
    <t>-1222363249</t>
  </si>
  <si>
    <t>"obsyp 1,8t/m3" 1.8*obsyp</t>
  </si>
  <si>
    <t>"ztratné 5% " 45,088*1.05</t>
  </si>
  <si>
    <t>19</t>
  </si>
  <si>
    <t>181951102</t>
  </si>
  <si>
    <t>Úprava pláně v hornině tř. 1 až 4 se zhutněním</t>
  </si>
  <si>
    <t>1104892621</t>
  </si>
  <si>
    <t>Úprava pláně vyrovnáním výškových rozdílů  v hornině tř. 1 až 4 se zhutněním</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</si>
  <si>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(berem) šířky do 3 m přerušujících svahy, pro urovnání dna silničních a železničních příkopů pro jakoukoliv šířku dna; toto urovnání se oceňuje cenami souboru cen 182 .0-1 Svahování. 3. Urovnání ploch ve sklonu přes 1 : 5 se oceňuje cenami souboru cen 182 . 0-11 Svahování trvalých svahů do projektovaných profilů. 4. Náklady na urovnání dna a stěn při čištění příkopů pozemních komunikací jsou započteny v cenách souborů cen 938 90-2 . Čištění příkopů komunikací v suchu nebo ve vodě části A02 Zemní práce pro objekty oborů 821 až 828. 5. Míru zhutnění určuje projekt. Ceny se zhutněním jsou určeny pro jakoukoliv míru zhutnění. </t>
  </si>
  <si>
    <t>"úprava pláně v místě chodníku " 1350+1200+400+40</t>
  </si>
  <si>
    <t>"úprava pláně v místě  parkovacích ploch " 1350</t>
  </si>
  <si>
    <t>"úprava pláně v místě  komunikace - asfal. plocha " 1900</t>
  </si>
  <si>
    <t>"úprava pláně v místě odseku " 40</t>
  </si>
  <si>
    <t>"úprava pláně v místě vjezdu " 200</t>
  </si>
  <si>
    <t>3</t>
  </si>
  <si>
    <t>121101103</t>
  </si>
  <si>
    <t>Sejmutí ornice s přemístěním na vzdálenost do 250 m</t>
  </si>
  <si>
    <t>162012045</t>
  </si>
  <si>
    <t>Sejmutí ornice nebo lesní půdy  s vodorovným přemístěním na hromady v místě upotřebení nebo na dočasné či trvalé skládky se složením, na vzdálenost přes 100 do 250 m</t>
  </si>
  <si>
    <t xml:space="preserve">Poznámka k souboru cen:_x000D_
1. V cenách jsou započteny i náklady na příp. nutné naložení sejmuté ornice na dopravní prostředek. 2. V cenách nejsou započteny náklady na odstranění nevhodných přimísenin (kamenů, kořenů apod.); tyto práce se ocení individuálně. 3. Množství ornice odebírané ze skládek se do objemu vykopávek pro volbu cen podle množství nezapočítává. Ceny souboru cen 122 . 0-11 Odkopávky a prokopávky nezapažené, se volí pro ornici odebíranou z projektovaných dočasných skládek; a) na staveništi podle součtu objemu ze všech skládek, b) mimo staveniště podle objemu každé skládky zvlášť. 4. Uložení ornice na skládky se oceňuje podle ustanovení v poznámkách č. 1 a 2 k ceně 171 20-1201 Uložení sypaniny na skládky. Složení ornice na hromady v místě upotřebení se neoceňuje. 5. Odebírá-li se ornice z projektované dočasné skládky, oceňuje se její naložení a přemístění podle čl. 3172 Všeobecných podmínek tohoto katalogu. 6. Přemísťuje-li se ornice na vzdálenost větší něž 250 m, vzdálenost 50 m se pro určení vzdálenosti vodorovného přemístění neodečítá a ocení se sejmutí a přemístění bez ohledu na ustanovení pozn. č. 1 takto: a) sejmutí ornice na vzdálenost 50m cenou 121 10-1101; b) naložení příslušnou cenou souboru cen 167 10- . . c) vodorovné přemístění cenami souboru cen 162 . 0- . . Vodorovné přemístění výkopku. 7. Sejmutí podorničí se oceňuje cenami odkopávek s přihlédnutím k ustanovení čl. 3112 Všeobecných podmínek tohoto katalogu. </t>
  </si>
  <si>
    <t>"Sejmutí stávající ornice v místě zeleně  1300m2" 1300*0.1</t>
  </si>
  <si>
    <t>149</t>
  </si>
  <si>
    <t>10364100</t>
  </si>
  <si>
    <t>zemina pro terénní úpravy - tříděná</t>
  </si>
  <si>
    <t>1303907977</t>
  </si>
  <si>
    <t>"nová zemina v místě rozšířených ploch, v=0.4m, plocha 400m2 " (400*0.4)*1.5</t>
  </si>
  <si>
    <t>150</t>
  </si>
  <si>
    <t>10364101</t>
  </si>
  <si>
    <t>zemina pro terénní úpravy -  ornice</t>
  </si>
  <si>
    <t>649332747</t>
  </si>
  <si>
    <t>"nová zemina v místě rozšířených ploch, v=0.1m, plocha 400m2 " (400*0.1)*1.5</t>
  </si>
  <si>
    <t>20</t>
  </si>
  <si>
    <t>181301112</t>
  </si>
  <si>
    <t>Rozprostření ornice tl vrstvy do 150 mm pl přes 500 m2 v rovině nebo ve svahu do 1:5</t>
  </si>
  <si>
    <t>-238467824</t>
  </si>
  <si>
    <t>Rozprostření a urovnání ornice v rovině nebo ve svahu sklonu do 1:5 při souvislé ploše přes 500 m2, tl. vrstvy přes 100 do 150 mm</t>
  </si>
  <si>
    <t xml:space="preserve">Poznámka k souboru cen:_x000D_
1. V ceně jsou započteny i náklady na případné nutné přemístění hromad nebo dočasných skládek na místo spotřeby ze vzdálenosti do 30 m. 2. V ceně nejsou započteny náklady na získání ornice; toto získání se oceňuje cenami souboru cen 121 10-11 Sejmutí ornice. 3. Případné nakládání ornice, v souvislosti s pozn. č. 2 se oceňuje cenami souboru cen 167 10-11 Nakládání, skládání a překládání neulehlého výkopku nebo sypaniny.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 </t>
  </si>
  <si>
    <t>"rozprostření sejmuté a nové ornice v tl 100mm" 1700</t>
  </si>
  <si>
    <t>98</t>
  </si>
  <si>
    <t>181451131</t>
  </si>
  <si>
    <t>Založení parkového trávníku výsevem plochy přes 1000 m2 v rovině a ve svahu do 1:5</t>
  </si>
  <si>
    <t>-915223094</t>
  </si>
  <si>
    <t>Založení trávníku na půdě předem připravené plochy přes 1000 m2 výsevem včetně utažení parkového v rovině nebo na svahu do 1:5</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</si>
  <si>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</si>
  <si>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"založení v místě rozprostřené ornice " 1700</t>
  </si>
  <si>
    <t>99</t>
  </si>
  <si>
    <t>00572410</t>
  </si>
  <si>
    <t>osivo směs travní parková</t>
  </si>
  <si>
    <t>kg</t>
  </si>
  <si>
    <t>-1028436353</t>
  </si>
  <si>
    <t>"1kg/40m2 travního osiva" 42.5</t>
  </si>
  <si>
    <t>.</t>
  </si>
  <si>
    <t>Vodorovné konstrukce</t>
  </si>
  <si>
    <t>101</t>
  </si>
  <si>
    <t>451573111</t>
  </si>
  <si>
    <t>Lože pod potrubí otevřený výkop ze štěrkopísku</t>
  </si>
  <si>
    <t>1555833343</t>
  </si>
  <si>
    <t>Lože pod potrubí, stoky a drobné objekty v otevřeném výkopu z písku a štěrkopísku do 63 mm</t>
  </si>
  <si>
    <t xml:space="preserve">Poznámka k souboru cen:_x000D_
1. Ceny -1111 a -1192 lze použít i pro zřízení sběrných vrstev nad drenážními trubkami. 2. V cenách -5111 a -1192 jsou započteny i náklady na prohození výkopku získaného při zemních pracích. </t>
  </si>
  <si>
    <t>"lože pod kan. potrubí, dl*š*hl*počet " 5.5*0.8*0.2*17</t>
  </si>
  <si>
    <t>"lože pod kan. vpust  dl*š*hl*počet " 1*1*0.2*17</t>
  </si>
  <si>
    <t>"ztratné 5% " 18,360*1.05</t>
  </si>
  <si>
    <t>5</t>
  </si>
  <si>
    <t>Komunikace pozemní</t>
  </si>
  <si>
    <t>22</t>
  </si>
  <si>
    <t>564861111</t>
  </si>
  <si>
    <t>Podklad ze štěrkodrtě ŠD tl 200 mm</t>
  </si>
  <si>
    <t>291251245</t>
  </si>
  <si>
    <t>Podklad ze štěrkodrti ŠD  s rozprostřením a zhutněním, po zhutnění tl. 200 mm</t>
  </si>
  <si>
    <t>" podklad v místě parkovací plochy " 1050</t>
  </si>
  <si>
    <t>" podklad v místě parkovacím staní " 500</t>
  </si>
  <si>
    <t>" podklad v místě přídlažby z kostek " 40</t>
  </si>
  <si>
    <t>" podklad v místě chodníku 20x20x6 " 1350</t>
  </si>
  <si>
    <t>" podklad v místě chodniku z mozaiky " 1150</t>
  </si>
  <si>
    <t>" podklad v místě cyklostezky " 410</t>
  </si>
  <si>
    <t>" podklad v místě odseku " 40</t>
  </si>
  <si>
    <t>" podklad v místě vodocích pásu a linii " 54</t>
  </si>
  <si>
    <t>"sanace 50% podkladu v místě chodníku,přidlažby,cyklostezky,vodocich pasu"  3000/2</t>
  </si>
  <si>
    <t>"sanace 50% podkladu v místě komunikace " 1900/2</t>
  </si>
  <si>
    <t>Mezisoučet</t>
  </si>
  <si>
    <t>"ztratné 5% " 7044*1.05</t>
  </si>
  <si>
    <t>23</t>
  </si>
  <si>
    <t>564871111</t>
  </si>
  <si>
    <t>Podklad ze štěrkodrtě ŠD tl 250 mm</t>
  </si>
  <si>
    <t>1798343852</t>
  </si>
  <si>
    <t>Podklad ze štěrkodrti ŠD  s rozprostřením a zhutněním, po zhutnění tl. 250 mm</t>
  </si>
  <si>
    <t>"podklad pod vjezdy " 240</t>
  </si>
  <si>
    <t>"ztratné 5% " 240*1.05</t>
  </si>
  <si>
    <t>26</t>
  </si>
  <si>
    <t>567122114</t>
  </si>
  <si>
    <t>Podklad ze směsi stmelené cementem SC C 8/10 (KSC I) tl 150 mm</t>
  </si>
  <si>
    <t>580128170</t>
  </si>
  <si>
    <t>Podklad ze směsi stmelené cementem SC bez dilatačních spár, s rozprostřením a zhutněním SC C 8/10 (KSC I), po zhutnění tl. 150 mm</t>
  </si>
  <si>
    <t xml:space="preserve">Poznámka k souboru cen:_x000D_
1. V cenách jsou započteny i náklady na ošetření povrchu podkladu vodou. 2. V cenách 567 1.-4 jsou započteny i náklady postřik proti odpařování vody. 3. V cenách nejsou započteny náklady na: a) příp. postřik, který se oceňuje cenou 919 74-8111 Postřik popř. zdrsnění povrchu cementobetonového krytu nebo podkladu ochrannou emulzí, b) zřízení dilatačních spár a jejich vyplnění; tyto práce se oceňují cenami souborů cen 919 11-1 Řezání dilatačních spár, 919 12-. Těsnění dilatačních spár a 919 13 Vyztužení dilatačních spár. </t>
  </si>
  <si>
    <t>"podklad pro parkovací plochu " 950</t>
  </si>
  <si>
    <t>"podklad pro podelné parkování " 400</t>
  </si>
  <si>
    <t>"ztratné 5% " 1350*1.05</t>
  </si>
  <si>
    <t>188</t>
  </si>
  <si>
    <t>567511131</t>
  </si>
  <si>
    <t>Recyklace podkladu za studena na místě - rozpojení a reprofilace tl 150 mm plochy do 6000 m2</t>
  </si>
  <si>
    <t>-221414078</t>
  </si>
  <si>
    <t>Recyklace podkladní vrstvy za studena na místě rozpojení a reprofilace podkladu s hutněním plochy přes 3 000 do 6 000 m2, tloušťky do 150 mm</t>
  </si>
  <si>
    <t xml:space="preserve">Poznámka k souboru cen:_x000D_
1. V cenách rozpojení a reprofilace 567 5.-1 jsou započteny i náklady na rozpojení původních vrstev konstrukce vozovky a úpravu povrchu grejdrem se zhutněním. 2. V cenách rozpojení a reprofilace 567 5.-1 nejsou započteny náklady na případné odebrání přebytečné suti, které se ocení cenou 997 22-1611 Nakládání na dopravní prostředky a cenami souboru cen 997 22-15 Vodorovná doprava suti. 3. V cenách promísení 567 5.-2 a 567 5.-3 jsou započteny i náklady na: a) úpravu zrnitosti rozpojené směsi přidáním drobného drceného kameniva (materiál ve specifikaci), b) dávkování pojiva, jeho promísení s recyklovanou směsí, její rovnoměrné rozhrnutí, zhutnění a vlhčení (materiál ve specifikaci). Jako pojivo lze použít: - u cen 567 5.-2 kombinaci cementu a asfaltové emulze nebo cementu a zpěněného asfaltu, příp. pouze cement nebo pouze hydraulické pojivo, - u cen 567 5.-3 cement a přísadu na bázi zeolitů a minerálů. 4. Doporučené množství přidaného kameniva je 10 až 20 % objemové hmotnosti vrstvy, tj. 230 – 460 kg/m3. 5. Doporučené množství pojiva v % objemové hmotnosti zhutněné vrstvy u cen 567 5.-2: a) kombinace cementu a asfaltové emulze: - cement (obor 585 2)…………… 2,0-5,0 %, obvykle 4,0 % - asfaltová emulze (obor 111 6) … 2,5-4,0 %, obvykle 2,0 % b) kombinace cementu a zpěněného asfaltu: - cement (obor 585 2)…………… 2,0-5,0 %, obvykle 4,0 % - asfalt (obor 111 6)………………1,5-3,0 %, obvykle 2,5 % 6. Doporučené množství pojiva v % objemové hmotnosti zhutněné vrstvy u cen 567 5.-3: a) kombinace cementu a přísady na bázi zeolitů a minerálů: - cement (obor 585 2)…………… 7 - 10 %, - přísada (obor ) …....................0,07 -0,1 %, 7. Předpokládaná objemová hmotnost zhutněné vrstvy je 2 300 kg/m3 . 8. Přesné množství přidávaného kameniva a pojiva se stanoví silniční laboratoří na základě průkazní zkoušky - analýzy vzorků odebraných z původní konstrukce. 9. Orientační hmotnosti pojiva na 1 m3 zhutněné vrtsvy je uvedena v příloze č. 5, tabulce č. 2. 10. Hmotnost přidávaného kameniva a pojiva se nezapočítává do výpočtu přesunu hmot. 11. Na takto recyklovanou podkladní vrstvu a následně provedený spojovací postřik se pokládají nové asfaltové koberce (1 či více) nebo se její povrch opatří nátěrem, případně emulzní kalovou vrstvou pro využití vrstvy jako obrusné, vhodné jen pro lehkou dopravu. </t>
  </si>
  <si>
    <t>"recyklace komunikace " 1900</t>
  </si>
  <si>
    <t>182</t>
  </si>
  <si>
    <t>R56585168</t>
  </si>
  <si>
    <t>Úprava uličního vstupu nebo vpusti poklopu, krycího hrnce, šoupěte nebo hydrantu před recyklaci podkladu za studena na místě</t>
  </si>
  <si>
    <t>2059980242</t>
  </si>
  <si>
    <t xml:space="preserve">Úprava </t>
  </si>
  <si>
    <t>" Úprava uličního vstupu nebo vpusti před recyklaci"</t>
  </si>
  <si>
    <t xml:space="preserve">"Rozebrání , úprava , zakrytí vstupu nebo vpusti před recyklaci, údržba v době recyklace, zpětné složení vstupu nebo vpusti po recyklaci "   </t>
  </si>
  <si>
    <t>"včetně veškerých práci k tomu spojene"</t>
  </si>
  <si>
    <t>" počet poklopu, šoupat, krycího hrnce nebo hydrantu " 19+23</t>
  </si>
  <si>
    <t>92</t>
  </si>
  <si>
    <t>567512122</t>
  </si>
  <si>
    <t>Recyklace podkladu za studena na místě - promísení s pojivem, kamenivem tl 150 mm do 3000 m2</t>
  </si>
  <si>
    <t>1293907410</t>
  </si>
  <si>
    <t>Recyklace podkladní vrstvy za studena na místě promísení rozpojené směsi s kamenivem a pojivem (materiál ve specifikaci) s rozhrnutím, zhutněním a vlhčením plochy přes 1 000 do 3 000 m2, tloušťky po zhutnění přes 120 do 150 mm</t>
  </si>
  <si>
    <t xml:space="preserve">" Před zahajením prací , bude provedena laboratorní zkouška , na zjištění  přesného množství přidaného pojiva ( % ). "  </t>
  </si>
  <si>
    <t xml:space="preserve">" Receptura bude předána investorovi ke schválení " </t>
  </si>
  <si>
    <t>132</t>
  </si>
  <si>
    <t>11162540</t>
  </si>
  <si>
    <t>emulze asfaltová obalovací pro použití za studena</t>
  </si>
  <si>
    <t>1827410245</t>
  </si>
  <si>
    <t>"započítano 4% objemové hmotnosti zhutněné vrstvy tj. 92kg/m3" (1900*0.15)*92*0.001</t>
  </si>
  <si>
    <t>133</t>
  </si>
  <si>
    <t>58344171</t>
  </si>
  <si>
    <t>štěrkodrť frakce 0/32</t>
  </si>
  <si>
    <t>-704883826</t>
  </si>
  <si>
    <t>"započitano 30% dané plochy recyklatu, v-0.15, 1m3/1,8t  " ((1900/100)*30)*0.15*1.8</t>
  </si>
  <si>
    <t>93</t>
  </si>
  <si>
    <t>58522110</t>
  </si>
  <si>
    <t>cement portlandký struskový CEM II 42,5MPa</t>
  </si>
  <si>
    <t>-395445991</t>
  </si>
  <si>
    <t>"započítano 5% objemové hmotnosti zhutněné vrstvy tj. 115kg/m3" (1900*0.15)*115*0.001</t>
  </si>
  <si>
    <t>27</t>
  </si>
  <si>
    <t>573191111</t>
  </si>
  <si>
    <t>Postřik infiltrační kationaktivní emulzí v množství 1 kg/m2</t>
  </si>
  <si>
    <t>447801063</t>
  </si>
  <si>
    <t>Postřik infiltrační kationaktivní emulzí v množství 1,00 kg/m2</t>
  </si>
  <si>
    <t xml:space="preserve">Poznámka k souboru cen:_x000D_
1. V ceně nejsou započteny náklady na popř. projektem předepsané očištění vozovky, které se oceňuje cenou 938 90-8411 Očištění povrchu saponátovým roztokem části C 01 tohoto katalogu. </t>
  </si>
  <si>
    <t>"plocha komunikace  " 1900</t>
  </si>
  <si>
    <t>28</t>
  </si>
  <si>
    <t>573231108</t>
  </si>
  <si>
    <t>Postřik živičný spojovací ze silniční emulze v množství 0,50 kg/m2</t>
  </si>
  <si>
    <t>-1996467196</t>
  </si>
  <si>
    <t>Postřik spojovací PS bez posypu kamenivem ze silniční emulze, v množství 0,50 kg/m2</t>
  </si>
  <si>
    <t>29</t>
  </si>
  <si>
    <t>577144141</t>
  </si>
  <si>
    <t>Asfaltový beton vrstva obrusná ACO 11 (ABS) tř. I tl 50 mm š přes 3 m z modifikovaného asfaltu</t>
  </si>
  <si>
    <t>-368391630</t>
  </si>
  <si>
    <t>Asfaltový beton vrstva obrusná ACO 11 (ABS)  s rozprostřením a se zhutněním z modifikovaného asfaltu v pruhu šířky přes 3 m tl. 50 mm</t>
  </si>
  <si>
    <t xml:space="preserve">Poznámka k souboru cen:_x000D_
1. ČSN EN 13108-1 připouští pro ACO 11 pouze tl. 35 až 50 mm. </t>
  </si>
  <si>
    <t>179</t>
  </si>
  <si>
    <t>5651551212</t>
  </si>
  <si>
    <t>Asfaltový beton vrstva podkladní ACP 16+ (obalované kamenivo OKS) tl 70 mm š přes 3 m</t>
  </si>
  <si>
    <t>-1790050346</t>
  </si>
  <si>
    <t>Asfaltový beton vrstva podkladní ACP 16 (obalované kamenivo střednězrnné - OKS)  s rozprostřením a zhutněním v pruhu šířky přes 3 m, po zhutnění tl. 70 mm</t>
  </si>
  <si>
    <t xml:space="preserve">Poznámka k souboru cen:_x000D_
1. ČSN EN 13108-1 připouští pro ACP 16 pouze tl. 50 až 80 mm. </t>
  </si>
  <si>
    <t>120</t>
  </si>
  <si>
    <t>916111123</t>
  </si>
  <si>
    <t xml:space="preserve">Osazení obruby z drobných kostek s boční opěrou do lože z betonu c16/20n XF1 </t>
  </si>
  <si>
    <t>1314186246</t>
  </si>
  <si>
    <t>Osazení silniční obruby z dlažebních kostek v jedné řadě  s ložem tl. přes 50 do 100 mm, s vyplněním a zatřením spár cementovou maltou z drobných kostek s boční opěrou z betonu  tř. C 16/20n FX1, do lože z betonu prostého téže značky</t>
  </si>
  <si>
    <t xml:space="preserve">Poznámka k souboru cen:_x000D_
1. Část lože z betonu prostého přesahující tl. 100 mm se oceňuje cenou 916 99-1121 Lože pod obrubníky, krajníky nebo obruby z dlažebních kostek. 2. V cenách nejsou započteny náklady na dodání dlažebních kostek, tyto se oceňují ve specifikaci. Množství uvedené ve specifikaci se určí jako součin celkové délky obrub a objemové hmotnosti 1 m obruby a to: a) 0,065 t/m pro velké kostky, b) 0,024 t/m pro malé kostky. Ztratné lze dohodnout ve výši 1 % pro velké kostky, 2 % pro malé kostky. 3. Osazení silniční obruby ze dvou řad kostek se oceňuje: a) bez boční opěry jako dvojnásobné množství silniční obruby z jedné řady kostek, b) s boční opěrou jako osazení silniční obruby z jedné řady kostek s boční opěrou a osazení silniční obruby z jedné řady kostek bez boční opěry. </t>
  </si>
  <si>
    <t>"Osazení jednořádku podel travnaté plochy,vjezdu, žulových odseku, mříží kolem stromu " 1100</t>
  </si>
  <si>
    <t>"Osazení dvoujřádku podel silničních obrub,rozdělení ploch komunikací a parkovacího pruhu, parkovací plochy mezi rozdilným kladením dlažby " 1300*2</t>
  </si>
  <si>
    <t xml:space="preserve">"Viz specifikace mobiliáře a materiálu architektonického řešení ulice Mikulášská - součásti PD " </t>
  </si>
  <si>
    <t>36</t>
  </si>
  <si>
    <t>591211111</t>
  </si>
  <si>
    <t>Kladení dlažby z kostek drobných z kamene do lože z kameniva těženého tl 50 mm</t>
  </si>
  <si>
    <t>1517130322</t>
  </si>
  <si>
    <t>Kladení dlažby z kostek  s provedením lože do tl. 50 mm, s vyplněním spár, s dvojím beraněním a se smetením přebytečného materiálu na krajnici drobných z kamene, do lože z kameniva těženého</t>
  </si>
  <si>
    <t xml:space="preserve">Poznámka k souboru cen:_x000D_
1. Ceny 591 1.- pro dlažbu z kostek velkých jsou určeny pro dlažbu úhlopříčnou a řádkovou. 2. Ceny 591 2.- pro dlažbu z kostek drobných jsou určeny pro dlažbu úhlopříčnou, řádkovou a kroužkovou. 3. Dlažba vějířová z kostek drobných se oceňuje cenami 591 41-2111 a 591 44-2111 Kladení dlažby z mozaiky dvoubarevné a vícebarevné komunikací pro pěší. 4. V cenách jsou započteny i náklady na dodání hmot pro lože a na dodání téhož materiálu na výplň spár. 5. V cenách nejsou započteny náklady na: a) dodání dlažebních kostek, které se oceňuje ve specifikaci; ztratné lze dohodnout - u velkých kostek ve výši 1 %, - u drobných kostek ve výši 2 %, b) vyplnění spár dlažby živičnou zálivkou, které se oceňuje cenami souboru cen 599 1 . -11 Zálivka živičná spár dlažby. 6. Část lože přesahující tloušťku 50 mm se oceňuje cenami souboru cen 451 31-97 Příplatek za každých dalších 10 mm tloušťky podkladu nebo lože. </t>
  </si>
  <si>
    <t xml:space="preserve">"kladení včetně případného řežání a dořezu kostek  "  </t>
  </si>
  <si>
    <t>"kladení parkovacího staní, podelného zálivu pro dlažbu řádkouvou, uhlopříčnou "  480 +400</t>
  </si>
  <si>
    <t>"kladení parkovacích pruhu, bila kostka 8_10 " 17</t>
  </si>
  <si>
    <t>148</t>
  </si>
  <si>
    <t>R591412111</t>
  </si>
  <si>
    <t xml:space="preserve">Kladení dlažby vějířové z kostek drobných do lože z kameniva tl 50 mm </t>
  </si>
  <si>
    <t>1727637452</t>
  </si>
  <si>
    <t>Kladení dlažby vějířové z kostek drobných do lože z kameniva tl 50 mm , s vyplněním spár, s dvojím beraněním a se smetením přebytečného materiálu na krajnici drobných z kamene, do lože z kameniva těženého</t>
  </si>
  <si>
    <t>"kladění parkovací plochy pro vazbu vějířovou " 470</t>
  </si>
  <si>
    <t>"kladění vjezdu pro vazbu vějířovou " 200-27-27</t>
  </si>
  <si>
    <t>32</t>
  </si>
  <si>
    <t>58381007</t>
  </si>
  <si>
    <t>kostka dlažební žula drobná 8/10</t>
  </si>
  <si>
    <t>1984013040</t>
  </si>
  <si>
    <t>"kostka světlá - komunikace parkoviště "450</t>
  </si>
  <si>
    <t>"kostka světlá - vjezdy " 200-27-27</t>
  </si>
  <si>
    <t>"kostka tmavá - parkovací staní (parkoviště ) " 480</t>
  </si>
  <si>
    <t xml:space="preserve">"kostka tmavá - nájezd na parkovíště " 20 </t>
  </si>
  <si>
    <t>"kostka tmavá - parkovací stání podelné " 400</t>
  </si>
  <si>
    <t>"kostka světla pro jednořádek a dvojřádek, odečtení původně vytrhaných kostek, původní kostky budou očištěny" (3700*0.1)-394</t>
  </si>
  <si>
    <t>"Ztratné 5%" 1472*1.05</t>
  </si>
  <si>
    <t>1545,6*1,01 'Přepočtené koeficientem množství</t>
  </si>
  <si>
    <t>176</t>
  </si>
  <si>
    <t>583810071</t>
  </si>
  <si>
    <t>kostka dlažební mramor drobná 8/10</t>
  </si>
  <si>
    <t>-1753194714</t>
  </si>
  <si>
    <t>"kostka bíla - vyznačení parkovacích pruhu - parkoviště " 17</t>
  </si>
  <si>
    <t>"Ztratné 5%" 17*1.05</t>
  </si>
  <si>
    <t>35</t>
  </si>
  <si>
    <t>591412111</t>
  </si>
  <si>
    <t>Kladení dlažby z mozaiky dvou a vícebarevné komunikací pro pěší lože z kameniva</t>
  </si>
  <si>
    <t>-1886701039</t>
  </si>
  <si>
    <t>Kladení dlažby z mozaiky komunikací pro pěší  s vyplněním spár, s dvojím beraněním a se smetením přebytečného materiálu na vzdálenost do 3 m dvoubarevné a vícebarevné, s ložem tl. do 40 mm z kameniva</t>
  </si>
  <si>
    <t xml:space="preserve">Poznámka k souboru cen:_x000D_
1. V cenách jsou započteny i náklady na dodání hmot pro lože a na dodání téhož materiálu pro výplň spár a zhotovení šablon, popř. rámů. 2. V cenách nejsou započteny náklady na dodání mozaiky, které se oceňuje ve specifikaci; ztratné lze dohodnout ve výši 2 %. 3. Část lože přesahující tloušťku 40 mm se oceňuje cenami souboru cen 451 ..-9 Příplatek za každých dalších 10 mm tloušťky podkladu nebo lože. </t>
  </si>
  <si>
    <t xml:space="preserve">"kladení včetně případného řežání a dořezu mozaiky "  </t>
  </si>
  <si>
    <t>"kladení chodníku ,1/2cyklostezky  " 1150-473</t>
  </si>
  <si>
    <t>"kladení vjezdu " 40</t>
  </si>
  <si>
    <t>"kladení přídlažby z mozaiky "40</t>
  </si>
  <si>
    <t>"kladení signální a varovný pas" 129</t>
  </si>
  <si>
    <t>34</t>
  </si>
  <si>
    <t>58381004</t>
  </si>
  <si>
    <t>kostka dlažební mozaika žula 4/6 tř 1</t>
  </si>
  <si>
    <t>-433863922</t>
  </si>
  <si>
    <t>"dlažba pro mozaikové chodníky, 1/2cyklostezka, přídlažba,signální a varovný pas " kostka6</t>
  </si>
  <si>
    <t>"ztratné 5% " 886*1.05</t>
  </si>
  <si>
    <t>930,3*1,01 'Přepočtené koeficientem množství</t>
  </si>
  <si>
    <t>37</t>
  </si>
  <si>
    <t>596811123</t>
  </si>
  <si>
    <t>Kladení  dlažby komunikací pro pěší do lože z kameniva vel do 0,09 m2 plochy přes 300 m2</t>
  </si>
  <si>
    <t>-435181806</t>
  </si>
  <si>
    <t>Kladení dlažby z betonových nebo kameninových dlaždic komunikací pro pěší s vyplněním spár a se smetením přebytečného materiálu na vzdálenost do 3 m s ložem z kameniva těženého tl. do 30 mm velikosti dlaždic do 0,09 m2 (bez zámku), pro plochy přes 300 m2</t>
  </si>
  <si>
    <t xml:space="preserve">Poznámka k souboru cen:_x000D_
1. V cenách jsou započteny i náklady na dodání hmot pro lože a na dodání materiálu pro výplň spár. 2. V cenách nejsou započteny náklady na dodání dlaždic, které se oceňují ve specifikaci; ztratné lze dohodnout u plochy a) do 100 m2 ve výši 3 %, b) přes 100 do 300 m2 ve výši 2 %, c) přes 300 m2 ve výši 1 %. 3. Část lože přesahující tloušťku 30 mm se oceňuje cenami souboru cen 451 . . -9 . Příplatek za každých dalších 10 mm tloušťky podkladu nebo lože. </t>
  </si>
  <si>
    <t>"kladení bet. dlažby 20x20x6, 20x20x8, hmatny pas-vystupná dlažba, rovina dlažba kolem hmatneho pasu   " 1330+410+81+500</t>
  </si>
  <si>
    <t>38</t>
  </si>
  <si>
    <t>59245021</t>
  </si>
  <si>
    <t>dlažba skladebná betonová 200x200x60mm přírodní</t>
  </si>
  <si>
    <t>-2037722017</t>
  </si>
  <si>
    <t xml:space="preserve">"rovina dlažba 20x20 kolem hmatného pasu + varovného pasu   "473+27 </t>
  </si>
  <si>
    <t>"dlažba v místě chodníku (mimo vyznámných ploch ) " 1330</t>
  </si>
  <si>
    <t>"dlažba v místě chodníku (mimo vyznámných ploch ) dořezy, 10% " 1350*0.1</t>
  </si>
  <si>
    <t>"ztratné 5% " 1965*1.05</t>
  </si>
  <si>
    <t>39</t>
  </si>
  <si>
    <t>59245030</t>
  </si>
  <si>
    <t>dlažba skladebná betonová 200x200x80mm přírodní</t>
  </si>
  <si>
    <t>1681830726</t>
  </si>
  <si>
    <t>"dlažba v místě 2/2 cyklostezky " 410</t>
  </si>
  <si>
    <t>"dlažba v místě 2/2 cyklostezky  dořezy dlažby , 10%" 410*0.1</t>
  </si>
  <si>
    <t>"ztratné 5% " 451*1.05</t>
  </si>
  <si>
    <t>183</t>
  </si>
  <si>
    <t>R596811123</t>
  </si>
  <si>
    <t xml:space="preserve">Řezání a prořezy betonové dlažby pro pěší </t>
  </si>
  <si>
    <t>-390590369</t>
  </si>
  <si>
    <t xml:space="preserve">Řezání a dořezy betonové dlažby pro pěší </t>
  </si>
  <si>
    <t xml:space="preserve">"Řezání a prořezy betonové dlažby pro pěší , včetně kladení dořezu " </t>
  </si>
  <si>
    <t xml:space="preserve">" 10% plochy dlažby " </t>
  </si>
  <si>
    <t>"dlažba v místě chodníku (mimo vyznámných ploch ) " 1350*0.1</t>
  </si>
  <si>
    <t>"dlažba v místě 2/2 cyklostezky " 410*0.1</t>
  </si>
  <si>
    <t>155</t>
  </si>
  <si>
    <t>R59687452</t>
  </si>
  <si>
    <t xml:space="preserve">Kladení žulových odseku do lože z kameniva </t>
  </si>
  <si>
    <t>1415399766</t>
  </si>
  <si>
    <t xml:space="preserve">Kladení žulových odseku do lože z kameniva , včetně dodání lože z kameniva </t>
  </si>
  <si>
    <t>"přistupové chodníky " 40</t>
  </si>
  <si>
    <t>156</t>
  </si>
  <si>
    <t>R58384575</t>
  </si>
  <si>
    <t>Žulové odseky tříděné</t>
  </si>
  <si>
    <t>-1328766461</t>
  </si>
  <si>
    <t xml:space="preserve">"přístupové chodníky " 40 </t>
  </si>
  <si>
    <t>"ztratné 5% " 40*1.05</t>
  </si>
  <si>
    <t>187</t>
  </si>
  <si>
    <t>59245019</t>
  </si>
  <si>
    <t>dlažba skladebná  pro nevidomé  přírodní dražkova</t>
  </si>
  <si>
    <t>-1864825678</t>
  </si>
  <si>
    <t xml:space="preserve">dlažba skladebná betonová pro nevidomé </t>
  </si>
  <si>
    <t>"vodici linie z české žuly" 18</t>
  </si>
  <si>
    <t>189</t>
  </si>
  <si>
    <t>592450194</t>
  </si>
  <si>
    <t xml:space="preserve">dlažba skladebná  pro nevidomé  přírodní </t>
  </si>
  <si>
    <t>-526669291</t>
  </si>
  <si>
    <t>"slepecká žula dle vyhlášky - hmatný pas " 54</t>
  </si>
  <si>
    <t>"varovny pas u vjezdu " 27</t>
  </si>
  <si>
    <t>Trubní vedení</t>
  </si>
  <si>
    <t>116</t>
  </si>
  <si>
    <t>810351811</t>
  </si>
  <si>
    <t>Bourání stávajícího potrubí z betonu DN do 200</t>
  </si>
  <si>
    <t>-2128637939</t>
  </si>
  <si>
    <t>Bourání stávajícího potrubí z betonu v otevřeném výkopu DN do 200</t>
  </si>
  <si>
    <t xml:space="preserve">Poznámka k souboru cen:_x000D_
1. Ceny jsou určeny pro bourání vodovodního a kanalizačního potrubí. 2. V cenách jsou započteny náklady na bourání potrubí včetně tvarovek. </t>
  </si>
  <si>
    <t xml:space="preserve">"odstranění stavajících připojek . prum. dl 5,0m, 14ks " 14*5 </t>
  </si>
  <si>
    <t xml:space="preserve">"viz. přesun sutě" </t>
  </si>
  <si>
    <t>117</t>
  </si>
  <si>
    <t>R895941112</t>
  </si>
  <si>
    <t xml:space="preserve">Odstranění stávající uliční vpusti včetně bet. dílcu s přemístěním </t>
  </si>
  <si>
    <t>1538855095</t>
  </si>
  <si>
    <t>"stavající vpust" 14</t>
  </si>
  <si>
    <t>107</t>
  </si>
  <si>
    <t>877325218</t>
  </si>
  <si>
    <t>Montáž elektrozáslepek na kanalizačním potrubí z PE trub d 160</t>
  </si>
  <si>
    <t>109492592</t>
  </si>
  <si>
    <t>Montáž tvarovek na kanalizačním plastovém potrubí z polyetylenu PE 100 elektrotvarovek SDR 11/PN16 záslepek d 160</t>
  </si>
  <si>
    <t xml:space="preserve">Poznámka k souboru cen:_x000D_
1. V cenách montáže tvarovek nejsou započteny náklady na dodání tvarovek. Tyto náklady se oceňují ve specifikaci. 2. V cenách montáže tvarovek jsou započteny náklady na dodání těsnicích kroužků, pokud tyto nejsou součástí dodávky tvarovek. </t>
  </si>
  <si>
    <t xml:space="preserve">"záslepka kanalizace, po odtranění stavajícího potrubí " 14 </t>
  </si>
  <si>
    <t>108</t>
  </si>
  <si>
    <t>28614591</t>
  </si>
  <si>
    <t>elektrozáslepka SDR 11 PE 100 PN 16 D 160mm</t>
  </si>
  <si>
    <t>-1155771574</t>
  </si>
  <si>
    <t>178</t>
  </si>
  <si>
    <t>871313121</t>
  </si>
  <si>
    <t>Montáž kanalizačního potrubí z PVC těsněné gumovým kroužkem otevřený výkop sklon do 20 % DN 160</t>
  </si>
  <si>
    <t>-1694093979</t>
  </si>
  <si>
    <t>Montáž kanalizačního potrubí z plastů z tvrdého PVC těsněných gumovým kroužkem v otevřeném výkopu ve sklonu do 20 % DN 160</t>
  </si>
  <si>
    <t xml:space="preserve">Poznámka k souboru cen:_x000D_
1. V cenách montáže potrubí nejsou započteny náklady na dodání trub, elektrospojek a těsnicích kroužků pokud tyto nejsou součástí dodávky potrubí. Tyto náklady se oceňují ve specifikaci. 2. V cenách potrubí z trubek polyetylenových a polypropylenových nejsou započteny náklady na dodání tvarovek použitých pro napojení na jiný druh potrubí; tvarovky se oceňují ve specifikaci. 3. Ztratné lze dohodnout: a) u trub kanalizačních z tvrdého PVC ve směrné výši 3 %, b) u trub polyetylenových a polypropylenových ve směrné výši 1,5. </t>
  </si>
  <si>
    <t>" kan. potrubí prum. delka 5.5 m , 17kus" 17*5.5</t>
  </si>
  <si>
    <t>102</t>
  </si>
  <si>
    <t>871315221</t>
  </si>
  <si>
    <t>Kanalizační potrubí z tvrdého PVC jednovrstvé tuhost třídy SN8 DN 160</t>
  </si>
  <si>
    <t>-391491671</t>
  </si>
  <si>
    <t>Kanalizační potrubí z tvrdého PVC v otevřeném výkopu ve sklonu do 20 %, hladkého plnostěnného jednovrstvého, tuhost třídy SN 8 DN 160</t>
  </si>
  <si>
    <t xml:space="preserve">Poznámka k souboru cen:_x000D_
1. V cenách jsou započteny i náklady na dodání trub včetně gumového těsnění. 2. Použití trub dle tuhostí: a) třída SN 4: kanalizační sítě, přípojky, odvodňování pozemků s výškou krytí až 4 m b) třída SN 8: kanalizační sítě v nestandartních podmínkách uložení, vysoké teplotní a mechanické zatížení s výškou krytí do 8 m c) SN 10: kanalizační sítě, přípojky, odvodňování pozemků s výškou krytí &amp;gt; 8 m d) třída SN 12: kanalizační sítě s vysokým statickým zatížením a dynamickými rázy, při rychlosti média až 15 m/s a výškou krytí 0,7-10 m e) třída SN 16: kanalizační sítě s vysokým statickým zatížením a dynamickými rázy avýškou krytí 0,5-12 m. </t>
  </si>
  <si>
    <t>103</t>
  </si>
  <si>
    <t>877310310</t>
  </si>
  <si>
    <t>Montáž kolen na kanalizačním potrubí z PP trub hladkých plnostěnných DN 150</t>
  </si>
  <si>
    <t>1982491373</t>
  </si>
  <si>
    <t>Montáž tvarovek na kanalizačním plastovém potrubí z polypropylenu PP hladkého plnostěnného kolen DN 150</t>
  </si>
  <si>
    <t xml:space="preserve">"rezerva - 2x kolena 15° v případě uhybaní sítí na 1 přípojku, 17 připojek  " 17*2  </t>
  </si>
  <si>
    <t>104</t>
  </si>
  <si>
    <t>28617162</t>
  </si>
  <si>
    <t>koleno kanalizační PP SN 16 15 ° DN 150</t>
  </si>
  <si>
    <t>474617366</t>
  </si>
  <si>
    <t>109</t>
  </si>
  <si>
    <t>895941111</t>
  </si>
  <si>
    <t>Zřízení vpusti kanalizační uliční z betonových dílců typ UV-50 normální</t>
  </si>
  <si>
    <t>-232018966</t>
  </si>
  <si>
    <t>Zřízení vpusti kanalizační  uliční z betonových dílců typ UV-50 normální</t>
  </si>
  <si>
    <t xml:space="preserve">Poznámka k souboru cen:_x000D_
1. V cenách jsou započteny i náklady na zřízení lože ze štěrkopísku. 2. V cenách nejsou započteny náklady na: a) dodání betonových dílců; betonové dílce se oceňují ve specifikaci, b) dodání kameninových dílců; kameninové dílce se oceňují ve specifikaci, c) litinové mříže; osazení mříží se oceňuje cenami souboru cen 899 20- . 1 Osazení mříží litinových včetně rámů a košů na bahno části A 01 tohoto katalogu; dodání mříží se oceňuje ve specifikaci, d) podkladní prstence; tyto se oceňují cenami souboru cen 452 38-6 . Podkladní a a vyrovnávací prstence části A 01 tohoto katalogu. </t>
  </si>
  <si>
    <t>"nové vpusti " 17</t>
  </si>
  <si>
    <t>114</t>
  </si>
  <si>
    <t>28661680</t>
  </si>
  <si>
    <t>vpusť uliční se sifonem 425/150mm (vč. dna,skruže)</t>
  </si>
  <si>
    <t>1049226000</t>
  </si>
  <si>
    <t>vpusť silniční se sifonem 425/150mm (vč. dna)</t>
  </si>
  <si>
    <t>"nové vpusti - kompletní dodaní celého systému  " 17</t>
  </si>
  <si>
    <t>110</t>
  </si>
  <si>
    <t>59223864</t>
  </si>
  <si>
    <t>prstenec pro uliční vpusť vyrovnávací betonový 390x60x130mm</t>
  </si>
  <si>
    <t>1057072882</t>
  </si>
  <si>
    <t>115</t>
  </si>
  <si>
    <t>28661789</t>
  </si>
  <si>
    <t>koš kalový ocelový pro silniční vpusť 425mm vč. madla</t>
  </si>
  <si>
    <t>1033854863</t>
  </si>
  <si>
    <t>118</t>
  </si>
  <si>
    <t>R28661681</t>
  </si>
  <si>
    <t xml:space="preserve">Obrubníková vpust stružková C 250, včetně montáže </t>
  </si>
  <si>
    <t>-65623795</t>
  </si>
  <si>
    <t>"nové vpusti obrubníkové " 14</t>
  </si>
  <si>
    <t>119</t>
  </si>
  <si>
    <t>R28661758</t>
  </si>
  <si>
    <t xml:space="preserve">Silniční vpust C250 , včetně montáže </t>
  </si>
  <si>
    <t>-2077253832</t>
  </si>
  <si>
    <t xml:space="preserve">"nové vpusti silníční ( v místě parkovací plochy - u kruhového objezdu )" 3 </t>
  </si>
  <si>
    <t>146</t>
  </si>
  <si>
    <t>899331111</t>
  </si>
  <si>
    <t>Výšková úprava uličního vstupu nebo vpusti do 200 mm zvýšením poklopu</t>
  </si>
  <si>
    <t>-1082930488</t>
  </si>
  <si>
    <t>Výšková úprava uličního vstupu nebo vpusti do 200 mm  zvýšením poklopu</t>
  </si>
  <si>
    <t xml:space="preserve">Poznámka k souboru cen:_x000D_
1. V cenách jsou započteny i náklady na: a) odbourání dosavadního krytu, podkladu, nadezdívky nebo prstence s odklizením vybouraných hmot do 3 m, b) zarovnání plochy nadezdívky cementovou maltou, c) podbetonování nebo podezdění rámu, d) odstranění a znovuosazení rámu, poklopu, mříže, krycího hrnce nebo hydrantu, e) úpravu a doplnění krytu popř. podkladu vozovky v místě provedené výškové úpravy. 2. V cenách nejsou započteny náklady na příp. nutné dodání nové mříže, rámu, poklopu nebo krycího hrnce. Jejich dodání se oceňuje ve specifikaci, ztratné se nestanoví. </t>
  </si>
  <si>
    <t xml:space="preserve">" úprava stavajících poklopu " 19 </t>
  </si>
  <si>
    <t>95</t>
  </si>
  <si>
    <t>899431111</t>
  </si>
  <si>
    <t>Výšková úprava uličního vstupu nebo vpusti do 200 mm zvýšením krycího hrnce, šoupěte nebo hydrantu</t>
  </si>
  <si>
    <t>-208600516</t>
  </si>
  <si>
    <t>Výšková úprava uličního vstupu nebo vpusti do 200 mm  zvýšením krycího hrnce, šoupěte nebo hydrantu bez úpravy armatur</t>
  </si>
  <si>
    <t>"úprava stavajících šoupat,hydrantu,atd " 23</t>
  </si>
  <si>
    <t>9</t>
  </si>
  <si>
    <t>Ostatní konstrukce a práce, bourání</t>
  </si>
  <si>
    <t>78</t>
  </si>
  <si>
    <t>966005111</t>
  </si>
  <si>
    <t>Rozebrání a odstranění silničního zábradlí se sloupky osazenými s betonovými patkami</t>
  </si>
  <si>
    <t>811627794</t>
  </si>
  <si>
    <t>Rozebrání a odstranění silničního zábradlí a ocelových svodidel s přemístěním hmot na skládku na vzdálenost do 10 m nebo s naložením na dopravní prostředek, se zásypem jam po odstraněných sloupcích a s jeho zhutněním silničního zábradlí se sloupky osazenými s betonovými patkami</t>
  </si>
  <si>
    <t xml:space="preserve">Poznámka k souboru cen:_x000D_
1. Ceny -5111 a -5311 jsou určeny pro odstranění sloupků zábradlí nebo svodidel upevněných záhozem zeminou, uklínovaných kamenem nebo obetonovaných, popř. zaberaněných. 2. Ceny -5111 a -5211 jsou určeny pro odstranění zábradlí jakéhokoliv druhu se sloupky z jakéhokoliv materiálu a při jakékoliv vzdálenosti sloupků. 3. Cena -5311 je určena pro odstranění svodidla jakéhokoliv druhu při jakékoliv vzdálenosti sloupků. 4. Přemístění vybouraného silničního zábradlí a svodidel na vzdálenost přes 10 m se oceňuje cenami souborů cen 997 22-1 Vodorovná doprava vybouraných hmot. </t>
  </si>
  <si>
    <t>"odstranění stavajícího zabradlí u ul. Albrechtická " 50</t>
  </si>
  <si>
    <t>80</t>
  </si>
  <si>
    <t>966006211</t>
  </si>
  <si>
    <t>Odstranění svislých dopravních značek ze sloupů, sloupků nebo konzol</t>
  </si>
  <si>
    <t>-489520605</t>
  </si>
  <si>
    <t>Odstranění (demontáž) svislých dopravních značek  s odklizením materiálu na skládku na vzdálenost do 20 m nebo s naložením na dopravní prostředek ze sloupů, sloupků nebo konzol</t>
  </si>
  <si>
    <t xml:space="preserve">Poznámka k souboru cen:_x000D_
1. Přemístění demontovaných značek na vzdálenost přes 20 m se oceňuje cenami souborů cen 997 22-1 Vodorovná doprava vybouraných hmot. </t>
  </si>
  <si>
    <t>"demontáž stavajícich značek " 28</t>
  </si>
  <si>
    <t>79</t>
  </si>
  <si>
    <t>966006132</t>
  </si>
  <si>
    <t>Odstranění značek dopravních nebo orientačních se sloupky s betonovými patkami</t>
  </si>
  <si>
    <t>-735202869</t>
  </si>
  <si>
    <t>Odstranění dopravních nebo orientačních značek se sloupkem  s uložením hmot na vzdálenost do 20 m nebo s naložením na dopravní prostředek, se zásypem jam a jeho zhutněním s betonovou patkou</t>
  </si>
  <si>
    <t xml:space="preserve">Poznámka k souboru cen:_x000D_
1. Ceny jsou určeny pro odstranění značek z jakéhokoliv materiálu. 2. V cenách -6131 a -6132 nejsou započteny náklady na demontáž tabulí (značek) od sloupků, tyto se oceňují cenou 966 00-6211 Odstranění svislých dopravních značek. 3. Přemístění vybouraných značek na vzdálenost přes 20 m se oceňuje cenami souboru cen 997 22-1 Vodorovná doprava vybouraných hmot. </t>
  </si>
  <si>
    <t>51</t>
  </si>
  <si>
    <t>914511111</t>
  </si>
  <si>
    <t>Montáž sloupku dopravních značek délky do 3,5 m s betonovým základem</t>
  </si>
  <si>
    <t>-454509358</t>
  </si>
  <si>
    <t>Montáž sloupku dopravních značek  délky do 3,5 m do betonového základu</t>
  </si>
  <si>
    <t xml:space="preserve">Poznámka k souboru cen:_x000D_
1. V cenách jsou započteny i náklady na: a) vykopání jamek s odhozem výkopku na vzdálenost do 3 m, b) osazení sloupku včetně montáže a dodávky plastového víčka, 2. V cenách -1111 jsou započteny i náklady na betonový základ. 3. V cenách -1112 jsou započteny i náklady na hliníkovou patku s betonovým základem. 4. V cenách nejsou započteny náklady na: a) dodání sloupku, tyto se oceňují ve specifikaci b) naložení a odklizení výkopku, tyto se oceňují cenami části A01 katalogu 800-1 Zemní práce. </t>
  </si>
  <si>
    <t>"Montáž stavajícich značek 23 ks ( jiné umístění od původního místa ) " 28</t>
  </si>
  <si>
    <t>"montáž nových značek IP2,IP6,IP11,IP12,C9,C10,P6. " 15</t>
  </si>
  <si>
    <t>46</t>
  </si>
  <si>
    <t>914111111</t>
  </si>
  <si>
    <t>Montáž svislé dopravní značky do velikosti 1 m2 objímkami na sloupek nebo konzolu</t>
  </si>
  <si>
    <t>1663024020</t>
  </si>
  <si>
    <t>Montáž svislé dopravní značky základní  velikosti do 1 m2 objímkami na sloupky nebo konzoly</t>
  </si>
  <si>
    <t xml:space="preserve">Poznámka k souboru cen:_x000D_
1. V cenách jsou započteny i náklady na montáž značek včetně upevňovacího materiálu na předem připravenou nosnou konstrukci (sloupek, konzolu, sloup). 2. V cenách nejsou započteny náklady na: a) dodání značek, tyto se oceňují ve specifikaci, b) na montáž a dodávku ocelových nosných konstrukcí – sloupků, konzol, tyto se oceňují cenami souboru cen 914 51 Montáž sloupku a 914 53 Montáž konzol a nástavců, c) nátěry, tyto se oceňují jako práce PSV příslušnými cenami katalogu 800-783 Nátěry, d) naložení a odklizení výkopku, tyto se oceňují cenami části A 01 katalogu 800-1 Zemní práce. 3. Ceny nelze použít pro osazení a montáž svislých dopravních značek: a) světelných, tyto se oceňují cenami katalogu 800-741 Elektroinstalace - silnoproud, b) upevněných na lanech nebo speciálních konstrukcích nesoucích více značek, tyto se oceňují individuálně. </t>
  </si>
  <si>
    <t>157</t>
  </si>
  <si>
    <t>40445552</t>
  </si>
  <si>
    <t>značka dopravní svislá tř 1 Al prolis 500x500mm</t>
  </si>
  <si>
    <t>-1092846016</t>
  </si>
  <si>
    <t>"nové dopravní značky IP2 " 3</t>
  </si>
  <si>
    <t>"nové dopravní značky IP6 " 3</t>
  </si>
  <si>
    <t>158</t>
  </si>
  <si>
    <t>40445555</t>
  </si>
  <si>
    <t>značka dopravní svislá tř 1 Al prolis 500x700mm</t>
  </si>
  <si>
    <t>-1704726631</t>
  </si>
  <si>
    <t>"nové dopravní značky IP11 " 1</t>
  </si>
  <si>
    <t>"nové dopravní značky IP12" 2</t>
  </si>
  <si>
    <t>159</t>
  </si>
  <si>
    <t>40445572</t>
  </si>
  <si>
    <t>značka dopravní svislá tř 1 Al prolis D 500mm</t>
  </si>
  <si>
    <t>715493745</t>
  </si>
  <si>
    <t xml:space="preserve">"nové dopravní značky C9" 2 </t>
  </si>
  <si>
    <t>"nové dopravní značky C10" 2</t>
  </si>
  <si>
    <t>160</t>
  </si>
  <si>
    <t>40445553</t>
  </si>
  <si>
    <t>značka dopravní svislá tř 1 Al prolis D 700mm</t>
  </si>
  <si>
    <t>285913489</t>
  </si>
  <si>
    <t>"nové dopravní značky P6" 2</t>
  </si>
  <si>
    <t>52</t>
  </si>
  <si>
    <t>40445225</t>
  </si>
  <si>
    <t>sloupek pro dopravní značku Zn D 60mm v 3,5m</t>
  </si>
  <si>
    <t>-291077235</t>
  </si>
  <si>
    <t>"montáž nových značek IP2,IP6,IP11,IP12,C9,C10,P6. " 14</t>
  </si>
  <si>
    <t>53</t>
  </si>
  <si>
    <t>40445240</t>
  </si>
  <si>
    <t>patka pro sloupek Al D 60mm</t>
  </si>
  <si>
    <t>-1383875686</t>
  </si>
  <si>
    <t>54</t>
  </si>
  <si>
    <t>40445256</t>
  </si>
  <si>
    <t>svorka upínací na sloupek dopravní značky D 60mm</t>
  </si>
  <si>
    <t>-2126917538</t>
  </si>
  <si>
    <t>"montáž nových značek IP2,IP6,IP11,IP12,C9,C10,P6. 2xsvorka na 1 ceduli " 15*2</t>
  </si>
  <si>
    <t>55</t>
  </si>
  <si>
    <t>40445253</t>
  </si>
  <si>
    <t>víčko plastové na sloupek D 60mm</t>
  </si>
  <si>
    <t>-532030026</t>
  </si>
  <si>
    <t>57</t>
  </si>
  <si>
    <t>915621111</t>
  </si>
  <si>
    <t>Předznačení vodorovného plošného značení</t>
  </si>
  <si>
    <t>153426601</t>
  </si>
  <si>
    <t>Předznačení pro vodorovné značení  stříkané barvou nebo prováděné z nátěrových hmot plošné šipky, symboly, nápisy</t>
  </si>
  <si>
    <t xml:space="preserve">Poznámka k souboru cen:_x000D_
1. Množství měrných jednotek se určuje: a) pro cenu -1111 v m délky dělicí čáry nebo vodícího proužku (včetně mezer), b) pro cenu -1112 v m2 natírané nebo stříkané plochy. </t>
  </si>
  <si>
    <t>"předznačení prechody pro chodce " 55.5</t>
  </si>
  <si>
    <t>"předznačení cykloznačky V20 (0.67m2/1značka) 26kus " 0.67*26</t>
  </si>
  <si>
    <t>56</t>
  </si>
  <si>
    <t>915231112</t>
  </si>
  <si>
    <t>Vodorovné dopravní značení přechody pro chodce, šipky, symboly retroreflexní bílý plast</t>
  </si>
  <si>
    <t>-1457799680</t>
  </si>
  <si>
    <t>Vodorovné dopravní značení stříkaným plastem  přechody pro chodce, šipky, symboly nápisy bílé retroreflexní</t>
  </si>
  <si>
    <t xml:space="preserve">Poznámka k souboru cen:_x000D_
1. Ceny jsou určeny pro dělicí čáry souvislé č. V 1a bílé, přerušované č. V 2a bílé, vodící č. V 4 bílé, souvislá č. V12b žlutá, přerušovaná č. V12c žlutá. 2. V cenách nejsou započteny náklady na: a) předznačení, tyto se oceňují cenami souboru cen 915 6.-11 Předznačení pro vodorovné značení, b) očištění vozovky, tyto se oceňují cenami souboru cen 938 90-9 . Odstranění bláta, prachu, nebo hlinitého nánosu s povrchu podkladu, nebo krytu části C 01 tohoto katalogu. 3. Množství měrných jednotek se určuje: a) u cen 912 21 a 915 22 v m délky dělící nebo vodící čáry (včetně mezer), b) u ceny 915 23 v m2 stříkané plochy bez mezer. </t>
  </si>
  <si>
    <t xml:space="preserve">Typ II ( se zvýšenou viditelností v noci a v podmínkách za vlhka a deště ) - stříkaný plast </t>
  </si>
  <si>
    <t>58</t>
  </si>
  <si>
    <t>916241112</t>
  </si>
  <si>
    <t>Osazení obrubníku kamenného, žulového ležatého bez boční opěry do lože z betonu c16/20n XF1</t>
  </si>
  <si>
    <t>-2144290532</t>
  </si>
  <si>
    <t>Osazení obrubníku kamenného se zřízením lože, s vyplněním a zatřením spár cementovou maltou ležatého bez boční opěry, do lože z  betonu c16/20n XF1</t>
  </si>
  <si>
    <t xml:space="preserve">Poznámka k souboru cen:_x000D_
1. Ceny -1211, -1212 a -1213 lze použít i pro osazení krajníků z kamene. 2.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 opěry. 3. Část lože z betonu prostého přesahující tl. 100 mm se oceňuje cenou 916 99-1121 Lože pod obrubníky, krajníky nebo obruby z dlažebních kostek. 4. V cenách nejsou započteny náklady na dodání obrubníků nebo krajníků, tyto se oceňují ve specifikaci. </t>
  </si>
  <si>
    <t>"osazení přímé obruby " 540</t>
  </si>
  <si>
    <t>"osazení obloukové obruby " 33+19+10+13+34+4+5</t>
  </si>
  <si>
    <t>"osazení šíkmé obruby (nájezdové ) " 27</t>
  </si>
  <si>
    <t>"obrubník chodníkovy - vodici linie " 350</t>
  </si>
  <si>
    <t>"osazení speciální obruby u vjezdu s náběhem na šikmou obrubu " 12</t>
  </si>
  <si>
    <t>59</t>
  </si>
  <si>
    <t>58380005</t>
  </si>
  <si>
    <t>obrubník kamenný žulový přímý 200x250mm</t>
  </si>
  <si>
    <t>-380777562</t>
  </si>
  <si>
    <t>"ztratné 5%" 540*1.05</t>
  </si>
  <si>
    <t>60</t>
  </si>
  <si>
    <t>58380426</t>
  </si>
  <si>
    <t>obrubník kamenný žulový obloukový R 1-3m 200x250mm</t>
  </si>
  <si>
    <t>1436795270</t>
  </si>
  <si>
    <t>"osazení R2 ( vnitřní R ) " 18</t>
  </si>
  <si>
    <t>"osazení R2 (vnější R) " 18</t>
  </si>
  <si>
    <t>"osazení R1 " 4</t>
  </si>
  <si>
    <t xml:space="preserve">"osazení R3" 5 </t>
  </si>
  <si>
    <t>61</t>
  </si>
  <si>
    <t>58380436</t>
  </si>
  <si>
    <t>obrubník kamenný žulový obloukový R 3-5m 200x250mm</t>
  </si>
  <si>
    <t>219957305</t>
  </si>
  <si>
    <t>"osazení R4 " 13</t>
  </si>
  <si>
    <t>62</t>
  </si>
  <si>
    <t>58380446</t>
  </si>
  <si>
    <t>obrubník kamenný žulový obloukový R 5-10m 200x250mm</t>
  </si>
  <si>
    <t>-1554830224</t>
  </si>
  <si>
    <t>"osazení R6 " 19</t>
  </si>
  <si>
    <t>"osazení R7" 33</t>
  </si>
  <si>
    <t>"osazení R8" 10</t>
  </si>
  <si>
    <t>64</t>
  </si>
  <si>
    <t>58380374</t>
  </si>
  <si>
    <t>obrubník kamenný žulový přímý 80x250mm</t>
  </si>
  <si>
    <t>-769683066</t>
  </si>
  <si>
    <t>153</t>
  </si>
  <si>
    <t>R916241112</t>
  </si>
  <si>
    <t>Osazení parkovací zarážky žulové do lože z betonu C16/20n XF1</t>
  </si>
  <si>
    <t>212118379</t>
  </si>
  <si>
    <t xml:space="preserve">" v místě parkovací plochy , dl. 1.6m , 16kus " 16*1.6 </t>
  </si>
  <si>
    <t>152</t>
  </si>
  <si>
    <t>R58380378</t>
  </si>
  <si>
    <t xml:space="preserve">parkovací zarážka žulová příma - zakulacený vrh </t>
  </si>
  <si>
    <t>-1081912558</t>
  </si>
  <si>
    <t>66</t>
  </si>
  <si>
    <t>919732211</t>
  </si>
  <si>
    <t>Styčná spára napojení nového živičného povrchu na stávající za tepla š 15 mm hl 25 mm s prořezáním</t>
  </si>
  <si>
    <t>647602065</t>
  </si>
  <si>
    <t>Styčná pracovní spára při napojení nového živičného povrchu na stávající se zalitím za tepla modifikovanou asfaltovou hmotou s posypem vápenným hydrátem šířky do 15 mm, hloubky do 25 mm včetně prořezání spáry</t>
  </si>
  <si>
    <t xml:space="preserve">Poznámka k souboru cen:_x000D_
1. V cenách jsou započteny i náklady na vyčištění spár, na impregnaci a zalití spár včetně dodání hmot. </t>
  </si>
  <si>
    <t xml:space="preserve">" v místě napojení starého a nového (budoucího) povrchu " 30 </t>
  </si>
  <si>
    <t>" spára v místě pokládky asfaltu. Při pokladce komunikace na dvě poloviny " 260</t>
  </si>
  <si>
    <t>185</t>
  </si>
  <si>
    <t>R9157441</t>
  </si>
  <si>
    <t xml:space="preserve">Geotextilie pro vyztužení stávajícího asfaltového povrchu </t>
  </si>
  <si>
    <t>-120232005</t>
  </si>
  <si>
    <t xml:space="preserve">" V cenách jsou započteny i náklady na položení a dodání geotextilie včetně přesahů, na ošetření podkladu živičnou emulzí" </t>
  </si>
  <si>
    <t>" a spojení přesahů živičným postřikem v místě kaskadovitého napojení " 30*1</t>
  </si>
  <si>
    <t>77</t>
  </si>
  <si>
    <t>919735112</t>
  </si>
  <si>
    <t>Řezání stávajícího živičného krytu hl do 100 mm</t>
  </si>
  <si>
    <t>-776773120</t>
  </si>
  <si>
    <t>Řezání stávajícího živičného krytu nebo podkladu  hloubky přes 50 do 100 mm</t>
  </si>
  <si>
    <t xml:space="preserve">Poznámka k souboru cen:_x000D_
1. V cenách jsou započteny i náklady na spotřebu vody. </t>
  </si>
  <si>
    <t xml:space="preserve">"řezání v místě napojení starého a nového (budoucího) povrchu " 30 </t>
  </si>
  <si>
    <t>96</t>
  </si>
  <si>
    <t>938908411</t>
  </si>
  <si>
    <t>Čištění vozovek splachováním vodou</t>
  </si>
  <si>
    <t>-2046122714</t>
  </si>
  <si>
    <t>Čištění vozovek splachováním vodou povrchu podkladu nebo krytu živičného, betonového nebo dlážděného</t>
  </si>
  <si>
    <t xml:space="preserve">Poznámka k souboru cen:_x000D_
1. Ceny jsou určeny pro očištění: a) povrchu stávající vozovky, b) povrchu rozestavěné trvalé vozovky, předepíše-li projekt užívat nově zřizovanou vozovku po dobu výstavby ještě před zřízením konečného závěrečného krytu. 2. V cenách nejsou započteny náklady na vodorovnou dopravu odstraněného materiálu, která se oceňuje cenami souboru cen 997 22-15 Vodorovná doprava suti. </t>
  </si>
  <si>
    <t>"ošetření povrchu pred pokladkou  první asf. vrstvy ( ACP) " 1900</t>
  </si>
  <si>
    <t>"čístění vozovky před položení zavěrečné vrstvy povrchu " 1900</t>
  </si>
  <si>
    <t>"čístění okolních vozovek od nánosu ze stavby od dop. vozidel plocha*počet přístupu*četnost" 150*2*10</t>
  </si>
  <si>
    <t>97</t>
  </si>
  <si>
    <t>979071121</t>
  </si>
  <si>
    <t>Očištění dlažebních kostek drobných s původním spárováním kamenivem těženým</t>
  </si>
  <si>
    <t>908778376</t>
  </si>
  <si>
    <t>Očištění vybouraných dlažebních kostek  od spojovacího materiálu, s uložením očištěných kostek na skládku, s odklizením odpadových hmot na hromady a s odklizením vybouraných kostek na vzdálenost do 3 m drobných, s původním vyplněním spár kamenivem těženým</t>
  </si>
  <si>
    <t xml:space="preserve">Poznámka k souboru cen:_x000D_
1. Ceny jsou určeny jen pro očištění vybouraných kostek uložených do lože ze sypkého materiálu bez pojiva. 2. Přemístění vybouraných dlažebních kostek na vzdálenost přes 3 m se oceňuje cenami souborů cen 997 22-1 Vodorovná doprava suti. </t>
  </si>
  <si>
    <t>"čistění stavajících kostek - vjezdy, rozebrana cyklostezka " 270</t>
  </si>
  <si>
    <t>122</t>
  </si>
  <si>
    <t>979071122</t>
  </si>
  <si>
    <t>Očištění dlažebních kostek drobných s původním spárováním živičnou směsí nebo MC</t>
  </si>
  <si>
    <t>-272790681</t>
  </si>
  <si>
    <t>Očištění vybouraných dlažebních kostek  od spojovacího materiálu, s uložením očištěných kostek na skládku, s odklizením odpadových hmot na hromady a s odklizením vybouraných kostek na vzdálenost do 3 m drobných, s původním vyplněním spár živicí nebo cementovou maltou</t>
  </si>
  <si>
    <t>"očístění rozebraného dvojřádku dl 620m/jeden řádek ..cel. 1240m" 1240*0.1</t>
  </si>
  <si>
    <t>10</t>
  </si>
  <si>
    <t>Mobiliář</t>
  </si>
  <si>
    <t>141</t>
  </si>
  <si>
    <t>R1057626</t>
  </si>
  <si>
    <t>M5 - Odpadkový koš</t>
  </si>
  <si>
    <t>1381127714</t>
  </si>
  <si>
    <t xml:space="preserve">"včetně odkopu pro bet. základ,odvoz, provedení bet. patky C16/20n, kotvení sloupku pro koš , montáž sloupku, montáž koše" </t>
  </si>
  <si>
    <t>" a veškerých pracích spojene s odpadkovým košem "</t>
  </si>
  <si>
    <t>6</t>
  </si>
  <si>
    <t>143</t>
  </si>
  <si>
    <t>R10553256</t>
  </si>
  <si>
    <t>M7 - Zásobník papírových šáčku</t>
  </si>
  <si>
    <t>-1910006135</t>
  </si>
  <si>
    <t xml:space="preserve">"včetně odkopu pro bet. základ,odvoz, provedení bet. patky C16/20n, kotvení sloupku pro zásobník , montáž sloupku, montáž zásobníku" </t>
  </si>
  <si>
    <t>" a veškerých pracích spojene s provedením daného produktu "</t>
  </si>
  <si>
    <t>138</t>
  </si>
  <si>
    <t>R1055667</t>
  </si>
  <si>
    <t>M2 - Stojany na kolo</t>
  </si>
  <si>
    <t>-466451658</t>
  </si>
  <si>
    <t xml:space="preserve">"včetně odkopu pro bet. základ,odvoz, provedení bet. patky C16/20n, kotvení pro stojan na kolo , montáž stojanu" </t>
  </si>
  <si>
    <t xml:space="preserve">"žulové odseky pod daný produkt, vrstva ŠP, podsyk ze stěrkodrtě 0/63,  provedení žulových odseku a podkladních vrstev " </t>
  </si>
  <si>
    <t>13</t>
  </si>
  <si>
    <t>139</t>
  </si>
  <si>
    <t>R105588</t>
  </si>
  <si>
    <t xml:space="preserve">M3 - Parková lavička </t>
  </si>
  <si>
    <t>-869381011</t>
  </si>
  <si>
    <t xml:space="preserve">"včetně odkopu pro bet. základ,odvoz, provedení bet. patky C16/20n, kotvení pro lavičky , montáž lavičky" </t>
  </si>
  <si>
    <t>140</t>
  </si>
  <si>
    <t>R10567589</t>
  </si>
  <si>
    <t xml:space="preserve">M4 - Lavička bez opěradla </t>
  </si>
  <si>
    <t>1325835794</t>
  </si>
  <si>
    <t>137</t>
  </si>
  <si>
    <t>R105685s</t>
  </si>
  <si>
    <t>M1 - Zahrazovací sloupek s řetezem</t>
  </si>
  <si>
    <t>-31878309</t>
  </si>
  <si>
    <t>Zahrazovací sloupek s řetezem</t>
  </si>
  <si>
    <t xml:space="preserve">"zahrazovací sloupek s řetezem dl. 1.8m " </t>
  </si>
  <si>
    <t xml:space="preserve">"včetně odkopu pro bet. základ,odvoz, provedení bet. patky C16/20n, kotvení pro sloupek , montáž sloupku, montáž retežu "  </t>
  </si>
  <si>
    <t>" a veškerých pracích spojene se zahrazovacím sloupek "</t>
  </si>
  <si>
    <t>142</t>
  </si>
  <si>
    <t>R105765</t>
  </si>
  <si>
    <t xml:space="preserve">M6 - Podzemní kontejnery </t>
  </si>
  <si>
    <t>2020187413</t>
  </si>
  <si>
    <t>"Podzemní kontejnerové hnizdo 1ks( 4ks odpadních nádob )  - objekt SO 601 "</t>
  </si>
  <si>
    <t xml:space="preserve">" zřízení výkopu, odvoz sutě, zpěvnění dna výkopu , zajištění , dodání a provedení podzemních kontejneru - 4 ks " </t>
  </si>
  <si>
    <t xml:space="preserve">" včetně veškerých pracích k tomu spojene - práce, manipulace na stavbě, zabezpečení výkopu do úplného uložení kontejneru" </t>
  </si>
  <si>
    <t xml:space="preserve">" zajíštění správněho provedění , včetně záruky od dodavatele daného výrobku s certifikaci " </t>
  </si>
  <si>
    <t>144</t>
  </si>
  <si>
    <t>R105766</t>
  </si>
  <si>
    <t>M8 - Stromová mříž</t>
  </si>
  <si>
    <t>688974484</t>
  </si>
  <si>
    <t xml:space="preserve">"včetně odkopu pro stromovou mřiž, odvozu daného materiálu, usazení a manipulace dané mříže, kotvení mříže " </t>
  </si>
  <si>
    <t>145</t>
  </si>
  <si>
    <t>R105845</t>
  </si>
  <si>
    <t>M9 - Informační tabule</t>
  </si>
  <si>
    <t>1881693323</t>
  </si>
  <si>
    <t xml:space="preserve">"včetně odkopu pro bet. základ,odvoz, provedení bet. patky C16/20n, kotvení pro ifno.tabuli , montáž info.tabule " </t>
  </si>
  <si>
    <t>997</t>
  </si>
  <si>
    <t>Přesun sutě</t>
  </si>
  <si>
    <t>181</t>
  </si>
  <si>
    <t>R99885756</t>
  </si>
  <si>
    <t xml:space="preserve">Vodorovná doprava suti, materiálu na skládku nebo recykl. dvůr </t>
  </si>
  <si>
    <t>-1649155340</t>
  </si>
  <si>
    <t xml:space="preserve">Vodorovná doprava suti na skládku nebo recykl. dvůr </t>
  </si>
  <si>
    <t xml:space="preserve">"Vodorovná doprava suti, materiálu na skládku nebo recykl. dvůr  s oprávněním. Odvozní vzdálenost dle skládky " </t>
  </si>
  <si>
    <t>"asfalt " 4000*0.256</t>
  </si>
  <si>
    <t>"odstranění podkladu tl 300mm" 3190*0.44</t>
  </si>
  <si>
    <t>"odstranění podkladu tl 400mm" 1350*0.58</t>
  </si>
  <si>
    <t xml:space="preserve">"odstranění nevhodného podkladu v hlouběni ryh " 150*1 </t>
  </si>
  <si>
    <t>"bet. dlažba " 2450*0.255</t>
  </si>
  <si>
    <t xml:space="preserve">"stávající chodníkový obrubník " 560*0.23 </t>
  </si>
  <si>
    <t>"stavající silniční obrubnik " 630*0.29</t>
  </si>
  <si>
    <t>"bet. potrubí stavající " 70*0.180</t>
  </si>
  <si>
    <t>"ul. vpust stavající " 14*0.02</t>
  </si>
  <si>
    <t>"odstranění 1. dopravní značky " 1*0.004</t>
  </si>
  <si>
    <t>81</t>
  </si>
  <si>
    <t>997221611</t>
  </si>
  <si>
    <t>Nakládání suti na dopravní prostředky pro vodorovnou dopravu</t>
  </si>
  <si>
    <t>-588884100</t>
  </si>
  <si>
    <t>Nakládání na dopravní prostředky  pro vodorovnou dopravu suti</t>
  </si>
  <si>
    <t xml:space="preserve">Poznámka k souboru cen:_x000D_
1. Ceny lze použít i pro překládání při lomené dopravě. 2. Ceny nelze použít při dopravě po železnici, po vodě nebo neobvyklými dopravními prostředky. </t>
  </si>
  <si>
    <t>"nakladaní vybourané suti " 3360,600</t>
  </si>
  <si>
    <t>82</t>
  </si>
  <si>
    <t>997221612</t>
  </si>
  <si>
    <t>Nakládání vybouraných hmot na dopravní prostředky pro vodorovnou dopravu</t>
  </si>
  <si>
    <t>1831264893</t>
  </si>
  <si>
    <t>Nakládání na dopravní prostředky  pro vodorovnou dopravu vybouraných hmot</t>
  </si>
  <si>
    <t>"nakladaní vybouraných hmot " 949,134</t>
  </si>
  <si>
    <t>89</t>
  </si>
  <si>
    <t>997221815</t>
  </si>
  <si>
    <t>Poplatek za uložení na skládce (skládkovné) stavebního odpadu betonového kód odpadu 170 101</t>
  </si>
  <si>
    <t>475819628</t>
  </si>
  <si>
    <t>Poplatek za uložení stavebního odpadu na skládce (skládkovné) z prostého betonu zatříděného do Katalogu odpadů pod kódem 170 101</t>
  </si>
  <si>
    <t xml:space="preserve">Poznámka k souboru cen:_x000D_
1. Ceny uvedenév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t>
  </si>
  <si>
    <t>"bet. dlažba, 20% na skládku, zbytek do TS " 2450*0.255*0.2</t>
  </si>
  <si>
    <t>90</t>
  </si>
  <si>
    <t>997221855</t>
  </si>
  <si>
    <t>Poplatek za uložení na skládce (skládkovné) zeminy a kameniva kód odpadu 170 504</t>
  </si>
  <si>
    <t>-341851281</t>
  </si>
  <si>
    <t>Poplatek za uložení stavebního odpadu na skládce (skládkovné) zeminy a kameniva zatříděného do Katalogu odpadů pod kódem 170 504</t>
  </si>
  <si>
    <t>998</t>
  </si>
  <si>
    <t>Přesun hmot</t>
  </si>
  <si>
    <t>174</t>
  </si>
  <si>
    <t>998225111</t>
  </si>
  <si>
    <t>Přesun hmot pro pozemní komunikace s krytem z kamene, monolitickým betonovým nebo živičným</t>
  </si>
  <si>
    <t>930083937</t>
  </si>
  <si>
    <t>Přesun hmot pro komunikace s krytem z kameniva, monolitickým betonovým nebo živičným  dopravní vzdálenost do 200 m jakékoliv délky objektu</t>
  </si>
  <si>
    <t xml:space="preserve">Poznámka k souboru cen:_x000D_
1. Ceny lze použít i pro plochy letišť s krytem monolitickým betonovým nebo živičným. </t>
  </si>
  <si>
    <t>175</t>
  </si>
  <si>
    <t>998225191</t>
  </si>
  <si>
    <t>Příplatek k přesunu hmot pro pozemní komunikace s krytem z kamene, živičným, betonovým do 1000 m</t>
  </si>
  <si>
    <t>550543141</t>
  </si>
  <si>
    <t>Přesun hmot pro komunikace s krytem z kameniva, monolitickým betonovým nebo živičným  Příplatek k ceně za zvětšený přesun přes vymezenou největší dopravní vzdálenost do 1000 m</t>
  </si>
  <si>
    <t>PSV</t>
  </si>
  <si>
    <t>Práce a dodávky PSV</t>
  </si>
  <si>
    <t>711</t>
  </si>
  <si>
    <t>Izolace proti vodě, vlhkosti a plynům</t>
  </si>
  <si>
    <t>123</t>
  </si>
  <si>
    <t>711161115</t>
  </si>
  <si>
    <t>Izolace proti zemní vlhkosti nopovou fólií vodorovná, nopek v 20,0 mm, tl do 1,0 mm</t>
  </si>
  <si>
    <t>-1720260494</t>
  </si>
  <si>
    <t>Izolace proti zemní vlhkosti a beztlakové vodě nopovými fóliemi na ploše vodorovné V vrstva ochranná, odvětrávací a drenážní výška nopku 20,0 mm, tl. fólie do 1,0 mm</t>
  </si>
  <si>
    <t xml:space="preserve">" Dodaní, montáž a úprava nopové folie, včetně ukončovací lišty a jejího příslušenství - dodaní, montáž, úprava" </t>
  </si>
  <si>
    <t>"izolace kolem RD . dl. 90m ,hl 1m - " 90</t>
  </si>
  <si>
    <t>VRN</t>
  </si>
  <si>
    <t>Vedlejší rozpočtové náklady</t>
  </si>
  <si>
    <t>VRN1</t>
  </si>
  <si>
    <t>Průzkumné, geodetické a projektové práce</t>
  </si>
  <si>
    <t>161</t>
  </si>
  <si>
    <t>012002000</t>
  </si>
  <si>
    <t>Geodetické práce</t>
  </si>
  <si>
    <t>1024</t>
  </si>
  <si>
    <t>-1844065498</t>
  </si>
  <si>
    <t>"vytýčení stavby (protokol) , zaměření skutečného provedení stavby ( tistěna forma + cd ), vytyčení inž. sítí " 1</t>
  </si>
  <si>
    <t xml:space="preserve">"včetně ověření inž. sití kopanými sondami" </t>
  </si>
  <si>
    <t>162</t>
  </si>
  <si>
    <t>013002000</t>
  </si>
  <si>
    <t>Projektové práce</t>
  </si>
  <si>
    <t>-321100150</t>
  </si>
  <si>
    <t>"zpracovaní  skutečného provedení stavby 6x tisk, 6x cd  " 1</t>
  </si>
  <si>
    <t>VRN3</t>
  </si>
  <si>
    <t>Staveniště</t>
  </si>
  <si>
    <t>126</t>
  </si>
  <si>
    <t>030001000</t>
  </si>
  <si>
    <t>Příprava,zařízení staveniště</t>
  </si>
  <si>
    <t>818784564</t>
  </si>
  <si>
    <t>Příprava, zařízení staveniště</t>
  </si>
  <si>
    <t xml:space="preserve">"Veškeré náklady spojené s zřízení, provozem a odstranění stavěníště, včetně uklidu daných ploch - čistota staveniště a okolí  " </t>
  </si>
  <si>
    <t xml:space="preserve">"údržba staveniště, oplocení staveniště ( 1 km , pro uskladnění materiálu) " </t>
  </si>
  <si>
    <t xml:space="preserve">"přistupové a přechodové lávky,mostky k RD  dle potřeby rozsahu stavby " </t>
  </si>
  <si>
    <t xml:space="preserve">"zabezpečení staveniště a okolí, výstražné cedule, ostraha stavenistě, atd " </t>
  </si>
  <si>
    <t xml:space="preserve">"zřízením přípojek energií k objektům zařízení staveniště, vybudování případných měřících odběrných míst " </t>
  </si>
  <si>
    <t xml:space="preserve">"včetně všech prací spojene se staveništěm" </t>
  </si>
  <si>
    <t>VRN4</t>
  </si>
  <si>
    <t>Inženýrská činnost</t>
  </si>
  <si>
    <t>127</t>
  </si>
  <si>
    <t>040001000</t>
  </si>
  <si>
    <t>zkoušky konstrukcí a prací nezávislou zkušebnou</t>
  </si>
  <si>
    <t>-</t>
  </si>
  <si>
    <t>587079258</t>
  </si>
  <si>
    <t xml:space="preserve">"zkoušky konstrukcí a prací nezávislou zkušebnou - betony, hutnění,atd " </t>
  </si>
  <si>
    <t xml:space="preserve">"Množství a druh zkoušek bude provedeno dle norem ČSN 72 1006, ČSN EN IS 17892-1 až 4, a TP 146" </t>
  </si>
  <si>
    <t>"včetně všech ostatních příslušných norem uvedene v TP 146 dle daných použitých materiálu." 1</t>
  </si>
  <si>
    <t>164</t>
  </si>
  <si>
    <t>R040001000</t>
  </si>
  <si>
    <t xml:space="preserve">Plán havarijní </t>
  </si>
  <si>
    <t>340161427</t>
  </si>
  <si>
    <t>" Plan havarijní " 1</t>
  </si>
  <si>
    <t>VRN7</t>
  </si>
  <si>
    <t>Provozní vlivy</t>
  </si>
  <si>
    <t>128</t>
  </si>
  <si>
    <t>070001000</t>
  </si>
  <si>
    <t xml:space="preserve">Provozní vlivy - přechodné dopravní značení </t>
  </si>
  <si>
    <t>1384306037</t>
  </si>
  <si>
    <t xml:space="preserve">"Zřízení, udržba a odstranění PDZ , včetně veškerých nákladu spojených s PDZ! " </t>
  </si>
  <si>
    <t xml:space="preserve">", zabezpečení odcizení PDZ, náklady na zrizení objíždky, atd " </t>
  </si>
  <si>
    <t xml:space="preserve">"Vyřízení uzávěry s přislušnými orgány dané komunikace - Policie ČR , odbor Dopravy " </t>
  </si>
  <si>
    <t xml:space="preserve">"PDZ dle navrhnutého výkresu přechodné dopravní značení a požadavku Policie ČR a odboru Dopravy po projednání uzávěry " </t>
  </si>
  <si>
    <t>VRN9</t>
  </si>
  <si>
    <t>Ostatní náklady</t>
  </si>
  <si>
    <t>163</t>
  </si>
  <si>
    <t>090001000</t>
  </si>
  <si>
    <t>Průběžná fotodokumentace stavby</t>
  </si>
  <si>
    <t>-1135067857</t>
  </si>
  <si>
    <t>"Průběžna fotodokumentace stavby po jednotlivých úsecích. tj - bourání, zakládání, spodní stavba, vozovka, atd.. " 1</t>
  </si>
  <si>
    <t xml:space="preserve">"včetně sousedních pozemků před realizaci stavby " </t>
  </si>
  <si>
    <t xml:space="preserve">"tištěná i digitalní (cd) forma "  </t>
  </si>
  <si>
    <t>166</t>
  </si>
  <si>
    <t>0900010007</t>
  </si>
  <si>
    <t>Pomocné práce zřizující nebo zajišťující ochranu inženýrských sítí</t>
  </si>
  <si>
    <t>-1794050249</t>
  </si>
  <si>
    <t>"Pomocné práce při kolizi s inž. sitěmi - řuční sondy, podpěry,atd  " 1</t>
  </si>
  <si>
    <t>167</t>
  </si>
  <si>
    <t>09000100089</t>
  </si>
  <si>
    <t xml:space="preserve">ochrana inž. sití </t>
  </si>
  <si>
    <t>1467040142</t>
  </si>
  <si>
    <t>"Rezerva v případě zjistění kolize inž. sití se stavbou  - zabezpečení pred poškozením - chraničky, krycí desky, výstražná folie,atd   "  1</t>
  </si>
  <si>
    <t xml:space="preserve">"soubor za celou stavbu , tj. množství chraničky, krycí desky, výstražná folie dle výskytu kolize s inž. sítěmi. " </t>
  </si>
  <si>
    <t xml:space="preserve">Rekonstrukce veřejného prostranství ulice Mikulášská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</si>
</sst>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2">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0000A8"/>
      <name val="Arial CE"/>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8"/>
      <color rgb="FF000000"/>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u/>
      <sz val="11"/>
      <color theme="10"/>
      <name val="Calibri"/>
      <scheme val="minor"/>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41" fillId="0" borderId="0" applyNumberFormat="0" applyFill="0" applyBorder="0" applyAlignment="0" applyProtection="0"/>
  </cellStyleXfs>
  <cellXfs count="264">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15" fillId="0" borderId="0" xfId="0" applyFont="1" applyAlignment="1">
      <alignment horizontal="left" vertical="center"/>
    </xf>
    <xf numFmtId="0" fontId="14"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4" xfId="0" applyBorder="1"/>
    <xf numFmtId="0" fontId="0" fillId="0" borderId="0" xfId="0" applyFont="1" applyAlignment="1">
      <alignment vertical="center"/>
    </xf>
    <xf numFmtId="0" fontId="0" fillId="0" borderId="3" xfId="0" applyFont="1" applyBorder="1" applyAlignment="1">
      <alignment vertical="center"/>
    </xf>
    <xf numFmtId="0" fontId="18" fillId="0" borderId="5" xfId="0" applyFont="1" applyBorder="1" applyAlignment="1">
      <alignment horizontal="left" vertical="center"/>
    </xf>
    <xf numFmtId="0" fontId="0" fillId="0" borderId="5" xfId="0" applyFont="1"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center" vertical="center"/>
    </xf>
    <xf numFmtId="0" fontId="0" fillId="0" borderId="3" xfId="0" applyBorder="1" applyAlignment="1">
      <alignment vertical="center"/>
    </xf>
    <xf numFmtId="0" fontId="20"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18" fillId="0" borderId="0" xfId="0" applyFont="1" applyAlignment="1">
      <alignment vertical="center"/>
    </xf>
    <xf numFmtId="165" fontId="2" fillId="0" borderId="0" xfId="0" applyNumberFormat="1" applyFont="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5" borderId="7" xfId="0" applyFont="1" applyFill="1" applyBorder="1" applyAlignment="1">
      <alignment vertical="center"/>
    </xf>
    <xf numFmtId="0" fontId="23" fillId="5" borderId="0" xfId="0" applyFont="1" applyFill="1" applyAlignment="1">
      <alignment horizontal="center" vertical="center"/>
    </xf>
    <xf numFmtId="0" fontId="24" fillId="0" borderId="16" xfId="0" applyFont="1" applyBorder="1" applyAlignment="1">
      <alignment horizontal="center" vertical="center" wrapText="1"/>
    </xf>
    <xf numFmtId="0" fontId="24" fillId="0" borderId="17" xfId="0" applyFont="1" applyBorder="1" applyAlignment="1">
      <alignment horizontal="center" vertical="center" wrapText="1"/>
    </xf>
    <xf numFmtId="0" fontId="24" fillId="0" borderId="18" xfId="0" applyFont="1" applyBorder="1" applyAlignment="1">
      <alignment horizontal="center" vertical="center" wrapText="1"/>
    </xf>
    <xf numFmtId="0" fontId="0" fillId="0" borderId="11" xfId="0" applyFont="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4" fillId="0" borderId="3" xfId="0" applyFont="1" applyBorder="1" applyAlignment="1">
      <alignment vertical="center"/>
    </xf>
    <xf numFmtId="0" fontId="25" fillId="0" borderId="0" xfId="0" applyFont="1" applyAlignment="1">
      <alignment horizontal="left" vertical="center"/>
    </xf>
    <xf numFmtId="0" fontId="25" fillId="0" borderId="0" xfId="0" applyFont="1" applyAlignment="1">
      <alignment vertical="center"/>
    </xf>
    <xf numFmtId="4" fontId="25" fillId="0" borderId="0" xfId="0" applyNumberFormat="1" applyFont="1" applyAlignment="1">
      <alignment vertical="center"/>
    </xf>
    <xf numFmtId="0" fontId="4" fillId="0" borderId="0" xfId="0" applyFont="1" applyAlignment="1">
      <alignment horizontal="center" vertical="center"/>
    </xf>
    <xf numFmtId="4" fontId="21" fillId="0" borderId="14" xfId="0" applyNumberFormat="1" applyFont="1" applyBorder="1" applyAlignment="1">
      <alignment vertical="center"/>
    </xf>
    <xf numFmtId="4" fontId="21" fillId="0" borderId="0" xfId="0" applyNumberFormat="1" applyFont="1" applyBorder="1" applyAlignment="1">
      <alignment vertical="center"/>
    </xf>
    <xf numFmtId="166" fontId="21" fillId="0" borderId="0" xfId="0" applyNumberFormat="1" applyFont="1" applyBorder="1" applyAlignment="1">
      <alignment vertical="center"/>
    </xf>
    <xf numFmtId="4" fontId="21" fillId="0" borderId="15" xfId="0" applyNumberFormat="1" applyFont="1" applyBorder="1" applyAlignment="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5" fillId="0" borderId="3" xfId="0" applyFont="1" applyBorder="1" applyAlignment="1">
      <alignment vertical="center"/>
    </xf>
    <xf numFmtId="0" fontId="28" fillId="0" borderId="0" xfId="0" applyFont="1" applyAlignment="1">
      <alignment vertical="center"/>
    </xf>
    <xf numFmtId="0" fontId="29" fillId="0" borderId="0" xfId="0" applyFont="1" applyAlignment="1">
      <alignment vertical="center"/>
    </xf>
    <xf numFmtId="0" fontId="3" fillId="0" borderId="0" xfId="0" applyFont="1" applyAlignment="1">
      <alignment horizontal="center" vertical="center"/>
    </xf>
    <xf numFmtId="4" fontId="30" fillId="0" borderId="19" xfId="0" applyNumberFormat="1" applyFont="1" applyBorder="1" applyAlignment="1">
      <alignment vertical="center"/>
    </xf>
    <xf numFmtId="4" fontId="30" fillId="0" borderId="20" xfId="0" applyNumberFormat="1" applyFont="1" applyBorder="1" applyAlignment="1">
      <alignment vertical="center"/>
    </xf>
    <xf numFmtId="166" fontId="30" fillId="0" borderId="20" xfId="0" applyNumberFormat="1" applyFont="1" applyBorder="1" applyAlignment="1">
      <alignment vertical="center"/>
    </xf>
    <xf numFmtId="4" fontId="30" fillId="0" borderId="21" xfId="0" applyNumberFormat="1" applyFont="1" applyBorder="1" applyAlignment="1">
      <alignment vertical="center"/>
    </xf>
    <xf numFmtId="0" fontId="5" fillId="0" borderId="0" xfId="0" applyFont="1" applyAlignment="1">
      <alignment horizontal="left" vertical="center"/>
    </xf>
    <xf numFmtId="0" fontId="0" fillId="0" borderId="0" xfId="0" applyProtection="1">
      <protection locked="0"/>
    </xf>
    <xf numFmtId="0" fontId="31" fillId="0" borderId="0" xfId="0" applyFont="1" applyAlignment="1">
      <alignment horizontal="left" vertical="center"/>
    </xf>
    <xf numFmtId="0" fontId="0" fillId="0" borderId="2" xfId="0" applyBorder="1" applyProtection="1">
      <protection locked="0"/>
    </xf>
    <xf numFmtId="0" fontId="32" fillId="0" borderId="0" xfId="0" applyFont="1" applyAlignment="1">
      <alignment horizontal="left" vertical="center"/>
    </xf>
    <xf numFmtId="0" fontId="0" fillId="0" borderId="0" xfId="0" applyFont="1" applyAlignment="1" applyProtection="1">
      <alignment vertical="center"/>
      <protection locked="0"/>
    </xf>
    <xf numFmtId="0" fontId="1" fillId="0" borderId="0" xfId="0" applyFont="1" applyAlignment="1" applyProtection="1">
      <alignment horizontal="left" vertical="center"/>
      <protection locked="0"/>
    </xf>
    <xf numFmtId="0" fontId="0" fillId="0" borderId="0" xfId="0" applyFont="1" applyAlignment="1">
      <alignment vertical="center" wrapText="1"/>
    </xf>
    <xf numFmtId="0" fontId="0" fillId="0" borderId="3" xfId="0" applyFont="1" applyBorder="1" applyAlignment="1">
      <alignmen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0" fillId="0" borderId="12" xfId="0" applyFont="1" applyBorder="1" applyAlignment="1" applyProtection="1">
      <alignment vertical="center"/>
      <protection locked="0"/>
    </xf>
    <xf numFmtId="0" fontId="18" fillId="0" borderId="0" xfId="0" applyFont="1" applyAlignment="1">
      <alignment horizontal="left" vertical="center"/>
    </xf>
    <xf numFmtId="0" fontId="1" fillId="0" borderId="0" xfId="0" applyFont="1" applyAlignment="1" applyProtection="1">
      <alignment horizontal="right" vertical="center"/>
      <protection locked="0"/>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5" borderId="0" xfId="0" applyFont="1" applyFill="1" applyAlignment="1">
      <alignment vertical="center"/>
    </xf>
    <xf numFmtId="0" fontId="4" fillId="5" borderId="6" xfId="0" applyFont="1" applyFill="1" applyBorder="1" applyAlignment="1">
      <alignment horizontal="left" vertical="center"/>
    </xf>
    <xf numFmtId="0" fontId="4" fillId="5" borderId="7" xfId="0" applyFont="1" applyFill="1" applyBorder="1" applyAlignment="1">
      <alignment horizontal="right" vertical="center"/>
    </xf>
    <xf numFmtId="0" fontId="4" fillId="5" borderId="7" xfId="0" applyFont="1" applyFill="1" applyBorder="1" applyAlignment="1">
      <alignment horizontal="center" vertical="center"/>
    </xf>
    <xf numFmtId="0" fontId="0" fillId="5" borderId="7" xfId="0" applyFont="1" applyFill="1" applyBorder="1" applyAlignment="1" applyProtection="1">
      <alignment vertical="center"/>
      <protection locked="0"/>
    </xf>
    <xf numFmtId="4" fontId="4" fillId="5" borderId="7" xfId="0" applyNumberFormat="1" applyFont="1" applyFill="1" applyBorder="1" applyAlignment="1">
      <alignment vertical="center"/>
    </xf>
    <xf numFmtId="0" fontId="0" fillId="5" borderId="8" xfId="0" applyFont="1" applyFill="1" applyBorder="1" applyAlignment="1">
      <alignment vertical="center"/>
    </xf>
    <xf numFmtId="0" fontId="0" fillId="0" borderId="4" xfId="0" applyBorder="1" applyAlignment="1" applyProtection="1">
      <alignment vertical="center"/>
      <protection locked="0"/>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lignment horizontal="right" vertical="center"/>
    </xf>
    <xf numFmtId="0" fontId="0" fillId="0" borderId="4" xfId="0" applyFont="1" applyBorder="1" applyAlignment="1" applyProtection="1">
      <alignment vertical="center"/>
      <protection locked="0"/>
    </xf>
    <xf numFmtId="0" fontId="0" fillId="0" borderId="10" xfId="0" applyFont="1" applyBorder="1" applyAlignment="1" applyProtection="1">
      <alignment vertical="center"/>
      <protection locked="0"/>
    </xf>
    <xf numFmtId="0" fontId="0" fillId="0" borderId="2" xfId="0" applyFont="1" applyBorder="1" applyAlignment="1" applyProtection="1">
      <alignment vertical="center"/>
      <protection locked="0"/>
    </xf>
    <xf numFmtId="0" fontId="23" fillId="5" borderId="0" xfId="0" applyFont="1" applyFill="1" applyAlignment="1">
      <alignment horizontal="left" vertical="center"/>
    </xf>
    <xf numFmtId="0" fontId="0" fillId="5" borderId="0" xfId="0" applyFont="1" applyFill="1" applyAlignment="1" applyProtection="1">
      <alignment vertical="center"/>
      <protection locked="0"/>
    </xf>
    <xf numFmtId="0" fontId="23" fillId="5" borderId="0" xfId="0" applyFont="1" applyFill="1" applyAlignment="1">
      <alignment horizontal="right" vertical="center"/>
    </xf>
    <xf numFmtId="0" fontId="33"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lignment horizontal="center" vertical="center" wrapText="1"/>
    </xf>
    <xf numFmtId="0" fontId="23" fillId="5" borderId="16" xfId="0" applyFont="1" applyFill="1" applyBorder="1" applyAlignment="1">
      <alignment horizontal="center" vertical="center" wrapText="1"/>
    </xf>
    <xf numFmtId="0" fontId="23" fillId="5" borderId="17" xfId="0" applyFont="1" applyFill="1" applyBorder="1" applyAlignment="1">
      <alignment horizontal="center" vertical="center" wrapText="1"/>
    </xf>
    <xf numFmtId="0" fontId="23" fillId="5" borderId="17" xfId="0" applyFont="1" applyFill="1" applyBorder="1" applyAlignment="1" applyProtection="1">
      <alignment horizontal="center" vertical="center" wrapText="1"/>
      <protection locked="0"/>
    </xf>
    <xf numFmtId="0" fontId="23" fillId="5" borderId="18" xfId="0" applyFont="1" applyFill="1" applyBorder="1" applyAlignment="1">
      <alignment horizontal="center" vertical="center" wrapText="1"/>
    </xf>
    <xf numFmtId="0" fontId="0" fillId="0" borderId="3" xfId="0" applyBorder="1" applyAlignment="1">
      <alignment horizontal="center" vertical="center" wrapText="1"/>
    </xf>
    <xf numFmtId="4" fontId="25" fillId="0" borderId="0" xfId="0" applyNumberFormat="1" applyFont="1" applyAlignment="1"/>
    <xf numFmtId="166" fontId="34" fillId="0" borderId="12" xfId="0" applyNumberFormat="1" applyFont="1" applyBorder="1" applyAlignment="1"/>
    <xf numFmtId="166" fontId="34" fillId="0" borderId="13" xfId="0" applyNumberFormat="1" applyFont="1" applyBorder="1" applyAlignment="1"/>
    <xf numFmtId="4" fontId="35" fillId="0" borderId="0" xfId="0" applyNumberFormat="1" applyFont="1" applyAlignment="1">
      <alignment vertical="center"/>
    </xf>
    <xf numFmtId="0" fontId="8" fillId="0" borderId="3" xfId="0" applyFont="1" applyBorder="1" applyAlignment="1"/>
    <xf numFmtId="0" fontId="8" fillId="0" borderId="0" xfId="0" applyFont="1" applyAlignment="1">
      <alignment horizontal="left"/>
    </xf>
    <xf numFmtId="0" fontId="6" fillId="0" borderId="0" xfId="0" applyFont="1" applyAlignment="1">
      <alignment horizontal="left"/>
    </xf>
    <xf numFmtId="0" fontId="8" fillId="0" borderId="0" xfId="0" applyFont="1" applyAlignment="1" applyProtection="1">
      <protection locked="0"/>
    </xf>
    <xf numFmtId="4" fontId="6" fillId="0" borderId="0" xfId="0" applyNumberFormat="1" applyFont="1" applyAlignment="1"/>
    <xf numFmtId="0" fontId="8" fillId="0" borderId="14" xfId="0" applyFont="1" applyBorder="1" applyAlignment="1"/>
    <xf numFmtId="0" fontId="8" fillId="0" borderId="0" xfId="0" applyFont="1" applyBorder="1" applyAlignment="1"/>
    <xf numFmtId="166" fontId="8" fillId="0" borderId="0" xfId="0" applyNumberFormat="1" applyFont="1" applyBorder="1" applyAlignment="1"/>
    <xf numFmtId="166" fontId="8" fillId="0" borderId="15"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3" xfId="0" applyFont="1" applyBorder="1" applyAlignment="1" applyProtection="1">
      <alignment vertical="center"/>
      <protection locked="0"/>
    </xf>
    <xf numFmtId="0" fontId="23" fillId="0" borderId="22" xfId="0" applyFont="1" applyBorder="1" applyAlignment="1" applyProtection="1">
      <alignment horizontal="center" vertical="center"/>
      <protection locked="0"/>
    </xf>
    <xf numFmtId="49" fontId="23" fillId="0" borderId="22" xfId="0" applyNumberFormat="1" applyFont="1" applyBorder="1" applyAlignment="1" applyProtection="1">
      <alignment horizontal="left" vertical="center" wrapText="1"/>
      <protection locked="0"/>
    </xf>
    <xf numFmtId="0" fontId="23" fillId="0" borderId="22" xfId="0" applyFont="1" applyBorder="1" applyAlignment="1" applyProtection="1">
      <alignment horizontal="left" vertical="center" wrapText="1"/>
      <protection locked="0"/>
    </xf>
    <xf numFmtId="0" fontId="23" fillId="0" borderId="22" xfId="0" applyFont="1" applyBorder="1" applyAlignment="1" applyProtection="1">
      <alignment horizontal="center" vertical="center" wrapText="1"/>
      <protection locked="0"/>
    </xf>
    <xf numFmtId="167" fontId="23" fillId="0" borderId="22" xfId="0" applyNumberFormat="1" applyFont="1" applyBorder="1" applyAlignment="1" applyProtection="1">
      <alignment vertical="center"/>
      <protection locked="0"/>
    </xf>
    <xf numFmtId="4" fontId="23" fillId="3" borderId="22" xfId="0" applyNumberFormat="1" applyFont="1" applyFill="1" applyBorder="1" applyAlignment="1" applyProtection="1">
      <alignment vertical="center"/>
      <protection locked="0"/>
    </xf>
    <xf numFmtId="4" fontId="23" fillId="0" borderId="22" xfId="0" applyNumberFormat="1" applyFont="1" applyBorder="1" applyAlignment="1" applyProtection="1">
      <alignment vertical="center"/>
      <protection locked="0"/>
    </xf>
    <xf numFmtId="0" fontId="24" fillId="3" borderId="14" xfId="0" applyFont="1" applyFill="1" applyBorder="1" applyAlignment="1" applyProtection="1">
      <alignment horizontal="left" vertical="center"/>
      <protection locked="0"/>
    </xf>
    <xf numFmtId="0" fontId="24" fillId="0" borderId="0" xfId="0" applyFont="1" applyBorder="1" applyAlignment="1">
      <alignment horizontal="center" vertical="center"/>
    </xf>
    <xf numFmtId="166" fontId="24" fillId="0" borderId="0" xfId="0" applyNumberFormat="1" applyFont="1" applyBorder="1" applyAlignment="1">
      <alignment vertical="center"/>
    </xf>
    <xf numFmtId="166" fontId="24" fillId="0" borderId="15" xfId="0" applyNumberFormat="1" applyFont="1" applyBorder="1" applyAlignment="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6" fillId="0" borderId="0" xfId="0" applyFont="1" applyAlignment="1">
      <alignment horizontal="left" vertical="center"/>
    </xf>
    <xf numFmtId="0" fontId="37" fillId="0" borderId="0" xfId="0" applyFont="1" applyAlignment="1">
      <alignment horizontal="left" vertical="center" wrapText="1"/>
    </xf>
    <xf numFmtId="0" fontId="0" fillId="0" borderId="14" xfId="0" applyFont="1" applyBorder="1" applyAlignment="1">
      <alignment vertical="center"/>
    </xf>
    <xf numFmtId="0" fontId="0" fillId="0" borderId="0" xfId="0" applyBorder="1" applyAlignment="1">
      <alignment vertical="center"/>
    </xf>
    <xf numFmtId="0" fontId="38" fillId="0" borderId="0" xfId="0" applyFont="1" applyAlignment="1">
      <alignment vertical="center" wrapText="1"/>
    </xf>
    <xf numFmtId="0" fontId="9" fillId="0" borderId="3" xfId="0" applyFont="1" applyBorder="1" applyAlignment="1">
      <alignmen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0" xfId="0" applyFont="1" applyAlignment="1" applyProtection="1">
      <alignment vertical="center"/>
      <protection locked="0"/>
    </xf>
    <xf numFmtId="0" fontId="9" fillId="0" borderId="14" xfId="0" applyFont="1" applyBorder="1" applyAlignment="1">
      <alignment vertical="center"/>
    </xf>
    <xf numFmtId="0" fontId="9" fillId="0" borderId="0" xfId="0" applyFont="1" applyBorder="1" applyAlignment="1">
      <alignment vertical="center"/>
    </xf>
    <xf numFmtId="0" fontId="9" fillId="0" borderId="15" xfId="0" applyFont="1" applyBorder="1" applyAlignment="1">
      <alignment vertical="center"/>
    </xf>
    <xf numFmtId="0" fontId="10" fillId="0" borderId="3"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4" xfId="0" applyFont="1" applyBorder="1" applyAlignment="1">
      <alignment vertical="center"/>
    </xf>
    <xf numFmtId="0" fontId="10" fillId="0" borderId="0" xfId="0" applyFont="1" applyBorder="1" applyAlignment="1">
      <alignment vertical="center"/>
    </xf>
    <xf numFmtId="0" fontId="10" fillId="0" borderId="15" xfId="0" applyFont="1" applyBorder="1" applyAlignment="1">
      <alignment vertical="center"/>
    </xf>
    <xf numFmtId="0" fontId="11" fillId="0" borderId="3"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0" fontId="11" fillId="0" borderId="0" xfId="0" applyFont="1" applyAlignment="1" applyProtection="1">
      <alignment vertical="center"/>
      <protection locked="0"/>
    </xf>
    <xf numFmtId="0" fontId="11" fillId="0" borderId="14" xfId="0" applyFont="1" applyBorder="1" applyAlignment="1">
      <alignment vertical="center"/>
    </xf>
    <xf numFmtId="0" fontId="11" fillId="0" borderId="0" xfId="0" applyFont="1" applyBorder="1" applyAlignment="1">
      <alignment vertical="center"/>
    </xf>
    <xf numFmtId="0" fontId="11" fillId="0" borderId="15" xfId="0" applyFont="1" applyBorder="1" applyAlignment="1">
      <alignment vertical="center"/>
    </xf>
    <xf numFmtId="0" fontId="39" fillId="0" borderId="22" xfId="0" applyFont="1" applyBorder="1" applyAlignment="1" applyProtection="1">
      <alignment horizontal="center" vertical="center"/>
      <protection locked="0"/>
    </xf>
    <xf numFmtId="49" fontId="39" fillId="0" borderId="22" xfId="0" applyNumberFormat="1" applyFont="1" applyBorder="1" applyAlignment="1" applyProtection="1">
      <alignment horizontal="left" vertical="center" wrapText="1"/>
      <protection locked="0"/>
    </xf>
    <xf numFmtId="0" fontId="39" fillId="0" borderId="22" xfId="0" applyFont="1" applyBorder="1" applyAlignment="1" applyProtection="1">
      <alignment horizontal="left" vertical="center" wrapText="1"/>
      <protection locked="0"/>
    </xf>
    <xf numFmtId="0" fontId="39" fillId="0" borderId="22" xfId="0" applyFont="1" applyBorder="1" applyAlignment="1" applyProtection="1">
      <alignment horizontal="center" vertical="center" wrapText="1"/>
      <protection locked="0"/>
    </xf>
    <xf numFmtId="167" fontId="39" fillId="0" borderId="22" xfId="0" applyNumberFormat="1" applyFont="1" applyBorder="1" applyAlignment="1" applyProtection="1">
      <alignment vertical="center"/>
      <protection locked="0"/>
    </xf>
    <xf numFmtId="4" fontId="39" fillId="3" borderId="22" xfId="0" applyNumberFormat="1" applyFont="1" applyFill="1" applyBorder="1" applyAlignment="1" applyProtection="1">
      <alignment vertical="center"/>
      <protection locked="0"/>
    </xf>
    <xf numFmtId="4" fontId="39" fillId="0" borderId="22" xfId="0" applyNumberFormat="1" applyFont="1" applyBorder="1" applyAlignment="1" applyProtection="1">
      <alignment vertical="center"/>
      <protection locked="0"/>
    </xf>
    <xf numFmtId="0" fontId="40" fillId="0" borderId="3" xfId="0" applyFont="1" applyBorder="1" applyAlignment="1">
      <alignment vertical="center"/>
    </xf>
    <xf numFmtId="0" fontId="39" fillId="3" borderId="14" xfId="0" applyFont="1" applyFill="1" applyBorder="1" applyAlignment="1" applyProtection="1">
      <alignment horizontal="left" vertical="center"/>
      <protection locked="0"/>
    </xf>
    <xf numFmtId="0" fontId="39" fillId="0" borderId="0" xfId="0" applyFont="1" applyBorder="1" applyAlignment="1">
      <alignment horizontal="center" vertical="center"/>
    </xf>
    <xf numFmtId="0" fontId="12" fillId="0" borderId="3" xfId="0" applyFont="1" applyBorder="1" applyAlignment="1">
      <alignment vertical="center"/>
    </xf>
    <xf numFmtId="0" fontId="12" fillId="0" borderId="0" xfId="0" applyFont="1" applyAlignment="1">
      <alignment horizontal="left" vertical="center"/>
    </xf>
    <xf numFmtId="0" fontId="12" fillId="0" borderId="0" xfId="0" applyFont="1" applyAlignment="1">
      <alignment horizontal="left" vertical="center" wrapText="1"/>
    </xf>
    <xf numFmtId="167" fontId="12" fillId="0" borderId="0" xfId="0" applyNumberFormat="1" applyFont="1" applyAlignment="1">
      <alignment vertical="center"/>
    </xf>
    <xf numFmtId="0" fontId="12" fillId="0" borderId="0" xfId="0" applyFont="1" applyAlignment="1" applyProtection="1">
      <alignment vertical="center"/>
      <protection locked="0"/>
    </xf>
    <xf numFmtId="0" fontId="12" fillId="0" borderId="14" xfId="0" applyFont="1" applyBorder="1" applyAlignment="1">
      <alignment vertical="center"/>
    </xf>
    <xf numFmtId="0" fontId="12" fillId="0" borderId="0" xfId="0" applyFont="1" applyBorder="1" applyAlignment="1">
      <alignment vertical="center"/>
    </xf>
    <xf numFmtId="0" fontId="12" fillId="0" borderId="15" xfId="0" applyFont="1" applyBorder="1" applyAlignment="1">
      <alignment vertical="center"/>
    </xf>
    <xf numFmtId="0" fontId="11" fillId="0" borderId="19" xfId="0" applyFont="1" applyBorder="1" applyAlignment="1">
      <alignment vertical="center"/>
    </xf>
    <xf numFmtId="0" fontId="11" fillId="0" borderId="20" xfId="0" applyFont="1" applyBorder="1" applyAlignment="1">
      <alignment vertical="center"/>
    </xf>
    <xf numFmtId="0" fontId="11" fillId="0" borderId="21" xfId="0" applyFont="1" applyBorder="1" applyAlignment="1">
      <alignment vertical="center"/>
    </xf>
    <xf numFmtId="0" fontId="17" fillId="0" borderId="0" xfId="0" applyFont="1" applyAlignment="1">
      <alignment horizontal="left" vertical="top" wrapText="1"/>
    </xf>
    <xf numFmtId="0" fontId="17" fillId="0" borderId="0" xfId="0" applyFont="1" applyAlignment="1">
      <alignment horizontal="left" vertical="center"/>
    </xf>
    <xf numFmtId="0" fontId="19" fillId="0" borderId="0" xfId="0" applyFont="1" applyAlignment="1">
      <alignment horizontal="left" vertical="center"/>
    </xf>
    <xf numFmtId="0" fontId="2" fillId="0" borderId="0" xfId="0" applyFont="1" applyAlignment="1">
      <alignment horizontal="left" vertical="center"/>
    </xf>
    <xf numFmtId="0" fontId="0" fillId="0" borderId="0" xfId="0"/>
    <xf numFmtId="0" fontId="3" fillId="0" borderId="0" xfId="0" applyFont="1" applyAlignment="1">
      <alignment horizontal="left" vertical="top" wrapText="1"/>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4" fontId="18" fillId="0" borderId="5" xfId="0" applyNumberFormat="1" applyFont="1" applyBorder="1" applyAlignment="1">
      <alignment vertical="center"/>
    </xf>
    <xf numFmtId="0" fontId="0" fillId="0" borderId="5" xfId="0" applyFont="1" applyBorder="1" applyAlignment="1">
      <alignment vertical="center"/>
    </xf>
    <xf numFmtId="0" fontId="1" fillId="0" borderId="0" xfId="0" applyFont="1" applyAlignment="1">
      <alignment horizontal="right" vertical="center"/>
    </xf>
    <xf numFmtId="4" fontId="19"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0" fontId="4" fillId="4" borderId="7" xfId="0" applyFont="1" applyFill="1" applyBorder="1" applyAlignment="1">
      <alignment horizontal="left" vertical="center"/>
    </xf>
    <xf numFmtId="0" fontId="0" fillId="4" borderId="7" xfId="0" applyFont="1" applyFill="1" applyBorder="1" applyAlignment="1">
      <alignment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22" fillId="0" borderId="14" xfId="0" applyFont="1" applyBorder="1" applyAlignment="1">
      <alignment horizontal="left" vertical="center"/>
    </xf>
    <xf numFmtId="0" fontId="22" fillId="0" borderId="0" xfId="0" applyFont="1" applyBorder="1" applyAlignment="1">
      <alignment horizontal="left" vertical="center"/>
    </xf>
    <xf numFmtId="0" fontId="23" fillId="5" borderId="6" xfId="0" applyFont="1" applyFill="1" applyBorder="1" applyAlignment="1">
      <alignment horizontal="center" vertical="center"/>
    </xf>
    <xf numFmtId="0" fontId="23" fillId="5" borderId="7" xfId="0" applyFont="1" applyFill="1" applyBorder="1" applyAlignment="1">
      <alignment horizontal="left" vertical="center"/>
    </xf>
    <xf numFmtId="0" fontId="23" fillId="5" borderId="7" xfId="0" applyFont="1" applyFill="1" applyBorder="1" applyAlignment="1">
      <alignment horizontal="center" vertical="center"/>
    </xf>
    <xf numFmtId="0" fontId="23" fillId="5" borderId="7" xfId="0" applyFont="1" applyFill="1" applyBorder="1" applyAlignment="1">
      <alignment horizontal="right" vertical="center"/>
    </xf>
    <xf numFmtId="0" fontId="23" fillId="5" borderId="8" xfId="0" applyFont="1" applyFill="1" applyBorder="1" applyAlignment="1">
      <alignment horizontal="left" vertical="center"/>
    </xf>
    <xf numFmtId="4" fontId="29" fillId="0" borderId="0" xfId="0" applyNumberFormat="1" applyFont="1" applyAlignment="1">
      <alignment vertical="center"/>
    </xf>
    <xf numFmtId="0" fontId="29" fillId="0" borderId="0" xfId="0" applyFont="1" applyAlignment="1">
      <alignment vertical="center"/>
    </xf>
    <xf numFmtId="0" fontId="28" fillId="0" borderId="0" xfId="0" applyFont="1" applyAlignment="1">
      <alignment horizontal="left" vertical="center" wrapText="1"/>
    </xf>
    <xf numFmtId="4" fontId="25" fillId="0" borderId="0" xfId="0" applyNumberFormat="1" applyFont="1" applyAlignment="1">
      <alignment horizontal="right" vertical="center"/>
    </xf>
    <xf numFmtId="4" fontId="25" fillId="0" borderId="0" xfId="0" applyNumberFormat="1" applyFont="1" applyAlignment="1">
      <alignment vertical="center"/>
    </xf>
    <xf numFmtId="0" fontId="14" fillId="2" borderId="0" xfId="0" applyFont="1" applyFill="1" applyAlignment="1">
      <alignment horizontal="center" vertical="center"/>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Font="1" applyAlignment="1">
      <alignment vertical="center"/>
    </xf>
    <xf numFmtId="0" fontId="2" fillId="3" borderId="0" xfId="0" applyFont="1" applyFill="1" applyAlignment="1" applyProtection="1">
      <alignment horizontal="left" vertical="center"/>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97"/>
  <sheetViews>
    <sheetView showGridLines="0" tabSelected="1" workbookViewId="0">
      <selection activeCell="AR30" sqref="AR30"/>
    </sheetView>
  </sheetViews>
  <sheetFormatPr defaultRowHeight="1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7" t="s">
        <v>0</v>
      </c>
      <c r="AZ1" s="17" t="s">
        <v>1</v>
      </c>
      <c r="BA1" s="17" t="s">
        <v>2</v>
      </c>
      <c r="BB1" s="17" t="s">
        <v>1</v>
      </c>
      <c r="BT1" s="17" t="s">
        <v>3</v>
      </c>
      <c r="BU1" s="17" t="s">
        <v>3</v>
      </c>
      <c r="BV1" s="17" t="s">
        <v>4</v>
      </c>
    </row>
    <row r="2" spans="1:74" s="1" customFormat="1" ht="36.950000000000003" customHeight="1">
      <c r="AR2" s="259" t="s">
        <v>5</v>
      </c>
      <c r="AS2" s="225"/>
      <c r="AT2" s="225"/>
      <c r="AU2" s="225"/>
      <c r="AV2" s="225"/>
      <c r="AW2" s="225"/>
      <c r="AX2" s="225"/>
      <c r="AY2" s="225"/>
      <c r="AZ2" s="225"/>
      <c r="BA2" s="225"/>
      <c r="BB2" s="225"/>
      <c r="BC2" s="225"/>
      <c r="BD2" s="225"/>
      <c r="BE2" s="225"/>
      <c r="BS2" s="18" t="s">
        <v>6</v>
      </c>
      <c r="BT2" s="18" t="s">
        <v>7</v>
      </c>
    </row>
    <row r="3" spans="1:74" s="1" customFormat="1" ht="6.95"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pans="1:74" s="1" customFormat="1" ht="24.95" customHeight="1">
      <c r="B4" s="21"/>
      <c r="D4" s="22" t="s">
        <v>9</v>
      </c>
      <c r="AR4" s="21"/>
      <c r="AS4" s="23" t="s">
        <v>10</v>
      </c>
      <c r="BE4" s="24" t="s">
        <v>11</v>
      </c>
      <c r="BS4" s="18" t="s">
        <v>12</v>
      </c>
    </row>
    <row r="5" spans="1:74" s="1" customFormat="1" ht="12" customHeight="1">
      <c r="B5" s="21"/>
      <c r="D5" s="25" t="s">
        <v>13</v>
      </c>
      <c r="K5" s="224" t="s">
        <v>14</v>
      </c>
      <c r="L5" s="225"/>
      <c r="M5" s="225"/>
      <c r="N5" s="225"/>
      <c r="O5" s="225"/>
      <c r="P5" s="225"/>
      <c r="Q5" s="225"/>
      <c r="R5" s="225"/>
      <c r="S5" s="225"/>
      <c r="T5" s="225"/>
      <c r="U5" s="225"/>
      <c r="V5" s="225"/>
      <c r="W5" s="225"/>
      <c r="X5" s="225"/>
      <c r="Y5" s="225"/>
      <c r="Z5" s="225"/>
      <c r="AA5" s="225"/>
      <c r="AB5" s="225"/>
      <c r="AC5" s="225"/>
      <c r="AD5" s="225"/>
      <c r="AE5" s="225"/>
      <c r="AF5" s="225"/>
      <c r="AG5" s="225"/>
      <c r="AH5" s="225"/>
      <c r="AI5" s="225"/>
      <c r="AJ5" s="225"/>
      <c r="AK5" s="225"/>
      <c r="AL5" s="225"/>
      <c r="AM5" s="225"/>
      <c r="AN5" s="225"/>
      <c r="AO5" s="225"/>
      <c r="AR5" s="21"/>
      <c r="BE5" s="221" t="s">
        <v>15</v>
      </c>
      <c r="BS5" s="18" t="s">
        <v>6</v>
      </c>
    </row>
    <row r="6" spans="1:74" s="1" customFormat="1" ht="36.950000000000003" customHeight="1">
      <c r="B6" s="21"/>
      <c r="D6" s="27" t="s">
        <v>16</v>
      </c>
      <c r="K6" s="226" t="s">
        <v>1040</v>
      </c>
      <c r="L6" s="225"/>
      <c r="M6" s="225"/>
      <c r="N6" s="225"/>
      <c r="O6" s="225"/>
      <c r="P6" s="225"/>
      <c r="Q6" s="225"/>
      <c r="R6" s="225"/>
      <c r="S6" s="225"/>
      <c r="T6" s="225"/>
      <c r="U6" s="225"/>
      <c r="V6" s="225"/>
      <c r="W6" s="225"/>
      <c r="X6" s="225"/>
      <c r="Y6" s="225"/>
      <c r="Z6" s="225"/>
      <c r="AA6" s="225"/>
      <c r="AB6" s="225"/>
      <c r="AC6" s="225"/>
      <c r="AD6" s="225"/>
      <c r="AE6" s="225"/>
      <c r="AF6" s="225"/>
      <c r="AG6" s="225"/>
      <c r="AH6" s="225"/>
      <c r="AI6" s="225"/>
      <c r="AJ6" s="225"/>
      <c r="AK6" s="225"/>
      <c r="AL6" s="225"/>
      <c r="AM6" s="225"/>
      <c r="AN6" s="225"/>
      <c r="AO6" s="225"/>
      <c r="AR6" s="21"/>
      <c r="BE6" s="222"/>
      <c r="BS6" s="18" t="s">
        <v>6</v>
      </c>
    </row>
    <row r="7" spans="1:74" s="1" customFormat="1" ht="12" customHeight="1">
      <c r="B7" s="21"/>
      <c r="D7" s="28" t="s">
        <v>17</v>
      </c>
      <c r="K7" s="26" t="s">
        <v>1</v>
      </c>
      <c r="AK7" s="28" t="s">
        <v>18</v>
      </c>
      <c r="AN7" s="26" t="s">
        <v>1</v>
      </c>
      <c r="AR7" s="21"/>
      <c r="BE7" s="222"/>
      <c r="BS7" s="18" t="s">
        <v>6</v>
      </c>
    </row>
    <row r="8" spans="1:74" s="1" customFormat="1" ht="12" customHeight="1">
      <c r="B8" s="21"/>
      <c r="D8" s="28" t="s">
        <v>19</v>
      </c>
      <c r="K8" s="26" t="s">
        <v>20</v>
      </c>
      <c r="AK8" s="28" t="s">
        <v>21</v>
      </c>
      <c r="AN8" s="29" t="s">
        <v>22</v>
      </c>
      <c r="AR8" s="21"/>
      <c r="BE8" s="222"/>
      <c r="BS8" s="18" t="s">
        <v>6</v>
      </c>
    </row>
    <row r="9" spans="1:74" s="1" customFormat="1" ht="14.45" customHeight="1">
      <c r="B9" s="21"/>
      <c r="AR9" s="21"/>
      <c r="BE9" s="222"/>
      <c r="BS9" s="18" t="s">
        <v>6</v>
      </c>
    </row>
    <row r="10" spans="1:74" s="1" customFormat="1" ht="12" customHeight="1">
      <c r="B10" s="21"/>
      <c r="D10" s="28" t="s">
        <v>23</v>
      </c>
      <c r="AK10" s="28" t="s">
        <v>24</v>
      </c>
      <c r="AN10" s="26" t="s">
        <v>1</v>
      </c>
      <c r="AR10" s="21"/>
      <c r="BE10" s="222"/>
      <c r="BS10" s="18" t="s">
        <v>6</v>
      </c>
    </row>
    <row r="11" spans="1:74" s="1" customFormat="1" ht="18.399999999999999" customHeight="1">
      <c r="B11" s="21"/>
      <c r="E11" s="26" t="s">
        <v>20</v>
      </c>
      <c r="AK11" s="28" t="s">
        <v>25</v>
      </c>
      <c r="AN11" s="26" t="s">
        <v>1</v>
      </c>
      <c r="AR11" s="21"/>
      <c r="BE11" s="222"/>
      <c r="BS11" s="18" t="s">
        <v>6</v>
      </c>
    </row>
    <row r="12" spans="1:74" s="1" customFormat="1" ht="6.95" customHeight="1">
      <c r="B12" s="21"/>
      <c r="AR12" s="21"/>
      <c r="BE12" s="222"/>
      <c r="BS12" s="18" t="s">
        <v>6</v>
      </c>
    </row>
    <row r="13" spans="1:74" s="1" customFormat="1" ht="12" customHeight="1">
      <c r="B13" s="21"/>
      <c r="D13" s="28" t="s">
        <v>26</v>
      </c>
      <c r="AK13" s="28" t="s">
        <v>24</v>
      </c>
      <c r="AN13" s="30" t="s">
        <v>27</v>
      </c>
      <c r="AR13" s="21"/>
      <c r="BE13" s="222"/>
      <c r="BS13" s="18" t="s">
        <v>6</v>
      </c>
    </row>
    <row r="14" spans="1:74" ht="12.75">
      <c r="B14" s="21"/>
      <c r="E14" s="227" t="s">
        <v>27</v>
      </c>
      <c r="F14" s="228"/>
      <c r="G14" s="228"/>
      <c r="H14" s="228"/>
      <c r="I14" s="228"/>
      <c r="J14" s="228"/>
      <c r="K14" s="228"/>
      <c r="L14" s="228"/>
      <c r="M14" s="228"/>
      <c r="N14" s="228"/>
      <c r="O14" s="228"/>
      <c r="P14" s="228"/>
      <c r="Q14" s="228"/>
      <c r="R14" s="228"/>
      <c r="S14" s="228"/>
      <c r="T14" s="228"/>
      <c r="U14" s="228"/>
      <c r="V14" s="228"/>
      <c r="W14" s="228"/>
      <c r="X14" s="228"/>
      <c r="Y14" s="228"/>
      <c r="Z14" s="228"/>
      <c r="AA14" s="228"/>
      <c r="AB14" s="228"/>
      <c r="AC14" s="228"/>
      <c r="AD14" s="228"/>
      <c r="AE14" s="228"/>
      <c r="AF14" s="228"/>
      <c r="AG14" s="228"/>
      <c r="AH14" s="228"/>
      <c r="AI14" s="228"/>
      <c r="AJ14" s="228"/>
      <c r="AK14" s="28" t="s">
        <v>25</v>
      </c>
      <c r="AN14" s="30" t="s">
        <v>27</v>
      </c>
      <c r="AR14" s="21"/>
      <c r="BE14" s="222"/>
      <c r="BS14" s="18" t="s">
        <v>6</v>
      </c>
    </row>
    <row r="15" spans="1:74" s="1" customFormat="1" ht="6.95" customHeight="1">
      <c r="B15" s="21"/>
      <c r="AR15" s="21"/>
      <c r="BE15" s="222"/>
      <c r="BS15" s="18" t="s">
        <v>3</v>
      </c>
    </row>
    <row r="16" spans="1:74" s="1" customFormat="1" ht="12" customHeight="1">
      <c r="B16" s="21"/>
      <c r="D16" s="28" t="s">
        <v>28</v>
      </c>
      <c r="AK16" s="28" t="s">
        <v>24</v>
      </c>
      <c r="AN16" s="26" t="s">
        <v>1</v>
      </c>
      <c r="AR16" s="21"/>
      <c r="BE16" s="222"/>
      <c r="BS16" s="18" t="s">
        <v>3</v>
      </c>
    </row>
    <row r="17" spans="1:71" s="1" customFormat="1" ht="18.399999999999999" customHeight="1">
      <c r="B17" s="21"/>
      <c r="E17" s="26" t="s">
        <v>20</v>
      </c>
      <c r="AK17" s="28" t="s">
        <v>25</v>
      </c>
      <c r="AN17" s="26" t="s">
        <v>1</v>
      </c>
      <c r="AR17" s="21"/>
      <c r="BE17" s="222"/>
      <c r="BS17" s="18" t="s">
        <v>29</v>
      </c>
    </row>
    <row r="18" spans="1:71" s="1" customFormat="1" ht="6.95" customHeight="1">
      <c r="B18" s="21"/>
      <c r="AR18" s="21"/>
      <c r="BE18" s="222"/>
      <c r="BS18" s="18" t="s">
        <v>6</v>
      </c>
    </row>
    <row r="19" spans="1:71" s="1" customFormat="1" ht="12" customHeight="1">
      <c r="B19" s="21"/>
      <c r="D19" s="28" t="s">
        <v>30</v>
      </c>
      <c r="AK19" s="28" t="s">
        <v>24</v>
      </c>
      <c r="AN19" s="26" t="s">
        <v>1</v>
      </c>
      <c r="AR19" s="21"/>
      <c r="BE19" s="222"/>
      <c r="BS19" s="18" t="s">
        <v>6</v>
      </c>
    </row>
    <row r="20" spans="1:71" s="1" customFormat="1" ht="18.399999999999999" customHeight="1">
      <c r="B20" s="21"/>
      <c r="E20" s="26" t="s">
        <v>20</v>
      </c>
      <c r="AK20" s="28" t="s">
        <v>25</v>
      </c>
      <c r="AN20" s="26" t="s">
        <v>1</v>
      </c>
      <c r="AR20" s="21"/>
      <c r="BE20" s="222"/>
      <c r="BS20" s="18" t="s">
        <v>29</v>
      </c>
    </row>
    <row r="21" spans="1:71" s="1" customFormat="1" ht="6.95" customHeight="1">
      <c r="B21" s="21"/>
      <c r="AR21" s="21"/>
      <c r="BE21" s="222"/>
    </row>
    <row r="22" spans="1:71" s="1" customFormat="1" ht="12" customHeight="1">
      <c r="B22" s="21"/>
      <c r="D22" s="28" t="s">
        <v>31</v>
      </c>
      <c r="AR22" s="21"/>
      <c r="BE22" s="222"/>
    </row>
    <row r="23" spans="1:71" s="1" customFormat="1" ht="16.5" customHeight="1">
      <c r="B23" s="21"/>
      <c r="E23" s="229" t="s">
        <v>1</v>
      </c>
      <c r="F23" s="229"/>
      <c r="G23" s="229"/>
      <c r="H23" s="229"/>
      <c r="I23" s="229"/>
      <c r="J23" s="229"/>
      <c r="K23" s="229"/>
      <c r="L23" s="229"/>
      <c r="M23" s="229"/>
      <c r="N23" s="229"/>
      <c r="O23" s="229"/>
      <c r="P23" s="229"/>
      <c r="Q23" s="229"/>
      <c r="R23" s="229"/>
      <c r="S23" s="229"/>
      <c r="T23" s="229"/>
      <c r="U23" s="229"/>
      <c r="V23" s="229"/>
      <c r="W23" s="229"/>
      <c r="X23" s="229"/>
      <c r="Y23" s="229"/>
      <c r="Z23" s="229"/>
      <c r="AA23" s="229"/>
      <c r="AB23" s="229"/>
      <c r="AC23" s="229"/>
      <c r="AD23" s="229"/>
      <c r="AE23" s="229"/>
      <c r="AF23" s="229"/>
      <c r="AG23" s="229"/>
      <c r="AH23" s="229"/>
      <c r="AI23" s="229"/>
      <c r="AJ23" s="229"/>
      <c r="AK23" s="229"/>
      <c r="AL23" s="229"/>
      <c r="AM23" s="229"/>
      <c r="AN23" s="229"/>
      <c r="AR23" s="21"/>
      <c r="BE23" s="222"/>
    </row>
    <row r="24" spans="1:71" s="1" customFormat="1" ht="6.95" customHeight="1">
      <c r="B24" s="21"/>
      <c r="AR24" s="21"/>
      <c r="BE24" s="222"/>
    </row>
    <row r="25" spans="1:71" s="1" customFormat="1" ht="6.95" customHeight="1">
      <c r="B25" s="21"/>
      <c r="D25" s="32"/>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R25" s="21"/>
      <c r="BE25" s="222"/>
    </row>
    <row r="26" spans="1:71" s="2" customFormat="1" ht="25.9" customHeight="1">
      <c r="A26" s="33"/>
      <c r="B26" s="34"/>
      <c r="C26" s="33"/>
      <c r="D26" s="35" t="s">
        <v>32</v>
      </c>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230">
        <f>ROUND(AG94,2)</f>
        <v>0</v>
      </c>
      <c r="AL26" s="231"/>
      <c r="AM26" s="231"/>
      <c r="AN26" s="231"/>
      <c r="AO26" s="231"/>
      <c r="AP26" s="33"/>
      <c r="AQ26" s="33"/>
      <c r="AR26" s="34"/>
      <c r="BE26" s="222"/>
    </row>
    <row r="27" spans="1:71" s="2" customFormat="1" ht="6.95" customHeight="1">
      <c r="A27" s="33"/>
      <c r="B27" s="34"/>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3"/>
      <c r="AH27" s="33"/>
      <c r="AI27" s="33"/>
      <c r="AJ27" s="33"/>
      <c r="AK27" s="33"/>
      <c r="AL27" s="33"/>
      <c r="AM27" s="33"/>
      <c r="AN27" s="33"/>
      <c r="AO27" s="33"/>
      <c r="AP27" s="33"/>
      <c r="AQ27" s="33"/>
      <c r="AR27" s="34"/>
      <c r="BE27" s="222"/>
    </row>
    <row r="28" spans="1:71" s="2" customFormat="1" ht="12.75">
      <c r="A28" s="33"/>
      <c r="B28" s="34"/>
      <c r="C28" s="33"/>
      <c r="D28" s="33"/>
      <c r="E28" s="33"/>
      <c r="F28" s="33"/>
      <c r="G28" s="33"/>
      <c r="H28" s="33"/>
      <c r="I28" s="33"/>
      <c r="J28" s="33"/>
      <c r="K28" s="33"/>
      <c r="L28" s="232" t="s">
        <v>33</v>
      </c>
      <c r="M28" s="232"/>
      <c r="N28" s="232"/>
      <c r="O28" s="232"/>
      <c r="P28" s="232"/>
      <c r="Q28" s="33"/>
      <c r="R28" s="33"/>
      <c r="S28" s="33"/>
      <c r="T28" s="33"/>
      <c r="U28" s="33"/>
      <c r="V28" s="33"/>
      <c r="W28" s="232" t="s">
        <v>34</v>
      </c>
      <c r="X28" s="232"/>
      <c r="Y28" s="232"/>
      <c r="Z28" s="232"/>
      <c r="AA28" s="232"/>
      <c r="AB28" s="232"/>
      <c r="AC28" s="232"/>
      <c r="AD28" s="232"/>
      <c r="AE28" s="232"/>
      <c r="AF28" s="33"/>
      <c r="AG28" s="33"/>
      <c r="AH28" s="33"/>
      <c r="AI28" s="33"/>
      <c r="AJ28" s="33"/>
      <c r="AK28" s="232" t="s">
        <v>35</v>
      </c>
      <c r="AL28" s="232"/>
      <c r="AM28" s="232"/>
      <c r="AN28" s="232"/>
      <c r="AO28" s="232"/>
      <c r="AP28" s="33"/>
      <c r="AQ28" s="33"/>
      <c r="AR28" s="34"/>
      <c r="BE28" s="222"/>
    </row>
    <row r="29" spans="1:71" s="3" customFormat="1" ht="14.45" customHeight="1">
      <c r="B29" s="38"/>
      <c r="D29" s="28" t="s">
        <v>36</v>
      </c>
      <c r="F29" s="28" t="s">
        <v>37</v>
      </c>
      <c r="L29" s="235">
        <v>0.21</v>
      </c>
      <c r="M29" s="234"/>
      <c r="N29" s="234"/>
      <c r="O29" s="234"/>
      <c r="P29" s="234"/>
      <c r="W29" s="233">
        <f>ROUND(AZ94, 2)</f>
        <v>0</v>
      </c>
      <c r="X29" s="234"/>
      <c r="Y29" s="234"/>
      <c r="Z29" s="234"/>
      <c r="AA29" s="234"/>
      <c r="AB29" s="234"/>
      <c r="AC29" s="234"/>
      <c r="AD29" s="234"/>
      <c r="AE29" s="234"/>
      <c r="AK29" s="233">
        <f>ROUND(AV94, 2)</f>
        <v>0</v>
      </c>
      <c r="AL29" s="234"/>
      <c r="AM29" s="234"/>
      <c r="AN29" s="234"/>
      <c r="AO29" s="234"/>
      <c r="AR29" s="38"/>
      <c r="BE29" s="223"/>
    </row>
    <row r="30" spans="1:71" s="3" customFormat="1" ht="14.45" customHeight="1">
      <c r="B30" s="38"/>
      <c r="F30" s="28" t="s">
        <v>38</v>
      </c>
      <c r="L30" s="235">
        <v>0.15</v>
      </c>
      <c r="M30" s="234"/>
      <c r="N30" s="234"/>
      <c r="O30" s="234"/>
      <c r="P30" s="234"/>
      <c r="W30" s="233">
        <f>ROUND(BA94, 2)</f>
        <v>0</v>
      </c>
      <c r="X30" s="234"/>
      <c r="Y30" s="234"/>
      <c r="Z30" s="234"/>
      <c r="AA30" s="234"/>
      <c r="AB30" s="234"/>
      <c r="AC30" s="234"/>
      <c r="AD30" s="234"/>
      <c r="AE30" s="234"/>
      <c r="AK30" s="233">
        <f>ROUND(AW94, 2)</f>
        <v>0</v>
      </c>
      <c r="AL30" s="234"/>
      <c r="AM30" s="234"/>
      <c r="AN30" s="234"/>
      <c r="AO30" s="234"/>
      <c r="AR30" s="38"/>
      <c r="BE30" s="223"/>
    </row>
    <row r="31" spans="1:71" s="3" customFormat="1" ht="14.45" hidden="1" customHeight="1">
      <c r="B31" s="38"/>
      <c r="F31" s="28" t="s">
        <v>39</v>
      </c>
      <c r="L31" s="235">
        <v>0.21</v>
      </c>
      <c r="M31" s="234"/>
      <c r="N31" s="234"/>
      <c r="O31" s="234"/>
      <c r="P31" s="234"/>
      <c r="W31" s="233">
        <f>ROUND(BB94, 2)</f>
        <v>0</v>
      </c>
      <c r="X31" s="234"/>
      <c r="Y31" s="234"/>
      <c r="Z31" s="234"/>
      <c r="AA31" s="234"/>
      <c r="AB31" s="234"/>
      <c r="AC31" s="234"/>
      <c r="AD31" s="234"/>
      <c r="AE31" s="234"/>
      <c r="AK31" s="233">
        <v>0</v>
      </c>
      <c r="AL31" s="234"/>
      <c r="AM31" s="234"/>
      <c r="AN31" s="234"/>
      <c r="AO31" s="234"/>
      <c r="AR31" s="38"/>
      <c r="BE31" s="223"/>
    </row>
    <row r="32" spans="1:71" s="3" customFormat="1" ht="14.45" hidden="1" customHeight="1">
      <c r="B32" s="38"/>
      <c r="F32" s="28" t="s">
        <v>40</v>
      </c>
      <c r="L32" s="235">
        <v>0.15</v>
      </c>
      <c r="M32" s="234"/>
      <c r="N32" s="234"/>
      <c r="O32" s="234"/>
      <c r="P32" s="234"/>
      <c r="W32" s="233">
        <f>ROUND(BC94, 2)</f>
        <v>0</v>
      </c>
      <c r="X32" s="234"/>
      <c r="Y32" s="234"/>
      <c r="Z32" s="234"/>
      <c r="AA32" s="234"/>
      <c r="AB32" s="234"/>
      <c r="AC32" s="234"/>
      <c r="AD32" s="234"/>
      <c r="AE32" s="234"/>
      <c r="AK32" s="233">
        <v>0</v>
      </c>
      <c r="AL32" s="234"/>
      <c r="AM32" s="234"/>
      <c r="AN32" s="234"/>
      <c r="AO32" s="234"/>
      <c r="AR32" s="38"/>
      <c r="BE32" s="223"/>
    </row>
    <row r="33" spans="1:57" s="3" customFormat="1" ht="14.45" hidden="1" customHeight="1">
      <c r="B33" s="38"/>
      <c r="F33" s="28" t="s">
        <v>41</v>
      </c>
      <c r="L33" s="235">
        <v>0</v>
      </c>
      <c r="M33" s="234"/>
      <c r="N33" s="234"/>
      <c r="O33" s="234"/>
      <c r="P33" s="234"/>
      <c r="W33" s="233">
        <f>ROUND(BD94, 2)</f>
        <v>0</v>
      </c>
      <c r="X33" s="234"/>
      <c r="Y33" s="234"/>
      <c r="Z33" s="234"/>
      <c r="AA33" s="234"/>
      <c r="AB33" s="234"/>
      <c r="AC33" s="234"/>
      <c r="AD33" s="234"/>
      <c r="AE33" s="234"/>
      <c r="AK33" s="233">
        <v>0</v>
      </c>
      <c r="AL33" s="234"/>
      <c r="AM33" s="234"/>
      <c r="AN33" s="234"/>
      <c r="AO33" s="234"/>
      <c r="AR33" s="38"/>
      <c r="BE33" s="223"/>
    </row>
    <row r="34" spans="1:57" s="2" customFormat="1" ht="6.95" customHeight="1">
      <c r="A34" s="33"/>
      <c r="B34" s="34"/>
      <c r="C34" s="33"/>
      <c r="D34" s="33"/>
      <c r="E34" s="33"/>
      <c r="F34" s="33"/>
      <c r="G34" s="33"/>
      <c r="H34" s="33"/>
      <c r="I34" s="33"/>
      <c r="J34" s="33"/>
      <c r="K34" s="33"/>
      <c r="L34" s="33"/>
      <c r="M34" s="33"/>
      <c r="N34" s="33"/>
      <c r="O34" s="33"/>
      <c r="P34" s="33"/>
      <c r="Q34" s="33"/>
      <c r="R34" s="33"/>
      <c r="S34" s="33"/>
      <c r="T34" s="33"/>
      <c r="U34" s="33"/>
      <c r="V34" s="33"/>
      <c r="W34" s="33"/>
      <c r="X34" s="33"/>
      <c r="Y34" s="33"/>
      <c r="Z34" s="33"/>
      <c r="AA34" s="33"/>
      <c r="AB34" s="33"/>
      <c r="AC34" s="33"/>
      <c r="AD34" s="33"/>
      <c r="AE34" s="33"/>
      <c r="AF34" s="33"/>
      <c r="AG34" s="33"/>
      <c r="AH34" s="33"/>
      <c r="AI34" s="33"/>
      <c r="AJ34" s="33"/>
      <c r="AK34" s="33"/>
      <c r="AL34" s="33"/>
      <c r="AM34" s="33"/>
      <c r="AN34" s="33"/>
      <c r="AO34" s="33"/>
      <c r="AP34" s="33"/>
      <c r="AQ34" s="33"/>
      <c r="AR34" s="34"/>
      <c r="BE34" s="222"/>
    </row>
    <row r="35" spans="1:57" s="2" customFormat="1" ht="25.9" customHeight="1">
      <c r="A35" s="33"/>
      <c r="B35" s="34"/>
      <c r="C35" s="39"/>
      <c r="D35" s="40" t="s">
        <v>42</v>
      </c>
      <c r="E35" s="41"/>
      <c r="F35" s="41"/>
      <c r="G35" s="41"/>
      <c r="H35" s="41"/>
      <c r="I35" s="41"/>
      <c r="J35" s="41"/>
      <c r="K35" s="41"/>
      <c r="L35" s="41"/>
      <c r="M35" s="41"/>
      <c r="N35" s="41"/>
      <c r="O35" s="41"/>
      <c r="P35" s="41"/>
      <c r="Q35" s="41"/>
      <c r="R35" s="41"/>
      <c r="S35" s="41"/>
      <c r="T35" s="42" t="s">
        <v>43</v>
      </c>
      <c r="U35" s="41"/>
      <c r="V35" s="41"/>
      <c r="W35" s="41"/>
      <c r="X35" s="236" t="s">
        <v>44</v>
      </c>
      <c r="Y35" s="237"/>
      <c r="Z35" s="237"/>
      <c r="AA35" s="237"/>
      <c r="AB35" s="237"/>
      <c r="AC35" s="41"/>
      <c r="AD35" s="41"/>
      <c r="AE35" s="41"/>
      <c r="AF35" s="41"/>
      <c r="AG35" s="41"/>
      <c r="AH35" s="41"/>
      <c r="AI35" s="41"/>
      <c r="AJ35" s="41"/>
      <c r="AK35" s="238">
        <f>SUM(AK26:AK33)</f>
        <v>0</v>
      </c>
      <c r="AL35" s="237"/>
      <c r="AM35" s="237"/>
      <c r="AN35" s="237"/>
      <c r="AO35" s="239"/>
      <c r="AP35" s="39"/>
      <c r="AQ35" s="39"/>
      <c r="AR35" s="34"/>
      <c r="BE35" s="33"/>
    </row>
    <row r="36" spans="1:57" s="2" customFormat="1" ht="6.95" customHeight="1">
      <c r="A36" s="33"/>
      <c r="B36" s="34"/>
      <c r="C36" s="33"/>
      <c r="D36" s="33"/>
      <c r="E36" s="33"/>
      <c r="F36" s="33"/>
      <c r="G36" s="33"/>
      <c r="H36" s="33"/>
      <c r="I36" s="33"/>
      <c r="J36" s="33"/>
      <c r="K36" s="33"/>
      <c r="L36" s="33"/>
      <c r="M36" s="33"/>
      <c r="N36" s="33"/>
      <c r="O36" s="33"/>
      <c r="P36" s="33"/>
      <c r="Q36" s="33"/>
      <c r="R36" s="33"/>
      <c r="S36" s="33"/>
      <c r="T36" s="33"/>
      <c r="U36" s="33"/>
      <c r="V36" s="33"/>
      <c r="W36" s="33"/>
      <c r="X36" s="33"/>
      <c r="Y36" s="33"/>
      <c r="Z36" s="33"/>
      <c r="AA36" s="33"/>
      <c r="AB36" s="33"/>
      <c r="AC36" s="33"/>
      <c r="AD36" s="33"/>
      <c r="AE36" s="33"/>
      <c r="AF36" s="33"/>
      <c r="AG36" s="33"/>
      <c r="AH36" s="33"/>
      <c r="AI36" s="33"/>
      <c r="AJ36" s="33"/>
      <c r="AK36" s="33"/>
      <c r="AL36" s="33"/>
      <c r="AM36" s="33"/>
      <c r="AN36" s="33"/>
      <c r="AO36" s="33"/>
      <c r="AP36" s="33"/>
      <c r="AQ36" s="33"/>
      <c r="AR36" s="34"/>
      <c r="BE36" s="33"/>
    </row>
    <row r="37" spans="1:57" s="2" customFormat="1" ht="14.45" customHeight="1">
      <c r="A37" s="33"/>
      <c r="B37" s="34"/>
      <c r="C37" s="33"/>
      <c r="D37" s="33"/>
      <c r="E37" s="33"/>
      <c r="F37" s="33"/>
      <c r="G37" s="33"/>
      <c r="H37" s="33"/>
      <c r="I37" s="33"/>
      <c r="J37" s="33"/>
      <c r="K37" s="33"/>
      <c r="L37" s="33"/>
      <c r="M37" s="33"/>
      <c r="N37" s="33"/>
      <c r="O37" s="33"/>
      <c r="P37" s="33"/>
      <c r="Q37" s="33"/>
      <c r="R37" s="33"/>
      <c r="S37" s="33"/>
      <c r="T37" s="33"/>
      <c r="U37" s="33"/>
      <c r="V37" s="33"/>
      <c r="W37" s="33"/>
      <c r="X37" s="33"/>
      <c r="Y37" s="33"/>
      <c r="Z37" s="33"/>
      <c r="AA37" s="33"/>
      <c r="AB37" s="33"/>
      <c r="AC37" s="33"/>
      <c r="AD37" s="33"/>
      <c r="AE37" s="33"/>
      <c r="AF37" s="33"/>
      <c r="AG37" s="33"/>
      <c r="AH37" s="33"/>
      <c r="AI37" s="33"/>
      <c r="AJ37" s="33"/>
      <c r="AK37" s="33"/>
      <c r="AL37" s="33"/>
      <c r="AM37" s="33"/>
      <c r="AN37" s="33"/>
      <c r="AO37" s="33"/>
      <c r="AP37" s="33"/>
      <c r="AQ37" s="33"/>
      <c r="AR37" s="34"/>
      <c r="BE37" s="33"/>
    </row>
    <row r="38" spans="1:57" s="1" customFormat="1" ht="14.45" customHeight="1">
      <c r="B38" s="21"/>
      <c r="AR38" s="21"/>
    </row>
    <row r="39" spans="1:57" s="1" customFormat="1" ht="14.45" customHeight="1">
      <c r="B39" s="21"/>
      <c r="AR39" s="21"/>
    </row>
    <row r="40" spans="1:57" s="1" customFormat="1" ht="14.45" customHeight="1">
      <c r="B40" s="21"/>
      <c r="AR40" s="21"/>
    </row>
    <row r="41" spans="1:57" s="1" customFormat="1" ht="14.45" customHeight="1">
      <c r="B41" s="21"/>
      <c r="AR41" s="21"/>
    </row>
    <row r="42" spans="1:57" s="1" customFormat="1" ht="14.45" customHeight="1">
      <c r="B42" s="21"/>
      <c r="AR42" s="21"/>
    </row>
    <row r="43" spans="1:57" s="1" customFormat="1" ht="14.45" customHeight="1">
      <c r="B43" s="21"/>
      <c r="AR43" s="21"/>
    </row>
    <row r="44" spans="1:57" s="1" customFormat="1" ht="14.45" customHeight="1">
      <c r="B44" s="21"/>
      <c r="AR44" s="21"/>
    </row>
    <row r="45" spans="1:57" s="1" customFormat="1" ht="14.45" customHeight="1">
      <c r="B45" s="21"/>
      <c r="AR45" s="21"/>
    </row>
    <row r="46" spans="1:57" s="1" customFormat="1" ht="14.45" customHeight="1">
      <c r="B46" s="21"/>
      <c r="AR46" s="21"/>
    </row>
    <row r="47" spans="1:57" s="1" customFormat="1" ht="14.45" customHeight="1">
      <c r="B47" s="21"/>
      <c r="AR47" s="21"/>
    </row>
    <row r="48" spans="1:57" s="1" customFormat="1" ht="14.45" customHeight="1">
      <c r="B48" s="21"/>
      <c r="AR48" s="21"/>
    </row>
    <row r="49" spans="1:57" s="2" customFormat="1" ht="14.45" customHeight="1">
      <c r="B49" s="43"/>
      <c r="D49" s="44" t="s">
        <v>45</v>
      </c>
      <c r="E49" s="45"/>
      <c r="F49" s="45"/>
      <c r="G49" s="45"/>
      <c r="H49" s="45"/>
      <c r="I49" s="45"/>
      <c r="J49" s="45"/>
      <c r="K49" s="45"/>
      <c r="L49" s="45"/>
      <c r="M49" s="45"/>
      <c r="N49" s="45"/>
      <c r="O49" s="45"/>
      <c r="P49" s="45"/>
      <c r="Q49" s="45"/>
      <c r="R49" s="45"/>
      <c r="S49" s="45"/>
      <c r="T49" s="45"/>
      <c r="U49" s="45"/>
      <c r="V49" s="45"/>
      <c r="W49" s="45"/>
      <c r="X49" s="45"/>
      <c r="Y49" s="45"/>
      <c r="Z49" s="45"/>
      <c r="AA49" s="45"/>
      <c r="AB49" s="45"/>
      <c r="AC49" s="45"/>
      <c r="AD49" s="45"/>
      <c r="AE49" s="45"/>
      <c r="AF49" s="45"/>
      <c r="AG49" s="45"/>
      <c r="AH49" s="44" t="s">
        <v>46</v>
      </c>
      <c r="AI49" s="45"/>
      <c r="AJ49" s="45"/>
      <c r="AK49" s="45"/>
      <c r="AL49" s="45"/>
      <c r="AM49" s="45"/>
      <c r="AN49" s="45"/>
      <c r="AO49" s="45"/>
      <c r="AR49" s="43"/>
    </row>
    <row r="50" spans="1:57" ht="11.25">
      <c r="B50" s="21"/>
      <c r="AR50" s="21"/>
    </row>
    <row r="51" spans="1:57" ht="11.25">
      <c r="B51" s="21"/>
      <c r="AR51" s="21"/>
    </row>
    <row r="52" spans="1:57" ht="11.25">
      <c r="B52" s="21"/>
      <c r="AR52" s="21"/>
    </row>
    <row r="53" spans="1:57" ht="11.25">
      <c r="B53" s="21"/>
      <c r="AR53" s="21"/>
    </row>
    <row r="54" spans="1:57" ht="11.25">
      <c r="B54" s="21"/>
      <c r="AR54" s="21"/>
    </row>
    <row r="55" spans="1:57" ht="11.25">
      <c r="B55" s="21"/>
      <c r="AR55" s="21"/>
    </row>
    <row r="56" spans="1:57" ht="11.25">
      <c r="B56" s="21"/>
      <c r="AR56" s="21"/>
    </row>
    <row r="57" spans="1:57" ht="11.25">
      <c r="B57" s="21"/>
      <c r="AR57" s="21"/>
    </row>
    <row r="58" spans="1:57" ht="11.25">
      <c r="B58" s="21"/>
      <c r="AR58" s="21"/>
    </row>
    <row r="59" spans="1:57" ht="11.25">
      <c r="B59" s="21"/>
      <c r="AR59" s="21"/>
    </row>
    <row r="60" spans="1:57" s="2" customFormat="1" ht="12.75">
      <c r="A60" s="33"/>
      <c r="B60" s="34"/>
      <c r="C60" s="33"/>
      <c r="D60" s="46" t="s">
        <v>47</v>
      </c>
      <c r="E60" s="36"/>
      <c r="F60" s="36"/>
      <c r="G60" s="36"/>
      <c r="H60" s="36"/>
      <c r="I60" s="36"/>
      <c r="J60" s="36"/>
      <c r="K60" s="36"/>
      <c r="L60" s="36"/>
      <c r="M60" s="36"/>
      <c r="N60" s="36"/>
      <c r="O60" s="36"/>
      <c r="P60" s="36"/>
      <c r="Q60" s="36"/>
      <c r="R60" s="36"/>
      <c r="S60" s="36"/>
      <c r="T60" s="36"/>
      <c r="U60" s="36"/>
      <c r="V60" s="46" t="s">
        <v>48</v>
      </c>
      <c r="W60" s="36"/>
      <c r="X60" s="36"/>
      <c r="Y60" s="36"/>
      <c r="Z60" s="36"/>
      <c r="AA60" s="36"/>
      <c r="AB60" s="36"/>
      <c r="AC60" s="36"/>
      <c r="AD60" s="36"/>
      <c r="AE60" s="36"/>
      <c r="AF60" s="36"/>
      <c r="AG60" s="36"/>
      <c r="AH60" s="46" t="s">
        <v>47</v>
      </c>
      <c r="AI60" s="36"/>
      <c r="AJ60" s="36"/>
      <c r="AK60" s="36"/>
      <c r="AL60" s="36"/>
      <c r="AM60" s="46" t="s">
        <v>48</v>
      </c>
      <c r="AN60" s="36"/>
      <c r="AO60" s="36"/>
      <c r="AP60" s="33"/>
      <c r="AQ60" s="33"/>
      <c r="AR60" s="34"/>
      <c r="BE60" s="33"/>
    </row>
    <row r="61" spans="1:57" ht="11.25">
      <c r="B61" s="21"/>
      <c r="AR61" s="21"/>
    </row>
    <row r="62" spans="1:57" ht="11.25">
      <c r="B62" s="21"/>
      <c r="AR62" s="21"/>
    </row>
    <row r="63" spans="1:57" ht="11.25">
      <c r="B63" s="21"/>
      <c r="AR63" s="21"/>
    </row>
    <row r="64" spans="1:57" s="2" customFormat="1" ht="12.75">
      <c r="A64" s="33"/>
      <c r="B64" s="34"/>
      <c r="C64" s="33"/>
      <c r="D64" s="44" t="s">
        <v>49</v>
      </c>
      <c r="E64" s="47"/>
      <c r="F64" s="47"/>
      <c r="G64" s="47"/>
      <c r="H64" s="47"/>
      <c r="I64" s="47"/>
      <c r="J64" s="47"/>
      <c r="K64" s="47"/>
      <c r="L64" s="47"/>
      <c r="M64" s="47"/>
      <c r="N64" s="47"/>
      <c r="O64" s="47"/>
      <c r="P64" s="47"/>
      <c r="Q64" s="47"/>
      <c r="R64" s="47"/>
      <c r="S64" s="47"/>
      <c r="T64" s="47"/>
      <c r="U64" s="47"/>
      <c r="V64" s="47"/>
      <c r="W64" s="47"/>
      <c r="X64" s="47"/>
      <c r="Y64" s="47"/>
      <c r="Z64" s="47"/>
      <c r="AA64" s="47"/>
      <c r="AB64" s="47"/>
      <c r="AC64" s="47"/>
      <c r="AD64" s="47"/>
      <c r="AE64" s="47"/>
      <c r="AF64" s="47"/>
      <c r="AG64" s="47"/>
      <c r="AH64" s="44" t="s">
        <v>50</v>
      </c>
      <c r="AI64" s="47"/>
      <c r="AJ64" s="47"/>
      <c r="AK64" s="47"/>
      <c r="AL64" s="47"/>
      <c r="AM64" s="47"/>
      <c r="AN64" s="47"/>
      <c r="AO64" s="47"/>
      <c r="AP64" s="33"/>
      <c r="AQ64" s="33"/>
      <c r="AR64" s="34"/>
      <c r="BE64" s="33"/>
    </row>
    <row r="65" spans="1:57" ht="11.25">
      <c r="B65" s="21"/>
      <c r="AR65" s="21"/>
    </row>
    <row r="66" spans="1:57" ht="11.25">
      <c r="B66" s="21"/>
      <c r="AR66" s="21"/>
    </row>
    <row r="67" spans="1:57" ht="11.25">
      <c r="B67" s="21"/>
      <c r="AR67" s="21"/>
    </row>
    <row r="68" spans="1:57" ht="11.25">
      <c r="B68" s="21"/>
      <c r="AR68" s="21"/>
    </row>
    <row r="69" spans="1:57" ht="11.25">
      <c r="B69" s="21"/>
      <c r="AR69" s="21"/>
    </row>
    <row r="70" spans="1:57" ht="11.25">
      <c r="B70" s="21"/>
      <c r="AR70" s="21"/>
    </row>
    <row r="71" spans="1:57" ht="11.25">
      <c r="B71" s="21"/>
      <c r="AR71" s="21"/>
    </row>
    <row r="72" spans="1:57" ht="11.25">
      <c r="B72" s="21"/>
      <c r="AR72" s="21"/>
    </row>
    <row r="73" spans="1:57" ht="11.25">
      <c r="B73" s="21"/>
      <c r="AR73" s="21"/>
    </row>
    <row r="74" spans="1:57" ht="11.25">
      <c r="B74" s="21"/>
      <c r="AR74" s="21"/>
    </row>
    <row r="75" spans="1:57" s="2" customFormat="1" ht="12.75">
      <c r="A75" s="33"/>
      <c r="B75" s="34"/>
      <c r="C75" s="33"/>
      <c r="D75" s="46" t="s">
        <v>47</v>
      </c>
      <c r="E75" s="36"/>
      <c r="F75" s="36"/>
      <c r="G75" s="36"/>
      <c r="H75" s="36"/>
      <c r="I75" s="36"/>
      <c r="J75" s="36"/>
      <c r="K75" s="36"/>
      <c r="L75" s="36"/>
      <c r="M75" s="36"/>
      <c r="N75" s="36"/>
      <c r="O75" s="36"/>
      <c r="P75" s="36"/>
      <c r="Q75" s="36"/>
      <c r="R75" s="36"/>
      <c r="S75" s="36"/>
      <c r="T75" s="36"/>
      <c r="U75" s="36"/>
      <c r="V75" s="46" t="s">
        <v>48</v>
      </c>
      <c r="W75" s="36"/>
      <c r="X75" s="36"/>
      <c r="Y75" s="36"/>
      <c r="Z75" s="36"/>
      <c r="AA75" s="36"/>
      <c r="AB75" s="36"/>
      <c r="AC75" s="36"/>
      <c r="AD75" s="36"/>
      <c r="AE75" s="36"/>
      <c r="AF75" s="36"/>
      <c r="AG75" s="36"/>
      <c r="AH75" s="46" t="s">
        <v>47</v>
      </c>
      <c r="AI75" s="36"/>
      <c r="AJ75" s="36"/>
      <c r="AK75" s="36"/>
      <c r="AL75" s="36"/>
      <c r="AM75" s="46" t="s">
        <v>48</v>
      </c>
      <c r="AN75" s="36"/>
      <c r="AO75" s="36"/>
      <c r="AP75" s="33"/>
      <c r="AQ75" s="33"/>
      <c r="AR75" s="34"/>
      <c r="BE75" s="33"/>
    </row>
    <row r="76" spans="1:57" s="2" customFormat="1" ht="11.25">
      <c r="A76" s="33"/>
      <c r="B76" s="34"/>
      <c r="C76" s="33"/>
      <c r="D76" s="33"/>
      <c r="E76" s="33"/>
      <c r="F76" s="33"/>
      <c r="G76" s="33"/>
      <c r="H76" s="33"/>
      <c r="I76" s="33"/>
      <c r="J76" s="33"/>
      <c r="K76" s="33"/>
      <c r="L76" s="33"/>
      <c r="M76" s="33"/>
      <c r="N76" s="33"/>
      <c r="O76" s="33"/>
      <c r="P76" s="33"/>
      <c r="Q76" s="33"/>
      <c r="R76" s="33"/>
      <c r="S76" s="33"/>
      <c r="T76" s="33"/>
      <c r="U76" s="33"/>
      <c r="V76" s="33"/>
      <c r="W76" s="33"/>
      <c r="X76" s="33"/>
      <c r="Y76" s="33"/>
      <c r="Z76" s="33"/>
      <c r="AA76" s="33"/>
      <c r="AB76" s="33"/>
      <c r="AC76" s="33"/>
      <c r="AD76" s="33"/>
      <c r="AE76" s="33"/>
      <c r="AF76" s="33"/>
      <c r="AG76" s="33"/>
      <c r="AH76" s="33"/>
      <c r="AI76" s="33"/>
      <c r="AJ76" s="33"/>
      <c r="AK76" s="33"/>
      <c r="AL76" s="33"/>
      <c r="AM76" s="33"/>
      <c r="AN76" s="33"/>
      <c r="AO76" s="33"/>
      <c r="AP76" s="33"/>
      <c r="AQ76" s="33"/>
      <c r="AR76" s="34"/>
      <c r="BE76" s="33"/>
    </row>
    <row r="77" spans="1:57" s="2" customFormat="1" ht="6.95" customHeight="1">
      <c r="A77" s="33"/>
      <c r="B77" s="48"/>
      <c r="C77" s="49"/>
      <c r="D77" s="49"/>
      <c r="E77" s="49"/>
      <c r="F77" s="49"/>
      <c r="G77" s="49"/>
      <c r="H77" s="49"/>
      <c r="I77" s="49"/>
      <c r="J77" s="49"/>
      <c r="K77" s="49"/>
      <c r="L77" s="49"/>
      <c r="M77" s="49"/>
      <c r="N77" s="49"/>
      <c r="O77" s="49"/>
      <c r="P77" s="49"/>
      <c r="Q77" s="49"/>
      <c r="R77" s="49"/>
      <c r="S77" s="49"/>
      <c r="T77" s="49"/>
      <c r="U77" s="49"/>
      <c r="V77" s="49"/>
      <c r="W77" s="49"/>
      <c r="X77" s="49"/>
      <c r="Y77" s="49"/>
      <c r="Z77" s="49"/>
      <c r="AA77" s="49"/>
      <c r="AB77" s="49"/>
      <c r="AC77" s="49"/>
      <c r="AD77" s="49"/>
      <c r="AE77" s="49"/>
      <c r="AF77" s="49"/>
      <c r="AG77" s="49"/>
      <c r="AH77" s="49"/>
      <c r="AI77" s="49"/>
      <c r="AJ77" s="49"/>
      <c r="AK77" s="49"/>
      <c r="AL77" s="49"/>
      <c r="AM77" s="49"/>
      <c r="AN77" s="49"/>
      <c r="AO77" s="49"/>
      <c r="AP77" s="49"/>
      <c r="AQ77" s="49"/>
      <c r="AR77" s="34"/>
      <c r="BE77" s="33"/>
    </row>
    <row r="81" spans="1:91" s="2" customFormat="1" ht="6.95" customHeight="1">
      <c r="A81" s="33"/>
      <c r="B81" s="50"/>
      <c r="C81" s="51"/>
      <c r="D81" s="51"/>
      <c r="E81" s="51"/>
      <c r="F81" s="51"/>
      <c r="G81" s="51"/>
      <c r="H81" s="51"/>
      <c r="I81" s="51"/>
      <c r="J81" s="51"/>
      <c r="K81" s="51"/>
      <c r="L81" s="51"/>
      <c r="M81" s="51"/>
      <c r="N81" s="51"/>
      <c r="O81" s="51"/>
      <c r="P81" s="51"/>
      <c r="Q81" s="51"/>
      <c r="R81" s="51"/>
      <c r="S81" s="51"/>
      <c r="T81" s="51"/>
      <c r="U81" s="51"/>
      <c r="V81" s="51"/>
      <c r="W81" s="51"/>
      <c r="X81" s="51"/>
      <c r="Y81" s="51"/>
      <c r="Z81" s="51"/>
      <c r="AA81" s="51"/>
      <c r="AB81" s="51"/>
      <c r="AC81" s="51"/>
      <c r="AD81" s="51"/>
      <c r="AE81" s="51"/>
      <c r="AF81" s="51"/>
      <c r="AG81" s="51"/>
      <c r="AH81" s="51"/>
      <c r="AI81" s="51"/>
      <c r="AJ81" s="51"/>
      <c r="AK81" s="51"/>
      <c r="AL81" s="51"/>
      <c r="AM81" s="51"/>
      <c r="AN81" s="51"/>
      <c r="AO81" s="51"/>
      <c r="AP81" s="51"/>
      <c r="AQ81" s="51"/>
      <c r="AR81" s="34"/>
      <c r="BE81" s="33"/>
    </row>
    <row r="82" spans="1:91" s="2" customFormat="1" ht="24.95" customHeight="1">
      <c r="A82" s="33"/>
      <c r="B82" s="34"/>
      <c r="C82" s="22" t="s">
        <v>51</v>
      </c>
      <c r="D82" s="33"/>
      <c r="E82" s="33"/>
      <c r="F82" s="33"/>
      <c r="G82" s="33"/>
      <c r="H82" s="33"/>
      <c r="I82" s="33"/>
      <c r="J82" s="33"/>
      <c r="K82" s="33"/>
      <c r="L82" s="33"/>
      <c r="M82" s="33"/>
      <c r="N82" s="33"/>
      <c r="O82" s="33"/>
      <c r="P82" s="33"/>
      <c r="Q82" s="33"/>
      <c r="R82" s="33"/>
      <c r="S82" s="33"/>
      <c r="T82" s="33"/>
      <c r="U82" s="33"/>
      <c r="V82" s="33"/>
      <c r="W82" s="33"/>
      <c r="X82" s="33"/>
      <c r="Y82" s="33"/>
      <c r="Z82" s="33"/>
      <c r="AA82" s="33"/>
      <c r="AB82" s="33"/>
      <c r="AC82" s="33"/>
      <c r="AD82" s="33"/>
      <c r="AE82" s="33"/>
      <c r="AF82" s="33"/>
      <c r="AG82" s="33"/>
      <c r="AH82" s="33"/>
      <c r="AI82" s="33"/>
      <c r="AJ82" s="33"/>
      <c r="AK82" s="33"/>
      <c r="AL82" s="33"/>
      <c r="AM82" s="33"/>
      <c r="AN82" s="33"/>
      <c r="AO82" s="33"/>
      <c r="AP82" s="33"/>
      <c r="AQ82" s="33"/>
      <c r="AR82" s="34"/>
      <c r="BE82" s="33"/>
    </row>
    <row r="83" spans="1:91" s="2" customFormat="1" ht="6.95" customHeight="1">
      <c r="A83" s="33"/>
      <c r="B83" s="34"/>
      <c r="C83" s="33"/>
      <c r="D83" s="33"/>
      <c r="E83" s="33"/>
      <c r="F83" s="33"/>
      <c r="G83" s="33"/>
      <c r="H83" s="33"/>
      <c r="I83" s="33"/>
      <c r="J83" s="33"/>
      <c r="K83" s="33"/>
      <c r="L83" s="33"/>
      <c r="M83" s="33"/>
      <c r="N83" s="33"/>
      <c r="O83" s="33"/>
      <c r="P83" s="33"/>
      <c r="Q83" s="33"/>
      <c r="R83" s="33"/>
      <c r="S83" s="33"/>
      <c r="T83" s="33"/>
      <c r="U83" s="33"/>
      <c r="V83" s="33"/>
      <c r="W83" s="33"/>
      <c r="X83" s="33"/>
      <c r="Y83" s="33"/>
      <c r="Z83" s="33"/>
      <c r="AA83" s="33"/>
      <c r="AB83" s="33"/>
      <c r="AC83" s="33"/>
      <c r="AD83" s="33"/>
      <c r="AE83" s="33"/>
      <c r="AF83" s="33"/>
      <c r="AG83" s="33"/>
      <c r="AH83" s="33"/>
      <c r="AI83" s="33"/>
      <c r="AJ83" s="33"/>
      <c r="AK83" s="33"/>
      <c r="AL83" s="33"/>
      <c r="AM83" s="33"/>
      <c r="AN83" s="33"/>
      <c r="AO83" s="33"/>
      <c r="AP83" s="33"/>
      <c r="AQ83" s="33"/>
      <c r="AR83" s="34"/>
      <c r="BE83" s="33"/>
    </row>
    <row r="84" spans="1:91" s="4" customFormat="1" ht="12" customHeight="1">
      <c r="B84" s="52"/>
      <c r="C84" s="28" t="s">
        <v>13</v>
      </c>
      <c r="L84" s="4" t="str">
        <f>K5</f>
        <v>13092</v>
      </c>
      <c r="AR84" s="52"/>
    </row>
    <row r="85" spans="1:91" s="5" customFormat="1" ht="36.950000000000003" customHeight="1">
      <c r="B85" s="53"/>
      <c r="C85" s="54" t="s">
        <v>16</v>
      </c>
      <c r="L85" s="240" t="str">
        <f>K6</f>
        <v xml:space="preserve">Rekonstrukce veřejného prostranství ulice Mikulášská </v>
      </c>
      <c r="M85" s="241"/>
      <c r="N85" s="241"/>
      <c r="O85" s="241"/>
      <c r="P85" s="241"/>
      <c r="Q85" s="241"/>
      <c r="R85" s="241"/>
      <c r="S85" s="241"/>
      <c r="T85" s="241"/>
      <c r="U85" s="241"/>
      <c r="V85" s="241"/>
      <c r="W85" s="241"/>
      <c r="X85" s="241"/>
      <c r="Y85" s="241"/>
      <c r="Z85" s="241"/>
      <c r="AA85" s="241"/>
      <c r="AB85" s="241"/>
      <c r="AC85" s="241"/>
      <c r="AD85" s="241"/>
      <c r="AE85" s="241"/>
      <c r="AF85" s="241"/>
      <c r="AG85" s="241"/>
      <c r="AH85" s="241"/>
      <c r="AI85" s="241"/>
      <c r="AJ85" s="241"/>
      <c r="AK85" s="241"/>
      <c r="AL85" s="241"/>
      <c r="AM85" s="241"/>
      <c r="AN85" s="241"/>
      <c r="AO85" s="241"/>
      <c r="AR85" s="53"/>
    </row>
    <row r="86" spans="1:91" s="2" customFormat="1" ht="6.95" customHeight="1">
      <c r="A86" s="33"/>
      <c r="B86" s="34"/>
      <c r="C86" s="33"/>
      <c r="D86" s="33"/>
      <c r="E86" s="33"/>
      <c r="F86" s="33"/>
      <c r="G86" s="33"/>
      <c r="H86" s="33"/>
      <c r="I86" s="33"/>
      <c r="J86" s="33"/>
      <c r="K86" s="33"/>
      <c r="L86" s="33"/>
      <c r="M86" s="33"/>
      <c r="N86" s="33"/>
      <c r="O86" s="33"/>
      <c r="P86" s="33"/>
      <c r="Q86" s="33"/>
      <c r="R86" s="33"/>
      <c r="S86" s="33"/>
      <c r="T86" s="33"/>
      <c r="U86" s="33"/>
      <c r="V86" s="33"/>
      <c r="W86" s="33"/>
      <c r="X86" s="33"/>
      <c r="Y86" s="33"/>
      <c r="Z86" s="33"/>
      <c r="AA86" s="33"/>
      <c r="AB86" s="33"/>
      <c r="AC86" s="33"/>
      <c r="AD86" s="33"/>
      <c r="AE86" s="33"/>
      <c r="AF86" s="33"/>
      <c r="AG86" s="33"/>
      <c r="AH86" s="33"/>
      <c r="AI86" s="33"/>
      <c r="AJ86" s="33"/>
      <c r="AK86" s="33"/>
      <c r="AL86" s="33"/>
      <c r="AM86" s="33"/>
      <c r="AN86" s="33"/>
      <c r="AO86" s="33"/>
      <c r="AP86" s="33"/>
      <c r="AQ86" s="33"/>
      <c r="AR86" s="34"/>
      <c r="BE86" s="33"/>
    </row>
    <row r="87" spans="1:91" s="2" customFormat="1" ht="12" customHeight="1">
      <c r="A87" s="33"/>
      <c r="B87" s="34"/>
      <c r="C87" s="28" t="s">
        <v>19</v>
      </c>
      <c r="D87" s="33"/>
      <c r="E87" s="33"/>
      <c r="F87" s="33"/>
      <c r="G87" s="33"/>
      <c r="H87" s="33"/>
      <c r="I87" s="33"/>
      <c r="J87" s="33"/>
      <c r="K87" s="33"/>
      <c r="L87" s="55" t="str">
        <f>IF(K8="","",K8)</f>
        <v xml:space="preserve"> </v>
      </c>
      <c r="M87" s="33"/>
      <c r="N87" s="33"/>
      <c r="O87" s="33"/>
      <c r="P87" s="33"/>
      <c r="Q87" s="33"/>
      <c r="R87" s="33"/>
      <c r="S87" s="33"/>
      <c r="T87" s="33"/>
      <c r="U87" s="33"/>
      <c r="V87" s="33"/>
      <c r="W87" s="33"/>
      <c r="X87" s="33"/>
      <c r="Y87" s="33"/>
      <c r="Z87" s="33"/>
      <c r="AA87" s="33"/>
      <c r="AB87" s="33"/>
      <c r="AC87" s="33"/>
      <c r="AD87" s="33"/>
      <c r="AE87" s="33"/>
      <c r="AF87" s="33"/>
      <c r="AG87" s="33"/>
      <c r="AH87" s="33"/>
      <c r="AI87" s="28" t="s">
        <v>21</v>
      </c>
      <c r="AJ87" s="33"/>
      <c r="AK87" s="33"/>
      <c r="AL87" s="33"/>
      <c r="AM87" s="242" t="str">
        <f>IF(AN8= "","",AN8)</f>
        <v>17. 12. 2020</v>
      </c>
      <c r="AN87" s="242"/>
      <c r="AO87" s="33"/>
      <c r="AP87" s="33"/>
      <c r="AQ87" s="33"/>
      <c r="AR87" s="34"/>
      <c r="BE87" s="33"/>
    </row>
    <row r="88" spans="1:91" s="2" customFormat="1" ht="6.95" customHeight="1">
      <c r="A88" s="33"/>
      <c r="B88" s="34"/>
      <c r="C88" s="33"/>
      <c r="D88" s="33"/>
      <c r="E88" s="33"/>
      <c r="F88" s="33"/>
      <c r="G88" s="33"/>
      <c r="H88" s="33"/>
      <c r="I88" s="33"/>
      <c r="J88" s="33"/>
      <c r="K88" s="33"/>
      <c r="L88" s="33"/>
      <c r="M88" s="33"/>
      <c r="N88" s="33"/>
      <c r="O88" s="33"/>
      <c r="P88" s="33"/>
      <c r="Q88" s="33"/>
      <c r="R88" s="33"/>
      <c r="S88" s="33"/>
      <c r="T88" s="33"/>
      <c r="U88" s="33"/>
      <c r="V88" s="33"/>
      <c r="W88" s="33"/>
      <c r="X88" s="33"/>
      <c r="Y88" s="33"/>
      <c r="Z88" s="33"/>
      <c r="AA88" s="33"/>
      <c r="AB88" s="33"/>
      <c r="AC88" s="33"/>
      <c r="AD88" s="33"/>
      <c r="AE88" s="33"/>
      <c r="AF88" s="33"/>
      <c r="AG88" s="33"/>
      <c r="AH88" s="33"/>
      <c r="AI88" s="33"/>
      <c r="AJ88" s="33"/>
      <c r="AK88" s="33"/>
      <c r="AL88" s="33"/>
      <c r="AM88" s="33"/>
      <c r="AN88" s="33"/>
      <c r="AO88" s="33"/>
      <c r="AP88" s="33"/>
      <c r="AQ88" s="33"/>
      <c r="AR88" s="34"/>
      <c r="BE88" s="33"/>
    </row>
    <row r="89" spans="1:91" s="2" customFormat="1" ht="15.2" customHeight="1">
      <c r="A89" s="33"/>
      <c r="B89" s="34"/>
      <c r="C89" s="28" t="s">
        <v>23</v>
      </c>
      <c r="D89" s="33"/>
      <c r="E89" s="33"/>
      <c r="F89" s="33"/>
      <c r="G89" s="33"/>
      <c r="H89" s="33"/>
      <c r="I89" s="33"/>
      <c r="J89" s="33"/>
      <c r="K89" s="33"/>
      <c r="L89" s="4" t="str">
        <f>IF(E11= "","",E11)</f>
        <v xml:space="preserve"> </v>
      </c>
      <c r="M89" s="33"/>
      <c r="N89" s="33"/>
      <c r="O89" s="33"/>
      <c r="P89" s="33"/>
      <c r="Q89" s="33"/>
      <c r="R89" s="33"/>
      <c r="S89" s="33"/>
      <c r="T89" s="33"/>
      <c r="U89" s="33"/>
      <c r="V89" s="33"/>
      <c r="W89" s="33"/>
      <c r="X89" s="33"/>
      <c r="Y89" s="33"/>
      <c r="Z89" s="33"/>
      <c r="AA89" s="33"/>
      <c r="AB89" s="33"/>
      <c r="AC89" s="33"/>
      <c r="AD89" s="33"/>
      <c r="AE89" s="33"/>
      <c r="AF89" s="33"/>
      <c r="AG89" s="33"/>
      <c r="AH89" s="33"/>
      <c r="AI89" s="28" t="s">
        <v>28</v>
      </c>
      <c r="AJ89" s="33"/>
      <c r="AK89" s="33"/>
      <c r="AL89" s="33"/>
      <c r="AM89" s="243" t="str">
        <f>IF(E17="","",E17)</f>
        <v xml:space="preserve"> </v>
      </c>
      <c r="AN89" s="244"/>
      <c r="AO89" s="244"/>
      <c r="AP89" s="244"/>
      <c r="AQ89" s="33"/>
      <c r="AR89" s="34"/>
      <c r="AS89" s="245" t="s">
        <v>52</v>
      </c>
      <c r="AT89" s="246"/>
      <c r="AU89" s="57"/>
      <c r="AV89" s="57"/>
      <c r="AW89" s="57"/>
      <c r="AX89" s="57"/>
      <c r="AY89" s="57"/>
      <c r="AZ89" s="57"/>
      <c r="BA89" s="57"/>
      <c r="BB89" s="57"/>
      <c r="BC89" s="57"/>
      <c r="BD89" s="58"/>
      <c r="BE89" s="33"/>
    </row>
    <row r="90" spans="1:91" s="2" customFormat="1" ht="15.2" customHeight="1">
      <c r="A90" s="33"/>
      <c r="B90" s="34"/>
      <c r="C90" s="28" t="s">
        <v>26</v>
      </c>
      <c r="D90" s="33"/>
      <c r="E90" s="33"/>
      <c r="F90" s="33"/>
      <c r="G90" s="33"/>
      <c r="H90" s="33"/>
      <c r="I90" s="33"/>
      <c r="J90" s="33"/>
      <c r="K90" s="33"/>
      <c r="L90" s="4" t="str">
        <f>IF(E14= "Vyplň údaj","",E14)</f>
        <v/>
      </c>
      <c r="M90" s="33"/>
      <c r="N90" s="33"/>
      <c r="O90" s="33"/>
      <c r="P90" s="33"/>
      <c r="Q90" s="33"/>
      <c r="R90" s="33"/>
      <c r="S90" s="33"/>
      <c r="T90" s="33"/>
      <c r="U90" s="33"/>
      <c r="V90" s="33"/>
      <c r="W90" s="33"/>
      <c r="X90" s="33"/>
      <c r="Y90" s="33"/>
      <c r="Z90" s="33"/>
      <c r="AA90" s="33"/>
      <c r="AB90" s="33"/>
      <c r="AC90" s="33"/>
      <c r="AD90" s="33"/>
      <c r="AE90" s="33"/>
      <c r="AF90" s="33"/>
      <c r="AG90" s="33"/>
      <c r="AH90" s="33"/>
      <c r="AI90" s="28" t="s">
        <v>30</v>
      </c>
      <c r="AJ90" s="33"/>
      <c r="AK90" s="33"/>
      <c r="AL90" s="33"/>
      <c r="AM90" s="243" t="str">
        <f>IF(E20="","",E20)</f>
        <v xml:space="preserve"> </v>
      </c>
      <c r="AN90" s="244"/>
      <c r="AO90" s="244"/>
      <c r="AP90" s="244"/>
      <c r="AQ90" s="33"/>
      <c r="AR90" s="34"/>
      <c r="AS90" s="247"/>
      <c r="AT90" s="248"/>
      <c r="AU90" s="59"/>
      <c r="AV90" s="59"/>
      <c r="AW90" s="59"/>
      <c r="AX90" s="59"/>
      <c r="AY90" s="59"/>
      <c r="AZ90" s="59"/>
      <c r="BA90" s="59"/>
      <c r="BB90" s="59"/>
      <c r="BC90" s="59"/>
      <c r="BD90" s="60"/>
      <c r="BE90" s="33"/>
    </row>
    <row r="91" spans="1:91" s="2" customFormat="1" ht="10.9" customHeight="1">
      <c r="A91" s="33"/>
      <c r="B91" s="34"/>
      <c r="C91" s="33"/>
      <c r="D91" s="33"/>
      <c r="E91" s="33"/>
      <c r="F91" s="33"/>
      <c r="G91" s="33"/>
      <c r="H91" s="33"/>
      <c r="I91" s="33"/>
      <c r="J91" s="33"/>
      <c r="K91" s="33"/>
      <c r="L91" s="33"/>
      <c r="M91" s="33"/>
      <c r="N91" s="33"/>
      <c r="O91" s="33"/>
      <c r="P91" s="33"/>
      <c r="Q91" s="33"/>
      <c r="R91" s="33"/>
      <c r="S91" s="33"/>
      <c r="T91" s="33"/>
      <c r="U91" s="33"/>
      <c r="V91" s="33"/>
      <c r="W91" s="33"/>
      <c r="X91" s="33"/>
      <c r="Y91" s="33"/>
      <c r="Z91" s="33"/>
      <c r="AA91" s="33"/>
      <c r="AB91" s="33"/>
      <c r="AC91" s="33"/>
      <c r="AD91" s="33"/>
      <c r="AE91" s="33"/>
      <c r="AF91" s="33"/>
      <c r="AG91" s="33"/>
      <c r="AH91" s="33"/>
      <c r="AI91" s="33"/>
      <c r="AJ91" s="33"/>
      <c r="AK91" s="33"/>
      <c r="AL91" s="33"/>
      <c r="AM91" s="33"/>
      <c r="AN91" s="33"/>
      <c r="AO91" s="33"/>
      <c r="AP91" s="33"/>
      <c r="AQ91" s="33"/>
      <c r="AR91" s="34"/>
      <c r="AS91" s="247"/>
      <c r="AT91" s="248"/>
      <c r="AU91" s="59"/>
      <c r="AV91" s="59"/>
      <c r="AW91" s="59"/>
      <c r="AX91" s="59"/>
      <c r="AY91" s="59"/>
      <c r="AZ91" s="59"/>
      <c r="BA91" s="59"/>
      <c r="BB91" s="59"/>
      <c r="BC91" s="59"/>
      <c r="BD91" s="60"/>
      <c r="BE91" s="33"/>
    </row>
    <row r="92" spans="1:91" s="2" customFormat="1" ht="29.25" customHeight="1">
      <c r="A92" s="33"/>
      <c r="B92" s="34"/>
      <c r="C92" s="249" t="s">
        <v>53</v>
      </c>
      <c r="D92" s="250"/>
      <c r="E92" s="250"/>
      <c r="F92" s="250"/>
      <c r="G92" s="250"/>
      <c r="H92" s="61"/>
      <c r="I92" s="251" t="s">
        <v>54</v>
      </c>
      <c r="J92" s="250"/>
      <c r="K92" s="250"/>
      <c r="L92" s="250"/>
      <c r="M92" s="250"/>
      <c r="N92" s="250"/>
      <c r="O92" s="250"/>
      <c r="P92" s="250"/>
      <c r="Q92" s="250"/>
      <c r="R92" s="250"/>
      <c r="S92" s="250"/>
      <c r="T92" s="250"/>
      <c r="U92" s="250"/>
      <c r="V92" s="250"/>
      <c r="W92" s="250"/>
      <c r="X92" s="250"/>
      <c r="Y92" s="250"/>
      <c r="Z92" s="250"/>
      <c r="AA92" s="250"/>
      <c r="AB92" s="250"/>
      <c r="AC92" s="250"/>
      <c r="AD92" s="250"/>
      <c r="AE92" s="250"/>
      <c r="AF92" s="250"/>
      <c r="AG92" s="252" t="s">
        <v>55</v>
      </c>
      <c r="AH92" s="250"/>
      <c r="AI92" s="250"/>
      <c r="AJ92" s="250"/>
      <c r="AK92" s="250"/>
      <c r="AL92" s="250"/>
      <c r="AM92" s="250"/>
      <c r="AN92" s="251" t="s">
        <v>56</v>
      </c>
      <c r="AO92" s="250"/>
      <c r="AP92" s="253"/>
      <c r="AQ92" s="62" t="s">
        <v>57</v>
      </c>
      <c r="AR92" s="34"/>
      <c r="AS92" s="63" t="s">
        <v>58</v>
      </c>
      <c r="AT92" s="64" t="s">
        <v>59</v>
      </c>
      <c r="AU92" s="64" t="s">
        <v>60</v>
      </c>
      <c r="AV92" s="64" t="s">
        <v>61</v>
      </c>
      <c r="AW92" s="64" t="s">
        <v>62</v>
      </c>
      <c r="AX92" s="64" t="s">
        <v>63</v>
      </c>
      <c r="AY92" s="64" t="s">
        <v>64</v>
      </c>
      <c r="AZ92" s="64" t="s">
        <v>65</v>
      </c>
      <c r="BA92" s="64" t="s">
        <v>66</v>
      </c>
      <c r="BB92" s="64" t="s">
        <v>67</v>
      </c>
      <c r="BC92" s="64" t="s">
        <v>68</v>
      </c>
      <c r="BD92" s="65" t="s">
        <v>69</v>
      </c>
      <c r="BE92" s="33"/>
    </row>
    <row r="93" spans="1:91" s="2" customFormat="1" ht="10.9" customHeight="1">
      <c r="A93" s="33"/>
      <c r="B93" s="34"/>
      <c r="C93" s="33"/>
      <c r="D93" s="33"/>
      <c r="E93" s="33"/>
      <c r="F93" s="33"/>
      <c r="G93" s="33"/>
      <c r="H93" s="33"/>
      <c r="I93" s="33"/>
      <c r="J93" s="33"/>
      <c r="K93" s="33"/>
      <c r="L93" s="33"/>
      <c r="M93" s="33"/>
      <c r="N93" s="33"/>
      <c r="O93" s="33"/>
      <c r="P93" s="33"/>
      <c r="Q93" s="33"/>
      <c r="R93" s="33"/>
      <c r="S93" s="33"/>
      <c r="T93" s="33"/>
      <c r="U93" s="33"/>
      <c r="V93" s="33"/>
      <c r="W93" s="33"/>
      <c r="X93" s="33"/>
      <c r="Y93" s="33"/>
      <c r="Z93" s="33"/>
      <c r="AA93" s="33"/>
      <c r="AB93" s="33"/>
      <c r="AC93" s="33"/>
      <c r="AD93" s="33"/>
      <c r="AE93" s="33"/>
      <c r="AF93" s="33"/>
      <c r="AG93" s="33"/>
      <c r="AH93" s="33"/>
      <c r="AI93" s="33"/>
      <c r="AJ93" s="33"/>
      <c r="AK93" s="33"/>
      <c r="AL93" s="33"/>
      <c r="AM93" s="33"/>
      <c r="AN93" s="33"/>
      <c r="AO93" s="33"/>
      <c r="AP93" s="33"/>
      <c r="AQ93" s="33"/>
      <c r="AR93" s="34"/>
      <c r="AS93" s="66"/>
      <c r="AT93" s="67"/>
      <c r="AU93" s="67"/>
      <c r="AV93" s="67"/>
      <c r="AW93" s="67"/>
      <c r="AX93" s="67"/>
      <c r="AY93" s="67"/>
      <c r="AZ93" s="67"/>
      <c r="BA93" s="67"/>
      <c r="BB93" s="67"/>
      <c r="BC93" s="67"/>
      <c r="BD93" s="68"/>
      <c r="BE93" s="33"/>
    </row>
    <row r="94" spans="1:91" s="6" customFormat="1" ht="32.450000000000003" customHeight="1">
      <c r="B94" s="69"/>
      <c r="C94" s="70" t="s">
        <v>70</v>
      </c>
      <c r="D94" s="71"/>
      <c r="E94" s="71"/>
      <c r="F94" s="71"/>
      <c r="G94" s="71"/>
      <c r="H94" s="71"/>
      <c r="I94" s="71"/>
      <c r="J94" s="71"/>
      <c r="K94" s="71"/>
      <c r="L94" s="71"/>
      <c r="M94" s="71"/>
      <c r="N94" s="71"/>
      <c r="O94" s="71"/>
      <c r="P94" s="71"/>
      <c r="Q94" s="71"/>
      <c r="R94" s="71"/>
      <c r="S94" s="71"/>
      <c r="T94" s="71"/>
      <c r="U94" s="71"/>
      <c r="V94" s="71"/>
      <c r="W94" s="71"/>
      <c r="X94" s="71"/>
      <c r="Y94" s="71"/>
      <c r="Z94" s="71"/>
      <c r="AA94" s="71"/>
      <c r="AB94" s="71"/>
      <c r="AC94" s="71"/>
      <c r="AD94" s="71"/>
      <c r="AE94" s="71"/>
      <c r="AF94" s="71"/>
      <c r="AG94" s="257">
        <f>ROUND(AG95,2)</f>
        <v>0</v>
      </c>
      <c r="AH94" s="257"/>
      <c r="AI94" s="257"/>
      <c r="AJ94" s="257"/>
      <c r="AK94" s="257"/>
      <c r="AL94" s="257"/>
      <c r="AM94" s="257"/>
      <c r="AN94" s="258">
        <f>SUM(AG94,AT94)</f>
        <v>0</v>
      </c>
      <c r="AO94" s="258"/>
      <c r="AP94" s="258"/>
      <c r="AQ94" s="73" t="s">
        <v>1</v>
      </c>
      <c r="AR94" s="69"/>
      <c r="AS94" s="74">
        <f>ROUND(AS95,2)</f>
        <v>0</v>
      </c>
      <c r="AT94" s="75">
        <f>ROUND(SUM(AV94:AW94),2)</f>
        <v>0</v>
      </c>
      <c r="AU94" s="76">
        <f>ROUND(AU95,5)</f>
        <v>0</v>
      </c>
      <c r="AV94" s="75">
        <f>ROUND(AZ94*L29,2)</f>
        <v>0</v>
      </c>
      <c r="AW94" s="75">
        <f>ROUND(BA94*L30,2)</f>
        <v>0</v>
      </c>
      <c r="AX94" s="75">
        <f>ROUND(BB94*L29,2)</f>
        <v>0</v>
      </c>
      <c r="AY94" s="75">
        <f>ROUND(BC94*L30,2)</f>
        <v>0</v>
      </c>
      <c r="AZ94" s="75">
        <f>ROUND(AZ95,2)</f>
        <v>0</v>
      </c>
      <c r="BA94" s="75">
        <f>ROUND(BA95,2)</f>
        <v>0</v>
      </c>
      <c r="BB94" s="75">
        <f>ROUND(BB95,2)</f>
        <v>0</v>
      </c>
      <c r="BC94" s="75">
        <f>ROUND(BC95,2)</f>
        <v>0</v>
      </c>
      <c r="BD94" s="77">
        <f>ROUND(BD95,2)</f>
        <v>0</v>
      </c>
      <c r="BS94" s="78" t="s">
        <v>71</v>
      </c>
      <c r="BT94" s="78" t="s">
        <v>72</v>
      </c>
      <c r="BU94" s="79" t="s">
        <v>73</v>
      </c>
      <c r="BV94" s="78" t="s">
        <v>74</v>
      </c>
      <c r="BW94" s="78" t="s">
        <v>4</v>
      </c>
      <c r="BX94" s="78" t="s">
        <v>75</v>
      </c>
      <c r="CL94" s="78" t="s">
        <v>1</v>
      </c>
    </row>
    <row r="95" spans="1:91" s="7" customFormat="1" ht="16.5" customHeight="1">
      <c r="A95" s="80" t="s">
        <v>76</v>
      </c>
      <c r="B95" s="81"/>
      <c r="C95" s="82"/>
      <c r="D95" s="256" t="s">
        <v>77</v>
      </c>
      <c r="E95" s="256"/>
      <c r="F95" s="256"/>
      <c r="G95" s="256"/>
      <c r="H95" s="256"/>
      <c r="I95" s="83"/>
      <c r="J95" s="256" t="s">
        <v>78</v>
      </c>
      <c r="K95" s="256"/>
      <c r="L95" s="256"/>
      <c r="M95" s="256"/>
      <c r="N95" s="256"/>
      <c r="O95" s="256"/>
      <c r="P95" s="256"/>
      <c r="Q95" s="256"/>
      <c r="R95" s="256"/>
      <c r="S95" s="256"/>
      <c r="T95" s="256"/>
      <c r="U95" s="256"/>
      <c r="V95" s="256"/>
      <c r="W95" s="256"/>
      <c r="X95" s="256"/>
      <c r="Y95" s="256"/>
      <c r="Z95" s="256"/>
      <c r="AA95" s="256"/>
      <c r="AB95" s="256"/>
      <c r="AC95" s="256"/>
      <c r="AD95" s="256"/>
      <c r="AE95" s="256"/>
      <c r="AF95" s="256"/>
      <c r="AG95" s="254">
        <f>'SO 101 - I etapa '!J30</f>
        <v>0</v>
      </c>
      <c r="AH95" s="255"/>
      <c r="AI95" s="255"/>
      <c r="AJ95" s="255"/>
      <c r="AK95" s="255"/>
      <c r="AL95" s="255"/>
      <c r="AM95" s="255"/>
      <c r="AN95" s="254">
        <f>SUM(AG95,AT95)</f>
        <v>0</v>
      </c>
      <c r="AO95" s="255"/>
      <c r="AP95" s="255"/>
      <c r="AQ95" s="84" t="s">
        <v>79</v>
      </c>
      <c r="AR95" s="81"/>
      <c r="AS95" s="85">
        <v>0</v>
      </c>
      <c r="AT95" s="86">
        <f>ROUND(SUM(AV95:AW95),2)</f>
        <v>0</v>
      </c>
      <c r="AU95" s="87">
        <f>'SO 101 - I etapa '!P133</f>
        <v>0</v>
      </c>
      <c r="AV95" s="86">
        <f>'SO 101 - I etapa '!J33</f>
        <v>0</v>
      </c>
      <c r="AW95" s="86">
        <f>'SO 101 - I etapa '!J34</f>
        <v>0</v>
      </c>
      <c r="AX95" s="86">
        <f>'SO 101 - I etapa '!J35</f>
        <v>0</v>
      </c>
      <c r="AY95" s="86">
        <f>'SO 101 - I etapa '!J36</f>
        <v>0</v>
      </c>
      <c r="AZ95" s="86">
        <f>'SO 101 - I etapa '!F33</f>
        <v>0</v>
      </c>
      <c r="BA95" s="86">
        <f>'SO 101 - I etapa '!F34</f>
        <v>0</v>
      </c>
      <c r="BB95" s="86">
        <f>'SO 101 - I etapa '!F35</f>
        <v>0</v>
      </c>
      <c r="BC95" s="86">
        <f>'SO 101 - I etapa '!F36</f>
        <v>0</v>
      </c>
      <c r="BD95" s="88">
        <f>'SO 101 - I etapa '!F37</f>
        <v>0</v>
      </c>
      <c r="BT95" s="89" t="s">
        <v>80</v>
      </c>
      <c r="BV95" s="89" t="s">
        <v>74</v>
      </c>
      <c r="BW95" s="89" t="s">
        <v>81</v>
      </c>
      <c r="BX95" s="89" t="s">
        <v>4</v>
      </c>
      <c r="CL95" s="89" t="s">
        <v>1</v>
      </c>
      <c r="CM95" s="89" t="s">
        <v>82</v>
      </c>
    </row>
    <row r="96" spans="1:91" s="2" customFormat="1" ht="30" customHeight="1">
      <c r="A96" s="33"/>
      <c r="B96" s="34"/>
      <c r="C96" s="33"/>
      <c r="D96" s="33"/>
      <c r="E96" s="33"/>
      <c r="F96" s="33"/>
      <c r="G96" s="33"/>
      <c r="H96" s="33"/>
      <c r="I96" s="33"/>
      <c r="J96" s="33"/>
      <c r="K96" s="33"/>
      <c r="L96" s="33"/>
      <c r="M96" s="33"/>
      <c r="N96" s="33"/>
      <c r="O96" s="33"/>
      <c r="P96" s="33"/>
      <c r="Q96" s="33"/>
      <c r="R96" s="33"/>
      <c r="S96" s="33"/>
      <c r="T96" s="33"/>
      <c r="U96" s="33"/>
      <c r="V96" s="33"/>
      <c r="W96" s="33"/>
      <c r="X96" s="33"/>
      <c r="Y96" s="33"/>
      <c r="Z96" s="33"/>
      <c r="AA96" s="33"/>
      <c r="AB96" s="33"/>
      <c r="AC96" s="33"/>
      <c r="AD96" s="33"/>
      <c r="AE96" s="33"/>
      <c r="AF96" s="33"/>
      <c r="AG96" s="33"/>
      <c r="AH96" s="33"/>
      <c r="AI96" s="33"/>
      <c r="AJ96" s="33"/>
      <c r="AK96" s="33"/>
      <c r="AL96" s="33"/>
      <c r="AM96" s="33"/>
      <c r="AN96" s="33"/>
      <c r="AO96" s="33"/>
      <c r="AP96" s="33"/>
      <c r="AQ96" s="33"/>
      <c r="AR96" s="34"/>
      <c r="AS96" s="33"/>
      <c r="AT96" s="33"/>
      <c r="AU96" s="33"/>
      <c r="AV96" s="33"/>
      <c r="AW96" s="33"/>
      <c r="AX96" s="33"/>
      <c r="AY96" s="33"/>
      <c r="AZ96" s="33"/>
      <c r="BA96" s="33"/>
      <c r="BB96" s="33"/>
      <c r="BC96" s="33"/>
      <c r="BD96" s="33"/>
      <c r="BE96" s="33"/>
    </row>
    <row r="97" spans="1:57" s="2" customFormat="1" ht="6.95" customHeight="1">
      <c r="A97" s="33"/>
      <c r="B97" s="48"/>
      <c r="C97" s="49"/>
      <c r="D97" s="49"/>
      <c r="E97" s="49"/>
      <c r="F97" s="49"/>
      <c r="G97" s="49"/>
      <c r="H97" s="49"/>
      <c r="I97" s="49"/>
      <c r="J97" s="49"/>
      <c r="K97" s="49"/>
      <c r="L97" s="49"/>
      <c r="M97" s="49"/>
      <c r="N97" s="49"/>
      <c r="O97" s="49"/>
      <c r="P97" s="49"/>
      <c r="Q97" s="49"/>
      <c r="R97" s="49"/>
      <c r="S97" s="49"/>
      <c r="T97" s="49"/>
      <c r="U97" s="49"/>
      <c r="V97" s="49"/>
      <c r="W97" s="49"/>
      <c r="X97" s="49"/>
      <c r="Y97" s="49"/>
      <c r="Z97" s="49"/>
      <c r="AA97" s="49"/>
      <c r="AB97" s="49"/>
      <c r="AC97" s="49"/>
      <c r="AD97" s="49"/>
      <c r="AE97" s="49"/>
      <c r="AF97" s="49"/>
      <c r="AG97" s="49"/>
      <c r="AH97" s="49"/>
      <c r="AI97" s="49"/>
      <c r="AJ97" s="49"/>
      <c r="AK97" s="49"/>
      <c r="AL97" s="49"/>
      <c r="AM97" s="49"/>
      <c r="AN97" s="49"/>
      <c r="AO97" s="49"/>
      <c r="AP97" s="49"/>
      <c r="AQ97" s="49"/>
      <c r="AR97" s="34"/>
      <c r="AS97" s="33"/>
      <c r="AT97" s="33"/>
      <c r="AU97" s="33"/>
      <c r="AV97" s="33"/>
      <c r="AW97" s="33"/>
      <c r="AX97" s="33"/>
      <c r="AY97" s="33"/>
      <c r="AZ97" s="33"/>
      <c r="BA97" s="33"/>
      <c r="BB97" s="33"/>
      <c r="BC97" s="33"/>
      <c r="BD97" s="33"/>
      <c r="BE97" s="33"/>
    </row>
  </sheetData>
  <mergeCells count="42">
    <mergeCell ref="AR2:BE2"/>
    <mergeCell ref="C92:G92"/>
    <mergeCell ref="I92:AF92"/>
    <mergeCell ref="AG92:AM92"/>
    <mergeCell ref="AN92:AP92"/>
    <mergeCell ref="AN95:AP95"/>
    <mergeCell ref="AG95:AM95"/>
    <mergeCell ref="D95:H95"/>
    <mergeCell ref="J95:AF95"/>
    <mergeCell ref="AG94:AM94"/>
    <mergeCell ref="AN94:AP94"/>
    <mergeCell ref="L85:AO85"/>
    <mergeCell ref="AM87:AN87"/>
    <mergeCell ref="AM89:AP89"/>
    <mergeCell ref="AS89:AT91"/>
    <mergeCell ref="AM90:AP90"/>
    <mergeCell ref="W33:AE33"/>
    <mergeCell ref="AK33:AO33"/>
    <mergeCell ref="L33:P33"/>
    <mergeCell ref="X35:AB35"/>
    <mergeCell ref="AK35:AO35"/>
    <mergeCell ref="AK31:AO31"/>
    <mergeCell ref="L31:P31"/>
    <mergeCell ref="W32:AE32"/>
    <mergeCell ref="AK32:AO32"/>
    <mergeCell ref="L32:P32"/>
    <mergeCell ref="BE5:BE34"/>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s>
  <hyperlinks>
    <hyperlink ref="A95" location="'SO 101 - I etapa '!C2" display="/" xr:uid="{00000000-0004-0000-0000-000000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BM800"/>
  <sheetViews>
    <sheetView showGridLines="0" topLeftCell="A127" zoomScale="80" zoomScaleNormal="80" workbookViewId="0">
      <selection activeCell="K202" sqref="K202"/>
    </sheetView>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9" width="20.1640625" style="90"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56" s="1" customFormat="1" ht="36.950000000000003" customHeight="1">
      <c r="I2" s="90"/>
      <c r="L2" s="259" t="s">
        <v>5</v>
      </c>
      <c r="M2" s="225"/>
      <c r="N2" s="225"/>
      <c r="O2" s="225"/>
      <c r="P2" s="225"/>
      <c r="Q2" s="225"/>
      <c r="R2" s="225"/>
      <c r="S2" s="225"/>
      <c r="T2" s="225"/>
      <c r="U2" s="225"/>
      <c r="V2" s="225"/>
      <c r="AT2" s="18" t="s">
        <v>81</v>
      </c>
      <c r="AZ2" s="91" t="s">
        <v>83</v>
      </c>
      <c r="BA2" s="91" t="s">
        <v>1</v>
      </c>
      <c r="BB2" s="91" t="s">
        <v>1</v>
      </c>
      <c r="BC2" s="91" t="s">
        <v>84</v>
      </c>
      <c r="BD2" s="91" t="s">
        <v>82</v>
      </c>
    </row>
    <row r="3" spans="1:56" s="1" customFormat="1" ht="6.95" customHeight="1">
      <c r="B3" s="19"/>
      <c r="C3" s="20"/>
      <c r="D3" s="20"/>
      <c r="E3" s="20"/>
      <c r="F3" s="20"/>
      <c r="G3" s="20"/>
      <c r="H3" s="20"/>
      <c r="I3" s="92"/>
      <c r="J3" s="20"/>
      <c r="K3" s="20"/>
      <c r="L3" s="21"/>
      <c r="AT3" s="18" t="s">
        <v>82</v>
      </c>
      <c r="AZ3" s="91" t="s">
        <v>85</v>
      </c>
      <c r="BA3" s="91" t="s">
        <v>1</v>
      </c>
      <c r="BB3" s="91" t="s">
        <v>1</v>
      </c>
      <c r="BC3" s="91" t="s">
        <v>86</v>
      </c>
      <c r="BD3" s="91" t="s">
        <v>82</v>
      </c>
    </row>
    <row r="4" spans="1:56" s="1" customFormat="1" ht="24.95" customHeight="1">
      <c r="B4" s="21"/>
      <c r="D4" s="22" t="s">
        <v>87</v>
      </c>
      <c r="I4" s="90"/>
      <c r="L4" s="21"/>
      <c r="M4" s="93" t="s">
        <v>10</v>
      </c>
      <c r="AT4" s="18" t="s">
        <v>3</v>
      </c>
      <c r="AZ4" s="91" t="s">
        <v>88</v>
      </c>
      <c r="BA4" s="91" t="s">
        <v>1</v>
      </c>
      <c r="BB4" s="91" t="s">
        <v>1</v>
      </c>
      <c r="BC4" s="91" t="s">
        <v>89</v>
      </c>
      <c r="BD4" s="91" t="s">
        <v>82</v>
      </c>
    </row>
    <row r="5" spans="1:56" s="1" customFormat="1" ht="6.95" customHeight="1">
      <c r="B5" s="21"/>
      <c r="I5" s="90"/>
      <c r="L5" s="21"/>
      <c r="AZ5" s="91" t="s">
        <v>90</v>
      </c>
      <c r="BA5" s="91" t="s">
        <v>1</v>
      </c>
      <c r="BB5" s="91" t="s">
        <v>1</v>
      </c>
      <c r="BC5" s="91" t="s">
        <v>91</v>
      </c>
      <c r="BD5" s="91" t="s">
        <v>82</v>
      </c>
    </row>
    <row r="6" spans="1:56" s="1" customFormat="1" ht="12" customHeight="1">
      <c r="B6" s="21"/>
      <c r="D6" s="28" t="s">
        <v>16</v>
      </c>
      <c r="I6" s="90"/>
      <c r="L6" s="21"/>
      <c r="AZ6" s="91" t="s">
        <v>92</v>
      </c>
      <c r="BA6" s="91" t="s">
        <v>1</v>
      </c>
      <c r="BB6" s="91" t="s">
        <v>1</v>
      </c>
      <c r="BC6" s="91" t="s">
        <v>93</v>
      </c>
      <c r="BD6" s="91" t="s">
        <v>82</v>
      </c>
    </row>
    <row r="7" spans="1:56" s="1" customFormat="1" ht="16.5" customHeight="1">
      <c r="B7" s="21"/>
      <c r="E7" s="260" t="str">
        <f>'Rekapitulace stavby'!K6</f>
        <v xml:space="preserve">Rekonstrukce veřejného prostranství ulice Mikulášská </v>
      </c>
      <c r="F7" s="261"/>
      <c r="G7" s="261"/>
      <c r="H7" s="261"/>
      <c r="I7" s="90"/>
      <c r="L7" s="21"/>
      <c r="AZ7" s="91" t="s">
        <v>94</v>
      </c>
      <c r="BA7" s="91" t="s">
        <v>1</v>
      </c>
      <c r="BB7" s="91" t="s">
        <v>1</v>
      </c>
      <c r="BC7" s="91" t="s">
        <v>95</v>
      </c>
      <c r="BD7" s="91" t="s">
        <v>82</v>
      </c>
    </row>
    <row r="8" spans="1:56" s="2" customFormat="1" ht="12" customHeight="1">
      <c r="A8" s="33"/>
      <c r="B8" s="34"/>
      <c r="C8" s="33"/>
      <c r="D8" s="28" t="s">
        <v>96</v>
      </c>
      <c r="E8" s="33"/>
      <c r="F8" s="33"/>
      <c r="G8" s="33"/>
      <c r="H8" s="33"/>
      <c r="I8" s="94"/>
      <c r="J8" s="33"/>
      <c r="K8" s="33"/>
      <c r="L8" s="43"/>
      <c r="S8" s="33"/>
      <c r="T8" s="33"/>
      <c r="U8" s="33"/>
      <c r="V8" s="33"/>
      <c r="W8" s="33"/>
      <c r="X8" s="33"/>
      <c r="Y8" s="33"/>
      <c r="Z8" s="33"/>
      <c r="AA8" s="33"/>
      <c r="AB8" s="33"/>
      <c r="AC8" s="33"/>
      <c r="AD8" s="33"/>
      <c r="AE8" s="33"/>
      <c r="AZ8" s="91" t="s">
        <v>97</v>
      </c>
      <c r="BA8" s="91" t="s">
        <v>1</v>
      </c>
      <c r="BB8" s="91" t="s">
        <v>1</v>
      </c>
      <c r="BC8" s="91" t="s">
        <v>98</v>
      </c>
      <c r="BD8" s="91" t="s">
        <v>82</v>
      </c>
    </row>
    <row r="9" spans="1:56" s="2" customFormat="1" ht="16.5" customHeight="1">
      <c r="A9" s="33"/>
      <c r="B9" s="34"/>
      <c r="C9" s="33"/>
      <c r="D9" s="33"/>
      <c r="E9" s="240" t="s">
        <v>99</v>
      </c>
      <c r="F9" s="262"/>
      <c r="G9" s="262"/>
      <c r="H9" s="262"/>
      <c r="I9" s="94"/>
      <c r="J9" s="33"/>
      <c r="K9" s="33"/>
      <c r="L9" s="43"/>
      <c r="S9" s="33"/>
      <c r="T9" s="33"/>
      <c r="U9" s="33"/>
      <c r="V9" s="33"/>
      <c r="W9" s="33"/>
      <c r="X9" s="33"/>
      <c r="Y9" s="33"/>
      <c r="Z9" s="33"/>
      <c r="AA9" s="33"/>
      <c r="AB9" s="33"/>
      <c r="AC9" s="33"/>
      <c r="AD9" s="33"/>
      <c r="AE9" s="33"/>
      <c r="AZ9" s="91" t="s">
        <v>100</v>
      </c>
      <c r="BA9" s="91" t="s">
        <v>1</v>
      </c>
      <c r="BB9" s="91" t="s">
        <v>1</v>
      </c>
      <c r="BC9" s="91" t="s">
        <v>101</v>
      </c>
      <c r="BD9" s="91" t="s">
        <v>82</v>
      </c>
    </row>
    <row r="10" spans="1:56" s="2" customFormat="1" ht="11.25">
      <c r="A10" s="33"/>
      <c r="B10" s="34"/>
      <c r="C10" s="33"/>
      <c r="D10" s="33"/>
      <c r="E10" s="33"/>
      <c r="F10" s="33"/>
      <c r="G10" s="33"/>
      <c r="H10" s="33"/>
      <c r="I10" s="94"/>
      <c r="J10" s="33"/>
      <c r="K10" s="33"/>
      <c r="L10" s="43"/>
      <c r="S10" s="33"/>
      <c r="T10" s="33"/>
      <c r="U10" s="33"/>
      <c r="V10" s="33"/>
      <c r="W10" s="33"/>
      <c r="X10" s="33"/>
      <c r="Y10" s="33"/>
      <c r="Z10" s="33"/>
      <c r="AA10" s="33"/>
      <c r="AB10" s="33"/>
      <c r="AC10" s="33"/>
      <c r="AD10" s="33"/>
      <c r="AE10" s="33"/>
      <c r="AZ10" s="91" t="s">
        <v>102</v>
      </c>
      <c r="BA10" s="91" t="s">
        <v>1</v>
      </c>
      <c r="BB10" s="91" t="s">
        <v>1</v>
      </c>
      <c r="BC10" s="91" t="s">
        <v>103</v>
      </c>
      <c r="BD10" s="91" t="s">
        <v>82</v>
      </c>
    </row>
    <row r="11" spans="1:56" s="2" customFormat="1" ht="12" customHeight="1">
      <c r="A11" s="33"/>
      <c r="B11" s="34"/>
      <c r="C11" s="33"/>
      <c r="D11" s="28" t="s">
        <v>17</v>
      </c>
      <c r="E11" s="33"/>
      <c r="F11" s="26" t="s">
        <v>1</v>
      </c>
      <c r="G11" s="33"/>
      <c r="H11" s="33"/>
      <c r="I11" s="95" t="s">
        <v>18</v>
      </c>
      <c r="J11" s="26" t="s">
        <v>1</v>
      </c>
      <c r="K11" s="33"/>
      <c r="L11" s="43"/>
      <c r="S11" s="33"/>
      <c r="T11" s="33"/>
      <c r="U11" s="33"/>
      <c r="V11" s="33"/>
      <c r="W11" s="33"/>
      <c r="X11" s="33"/>
      <c r="Y11" s="33"/>
      <c r="Z11" s="33"/>
      <c r="AA11" s="33"/>
      <c r="AB11" s="33"/>
      <c r="AC11" s="33"/>
      <c r="AD11" s="33"/>
      <c r="AE11" s="33"/>
    </row>
    <row r="12" spans="1:56" s="2" customFormat="1" ht="12" customHeight="1">
      <c r="A12" s="33"/>
      <c r="B12" s="34"/>
      <c r="C12" s="33"/>
      <c r="D12" s="28" t="s">
        <v>19</v>
      </c>
      <c r="E12" s="33"/>
      <c r="F12" s="26" t="s">
        <v>20</v>
      </c>
      <c r="G12" s="33"/>
      <c r="H12" s="33"/>
      <c r="I12" s="95" t="s">
        <v>21</v>
      </c>
      <c r="J12" s="56" t="str">
        <f>'Rekapitulace stavby'!AN8</f>
        <v>17. 12. 2020</v>
      </c>
      <c r="K12" s="33"/>
      <c r="L12" s="43"/>
      <c r="S12" s="33"/>
      <c r="T12" s="33"/>
      <c r="U12" s="33"/>
      <c r="V12" s="33"/>
      <c r="W12" s="33"/>
      <c r="X12" s="33"/>
      <c r="Y12" s="33"/>
      <c r="Z12" s="33"/>
      <c r="AA12" s="33"/>
      <c r="AB12" s="33"/>
      <c r="AC12" s="33"/>
      <c r="AD12" s="33"/>
      <c r="AE12" s="33"/>
    </row>
    <row r="13" spans="1:56" s="2" customFormat="1" ht="10.9" customHeight="1">
      <c r="A13" s="33"/>
      <c r="B13" s="34"/>
      <c r="C13" s="33"/>
      <c r="D13" s="33"/>
      <c r="E13" s="33"/>
      <c r="F13" s="33"/>
      <c r="G13" s="33"/>
      <c r="H13" s="33"/>
      <c r="I13" s="94"/>
      <c r="J13" s="33"/>
      <c r="K13" s="33"/>
      <c r="L13" s="43"/>
      <c r="S13" s="33"/>
      <c r="T13" s="33"/>
      <c r="U13" s="33"/>
      <c r="V13" s="33"/>
      <c r="W13" s="33"/>
      <c r="X13" s="33"/>
      <c r="Y13" s="33"/>
      <c r="Z13" s="33"/>
      <c r="AA13" s="33"/>
      <c r="AB13" s="33"/>
      <c r="AC13" s="33"/>
      <c r="AD13" s="33"/>
      <c r="AE13" s="33"/>
    </row>
    <row r="14" spans="1:56" s="2" customFormat="1" ht="12" customHeight="1">
      <c r="A14" s="33"/>
      <c r="B14" s="34"/>
      <c r="C14" s="33"/>
      <c r="D14" s="28" t="s">
        <v>23</v>
      </c>
      <c r="E14" s="33"/>
      <c r="F14" s="33"/>
      <c r="G14" s="33"/>
      <c r="H14" s="33"/>
      <c r="I14" s="95" t="s">
        <v>24</v>
      </c>
      <c r="J14" s="26" t="str">
        <f>IF('Rekapitulace stavby'!AN10="","",'Rekapitulace stavby'!AN10)</f>
        <v/>
      </c>
      <c r="K14" s="33"/>
      <c r="L14" s="43"/>
      <c r="S14" s="33"/>
      <c r="T14" s="33"/>
      <c r="U14" s="33"/>
      <c r="V14" s="33"/>
      <c r="W14" s="33"/>
      <c r="X14" s="33"/>
      <c r="Y14" s="33"/>
      <c r="Z14" s="33"/>
      <c r="AA14" s="33"/>
      <c r="AB14" s="33"/>
      <c r="AC14" s="33"/>
      <c r="AD14" s="33"/>
      <c r="AE14" s="33"/>
    </row>
    <row r="15" spans="1:56" s="2" customFormat="1" ht="18" customHeight="1">
      <c r="A15" s="33"/>
      <c r="B15" s="34"/>
      <c r="C15" s="33"/>
      <c r="D15" s="33"/>
      <c r="E15" s="26" t="str">
        <f>IF('Rekapitulace stavby'!E11="","",'Rekapitulace stavby'!E11)</f>
        <v xml:space="preserve"> </v>
      </c>
      <c r="F15" s="33"/>
      <c r="G15" s="33"/>
      <c r="H15" s="33"/>
      <c r="I15" s="95" t="s">
        <v>25</v>
      </c>
      <c r="J15" s="26" t="str">
        <f>IF('Rekapitulace stavby'!AN11="","",'Rekapitulace stavby'!AN11)</f>
        <v/>
      </c>
      <c r="K15" s="33"/>
      <c r="L15" s="43"/>
      <c r="S15" s="33"/>
      <c r="T15" s="33"/>
      <c r="U15" s="33"/>
      <c r="V15" s="33"/>
      <c r="W15" s="33"/>
      <c r="X15" s="33"/>
      <c r="Y15" s="33"/>
      <c r="Z15" s="33"/>
      <c r="AA15" s="33"/>
      <c r="AB15" s="33"/>
      <c r="AC15" s="33"/>
      <c r="AD15" s="33"/>
      <c r="AE15" s="33"/>
    </row>
    <row r="16" spans="1:56" s="2" customFormat="1" ht="6.95" customHeight="1">
      <c r="A16" s="33"/>
      <c r="B16" s="34"/>
      <c r="C16" s="33"/>
      <c r="D16" s="33"/>
      <c r="E16" s="33"/>
      <c r="F16" s="33"/>
      <c r="G16" s="33"/>
      <c r="H16" s="33"/>
      <c r="I16" s="94"/>
      <c r="J16" s="33"/>
      <c r="K16" s="33"/>
      <c r="L16" s="43"/>
      <c r="S16" s="33"/>
      <c r="T16" s="33"/>
      <c r="U16" s="33"/>
      <c r="V16" s="33"/>
      <c r="W16" s="33"/>
      <c r="X16" s="33"/>
      <c r="Y16" s="33"/>
      <c r="Z16" s="33"/>
      <c r="AA16" s="33"/>
      <c r="AB16" s="33"/>
      <c r="AC16" s="33"/>
      <c r="AD16" s="33"/>
      <c r="AE16" s="33"/>
    </row>
    <row r="17" spans="1:31" s="2" customFormat="1" ht="12" customHeight="1">
      <c r="A17" s="33"/>
      <c r="B17" s="34"/>
      <c r="C17" s="33"/>
      <c r="D17" s="28" t="s">
        <v>26</v>
      </c>
      <c r="E17" s="33"/>
      <c r="F17" s="33"/>
      <c r="G17" s="33"/>
      <c r="H17" s="33"/>
      <c r="I17" s="95" t="s">
        <v>24</v>
      </c>
      <c r="J17" s="29" t="str">
        <f>'Rekapitulace stavby'!AN13</f>
        <v>Vyplň údaj</v>
      </c>
      <c r="K17" s="33"/>
      <c r="L17" s="43"/>
      <c r="S17" s="33"/>
      <c r="T17" s="33"/>
      <c r="U17" s="33"/>
      <c r="V17" s="33"/>
      <c r="W17" s="33"/>
      <c r="X17" s="33"/>
      <c r="Y17" s="33"/>
      <c r="Z17" s="33"/>
      <c r="AA17" s="33"/>
      <c r="AB17" s="33"/>
      <c r="AC17" s="33"/>
      <c r="AD17" s="33"/>
      <c r="AE17" s="33"/>
    </row>
    <row r="18" spans="1:31" s="2" customFormat="1" ht="18" customHeight="1">
      <c r="A18" s="33"/>
      <c r="B18" s="34"/>
      <c r="C18" s="33"/>
      <c r="D18" s="33"/>
      <c r="E18" s="263" t="str">
        <f>'Rekapitulace stavby'!E14</f>
        <v>Vyplň údaj</v>
      </c>
      <c r="F18" s="224"/>
      <c r="G18" s="224"/>
      <c r="H18" s="224"/>
      <c r="I18" s="95" t="s">
        <v>25</v>
      </c>
      <c r="J18" s="29" t="str">
        <f>'Rekapitulace stavby'!AN14</f>
        <v>Vyplň údaj</v>
      </c>
      <c r="K18" s="33"/>
      <c r="L18" s="43"/>
      <c r="S18" s="33"/>
      <c r="T18" s="33"/>
      <c r="U18" s="33"/>
      <c r="V18" s="33"/>
      <c r="W18" s="33"/>
      <c r="X18" s="33"/>
      <c r="Y18" s="33"/>
      <c r="Z18" s="33"/>
      <c r="AA18" s="33"/>
      <c r="AB18" s="33"/>
      <c r="AC18" s="33"/>
      <c r="AD18" s="33"/>
      <c r="AE18" s="33"/>
    </row>
    <row r="19" spans="1:31" s="2" customFormat="1" ht="6.95" customHeight="1">
      <c r="A19" s="33"/>
      <c r="B19" s="34"/>
      <c r="C19" s="33"/>
      <c r="D19" s="33"/>
      <c r="E19" s="33"/>
      <c r="F19" s="33"/>
      <c r="G19" s="33"/>
      <c r="H19" s="33"/>
      <c r="I19" s="94"/>
      <c r="J19" s="33"/>
      <c r="K19" s="33"/>
      <c r="L19" s="43"/>
      <c r="S19" s="33"/>
      <c r="T19" s="33"/>
      <c r="U19" s="33"/>
      <c r="V19" s="33"/>
      <c r="W19" s="33"/>
      <c r="X19" s="33"/>
      <c r="Y19" s="33"/>
      <c r="Z19" s="33"/>
      <c r="AA19" s="33"/>
      <c r="AB19" s="33"/>
      <c r="AC19" s="33"/>
      <c r="AD19" s="33"/>
      <c r="AE19" s="33"/>
    </row>
    <row r="20" spans="1:31" s="2" customFormat="1" ht="12" customHeight="1">
      <c r="A20" s="33"/>
      <c r="B20" s="34"/>
      <c r="C20" s="33"/>
      <c r="D20" s="28" t="s">
        <v>28</v>
      </c>
      <c r="E20" s="33"/>
      <c r="F20" s="33"/>
      <c r="G20" s="33"/>
      <c r="H20" s="33"/>
      <c r="I20" s="95" t="s">
        <v>24</v>
      </c>
      <c r="J20" s="26" t="str">
        <f>IF('Rekapitulace stavby'!AN16="","",'Rekapitulace stavby'!AN16)</f>
        <v/>
      </c>
      <c r="K20" s="33"/>
      <c r="L20" s="43"/>
      <c r="S20" s="33"/>
      <c r="T20" s="33"/>
      <c r="U20" s="33"/>
      <c r="V20" s="33"/>
      <c r="W20" s="33"/>
      <c r="X20" s="33"/>
      <c r="Y20" s="33"/>
      <c r="Z20" s="33"/>
      <c r="AA20" s="33"/>
      <c r="AB20" s="33"/>
      <c r="AC20" s="33"/>
      <c r="AD20" s="33"/>
      <c r="AE20" s="33"/>
    </row>
    <row r="21" spans="1:31" s="2" customFormat="1" ht="18" customHeight="1">
      <c r="A21" s="33"/>
      <c r="B21" s="34"/>
      <c r="C21" s="33"/>
      <c r="D21" s="33"/>
      <c r="E21" s="26" t="str">
        <f>IF('Rekapitulace stavby'!E17="","",'Rekapitulace stavby'!E17)</f>
        <v xml:space="preserve"> </v>
      </c>
      <c r="F21" s="33"/>
      <c r="G21" s="33"/>
      <c r="H21" s="33"/>
      <c r="I21" s="95" t="s">
        <v>25</v>
      </c>
      <c r="J21" s="26" t="str">
        <f>IF('Rekapitulace stavby'!AN17="","",'Rekapitulace stavby'!AN17)</f>
        <v/>
      </c>
      <c r="K21" s="33"/>
      <c r="L21" s="43"/>
      <c r="S21" s="33"/>
      <c r="T21" s="33"/>
      <c r="U21" s="33"/>
      <c r="V21" s="33"/>
      <c r="W21" s="33"/>
      <c r="X21" s="33"/>
      <c r="Y21" s="33"/>
      <c r="Z21" s="33"/>
      <c r="AA21" s="33"/>
      <c r="AB21" s="33"/>
      <c r="AC21" s="33"/>
      <c r="AD21" s="33"/>
      <c r="AE21" s="33"/>
    </row>
    <row r="22" spans="1:31" s="2" customFormat="1" ht="6.95" customHeight="1">
      <c r="A22" s="33"/>
      <c r="B22" s="34"/>
      <c r="C22" s="33"/>
      <c r="D22" s="33"/>
      <c r="E22" s="33"/>
      <c r="F22" s="33"/>
      <c r="G22" s="33"/>
      <c r="H22" s="33"/>
      <c r="I22" s="94"/>
      <c r="J22" s="33"/>
      <c r="K22" s="33"/>
      <c r="L22" s="43"/>
      <c r="S22" s="33"/>
      <c r="T22" s="33"/>
      <c r="U22" s="33"/>
      <c r="V22" s="33"/>
      <c r="W22" s="33"/>
      <c r="X22" s="33"/>
      <c r="Y22" s="33"/>
      <c r="Z22" s="33"/>
      <c r="AA22" s="33"/>
      <c r="AB22" s="33"/>
      <c r="AC22" s="33"/>
      <c r="AD22" s="33"/>
      <c r="AE22" s="33"/>
    </row>
    <row r="23" spans="1:31" s="2" customFormat="1" ht="12" customHeight="1">
      <c r="A23" s="33"/>
      <c r="B23" s="34"/>
      <c r="C23" s="33"/>
      <c r="D23" s="28" t="s">
        <v>30</v>
      </c>
      <c r="E23" s="33"/>
      <c r="F23" s="33"/>
      <c r="G23" s="33"/>
      <c r="H23" s="33"/>
      <c r="I23" s="95" t="s">
        <v>24</v>
      </c>
      <c r="J23" s="26" t="str">
        <f>IF('Rekapitulace stavby'!AN19="","",'Rekapitulace stavby'!AN19)</f>
        <v/>
      </c>
      <c r="K23" s="33"/>
      <c r="L23" s="43"/>
      <c r="S23" s="33"/>
      <c r="T23" s="33"/>
      <c r="U23" s="33"/>
      <c r="V23" s="33"/>
      <c r="W23" s="33"/>
      <c r="X23" s="33"/>
      <c r="Y23" s="33"/>
      <c r="Z23" s="33"/>
      <c r="AA23" s="33"/>
      <c r="AB23" s="33"/>
      <c r="AC23" s="33"/>
      <c r="AD23" s="33"/>
      <c r="AE23" s="33"/>
    </row>
    <row r="24" spans="1:31" s="2" customFormat="1" ht="18" customHeight="1">
      <c r="A24" s="33"/>
      <c r="B24" s="34"/>
      <c r="C24" s="33"/>
      <c r="D24" s="33"/>
      <c r="E24" s="26" t="str">
        <f>IF('Rekapitulace stavby'!E20="","",'Rekapitulace stavby'!E20)</f>
        <v xml:space="preserve"> </v>
      </c>
      <c r="F24" s="33"/>
      <c r="G24" s="33"/>
      <c r="H24" s="33"/>
      <c r="I24" s="95" t="s">
        <v>25</v>
      </c>
      <c r="J24" s="26" t="str">
        <f>IF('Rekapitulace stavby'!AN20="","",'Rekapitulace stavby'!AN20)</f>
        <v/>
      </c>
      <c r="K24" s="33"/>
      <c r="L24" s="43"/>
      <c r="S24" s="33"/>
      <c r="T24" s="33"/>
      <c r="U24" s="33"/>
      <c r="V24" s="33"/>
      <c r="W24" s="33"/>
      <c r="X24" s="33"/>
      <c r="Y24" s="33"/>
      <c r="Z24" s="33"/>
      <c r="AA24" s="33"/>
      <c r="AB24" s="33"/>
      <c r="AC24" s="33"/>
      <c r="AD24" s="33"/>
      <c r="AE24" s="33"/>
    </row>
    <row r="25" spans="1:31" s="2" customFormat="1" ht="6.95" customHeight="1">
      <c r="A25" s="33"/>
      <c r="B25" s="34"/>
      <c r="C25" s="33"/>
      <c r="D25" s="33"/>
      <c r="E25" s="33"/>
      <c r="F25" s="33"/>
      <c r="G25" s="33"/>
      <c r="H25" s="33"/>
      <c r="I25" s="94"/>
      <c r="J25" s="33"/>
      <c r="K25" s="33"/>
      <c r="L25" s="43"/>
      <c r="S25" s="33"/>
      <c r="T25" s="33"/>
      <c r="U25" s="33"/>
      <c r="V25" s="33"/>
      <c r="W25" s="33"/>
      <c r="X25" s="33"/>
      <c r="Y25" s="33"/>
      <c r="Z25" s="33"/>
      <c r="AA25" s="33"/>
      <c r="AB25" s="33"/>
      <c r="AC25" s="33"/>
      <c r="AD25" s="33"/>
      <c r="AE25" s="33"/>
    </row>
    <row r="26" spans="1:31" s="2" customFormat="1" ht="12" customHeight="1">
      <c r="A26" s="33"/>
      <c r="B26" s="34"/>
      <c r="C26" s="33"/>
      <c r="D26" s="28" t="s">
        <v>31</v>
      </c>
      <c r="E26" s="33"/>
      <c r="F26" s="33"/>
      <c r="G26" s="33"/>
      <c r="H26" s="33"/>
      <c r="I26" s="94"/>
      <c r="J26" s="33"/>
      <c r="K26" s="33"/>
      <c r="L26" s="43"/>
      <c r="S26" s="33"/>
      <c r="T26" s="33"/>
      <c r="U26" s="33"/>
      <c r="V26" s="33"/>
      <c r="W26" s="33"/>
      <c r="X26" s="33"/>
      <c r="Y26" s="33"/>
      <c r="Z26" s="33"/>
      <c r="AA26" s="33"/>
      <c r="AB26" s="33"/>
      <c r="AC26" s="33"/>
      <c r="AD26" s="33"/>
      <c r="AE26" s="33"/>
    </row>
    <row r="27" spans="1:31" s="8" customFormat="1" ht="16.5" customHeight="1">
      <c r="A27" s="96"/>
      <c r="B27" s="97"/>
      <c r="C27" s="96"/>
      <c r="D27" s="96"/>
      <c r="E27" s="229" t="s">
        <v>1</v>
      </c>
      <c r="F27" s="229"/>
      <c r="G27" s="229"/>
      <c r="H27" s="229"/>
      <c r="I27" s="98"/>
      <c r="J27" s="96"/>
      <c r="K27" s="96"/>
      <c r="L27" s="99"/>
      <c r="S27" s="96"/>
      <c r="T27" s="96"/>
      <c r="U27" s="96"/>
      <c r="V27" s="96"/>
      <c r="W27" s="96"/>
      <c r="X27" s="96"/>
      <c r="Y27" s="96"/>
      <c r="Z27" s="96"/>
      <c r="AA27" s="96"/>
      <c r="AB27" s="96"/>
      <c r="AC27" s="96"/>
      <c r="AD27" s="96"/>
      <c r="AE27" s="96"/>
    </row>
    <row r="28" spans="1:31" s="2" customFormat="1" ht="6.95" customHeight="1">
      <c r="A28" s="33"/>
      <c r="B28" s="34"/>
      <c r="C28" s="33"/>
      <c r="D28" s="33"/>
      <c r="E28" s="33"/>
      <c r="F28" s="33"/>
      <c r="G28" s="33"/>
      <c r="H28" s="33"/>
      <c r="I28" s="94"/>
      <c r="J28" s="33"/>
      <c r="K28" s="33"/>
      <c r="L28" s="43"/>
      <c r="S28" s="33"/>
      <c r="T28" s="33"/>
      <c r="U28" s="33"/>
      <c r="V28" s="33"/>
      <c r="W28" s="33"/>
      <c r="X28" s="33"/>
      <c r="Y28" s="33"/>
      <c r="Z28" s="33"/>
      <c r="AA28" s="33"/>
      <c r="AB28" s="33"/>
      <c r="AC28" s="33"/>
      <c r="AD28" s="33"/>
      <c r="AE28" s="33"/>
    </row>
    <row r="29" spans="1:31" s="2" customFormat="1" ht="6.95" customHeight="1">
      <c r="A29" s="33"/>
      <c r="B29" s="34"/>
      <c r="C29" s="33"/>
      <c r="D29" s="67"/>
      <c r="E29" s="67"/>
      <c r="F29" s="67"/>
      <c r="G29" s="67"/>
      <c r="H29" s="67"/>
      <c r="I29" s="100"/>
      <c r="J29" s="67"/>
      <c r="K29" s="67"/>
      <c r="L29" s="43"/>
      <c r="S29" s="33"/>
      <c r="T29" s="33"/>
      <c r="U29" s="33"/>
      <c r="V29" s="33"/>
      <c r="W29" s="33"/>
      <c r="X29" s="33"/>
      <c r="Y29" s="33"/>
      <c r="Z29" s="33"/>
      <c r="AA29" s="33"/>
      <c r="AB29" s="33"/>
      <c r="AC29" s="33"/>
      <c r="AD29" s="33"/>
      <c r="AE29" s="33"/>
    </row>
    <row r="30" spans="1:31" s="2" customFormat="1" ht="25.35" customHeight="1">
      <c r="A30" s="33"/>
      <c r="B30" s="34"/>
      <c r="C30" s="33"/>
      <c r="D30" s="101" t="s">
        <v>32</v>
      </c>
      <c r="E30" s="33"/>
      <c r="F30" s="33"/>
      <c r="G30" s="33"/>
      <c r="H30" s="33"/>
      <c r="I30" s="94"/>
      <c r="J30" s="72">
        <f>ROUND(J133, 2)</f>
        <v>0</v>
      </c>
      <c r="K30" s="33"/>
      <c r="L30" s="43"/>
      <c r="S30" s="33"/>
      <c r="T30" s="33"/>
      <c r="U30" s="33"/>
      <c r="V30" s="33"/>
      <c r="W30" s="33"/>
      <c r="X30" s="33"/>
      <c r="Y30" s="33"/>
      <c r="Z30" s="33"/>
      <c r="AA30" s="33"/>
      <c r="AB30" s="33"/>
      <c r="AC30" s="33"/>
      <c r="AD30" s="33"/>
      <c r="AE30" s="33"/>
    </row>
    <row r="31" spans="1:31" s="2" customFormat="1" ht="6.95" customHeight="1">
      <c r="A31" s="33"/>
      <c r="B31" s="34"/>
      <c r="C31" s="33"/>
      <c r="D31" s="67"/>
      <c r="E31" s="67"/>
      <c r="F31" s="67"/>
      <c r="G31" s="67"/>
      <c r="H31" s="67"/>
      <c r="I31" s="100"/>
      <c r="J31" s="67"/>
      <c r="K31" s="67"/>
      <c r="L31" s="43"/>
      <c r="S31" s="33"/>
      <c r="T31" s="33"/>
      <c r="U31" s="33"/>
      <c r="V31" s="33"/>
      <c r="W31" s="33"/>
      <c r="X31" s="33"/>
      <c r="Y31" s="33"/>
      <c r="Z31" s="33"/>
      <c r="AA31" s="33"/>
      <c r="AB31" s="33"/>
      <c r="AC31" s="33"/>
      <c r="AD31" s="33"/>
      <c r="AE31" s="33"/>
    </row>
    <row r="32" spans="1:31" s="2" customFormat="1" ht="14.45" customHeight="1">
      <c r="A32" s="33"/>
      <c r="B32" s="34"/>
      <c r="C32" s="33"/>
      <c r="D32" s="33"/>
      <c r="E32" s="33"/>
      <c r="F32" s="37" t="s">
        <v>34</v>
      </c>
      <c r="G32" s="33"/>
      <c r="H32" s="33"/>
      <c r="I32" s="102" t="s">
        <v>33</v>
      </c>
      <c r="J32" s="37" t="s">
        <v>35</v>
      </c>
      <c r="K32" s="33"/>
      <c r="L32" s="43"/>
      <c r="S32" s="33"/>
      <c r="T32" s="33"/>
      <c r="U32" s="33"/>
      <c r="V32" s="33"/>
      <c r="W32" s="33"/>
      <c r="X32" s="33"/>
      <c r="Y32" s="33"/>
      <c r="Z32" s="33"/>
      <c r="AA32" s="33"/>
      <c r="AB32" s="33"/>
      <c r="AC32" s="33"/>
      <c r="AD32" s="33"/>
      <c r="AE32" s="33"/>
    </row>
    <row r="33" spans="1:31" s="2" customFormat="1" ht="14.45" customHeight="1">
      <c r="A33" s="33"/>
      <c r="B33" s="34"/>
      <c r="C33" s="33"/>
      <c r="D33" s="103" t="s">
        <v>36</v>
      </c>
      <c r="E33" s="28" t="s">
        <v>37</v>
      </c>
      <c r="F33" s="104">
        <f>ROUND((SUM(BE133:BE799)),  2)</f>
        <v>0</v>
      </c>
      <c r="G33" s="33"/>
      <c r="H33" s="33"/>
      <c r="I33" s="105">
        <v>0.21</v>
      </c>
      <c r="J33" s="104">
        <f>ROUND(((SUM(BE133:BE799))*I33),  2)</f>
        <v>0</v>
      </c>
      <c r="K33" s="33"/>
      <c r="L33" s="43"/>
      <c r="S33" s="33"/>
      <c r="T33" s="33"/>
      <c r="U33" s="33"/>
      <c r="V33" s="33"/>
      <c r="W33" s="33"/>
      <c r="X33" s="33"/>
      <c r="Y33" s="33"/>
      <c r="Z33" s="33"/>
      <c r="AA33" s="33"/>
      <c r="AB33" s="33"/>
      <c r="AC33" s="33"/>
      <c r="AD33" s="33"/>
      <c r="AE33" s="33"/>
    </row>
    <row r="34" spans="1:31" s="2" customFormat="1" ht="14.45" customHeight="1">
      <c r="A34" s="33"/>
      <c r="B34" s="34"/>
      <c r="C34" s="33"/>
      <c r="D34" s="33"/>
      <c r="E34" s="28" t="s">
        <v>38</v>
      </c>
      <c r="F34" s="104">
        <f>ROUND((SUM(BF133:BF799)),  2)</f>
        <v>0</v>
      </c>
      <c r="G34" s="33"/>
      <c r="H34" s="33"/>
      <c r="I34" s="105">
        <v>0.15</v>
      </c>
      <c r="J34" s="104">
        <f>ROUND(((SUM(BF133:BF799))*I34),  2)</f>
        <v>0</v>
      </c>
      <c r="K34" s="33"/>
      <c r="L34" s="43"/>
      <c r="S34" s="33"/>
      <c r="T34" s="33"/>
      <c r="U34" s="33"/>
      <c r="V34" s="33"/>
      <c r="W34" s="33"/>
      <c r="X34" s="33"/>
      <c r="Y34" s="33"/>
      <c r="Z34" s="33"/>
      <c r="AA34" s="33"/>
      <c r="AB34" s="33"/>
      <c r="AC34" s="33"/>
      <c r="AD34" s="33"/>
      <c r="AE34" s="33"/>
    </row>
    <row r="35" spans="1:31" s="2" customFormat="1" ht="14.45" hidden="1" customHeight="1">
      <c r="A35" s="33"/>
      <c r="B35" s="34"/>
      <c r="C35" s="33"/>
      <c r="D35" s="33"/>
      <c r="E35" s="28" t="s">
        <v>39</v>
      </c>
      <c r="F35" s="104">
        <f>ROUND((SUM(BG133:BG799)),  2)</f>
        <v>0</v>
      </c>
      <c r="G35" s="33"/>
      <c r="H35" s="33"/>
      <c r="I35" s="105">
        <v>0.21</v>
      </c>
      <c r="J35" s="104">
        <f>0</f>
        <v>0</v>
      </c>
      <c r="K35" s="33"/>
      <c r="L35" s="43"/>
      <c r="S35" s="33"/>
      <c r="T35" s="33"/>
      <c r="U35" s="33"/>
      <c r="V35" s="33"/>
      <c r="W35" s="33"/>
      <c r="X35" s="33"/>
      <c r="Y35" s="33"/>
      <c r="Z35" s="33"/>
      <c r="AA35" s="33"/>
      <c r="AB35" s="33"/>
      <c r="AC35" s="33"/>
      <c r="AD35" s="33"/>
      <c r="AE35" s="33"/>
    </row>
    <row r="36" spans="1:31" s="2" customFormat="1" ht="14.45" hidden="1" customHeight="1">
      <c r="A36" s="33"/>
      <c r="B36" s="34"/>
      <c r="C36" s="33"/>
      <c r="D36" s="33"/>
      <c r="E36" s="28" t="s">
        <v>40</v>
      </c>
      <c r="F36" s="104">
        <f>ROUND((SUM(BH133:BH799)),  2)</f>
        <v>0</v>
      </c>
      <c r="G36" s="33"/>
      <c r="H36" s="33"/>
      <c r="I36" s="105">
        <v>0.15</v>
      </c>
      <c r="J36" s="104">
        <f>0</f>
        <v>0</v>
      </c>
      <c r="K36" s="33"/>
      <c r="L36" s="43"/>
      <c r="S36" s="33"/>
      <c r="T36" s="33"/>
      <c r="U36" s="33"/>
      <c r="V36" s="33"/>
      <c r="W36" s="33"/>
      <c r="X36" s="33"/>
      <c r="Y36" s="33"/>
      <c r="Z36" s="33"/>
      <c r="AA36" s="33"/>
      <c r="AB36" s="33"/>
      <c r="AC36" s="33"/>
      <c r="AD36" s="33"/>
      <c r="AE36" s="33"/>
    </row>
    <row r="37" spans="1:31" s="2" customFormat="1" ht="14.45" hidden="1" customHeight="1">
      <c r="A37" s="33"/>
      <c r="B37" s="34"/>
      <c r="C37" s="33"/>
      <c r="D37" s="33"/>
      <c r="E37" s="28" t="s">
        <v>41</v>
      </c>
      <c r="F37" s="104">
        <f>ROUND((SUM(BI133:BI799)),  2)</f>
        <v>0</v>
      </c>
      <c r="G37" s="33"/>
      <c r="H37" s="33"/>
      <c r="I37" s="105">
        <v>0</v>
      </c>
      <c r="J37" s="104">
        <f>0</f>
        <v>0</v>
      </c>
      <c r="K37" s="33"/>
      <c r="L37" s="43"/>
      <c r="S37" s="33"/>
      <c r="T37" s="33"/>
      <c r="U37" s="33"/>
      <c r="V37" s="33"/>
      <c r="W37" s="33"/>
      <c r="X37" s="33"/>
      <c r="Y37" s="33"/>
      <c r="Z37" s="33"/>
      <c r="AA37" s="33"/>
      <c r="AB37" s="33"/>
      <c r="AC37" s="33"/>
      <c r="AD37" s="33"/>
      <c r="AE37" s="33"/>
    </row>
    <row r="38" spans="1:31" s="2" customFormat="1" ht="6.95" customHeight="1">
      <c r="A38" s="33"/>
      <c r="B38" s="34"/>
      <c r="C38" s="33"/>
      <c r="D38" s="33"/>
      <c r="E38" s="33"/>
      <c r="F38" s="33"/>
      <c r="G38" s="33"/>
      <c r="H38" s="33"/>
      <c r="I38" s="94"/>
      <c r="J38" s="33"/>
      <c r="K38" s="33"/>
      <c r="L38" s="43"/>
      <c r="S38" s="33"/>
      <c r="T38" s="33"/>
      <c r="U38" s="33"/>
      <c r="V38" s="33"/>
      <c r="W38" s="33"/>
      <c r="X38" s="33"/>
      <c r="Y38" s="33"/>
      <c r="Z38" s="33"/>
      <c r="AA38" s="33"/>
      <c r="AB38" s="33"/>
      <c r="AC38" s="33"/>
      <c r="AD38" s="33"/>
      <c r="AE38" s="33"/>
    </row>
    <row r="39" spans="1:31" s="2" customFormat="1" ht="25.35" customHeight="1">
      <c r="A39" s="33"/>
      <c r="B39" s="34"/>
      <c r="C39" s="106"/>
      <c r="D39" s="107" t="s">
        <v>42</v>
      </c>
      <c r="E39" s="61"/>
      <c r="F39" s="61"/>
      <c r="G39" s="108" t="s">
        <v>43</v>
      </c>
      <c r="H39" s="109" t="s">
        <v>44</v>
      </c>
      <c r="I39" s="110"/>
      <c r="J39" s="111">
        <f>SUM(J30:J37)</f>
        <v>0</v>
      </c>
      <c r="K39" s="112"/>
      <c r="L39" s="43"/>
      <c r="S39" s="33"/>
      <c r="T39" s="33"/>
      <c r="U39" s="33"/>
      <c r="V39" s="33"/>
      <c r="W39" s="33"/>
      <c r="X39" s="33"/>
      <c r="Y39" s="33"/>
      <c r="Z39" s="33"/>
      <c r="AA39" s="33"/>
      <c r="AB39" s="33"/>
      <c r="AC39" s="33"/>
      <c r="AD39" s="33"/>
      <c r="AE39" s="33"/>
    </row>
    <row r="40" spans="1:31" s="2" customFormat="1" ht="14.45" customHeight="1">
      <c r="A40" s="33"/>
      <c r="B40" s="34"/>
      <c r="C40" s="33"/>
      <c r="D40" s="33"/>
      <c r="E40" s="33"/>
      <c r="F40" s="33"/>
      <c r="G40" s="33"/>
      <c r="H40" s="33"/>
      <c r="I40" s="94"/>
      <c r="J40" s="33"/>
      <c r="K40" s="33"/>
      <c r="L40" s="43"/>
      <c r="S40" s="33"/>
      <c r="T40" s="33"/>
      <c r="U40" s="33"/>
      <c r="V40" s="33"/>
      <c r="W40" s="33"/>
      <c r="X40" s="33"/>
      <c r="Y40" s="33"/>
      <c r="Z40" s="33"/>
      <c r="AA40" s="33"/>
      <c r="AB40" s="33"/>
      <c r="AC40" s="33"/>
      <c r="AD40" s="33"/>
      <c r="AE40" s="33"/>
    </row>
    <row r="41" spans="1:31" s="1" customFormat="1" ht="14.45" customHeight="1">
      <c r="B41" s="21"/>
      <c r="I41" s="90"/>
      <c r="L41" s="21"/>
    </row>
    <row r="42" spans="1:31" s="1" customFormat="1" ht="14.45" customHeight="1">
      <c r="B42" s="21"/>
      <c r="I42" s="90"/>
      <c r="L42" s="21"/>
    </row>
    <row r="43" spans="1:31" s="1" customFormat="1" ht="14.45" customHeight="1">
      <c r="B43" s="21"/>
      <c r="I43" s="90"/>
      <c r="L43" s="21"/>
    </row>
    <row r="44" spans="1:31" s="1" customFormat="1" ht="14.45" customHeight="1">
      <c r="B44" s="21"/>
      <c r="I44" s="90"/>
      <c r="L44" s="21"/>
    </row>
    <row r="45" spans="1:31" s="1" customFormat="1" ht="14.45" customHeight="1">
      <c r="B45" s="21"/>
      <c r="I45" s="90"/>
      <c r="L45" s="21"/>
    </row>
    <row r="46" spans="1:31" s="1" customFormat="1" ht="14.45" customHeight="1">
      <c r="B46" s="21"/>
      <c r="I46" s="90"/>
      <c r="L46" s="21"/>
    </row>
    <row r="47" spans="1:31" s="1" customFormat="1" ht="14.45" customHeight="1">
      <c r="B47" s="21"/>
      <c r="I47" s="90"/>
      <c r="L47" s="21"/>
    </row>
    <row r="48" spans="1:31" s="1" customFormat="1" ht="14.45" customHeight="1">
      <c r="B48" s="21"/>
      <c r="I48" s="90"/>
      <c r="L48" s="21"/>
    </row>
    <row r="49" spans="1:31" s="1" customFormat="1" ht="14.45" customHeight="1">
      <c r="B49" s="21"/>
      <c r="I49" s="90"/>
      <c r="L49" s="21"/>
    </row>
    <row r="50" spans="1:31" s="2" customFormat="1" ht="14.45" customHeight="1">
      <c r="B50" s="43"/>
      <c r="D50" s="44" t="s">
        <v>45</v>
      </c>
      <c r="E50" s="45"/>
      <c r="F50" s="45"/>
      <c r="G50" s="44" t="s">
        <v>46</v>
      </c>
      <c r="H50" s="45"/>
      <c r="I50" s="113"/>
      <c r="J50" s="45"/>
      <c r="K50" s="45"/>
      <c r="L50" s="43"/>
    </row>
    <row r="51" spans="1:31" ht="11.25">
      <c r="B51" s="21"/>
      <c r="L51" s="21"/>
    </row>
    <row r="52" spans="1:31" ht="11.25">
      <c r="B52" s="21"/>
      <c r="L52" s="21"/>
    </row>
    <row r="53" spans="1:31" ht="11.25">
      <c r="B53" s="21"/>
      <c r="L53" s="21"/>
    </row>
    <row r="54" spans="1:31" ht="11.25">
      <c r="B54" s="21"/>
      <c r="L54" s="21"/>
    </row>
    <row r="55" spans="1:31" ht="11.25">
      <c r="B55" s="21"/>
      <c r="L55" s="21"/>
    </row>
    <row r="56" spans="1:31" ht="11.25">
      <c r="B56" s="21"/>
      <c r="L56" s="21"/>
    </row>
    <row r="57" spans="1:31" ht="11.25">
      <c r="B57" s="21"/>
      <c r="L57" s="21"/>
    </row>
    <row r="58" spans="1:31" ht="11.25">
      <c r="B58" s="21"/>
      <c r="L58" s="21"/>
    </row>
    <row r="59" spans="1:31" ht="11.25">
      <c r="B59" s="21"/>
      <c r="L59" s="21"/>
    </row>
    <row r="60" spans="1:31" ht="11.25">
      <c r="B60" s="21"/>
      <c r="L60" s="21"/>
    </row>
    <row r="61" spans="1:31" s="2" customFormat="1" ht="12.75">
      <c r="A61" s="33"/>
      <c r="B61" s="34"/>
      <c r="C61" s="33"/>
      <c r="D61" s="46" t="s">
        <v>47</v>
      </c>
      <c r="E61" s="36"/>
      <c r="F61" s="114" t="s">
        <v>48</v>
      </c>
      <c r="G61" s="46" t="s">
        <v>47</v>
      </c>
      <c r="H61" s="36"/>
      <c r="I61" s="115"/>
      <c r="J61" s="116" t="s">
        <v>48</v>
      </c>
      <c r="K61" s="36"/>
      <c r="L61" s="43"/>
      <c r="S61" s="33"/>
      <c r="T61" s="33"/>
      <c r="U61" s="33"/>
      <c r="V61" s="33"/>
      <c r="W61" s="33"/>
      <c r="X61" s="33"/>
      <c r="Y61" s="33"/>
      <c r="Z61" s="33"/>
      <c r="AA61" s="33"/>
      <c r="AB61" s="33"/>
      <c r="AC61" s="33"/>
      <c r="AD61" s="33"/>
      <c r="AE61" s="33"/>
    </row>
    <row r="62" spans="1:31" ht="11.25">
      <c r="B62" s="21"/>
      <c r="L62" s="21"/>
    </row>
    <row r="63" spans="1:31" ht="11.25">
      <c r="B63" s="21"/>
      <c r="L63" s="21"/>
    </row>
    <row r="64" spans="1:31" ht="11.25">
      <c r="B64" s="21"/>
      <c r="L64" s="21"/>
    </row>
    <row r="65" spans="1:31" s="2" customFormat="1" ht="12.75">
      <c r="A65" s="33"/>
      <c r="B65" s="34"/>
      <c r="C65" s="33"/>
      <c r="D65" s="44" t="s">
        <v>49</v>
      </c>
      <c r="E65" s="47"/>
      <c r="F65" s="47"/>
      <c r="G65" s="44" t="s">
        <v>50</v>
      </c>
      <c r="H65" s="47"/>
      <c r="I65" s="117"/>
      <c r="J65" s="47"/>
      <c r="K65" s="47"/>
      <c r="L65" s="43"/>
      <c r="S65" s="33"/>
      <c r="T65" s="33"/>
      <c r="U65" s="33"/>
      <c r="V65" s="33"/>
      <c r="W65" s="33"/>
      <c r="X65" s="33"/>
      <c r="Y65" s="33"/>
      <c r="Z65" s="33"/>
      <c r="AA65" s="33"/>
      <c r="AB65" s="33"/>
      <c r="AC65" s="33"/>
      <c r="AD65" s="33"/>
      <c r="AE65" s="33"/>
    </row>
    <row r="66" spans="1:31" ht="11.25">
      <c r="B66" s="21"/>
      <c r="L66" s="21"/>
    </row>
    <row r="67" spans="1:31" ht="11.25">
      <c r="B67" s="21"/>
      <c r="L67" s="21"/>
    </row>
    <row r="68" spans="1:31" ht="11.25">
      <c r="B68" s="21"/>
      <c r="L68" s="21"/>
    </row>
    <row r="69" spans="1:31" ht="11.25">
      <c r="B69" s="21"/>
      <c r="L69" s="21"/>
    </row>
    <row r="70" spans="1:31" ht="11.25">
      <c r="B70" s="21"/>
      <c r="L70" s="21"/>
    </row>
    <row r="71" spans="1:31" ht="11.25">
      <c r="B71" s="21"/>
      <c r="L71" s="21"/>
    </row>
    <row r="72" spans="1:31" ht="11.25">
      <c r="B72" s="21"/>
      <c r="L72" s="21"/>
    </row>
    <row r="73" spans="1:31" ht="11.25">
      <c r="B73" s="21"/>
      <c r="L73" s="21"/>
    </row>
    <row r="74" spans="1:31" ht="11.25">
      <c r="B74" s="21"/>
      <c r="L74" s="21"/>
    </row>
    <row r="75" spans="1:31" ht="11.25">
      <c r="B75" s="21"/>
      <c r="L75" s="21"/>
    </row>
    <row r="76" spans="1:31" s="2" customFormat="1" ht="12.75">
      <c r="A76" s="33"/>
      <c r="B76" s="34"/>
      <c r="C76" s="33"/>
      <c r="D76" s="46" t="s">
        <v>47</v>
      </c>
      <c r="E76" s="36"/>
      <c r="F76" s="114" t="s">
        <v>48</v>
      </c>
      <c r="G76" s="46" t="s">
        <v>47</v>
      </c>
      <c r="H76" s="36"/>
      <c r="I76" s="115"/>
      <c r="J76" s="116" t="s">
        <v>48</v>
      </c>
      <c r="K76" s="36"/>
      <c r="L76" s="43"/>
      <c r="S76" s="33"/>
      <c r="T76" s="33"/>
      <c r="U76" s="33"/>
      <c r="V76" s="33"/>
      <c r="W76" s="33"/>
      <c r="X76" s="33"/>
      <c r="Y76" s="33"/>
      <c r="Z76" s="33"/>
      <c r="AA76" s="33"/>
      <c r="AB76" s="33"/>
      <c r="AC76" s="33"/>
      <c r="AD76" s="33"/>
      <c r="AE76" s="33"/>
    </row>
    <row r="77" spans="1:31" s="2" customFormat="1" ht="14.45" customHeight="1">
      <c r="A77" s="33"/>
      <c r="B77" s="48"/>
      <c r="C77" s="49"/>
      <c r="D77" s="49"/>
      <c r="E77" s="49"/>
      <c r="F77" s="49"/>
      <c r="G77" s="49"/>
      <c r="H77" s="49"/>
      <c r="I77" s="118"/>
      <c r="J77" s="49"/>
      <c r="K77" s="49"/>
      <c r="L77" s="43"/>
      <c r="S77" s="33"/>
      <c r="T77" s="33"/>
      <c r="U77" s="33"/>
      <c r="V77" s="33"/>
      <c r="W77" s="33"/>
      <c r="X77" s="33"/>
      <c r="Y77" s="33"/>
      <c r="Z77" s="33"/>
      <c r="AA77" s="33"/>
      <c r="AB77" s="33"/>
      <c r="AC77" s="33"/>
      <c r="AD77" s="33"/>
      <c r="AE77" s="33"/>
    </row>
    <row r="81" spans="1:47" s="2" customFormat="1" ht="6.95" hidden="1" customHeight="1">
      <c r="A81" s="33"/>
      <c r="B81" s="50"/>
      <c r="C81" s="51"/>
      <c r="D81" s="51"/>
      <c r="E81" s="51"/>
      <c r="F81" s="51"/>
      <c r="G81" s="51"/>
      <c r="H81" s="51"/>
      <c r="I81" s="119"/>
      <c r="J81" s="51"/>
      <c r="K81" s="51"/>
      <c r="L81" s="43"/>
      <c r="S81" s="33"/>
      <c r="T81" s="33"/>
      <c r="U81" s="33"/>
      <c r="V81" s="33"/>
      <c r="W81" s="33"/>
      <c r="X81" s="33"/>
      <c r="Y81" s="33"/>
      <c r="Z81" s="33"/>
      <c r="AA81" s="33"/>
      <c r="AB81" s="33"/>
      <c r="AC81" s="33"/>
      <c r="AD81" s="33"/>
      <c r="AE81" s="33"/>
    </row>
    <row r="82" spans="1:47" s="2" customFormat="1" ht="24.95" hidden="1" customHeight="1">
      <c r="A82" s="33"/>
      <c r="B82" s="34"/>
      <c r="C82" s="22" t="s">
        <v>104</v>
      </c>
      <c r="D82" s="33"/>
      <c r="E82" s="33"/>
      <c r="F82" s="33"/>
      <c r="G82" s="33"/>
      <c r="H82" s="33"/>
      <c r="I82" s="94"/>
      <c r="J82" s="33"/>
      <c r="K82" s="33"/>
      <c r="L82" s="43"/>
      <c r="S82" s="33"/>
      <c r="T82" s="33"/>
      <c r="U82" s="33"/>
      <c r="V82" s="33"/>
      <c r="W82" s="33"/>
      <c r="X82" s="33"/>
      <c r="Y82" s="33"/>
      <c r="Z82" s="33"/>
      <c r="AA82" s="33"/>
      <c r="AB82" s="33"/>
      <c r="AC82" s="33"/>
      <c r="AD82" s="33"/>
      <c r="AE82" s="33"/>
    </row>
    <row r="83" spans="1:47" s="2" customFormat="1" ht="6.95" hidden="1" customHeight="1">
      <c r="A83" s="33"/>
      <c r="B83" s="34"/>
      <c r="C83" s="33"/>
      <c r="D83" s="33"/>
      <c r="E83" s="33"/>
      <c r="F83" s="33"/>
      <c r="G83" s="33"/>
      <c r="H83" s="33"/>
      <c r="I83" s="94"/>
      <c r="J83" s="33"/>
      <c r="K83" s="33"/>
      <c r="L83" s="43"/>
      <c r="S83" s="33"/>
      <c r="T83" s="33"/>
      <c r="U83" s="33"/>
      <c r="V83" s="33"/>
      <c r="W83" s="33"/>
      <c r="X83" s="33"/>
      <c r="Y83" s="33"/>
      <c r="Z83" s="33"/>
      <c r="AA83" s="33"/>
      <c r="AB83" s="33"/>
      <c r="AC83" s="33"/>
      <c r="AD83" s="33"/>
      <c r="AE83" s="33"/>
    </row>
    <row r="84" spans="1:47" s="2" customFormat="1" ht="12" hidden="1" customHeight="1">
      <c r="A84" s="33"/>
      <c r="B84" s="34"/>
      <c r="C84" s="28" t="s">
        <v>16</v>
      </c>
      <c r="D84" s="33"/>
      <c r="E84" s="33"/>
      <c r="F84" s="33"/>
      <c r="G84" s="33"/>
      <c r="H84" s="33"/>
      <c r="I84" s="94"/>
      <c r="J84" s="33"/>
      <c r="K84" s="33"/>
      <c r="L84" s="43"/>
      <c r="S84" s="33"/>
      <c r="T84" s="33"/>
      <c r="U84" s="33"/>
      <c r="V84" s="33"/>
      <c r="W84" s="33"/>
      <c r="X84" s="33"/>
      <c r="Y84" s="33"/>
      <c r="Z84" s="33"/>
      <c r="AA84" s="33"/>
      <c r="AB84" s="33"/>
      <c r="AC84" s="33"/>
      <c r="AD84" s="33"/>
      <c r="AE84" s="33"/>
    </row>
    <row r="85" spans="1:47" s="2" customFormat="1" ht="16.5" hidden="1" customHeight="1">
      <c r="A85" s="33"/>
      <c r="B85" s="34"/>
      <c r="C85" s="33"/>
      <c r="D85" s="33"/>
      <c r="E85" s="260" t="str">
        <f>E7</f>
        <v xml:space="preserve">Rekonstrukce veřejného prostranství ulice Mikulášská </v>
      </c>
      <c r="F85" s="261"/>
      <c r="G85" s="261"/>
      <c r="H85" s="261"/>
      <c r="I85" s="94"/>
      <c r="J85" s="33"/>
      <c r="K85" s="33"/>
      <c r="L85" s="43"/>
      <c r="S85" s="33"/>
      <c r="T85" s="33"/>
      <c r="U85" s="33"/>
      <c r="V85" s="33"/>
      <c r="W85" s="33"/>
      <c r="X85" s="33"/>
      <c r="Y85" s="33"/>
      <c r="Z85" s="33"/>
      <c r="AA85" s="33"/>
      <c r="AB85" s="33"/>
      <c r="AC85" s="33"/>
      <c r="AD85" s="33"/>
      <c r="AE85" s="33"/>
    </row>
    <row r="86" spans="1:47" s="2" customFormat="1" ht="12" hidden="1" customHeight="1">
      <c r="A86" s="33"/>
      <c r="B86" s="34"/>
      <c r="C86" s="28" t="s">
        <v>96</v>
      </c>
      <c r="D86" s="33"/>
      <c r="E86" s="33"/>
      <c r="F86" s="33"/>
      <c r="G86" s="33"/>
      <c r="H86" s="33"/>
      <c r="I86" s="94"/>
      <c r="J86" s="33"/>
      <c r="K86" s="33"/>
      <c r="L86" s="43"/>
      <c r="S86" s="33"/>
      <c r="T86" s="33"/>
      <c r="U86" s="33"/>
      <c r="V86" s="33"/>
      <c r="W86" s="33"/>
      <c r="X86" s="33"/>
      <c r="Y86" s="33"/>
      <c r="Z86" s="33"/>
      <c r="AA86" s="33"/>
      <c r="AB86" s="33"/>
      <c r="AC86" s="33"/>
      <c r="AD86" s="33"/>
      <c r="AE86" s="33"/>
    </row>
    <row r="87" spans="1:47" s="2" customFormat="1" ht="16.5" hidden="1" customHeight="1">
      <c r="A87" s="33"/>
      <c r="B87" s="34"/>
      <c r="C87" s="33"/>
      <c r="D87" s="33"/>
      <c r="E87" s="240" t="str">
        <f>E9</f>
        <v xml:space="preserve">SO 101 - I etapa </v>
      </c>
      <c r="F87" s="262"/>
      <c r="G87" s="262"/>
      <c r="H87" s="262"/>
      <c r="I87" s="94"/>
      <c r="J87" s="33"/>
      <c r="K87" s="33"/>
      <c r="L87" s="43"/>
      <c r="S87" s="33"/>
      <c r="T87" s="33"/>
      <c r="U87" s="33"/>
      <c r="V87" s="33"/>
      <c r="W87" s="33"/>
      <c r="X87" s="33"/>
      <c r="Y87" s="33"/>
      <c r="Z87" s="33"/>
      <c r="AA87" s="33"/>
      <c r="AB87" s="33"/>
      <c r="AC87" s="33"/>
      <c r="AD87" s="33"/>
      <c r="AE87" s="33"/>
    </row>
    <row r="88" spans="1:47" s="2" customFormat="1" ht="6.95" hidden="1" customHeight="1">
      <c r="A88" s="33"/>
      <c r="B88" s="34"/>
      <c r="C88" s="33"/>
      <c r="D88" s="33"/>
      <c r="E88" s="33"/>
      <c r="F88" s="33"/>
      <c r="G88" s="33"/>
      <c r="H88" s="33"/>
      <c r="I88" s="94"/>
      <c r="J88" s="33"/>
      <c r="K88" s="33"/>
      <c r="L88" s="43"/>
      <c r="S88" s="33"/>
      <c r="T88" s="33"/>
      <c r="U88" s="33"/>
      <c r="V88" s="33"/>
      <c r="W88" s="33"/>
      <c r="X88" s="33"/>
      <c r="Y88" s="33"/>
      <c r="Z88" s="33"/>
      <c r="AA88" s="33"/>
      <c r="AB88" s="33"/>
      <c r="AC88" s="33"/>
      <c r="AD88" s="33"/>
      <c r="AE88" s="33"/>
    </row>
    <row r="89" spans="1:47" s="2" customFormat="1" ht="12" hidden="1" customHeight="1">
      <c r="A89" s="33"/>
      <c r="B89" s="34"/>
      <c r="C89" s="28" t="s">
        <v>19</v>
      </c>
      <c r="D89" s="33"/>
      <c r="E89" s="33"/>
      <c r="F89" s="26" t="str">
        <f>F12</f>
        <v xml:space="preserve"> </v>
      </c>
      <c r="G89" s="33"/>
      <c r="H89" s="33"/>
      <c r="I89" s="95" t="s">
        <v>21</v>
      </c>
      <c r="J89" s="56" t="str">
        <f>IF(J12="","",J12)</f>
        <v>17. 12. 2020</v>
      </c>
      <c r="K89" s="33"/>
      <c r="L89" s="43"/>
      <c r="S89" s="33"/>
      <c r="T89" s="33"/>
      <c r="U89" s="33"/>
      <c r="V89" s="33"/>
      <c r="W89" s="33"/>
      <c r="X89" s="33"/>
      <c r="Y89" s="33"/>
      <c r="Z89" s="33"/>
      <c r="AA89" s="33"/>
      <c r="AB89" s="33"/>
      <c r="AC89" s="33"/>
      <c r="AD89" s="33"/>
      <c r="AE89" s="33"/>
    </row>
    <row r="90" spans="1:47" s="2" customFormat="1" ht="6.95" hidden="1" customHeight="1">
      <c r="A90" s="33"/>
      <c r="B90" s="34"/>
      <c r="C90" s="33"/>
      <c r="D90" s="33"/>
      <c r="E90" s="33"/>
      <c r="F90" s="33"/>
      <c r="G90" s="33"/>
      <c r="H90" s="33"/>
      <c r="I90" s="94"/>
      <c r="J90" s="33"/>
      <c r="K90" s="33"/>
      <c r="L90" s="43"/>
      <c r="S90" s="33"/>
      <c r="T90" s="33"/>
      <c r="U90" s="33"/>
      <c r="V90" s="33"/>
      <c r="W90" s="33"/>
      <c r="X90" s="33"/>
      <c r="Y90" s="33"/>
      <c r="Z90" s="33"/>
      <c r="AA90" s="33"/>
      <c r="AB90" s="33"/>
      <c r="AC90" s="33"/>
      <c r="AD90" s="33"/>
      <c r="AE90" s="33"/>
    </row>
    <row r="91" spans="1:47" s="2" customFormat="1" ht="15.2" hidden="1" customHeight="1">
      <c r="A91" s="33"/>
      <c r="B91" s="34"/>
      <c r="C91" s="28" t="s">
        <v>23</v>
      </c>
      <c r="D91" s="33"/>
      <c r="E91" s="33"/>
      <c r="F91" s="26" t="str">
        <f>E15</f>
        <v xml:space="preserve"> </v>
      </c>
      <c r="G91" s="33"/>
      <c r="H91" s="33"/>
      <c r="I91" s="95" t="s">
        <v>28</v>
      </c>
      <c r="J91" s="31" t="str">
        <f>E21</f>
        <v xml:space="preserve"> </v>
      </c>
      <c r="K91" s="33"/>
      <c r="L91" s="43"/>
      <c r="S91" s="33"/>
      <c r="T91" s="33"/>
      <c r="U91" s="33"/>
      <c r="V91" s="33"/>
      <c r="W91" s="33"/>
      <c r="X91" s="33"/>
      <c r="Y91" s="33"/>
      <c r="Z91" s="33"/>
      <c r="AA91" s="33"/>
      <c r="AB91" s="33"/>
      <c r="AC91" s="33"/>
      <c r="AD91" s="33"/>
      <c r="AE91" s="33"/>
    </row>
    <row r="92" spans="1:47" s="2" customFormat="1" ht="15.2" hidden="1" customHeight="1">
      <c r="A92" s="33"/>
      <c r="B92" s="34"/>
      <c r="C92" s="28" t="s">
        <v>26</v>
      </c>
      <c r="D92" s="33"/>
      <c r="E92" s="33"/>
      <c r="F92" s="26" t="str">
        <f>IF(E18="","",E18)</f>
        <v>Vyplň údaj</v>
      </c>
      <c r="G92" s="33"/>
      <c r="H92" s="33"/>
      <c r="I92" s="95" t="s">
        <v>30</v>
      </c>
      <c r="J92" s="31" t="str">
        <f>E24</f>
        <v xml:space="preserve"> </v>
      </c>
      <c r="K92" s="33"/>
      <c r="L92" s="43"/>
      <c r="S92" s="33"/>
      <c r="T92" s="33"/>
      <c r="U92" s="33"/>
      <c r="V92" s="33"/>
      <c r="W92" s="33"/>
      <c r="X92" s="33"/>
      <c r="Y92" s="33"/>
      <c r="Z92" s="33"/>
      <c r="AA92" s="33"/>
      <c r="AB92" s="33"/>
      <c r="AC92" s="33"/>
      <c r="AD92" s="33"/>
      <c r="AE92" s="33"/>
    </row>
    <row r="93" spans="1:47" s="2" customFormat="1" ht="10.35" hidden="1" customHeight="1">
      <c r="A93" s="33"/>
      <c r="B93" s="34"/>
      <c r="C93" s="33"/>
      <c r="D93" s="33"/>
      <c r="E93" s="33"/>
      <c r="F93" s="33"/>
      <c r="G93" s="33"/>
      <c r="H93" s="33"/>
      <c r="I93" s="94"/>
      <c r="J93" s="33"/>
      <c r="K93" s="33"/>
      <c r="L93" s="43"/>
      <c r="S93" s="33"/>
      <c r="T93" s="33"/>
      <c r="U93" s="33"/>
      <c r="V93" s="33"/>
      <c r="W93" s="33"/>
      <c r="X93" s="33"/>
      <c r="Y93" s="33"/>
      <c r="Z93" s="33"/>
      <c r="AA93" s="33"/>
      <c r="AB93" s="33"/>
      <c r="AC93" s="33"/>
      <c r="AD93" s="33"/>
      <c r="AE93" s="33"/>
    </row>
    <row r="94" spans="1:47" s="2" customFormat="1" ht="29.25" hidden="1" customHeight="1">
      <c r="A94" s="33"/>
      <c r="B94" s="34"/>
      <c r="C94" s="120" t="s">
        <v>105</v>
      </c>
      <c r="D94" s="106"/>
      <c r="E94" s="106"/>
      <c r="F94" s="106"/>
      <c r="G94" s="106"/>
      <c r="H94" s="106"/>
      <c r="I94" s="121"/>
      <c r="J94" s="122" t="s">
        <v>106</v>
      </c>
      <c r="K94" s="106"/>
      <c r="L94" s="43"/>
      <c r="S94" s="33"/>
      <c r="T94" s="33"/>
      <c r="U94" s="33"/>
      <c r="V94" s="33"/>
      <c r="W94" s="33"/>
      <c r="X94" s="33"/>
      <c r="Y94" s="33"/>
      <c r="Z94" s="33"/>
      <c r="AA94" s="33"/>
      <c r="AB94" s="33"/>
      <c r="AC94" s="33"/>
      <c r="AD94" s="33"/>
      <c r="AE94" s="33"/>
    </row>
    <row r="95" spans="1:47" s="2" customFormat="1" ht="10.35" hidden="1" customHeight="1">
      <c r="A95" s="33"/>
      <c r="B95" s="34"/>
      <c r="C95" s="33"/>
      <c r="D95" s="33"/>
      <c r="E95" s="33"/>
      <c r="F95" s="33"/>
      <c r="G95" s="33"/>
      <c r="H95" s="33"/>
      <c r="I95" s="94"/>
      <c r="J95" s="33"/>
      <c r="K95" s="33"/>
      <c r="L95" s="43"/>
      <c r="S95" s="33"/>
      <c r="T95" s="33"/>
      <c r="U95" s="33"/>
      <c r="V95" s="33"/>
      <c r="W95" s="33"/>
      <c r="X95" s="33"/>
      <c r="Y95" s="33"/>
      <c r="Z95" s="33"/>
      <c r="AA95" s="33"/>
      <c r="AB95" s="33"/>
      <c r="AC95" s="33"/>
      <c r="AD95" s="33"/>
      <c r="AE95" s="33"/>
    </row>
    <row r="96" spans="1:47" s="2" customFormat="1" ht="22.9" hidden="1" customHeight="1">
      <c r="A96" s="33"/>
      <c r="B96" s="34"/>
      <c r="C96" s="123" t="s">
        <v>107</v>
      </c>
      <c r="D96" s="33"/>
      <c r="E96" s="33"/>
      <c r="F96" s="33"/>
      <c r="G96" s="33"/>
      <c r="H96" s="33"/>
      <c r="I96" s="94"/>
      <c r="J96" s="72">
        <f>J133</f>
        <v>0</v>
      </c>
      <c r="K96" s="33"/>
      <c r="L96" s="43"/>
      <c r="S96" s="33"/>
      <c r="T96" s="33"/>
      <c r="U96" s="33"/>
      <c r="V96" s="33"/>
      <c r="W96" s="33"/>
      <c r="X96" s="33"/>
      <c r="Y96" s="33"/>
      <c r="Z96" s="33"/>
      <c r="AA96" s="33"/>
      <c r="AB96" s="33"/>
      <c r="AC96" s="33"/>
      <c r="AD96" s="33"/>
      <c r="AE96" s="33"/>
      <c r="AU96" s="18" t="s">
        <v>108</v>
      </c>
    </row>
    <row r="97" spans="2:12" s="9" customFormat="1" ht="24.95" hidden="1" customHeight="1">
      <c r="B97" s="124"/>
      <c r="D97" s="125" t="s">
        <v>109</v>
      </c>
      <c r="E97" s="126"/>
      <c r="F97" s="126"/>
      <c r="G97" s="126"/>
      <c r="H97" s="126"/>
      <c r="I97" s="127"/>
      <c r="J97" s="128">
        <f>J134</f>
        <v>0</v>
      </c>
      <c r="L97" s="124"/>
    </row>
    <row r="98" spans="2:12" s="10" customFormat="1" ht="19.899999999999999" hidden="1" customHeight="1">
      <c r="B98" s="129"/>
      <c r="D98" s="130" t="s">
        <v>110</v>
      </c>
      <c r="E98" s="131"/>
      <c r="F98" s="131"/>
      <c r="G98" s="131"/>
      <c r="H98" s="131"/>
      <c r="I98" s="132"/>
      <c r="J98" s="133">
        <f>J135</f>
        <v>0</v>
      </c>
      <c r="L98" s="129"/>
    </row>
    <row r="99" spans="2:12" s="10" customFormat="1" ht="19.899999999999999" hidden="1" customHeight="1">
      <c r="B99" s="129"/>
      <c r="D99" s="130" t="s">
        <v>111</v>
      </c>
      <c r="E99" s="131"/>
      <c r="F99" s="131"/>
      <c r="G99" s="131"/>
      <c r="H99" s="131"/>
      <c r="I99" s="132"/>
      <c r="J99" s="133">
        <f>J265</f>
        <v>0</v>
      </c>
      <c r="L99" s="129"/>
    </row>
    <row r="100" spans="2:12" s="10" customFormat="1" ht="19.899999999999999" hidden="1" customHeight="1">
      <c r="B100" s="129"/>
      <c r="D100" s="130" t="s">
        <v>112</v>
      </c>
      <c r="E100" s="131"/>
      <c r="F100" s="131"/>
      <c r="G100" s="131"/>
      <c r="H100" s="131"/>
      <c r="I100" s="132"/>
      <c r="J100" s="133">
        <f>J273</f>
        <v>0</v>
      </c>
      <c r="L100" s="129"/>
    </row>
    <row r="101" spans="2:12" s="10" customFormat="1" ht="19.899999999999999" hidden="1" customHeight="1">
      <c r="B101" s="129"/>
      <c r="D101" s="130" t="s">
        <v>113</v>
      </c>
      <c r="E101" s="131"/>
      <c r="F101" s="131"/>
      <c r="G101" s="131"/>
      <c r="H101" s="131"/>
      <c r="I101" s="132"/>
      <c r="J101" s="133">
        <f>J436</f>
        <v>0</v>
      </c>
      <c r="L101" s="129"/>
    </row>
    <row r="102" spans="2:12" s="10" customFormat="1" ht="19.899999999999999" hidden="1" customHeight="1">
      <c r="B102" s="129"/>
      <c r="D102" s="130" t="s">
        <v>114</v>
      </c>
      <c r="E102" s="131"/>
      <c r="F102" s="131"/>
      <c r="G102" s="131"/>
      <c r="H102" s="131"/>
      <c r="I102" s="132"/>
      <c r="J102" s="133">
        <f>J495</f>
        <v>0</v>
      </c>
      <c r="L102" s="129"/>
    </row>
    <row r="103" spans="2:12" s="10" customFormat="1" ht="14.85" hidden="1" customHeight="1">
      <c r="B103" s="129"/>
      <c r="D103" s="130" t="s">
        <v>115</v>
      </c>
      <c r="E103" s="131"/>
      <c r="F103" s="131"/>
      <c r="G103" s="131"/>
      <c r="H103" s="131"/>
      <c r="I103" s="132"/>
      <c r="J103" s="133">
        <f>J638</f>
        <v>0</v>
      </c>
      <c r="L103" s="129"/>
    </row>
    <row r="104" spans="2:12" s="10" customFormat="1" ht="19.899999999999999" hidden="1" customHeight="1">
      <c r="B104" s="129"/>
      <c r="D104" s="130" t="s">
        <v>116</v>
      </c>
      <c r="E104" s="131"/>
      <c r="F104" s="131"/>
      <c r="G104" s="131"/>
      <c r="H104" s="131"/>
      <c r="I104" s="132"/>
      <c r="J104" s="133">
        <f>J698</f>
        <v>0</v>
      </c>
      <c r="L104" s="129"/>
    </row>
    <row r="105" spans="2:12" s="10" customFormat="1" ht="19.899999999999999" hidden="1" customHeight="1">
      <c r="B105" s="129"/>
      <c r="D105" s="130" t="s">
        <v>117</v>
      </c>
      <c r="E105" s="131"/>
      <c r="F105" s="131"/>
      <c r="G105" s="131"/>
      <c r="H105" s="131"/>
      <c r="I105" s="132"/>
      <c r="J105" s="133">
        <f>J737</f>
        <v>0</v>
      </c>
      <c r="L105" s="129"/>
    </row>
    <row r="106" spans="2:12" s="9" customFormat="1" ht="24.95" hidden="1" customHeight="1">
      <c r="B106" s="124"/>
      <c r="D106" s="125" t="s">
        <v>118</v>
      </c>
      <c r="E106" s="126"/>
      <c r="F106" s="126"/>
      <c r="G106" s="126"/>
      <c r="H106" s="126"/>
      <c r="I106" s="127"/>
      <c r="J106" s="128">
        <f>J744</f>
        <v>0</v>
      </c>
      <c r="L106" s="124"/>
    </row>
    <row r="107" spans="2:12" s="10" customFormat="1" ht="19.899999999999999" hidden="1" customHeight="1">
      <c r="B107" s="129"/>
      <c r="D107" s="130" t="s">
        <v>119</v>
      </c>
      <c r="E107" s="131"/>
      <c r="F107" s="131"/>
      <c r="G107" s="131"/>
      <c r="H107" s="131"/>
      <c r="I107" s="132"/>
      <c r="J107" s="133">
        <f>J745</f>
        <v>0</v>
      </c>
      <c r="L107" s="129"/>
    </row>
    <row r="108" spans="2:12" s="9" customFormat="1" ht="24.95" hidden="1" customHeight="1">
      <c r="B108" s="124"/>
      <c r="D108" s="125" t="s">
        <v>120</v>
      </c>
      <c r="E108" s="126"/>
      <c r="F108" s="126"/>
      <c r="G108" s="126"/>
      <c r="H108" s="126"/>
      <c r="I108" s="127"/>
      <c r="J108" s="128">
        <f>J750</f>
        <v>0</v>
      </c>
      <c r="L108" s="124"/>
    </row>
    <row r="109" spans="2:12" s="10" customFormat="1" ht="19.899999999999999" hidden="1" customHeight="1">
      <c r="B109" s="129"/>
      <c r="D109" s="130" t="s">
        <v>121</v>
      </c>
      <c r="E109" s="131"/>
      <c r="F109" s="131"/>
      <c r="G109" s="131"/>
      <c r="H109" s="131"/>
      <c r="I109" s="132"/>
      <c r="J109" s="133">
        <f>J751</f>
        <v>0</v>
      </c>
      <c r="L109" s="129"/>
    </row>
    <row r="110" spans="2:12" s="10" customFormat="1" ht="19.899999999999999" hidden="1" customHeight="1">
      <c r="B110" s="129"/>
      <c r="D110" s="130" t="s">
        <v>122</v>
      </c>
      <c r="E110" s="131"/>
      <c r="F110" s="131"/>
      <c r="G110" s="131"/>
      <c r="H110" s="131"/>
      <c r="I110" s="132"/>
      <c r="J110" s="133">
        <f>J759</f>
        <v>0</v>
      </c>
      <c r="L110" s="129"/>
    </row>
    <row r="111" spans="2:12" s="10" customFormat="1" ht="19.899999999999999" hidden="1" customHeight="1">
      <c r="B111" s="129"/>
      <c r="D111" s="130" t="s">
        <v>123</v>
      </c>
      <c r="E111" s="131"/>
      <c r="F111" s="131"/>
      <c r="G111" s="131"/>
      <c r="H111" s="131"/>
      <c r="I111" s="132"/>
      <c r="J111" s="133">
        <f>J769</f>
        <v>0</v>
      </c>
      <c r="L111" s="129"/>
    </row>
    <row r="112" spans="2:12" s="10" customFormat="1" ht="19.899999999999999" hidden="1" customHeight="1">
      <c r="B112" s="129"/>
      <c r="D112" s="130" t="s">
        <v>124</v>
      </c>
      <c r="E112" s="131"/>
      <c r="F112" s="131"/>
      <c r="G112" s="131"/>
      <c r="H112" s="131"/>
      <c r="I112" s="132"/>
      <c r="J112" s="133">
        <f>J779</f>
        <v>0</v>
      </c>
      <c r="L112" s="129"/>
    </row>
    <row r="113" spans="1:31" s="10" customFormat="1" ht="19.899999999999999" hidden="1" customHeight="1">
      <c r="B113" s="129"/>
      <c r="D113" s="130" t="s">
        <v>125</v>
      </c>
      <c r="E113" s="131"/>
      <c r="F113" s="131"/>
      <c r="G113" s="131"/>
      <c r="H113" s="131"/>
      <c r="I113" s="132"/>
      <c r="J113" s="133">
        <f>J787</f>
        <v>0</v>
      </c>
      <c r="L113" s="129"/>
    </row>
    <row r="114" spans="1:31" s="2" customFormat="1" ht="21.75" hidden="1" customHeight="1">
      <c r="A114" s="33"/>
      <c r="B114" s="34"/>
      <c r="C114" s="33"/>
      <c r="D114" s="33"/>
      <c r="E114" s="33"/>
      <c r="F114" s="33"/>
      <c r="G114" s="33"/>
      <c r="H114" s="33"/>
      <c r="I114" s="94"/>
      <c r="J114" s="33"/>
      <c r="K114" s="33"/>
      <c r="L114" s="43"/>
      <c r="S114" s="33"/>
      <c r="T114" s="33"/>
      <c r="U114" s="33"/>
      <c r="V114" s="33"/>
      <c r="W114" s="33"/>
      <c r="X114" s="33"/>
      <c r="Y114" s="33"/>
      <c r="Z114" s="33"/>
      <c r="AA114" s="33"/>
      <c r="AB114" s="33"/>
      <c r="AC114" s="33"/>
      <c r="AD114" s="33"/>
      <c r="AE114" s="33"/>
    </row>
    <row r="115" spans="1:31" s="2" customFormat="1" ht="6.95" hidden="1" customHeight="1">
      <c r="A115" s="33"/>
      <c r="B115" s="48"/>
      <c r="C115" s="49"/>
      <c r="D115" s="49"/>
      <c r="E115" s="49"/>
      <c r="F115" s="49"/>
      <c r="G115" s="49"/>
      <c r="H115" s="49"/>
      <c r="I115" s="118"/>
      <c r="J115" s="49"/>
      <c r="K115" s="49"/>
      <c r="L115" s="43"/>
      <c r="S115" s="33"/>
      <c r="T115" s="33"/>
      <c r="U115" s="33"/>
      <c r="V115" s="33"/>
      <c r="W115" s="33"/>
      <c r="X115" s="33"/>
      <c r="Y115" s="33"/>
      <c r="Z115" s="33"/>
      <c r="AA115" s="33"/>
      <c r="AB115" s="33"/>
      <c r="AC115" s="33"/>
      <c r="AD115" s="33"/>
      <c r="AE115" s="33"/>
    </row>
    <row r="116" spans="1:31" ht="11.25" hidden="1"/>
    <row r="117" spans="1:31" ht="11.25" hidden="1"/>
    <row r="118" spans="1:31" ht="11.25" hidden="1"/>
    <row r="119" spans="1:31" s="2" customFormat="1" ht="6.95" customHeight="1">
      <c r="A119" s="33"/>
      <c r="B119" s="50"/>
      <c r="C119" s="51"/>
      <c r="D119" s="51"/>
      <c r="E119" s="51"/>
      <c r="F119" s="51"/>
      <c r="G119" s="51"/>
      <c r="H119" s="51"/>
      <c r="I119" s="119"/>
      <c r="J119" s="51"/>
      <c r="K119" s="51"/>
      <c r="L119" s="43"/>
      <c r="S119" s="33"/>
      <c r="T119" s="33"/>
      <c r="U119" s="33"/>
      <c r="V119" s="33"/>
      <c r="W119" s="33"/>
      <c r="X119" s="33"/>
      <c r="Y119" s="33"/>
      <c r="Z119" s="33"/>
      <c r="AA119" s="33"/>
      <c r="AB119" s="33"/>
      <c r="AC119" s="33"/>
      <c r="AD119" s="33"/>
      <c r="AE119" s="33"/>
    </row>
    <row r="120" spans="1:31" s="2" customFormat="1" ht="24.95" customHeight="1">
      <c r="A120" s="33"/>
      <c r="B120" s="34"/>
      <c r="C120" s="22" t="s">
        <v>126</v>
      </c>
      <c r="D120" s="33"/>
      <c r="E120" s="33"/>
      <c r="F120" s="33"/>
      <c r="G120" s="33"/>
      <c r="H120" s="33"/>
      <c r="I120" s="94"/>
      <c r="J120" s="33"/>
      <c r="K120" s="33"/>
      <c r="L120" s="43"/>
      <c r="S120" s="33"/>
      <c r="T120" s="33"/>
      <c r="U120" s="33"/>
      <c r="V120" s="33"/>
      <c r="W120" s="33"/>
      <c r="X120" s="33"/>
      <c r="Y120" s="33"/>
      <c r="Z120" s="33"/>
      <c r="AA120" s="33"/>
      <c r="AB120" s="33"/>
      <c r="AC120" s="33"/>
      <c r="AD120" s="33"/>
      <c r="AE120" s="33"/>
    </row>
    <row r="121" spans="1:31" s="2" customFormat="1" ht="6.95" customHeight="1">
      <c r="A121" s="33"/>
      <c r="B121" s="34"/>
      <c r="C121" s="33"/>
      <c r="D121" s="33"/>
      <c r="E121" s="33"/>
      <c r="F121" s="33"/>
      <c r="G121" s="33"/>
      <c r="H121" s="33"/>
      <c r="I121" s="94"/>
      <c r="J121" s="33"/>
      <c r="K121" s="33"/>
      <c r="L121" s="43"/>
      <c r="S121" s="33"/>
      <c r="T121" s="33"/>
      <c r="U121" s="33"/>
      <c r="V121" s="33"/>
      <c r="W121" s="33"/>
      <c r="X121" s="33"/>
      <c r="Y121" s="33"/>
      <c r="Z121" s="33"/>
      <c r="AA121" s="33"/>
      <c r="AB121" s="33"/>
      <c r="AC121" s="33"/>
      <c r="AD121" s="33"/>
      <c r="AE121" s="33"/>
    </row>
    <row r="122" spans="1:31" s="2" customFormat="1" ht="12" customHeight="1">
      <c r="A122" s="33"/>
      <c r="B122" s="34"/>
      <c r="C122" s="28" t="s">
        <v>16</v>
      </c>
      <c r="D122" s="33"/>
      <c r="E122" s="33"/>
      <c r="F122" s="33"/>
      <c r="G122" s="33"/>
      <c r="H122" s="33"/>
      <c r="I122" s="94"/>
      <c r="J122" s="33"/>
      <c r="K122" s="33"/>
      <c r="L122" s="43"/>
      <c r="S122" s="33"/>
      <c r="T122" s="33"/>
      <c r="U122" s="33"/>
      <c r="V122" s="33"/>
      <c r="W122" s="33"/>
      <c r="X122" s="33"/>
      <c r="Y122" s="33"/>
      <c r="Z122" s="33"/>
      <c r="AA122" s="33"/>
      <c r="AB122" s="33"/>
      <c r="AC122" s="33"/>
      <c r="AD122" s="33"/>
      <c r="AE122" s="33"/>
    </row>
    <row r="123" spans="1:31" s="2" customFormat="1" ht="16.5" customHeight="1">
      <c r="A123" s="33"/>
      <c r="B123" s="34"/>
      <c r="C123" s="33"/>
      <c r="D123" s="33"/>
      <c r="E123" s="260" t="str">
        <f>E7</f>
        <v xml:space="preserve">Rekonstrukce veřejného prostranství ulice Mikulášská </v>
      </c>
      <c r="F123" s="261"/>
      <c r="G123" s="261"/>
      <c r="H123" s="261"/>
      <c r="I123" s="94"/>
      <c r="J123" s="33"/>
      <c r="K123" s="33"/>
      <c r="L123" s="43"/>
      <c r="S123" s="33"/>
      <c r="T123" s="33"/>
      <c r="U123" s="33"/>
      <c r="V123" s="33"/>
      <c r="W123" s="33"/>
      <c r="X123" s="33"/>
      <c r="Y123" s="33"/>
      <c r="Z123" s="33"/>
      <c r="AA123" s="33"/>
      <c r="AB123" s="33"/>
      <c r="AC123" s="33"/>
      <c r="AD123" s="33"/>
      <c r="AE123" s="33"/>
    </row>
    <row r="124" spans="1:31" s="2" customFormat="1" ht="12" customHeight="1">
      <c r="A124" s="33"/>
      <c r="B124" s="34"/>
      <c r="C124" s="28" t="s">
        <v>96</v>
      </c>
      <c r="D124" s="33"/>
      <c r="E124" s="33"/>
      <c r="F124" s="33"/>
      <c r="G124" s="33"/>
      <c r="H124" s="33"/>
      <c r="I124" s="94"/>
      <c r="J124" s="33"/>
      <c r="K124" s="33"/>
      <c r="L124" s="43"/>
      <c r="S124" s="33"/>
      <c r="T124" s="33"/>
      <c r="U124" s="33"/>
      <c r="V124" s="33"/>
      <c r="W124" s="33"/>
      <c r="X124" s="33"/>
      <c r="Y124" s="33"/>
      <c r="Z124" s="33"/>
      <c r="AA124" s="33"/>
      <c r="AB124" s="33"/>
      <c r="AC124" s="33"/>
      <c r="AD124" s="33"/>
      <c r="AE124" s="33"/>
    </row>
    <row r="125" spans="1:31" s="2" customFormat="1" ht="16.5" customHeight="1">
      <c r="A125" s="33"/>
      <c r="B125" s="34"/>
      <c r="C125" s="33"/>
      <c r="D125" s="33"/>
      <c r="E125" s="240" t="str">
        <f>E9</f>
        <v xml:space="preserve">SO 101 - I etapa </v>
      </c>
      <c r="F125" s="262"/>
      <c r="G125" s="262"/>
      <c r="H125" s="262"/>
      <c r="I125" s="94"/>
      <c r="J125" s="33"/>
      <c r="K125" s="33"/>
      <c r="L125" s="43"/>
      <c r="S125" s="33"/>
      <c r="T125" s="33"/>
      <c r="U125" s="33"/>
      <c r="V125" s="33"/>
      <c r="W125" s="33"/>
      <c r="X125" s="33"/>
      <c r="Y125" s="33"/>
      <c r="Z125" s="33"/>
      <c r="AA125" s="33"/>
      <c r="AB125" s="33"/>
      <c r="AC125" s="33"/>
      <c r="AD125" s="33"/>
      <c r="AE125" s="33"/>
    </row>
    <row r="126" spans="1:31" s="2" customFormat="1" ht="6.95" customHeight="1">
      <c r="A126" s="33"/>
      <c r="B126" s="34"/>
      <c r="C126" s="33"/>
      <c r="D126" s="33"/>
      <c r="E126" s="33"/>
      <c r="F126" s="33"/>
      <c r="G126" s="33"/>
      <c r="H126" s="33"/>
      <c r="I126" s="94"/>
      <c r="J126" s="33"/>
      <c r="K126" s="33"/>
      <c r="L126" s="43"/>
      <c r="S126" s="33"/>
      <c r="T126" s="33"/>
      <c r="U126" s="33"/>
      <c r="V126" s="33"/>
      <c r="W126" s="33"/>
      <c r="X126" s="33"/>
      <c r="Y126" s="33"/>
      <c r="Z126" s="33"/>
      <c r="AA126" s="33"/>
      <c r="AB126" s="33"/>
      <c r="AC126" s="33"/>
      <c r="AD126" s="33"/>
      <c r="AE126" s="33"/>
    </row>
    <row r="127" spans="1:31" s="2" customFormat="1" ht="12" customHeight="1">
      <c r="A127" s="33"/>
      <c r="B127" s="34"/>
      <c r="C127" s="28" t="s">
        <v>19</v>
      </c>
      <c r="D127" s="33"/>
      <c r="E127" s="33"/>
      <c r="F127" s="26" t="str">
        <f>F12</f>
        <v xml:space="preserve"> </v>
      </c>
      <c r="G127" s="33"/>
      <c r="H127" s="33"/>
      <c r="I127" s="95" t="s">
        <v>21</v>
      </c>
      <c r="J127" s="56" t="str">
        <f>IF(J12="","",J12)</f>
        <v>17. 12. 2020</v>
      </c>
      <c r="K127" s="33"/>
      <c r="L127" s="43"/>
      <c r="S127" s="33"/>
      <c r="T127" s="33"/>
      <c r="U127" s="33"/>
      <c r="V127" s="33"/>
      <c r="W127" s="33"/>
      <c r="X127" s="33"/>
      <c r="Y127" s="33"/>
      <c r="Z127" s="33"/>
      <c r="AA127" s="33"/>
      <c r="AB127" s="33"/>
      <c r="AC127" s="33"/>
      <c r="AD127" s="33"/>
      <c r="AE127" s="33"/>
    </row>
    <row r="128" spans="1:31" s="2" customFormat="1" ht="6.95" customHeight="1">
      <c r="A128" s="33"/>
      <c r="B128" s="34"/>
      <c r="C128" s="33"/>
      <c r="D128" s="33"/>
      <c r="E128" s="33"/>
      <c r="F128" s="33"/>
      <c r="G128" s="33"/>
      <c r="H128" s="33"/>
      <c r="I128" s="94"/>
      <c r="J128" s="33"/>
      <c r="K128" s="33"/>
      <c r="L128" s="43"/>
      <c r="S128" s="33"/>
      <c r="T128" s="33"/>
      <c r="U128" s="33"/>
      <c r="V128" s="33"/>
      <c r="W128" s="33"/>
      <c r="X128" s="33"/>
      <c r="Y128" s="33"/>
      <c r="Z128" s="33"/>
      <c r="AA128" s="33"/>
      <c r="AB128" s="33"/>
      <c r="AC128" s="33"/>
      <c r="AD128" s="33"/>
      <c r="AE128" s="33"/>
    </row>
    <row r="129" spans="1:65" s="2" customFormat="1" ht="15.2" customHeight="1">
      <c r="A129" s="33"/>
      <c r="B129" s="34"/>
      <c r="C129" s="28" t="s">
        <v>23</v>
      </c>
      <c r="D129" s="33"/>
      <c r="E129" s="33"/>
      <c r="F129" s="26" t="str">
        <f>E15</f>
        <v xml:space="preserve"> </v>
      </c>
      <c r="G129" s="33"/>
      <c r="H129" s="33"/>
      <c r="I129" s="95" t="s">
        <v>28</v>
      </c>
      <c r="J129" s="31" t="str">
        <f>E21</f>
        <v xml:space="preserve"> </v>
      </c>
      <c r="K129" s="33"/>
      <c r="L129" s="43"/>
      <c r="S129" s="33"/>
      <c r="T129" s="33"/>
      <c r="U129" s="33"/>
      <c r="V129" s="33"/>
      <c r="W129" s="33"/>
      <c r="X129" s="33"/>
      <c r="Y129" s="33"/>
      <c r="Z129" s="33"/>
      <c r="AA129" s="33"/>
      <c r="AB129" s="33"/>
      <c r="AC129" s="33"/>
      <c r="AD129" s="33"/>
      <c r="AE129" s="33"/>
    </row>
    <row r="130" spans="1:65" s="2" customFormat="1" ht="15.2" customHeight="1">
      <c r="A130" s="33"/>
      <c r="B130" s="34"/>
      <c r="C130" s="28" t="s">
        <v>26</v>
      </c>
      <c r="D130" s="33"/>
      <c r="E130" s="33"/>
      <c r="F130" s="26" t="str">
        <f>IF(E18="","",E18)</f>
        <v>Vyplň údaj</v>
      </c>
      <c r="G130" s="33"/>
      <c r="H130" s="33"/>
      <c r="I130" s="95" t="s">
        <v>30</v>
      </c>
      <c r="J130" s="31" t="str">
        <f>E24</f>
        <v xml:space="preserve"> </v>
      </c>
      <c r="K130" s="33"/>
      <c r="L130" s="43"/>
      <c r="S130" s="33"/>
      <c r="T130" s="33"/>
      <c r="U130" s="33"/>
      <c r="V130" s="33"/>
      <c r="W130" s="33"/>
      <c r="X130" s="33"/>
      <c r="Y130" s="33"/>
      <c r="Z130" s="33"/>
      <c r="AA130" s="33"/>
      <c r="AB130" s="33"/>
      <c r="AC130" s="33"/>
      <c r="AD130" s="33"/>
      <c r="AE130" s="33"/>
    </row>
    <row r="131" spans="1:65" s="2" customFormat="1" ht="10.35" customHeight="1">
      <c r="A131" s="33"/>
      <c r="B131" s="34"/>
      <c r="C131" s="33"/>
      <c r="D131" s="33"/>
      <c r="E131" s="33"/>
      <c r="F131" s="33"/>
      <c r="G131" s="33"/>
      <c r="H131" s="33"/>
      <c r="I131" s="94"/>
      <c r="J131" s="33"/>
      <c r="K131" s="33"/>
      <c r="L131" s="43"/>
      <c r="S131" s="33"/>
      <c r="T131" s="33"/>
      <c r="U131" s="33"/>
      <c r="V131" s="33"/>
      <c r="W131" s="33"/>
      <c r="X131" s="33"/>
      <c r="Y131" s="33"/>
      <c r="Z131" s="33"/>
      <c r="AA131" s="33"/>
      <c r="AB131" s="33"/>
      <c r="AC131" s="33"/>
      <c r="AD131" s="33"/>
      <c r="AE131" s="33"/>
    </row>
    <row r="132" spans="1:65" s="11" customFormat="1" ht="29.25" customHeight="1">
      <c r="A132" s="134"/>
      <c r="B132" s="135"/>
      <c r="C132" s="136" t="s">
        <v>127</v>
      </c>
      <c r="D132" s="137" t="s">
        <v>57</v>
      </c>
      <c r="E132" s="137" t="s">
        <v>53</v>
      </c>
      <c r="F132" s="137" t="s">
        <v>54</v>
      </c>
      <c r="G132" s="137" t="s">
        <v>128</v>
      </c>
      <c r="H132" s="137" t="s">
        <v>129</v>
      </c>
      <c r="I132" s="138" t="s">
        <v>130</v>
      </c>
      <c r="J132" s="137" t="s">
        <v>106</v>
      </c>
      <c r="K132" s="139" t="s">
        <v>131</v>
      </c>
      <c r="L132" s="140"/>
      <c r="M132" s="63" t="s">
        <v>1</v>
      </c>
      <c r="N132" s="64" t="s">
        <v>36</v>
      </c>
      <c r="O132" s="64" t="s">
        <v>132</v>
      </c>
      <c r="P132" s="64" t="s">
        <v>133</v>
      </c>
      <c r="Q132" s="64" t="s">
        <v>134</v>
      </c>
      <c r="R132" s="64" t="s">
        <v>135</v>
      </c>
      <c r="S132" s="64" t="s">
        <v>136</v>
      </c>
      <c r="T132" s="65" t="s">
        <v>137</v>
      </c>
      <c r="U132" s="134"/>
      <c r="V132" s="134"/>
      <c r="W132" s="134"/>
      <c r="X132" s="134"/>
      <c r="Y132" s="134"/>
      <c r="Z132" s="134"/>
      <c r="AA132" s="134"/>
      <c r="AB132" s="134"/>
      <c r="AC132" s="134"/>
      <c r="AD132" s="134"/>
      <c r="AE132" s="134"/>
    </row>
    <row r="133" spans="1:65" s="2" customFormat="1" ht="22.9" customHeight="1">
      <c r="A133" s="33"/>
      <c r="B133" s="34"/>
      <c r="C133" s="70" t="s">
        <v>138</v>
      </c>
      <c r="D133" s="33"/>
      <c r="E133" s="33"/>
      <c r="F133" s="33"/>
      <c r="G133" s="33"/>
      <c r="H133" s="33"/>
      <c r="I133" s="94"/>
      <c r="J133" s="141">
        <f>BK133</f>
        <v>0</v>
      </c>
      <c r="K133" s="33"/>
      <c r="L133" s="34"/>
      <c r="M133" s="66"/>
      <c r="N133" s="57"/>
      <c r="O133" s="67"/>
      <c r="P133" s="142">
        <f>P134+P744+P750</f>
        <v>0</v>
      </c>
      <c r="Q133" s="67"/>
      <c r="R133" s="142">
        <f>R134+R744+R750</f>
        <v>2715.3479022000006</v>
      </c>
      <c r="S133" s="67"/>
      <c r="T133" s="143">
        <f>T134+T744+T750</f>
        <v>5552.6080000000011</v>
      </c>
      <c r="U133" s="33"/>
      <c r="V133" s="33"/>
      <c r="W133" s="33"/>
      <c r="X133" s="33"/>
      <c r="Y133" s="33"/>
      <c r="Z133" s="33"/>
      <c r="AA133" s="33"/>
      <c r="AB133" s="33"/>
      <c r="AC133" s="33"/>
      <c r="AD133" s="33"/>
      <c r="AE133" s="33"/>
      <c r="AT133" s="18" t="s">
        <v>71</v>
      </c>
      <c r="AU133" s="18" t="s">
        <v>108</v>
      </c>
      <c r="BK133" s="144">
        <f>BK134+BK744+BK750</f>
        <v>0</v>
      </c>
    </row>
    <row r="134" spans="1:65" s="12" customFormat="1" ht="25.9" customHeight="1">
      <c r="B134" s="145"/>
      <c r="D134" s="146" t="s">
        <v>71</v>
      </c>
      <c r="E134" s="147" t="s">
        <v>139</v>
      </c>
      <c r="F134" s="147" t="s">
        <v>140</v>
      </c>
      <c r="I134" s="148"/>
      <c r="J134" s="149">
        <f>BK134</f>
        <v>0</v>
      </c>
      <c r="L134" s="145"/>
      <c r="M134" s="150"/>
      <c r="N134" s="151"/>
      <c r="O134" s="151"/>
      <c r="P134" s="152">
        <f>P135+P265+P273+P436+P495+P698+P737</f>
        <v>0</v>
      </c>
      <c r="Q134" s="151"/>
      <c r="R134" s="152">
        <f>R135+R265+R273+R436+R495+R698+R737</f>
        <v>2715.2858022000005</v>
      </c>
      <c r="S134" s="151"/>
      <c r="T134" s="153">
        <f>T135+T265+T273+T436+T495+T698+T737</f>
        <v>5552.6080000000011</v>
      </c>
      <c r="AR134" s="146" t="s">
        <v>80</v>
      </c>
      <c r="AT134" s="154" t="s">
        <v>71</v>
      </c>
      <c r="AU134" s="154" t="s">
        <v>72</v>
      </c>
      <c r="AY134" s="146" t="s">
        <v>141</v>
      </c>
      <c r="BK134" s="155">
        <f>BK135+BK265+BK273+BK436+BK495+BK698+BK737</f>
        <v>0</v>
      </c>
    </row>
    <row r="135" spans="1:65" s="12" customFormat="1" ht="22.9" customHeight="1">
      <c r="B135" s="145"/>
      <c r="D135" s="146" t="s">
        <v>71</v>
      </c>
      <c r="E135" s="156" t="s">
        <v>80</v>
      </c>
      <c r="F135" s="156" t="s">
        <v>142</v>
      </c>
      <c r="I135" s="148"/>
      <c r="J135" s="157">
        <f>BK135</f>
        <v>0</v>
      </c>
      <c r="L135" s="145"/>
      <c r="M135" s="150"/>
      <c r="N135" s="151"/>
      <c r="O135" s="151"/>
      <c r="P135" s="152">
        <f>SUM(P136:P264)</f>
        <v>0</v>
      </c>
      <c r="Q135" s="151"/>
      <c r="R135" s="152">
        <f>SUM(R136:R264)</f>
        <v>507.10890000000001</v>
      </c>
      <c r="S135" s="151"/>
      <c r="T135" s="153">
        <f>SUM(T136:T264)</f>
        <v>5399.85</v>
      </c>
      <c r="AR135" s="146" t="s">
        <v>80</v>
      </c>
      <c r="AT135" s="154" t="s">
        <v>71</v>
      </c>
      <c r="AU135" s="154" t="s">
        <v>80</v>
      </c>
      <c r="AY135" s="146" t="s">
        <v>141</v>
      </c>
      <c r="BK135" s="155">
        <f>SUM(BK136:BK264)</f>
        <v>0</v>
      </c>
    </row>
    <row r="136" spans="1:65" s="2" customFormat="1" ht="21.75" customHeight="1">
      <c r="A136" s="33"/>
      <c r="B136" s="158"/>
      <c r="C136" s="159" t="s">
        <v>143</v>
      </c>
      <c r="D136" s="159" t="s">
        <v>144</v>
      </c>
      <c r="E136" s="160" t="s">
        <v>145</v>
      </c>
      <c r="F136" s="161" t="s">
        <v>146</v>
      </c>
      <c r="G136" s="162" t="s">
        <v>147</v>
      </c>
      <c r="H136" s="163">
        <v>56.6</v>
      </c>
      <c r="I136" s="164"/>
      <c r="J136" s="165">
        <f>ROUND(I136*H136,2)</f>
        <v>0</v>
      </c>
      <c r="K136" s="161" t="s">
        <v>148</v>
      </c>
      <c r="L136" s="34"/>
      <c r="M136" s="166" t="s">
        <v>1</v>
      </c>
      <c r="N136" s="167" t="s">
        <v>37</v>
      </c>
      <c r="O136" s="59"/>
      <c r="P136" s="168">
        <f>O136*H136</f>
        <v>0</v>
      </c>
      <c r="Q136" s="168">
        <v>0</v>
      </c>
      <c r="R136" s="168">
        <f>Q136*H136</f>
        <v>0</v>
      </c>
      <c r="S136" s="168">
        <v>0</v>
      </c>
      <c r="T136" s="169">
        <f>S136*H136</f>
        <v>0</v>
      </c>
      <c r="U136" s="33"/>
      <c r="V136" s="33"/>
      <c r="W136" s="33"/>
      <c r="X136" s="33"/>
      <c r="Y136" s="33"/>
      <c r="Z136" s="33"/>
      <c r="AA136" s="33"/>
      <c r="AB136" s="33"/>
      <c r="AC136" s="33"/>
      <c r="AD136" s="33"/>
      <c r="AE136" s="33"/>
      <c r="AR136" s="170" t="s">
        <v>149</v>
      </c>
      <c r="AT136" s="170" t="s">
        <v>144</v>
      </c>
      <c r="AU136" s="170" t="s">
        <v>82</v>
      </c>
      <c r="AY136" s="18" t="s">
        <v>141</v>
      </c>
      <c r="BE136" s="171">
        <f>IF(N136="základní",J136,0)</f>
        <v>0</v>
      </c>
      <c r="BF136" s="171">
        <f>IF(N136="snížená",J136,0)</f>
        <v>0</v>
      </c>
      <c r="BG136" s="171">
        <f>IF(N136="zákl. přenesená",J136,0)</f>
        <v>0</v>
      </c>
      <c r="BH136" s="171">
        <f>IF(N136="sníž. přenesená",J136,0)</f>
        <v>0</v>
      </c>
      <c r="BI136" s="171">
        <f>IF(N136="nulová",J136,0)</f>
        <v>0</v>
      </c>
      <c r="BJ136" s="18" t="s">
        <v>80</v>
      </c>
      <c r="BK136" s="171">
        <f>ROUND(I136*H136,2)</f>
        <v>0</v>
      </c>
      <c r="BL136" s="18" t="s">
        <v>149</v>
      </c>
      <c r="BM136" s="170" t="s">
        <v>150</v>
      </c>
    </row>
    <row r="137" spans="1:65" s="2" customFormat="1" ht="19.5">
      <c r="A137" s="33"/>
      <c r="B137" s="34"/>
      <c r="C137" s="33"/>
      <c r="D137" s="172" t="s">
        <v>151</v>
      </c>
      <c r="E137" s="33"/>
      <c r="F137" s="173" t="s">
        <v>152</v>
      </c>
      <c r="G137" s="33"/>
      <c r="H137" s="33"/>
      <c r="I137" s="94"/>
      <c r="J137" s="33"/>
      <c r="K137" s="33"/>
      <c r="L137" s="34"/>
      <c r="M137" s="174"/>
      <c r="N137" s="175"/>
      <c r="O137" s="59"/>
      <c r="P137" s="59"/>
      <c r="Q137" s="59"/>
      <c r="R137" s="59"/>
      <c r="S137" s="59"/>
      <c r="T137" s="60"/>
      <c r="U137" s="33"/>
      <c r="V137" s="33"/>
      <c r="W137" s="33"/>
      <c r="X137" s="33"/>
      <c r="Y137" s="33"/>
      <c r="Z137" s="33"/>
      <c r="AA137" s="33"/>
      <c r="AB137" s="33"/>
      <c r="AC137" s="33"/>
      <c r="AD137" s="33"/>
      <c r="AE137" s="33"/>
      <c r="AT137" s="18" t="s">
        <v>151</v>
      </c>
      <c r="AU137" s="18" t="s">
        <v>82</v>
      </c>
    </row>
    <row r="138" spans="1:65" s="2" customFormat="1" ht="29.25">
      <c r="A138" s="33"/>
      <c r="B138" s="34"/>
      <c r="C138" s="33"/>
      <c r="D138" s="172" t="s">
        <v>153</v>
      </c>
      <c r="E138" s="33"/>
      <c r="F138" s="176" t="s">
        <v>154</v>
      </c>
      <c r="G138" s="33"/>
      <c r="H138" s="33"/>
      <c r="I138" s="94"/>
      <c r="J138" s="33"/>
      <c r="K138" s="33"/>
      <c r="L138" s="34"/>
      <c r="M138" s="174"/>
      <c r="N138" s="175"/>
      <c r="O138" s="59"/>
      <c r="P138" s="59"/>
      <c r="Q138" s="59"/>
      <c r="R138" s="59"/>
      <c r="S138" s="59"/>
      <c r="T138" s="60"/>
      <c r="U138" s="33"/>
      <c r="V138" s="33"/>
      <c r="W138" s="33"/>
      <c r="X138" s="33"/>
      <c r="Y138" s="33"/>
      <c r="Z138" s="33"/>
      <c r="AA138" s="33"/>
      <c r="AB138" s="33"/>
      <c r="AC138" s="33"/>
      <c r="AD138" s="33"/>
      <c r="AE138" s="33"/>
      <c r="AT138" s="18" t="s">
        <v>153</v>
      </c>
      <c r="AU138" s="18" t="s">
        <v>82</v>
      </c>
    </row>
    <row r="139" spans="1:65" s="13" customFormat="1" ht="22.5">
      <c r="B139" s="177"/>
      <c r="D139" s="172" t="s">
        <v>155</v>
      </c>
      <c r="E139" s="178" t="s">
        <v>1</v>
      </c>
      <c r="F139" s="179" t="s">
        <v>156</v>
      </c>
      <c r="H139" s="180">
        <v>11.6</v>
      </c>
      <c r="I139" s="181"/>
      <c r="L139" s="177"/>
      <c r="M139" s="182"/>
      <c r="N139" s="183"/>
      <c r="O139" s="183"/>
      <c r="P139" s="183"/>
      <c r="Q139" s="183"/>
      <c r="R139" s="183"/>
      <c r="S139" s="183"/>
      <c r="T139" s="184"/>
      <c r="AT139" s="178" t="s">
        <v>155</v>
      </c>
      <c r="AU139" s="178" t="s">
        <v>82</v>
      </c>
      <c r="AV139" s="13" t="s">
        <v>82</v>
      </c>
      <c r="AW139" s="13" t="s">
        <v>29</v>
      </c>
      <c r="AX139" s="13" t="s">
        <v>72</v>
      </c>
      <c r="AY139" s="178" t="s">
        <v>141</v>
      </c>
    </row>
    <row r="140" spans="1:65" s="13" customFormat="1" ht="22.5">
      <c r="B140" s="177"/>
      <c r="D140" s="172" t="s">
        <v>155</v>
      </c>
      <c r="E140" s="178" t="s">
        <v>1</v>
      </c>
      <c r="F140" s="179" t="s">
        <v>157</v>
      </c>
      <c r="H140" s="180">
        <v>45</v>
      </c>
      <c r="I140" s="181"/>
      <c r="L140" s="177"/>
      <c r="M140" s="182"/>
      <c r="N140" s="183"/>
      <c r="O140" s="183"/>
      <c r="P140" s="183"/>
      <c r="Q140" s="183"/>
      <c r="R140" s="183"/>
      <c r="S140" s="183"/>
      <c r="T140" s="184"/>
      <c r="AT140" s="178" t="s">
        <v>155</v>
      </c>
      <c r="AU140" s="178" t="s">
        <v>82</v>
      </c>
      <c r="AV140" s="13" t="s">
        <v>82</v>
      </c>
      <c r="AW140" s="13" t="s">
        <v>29</v>
      </c>
      <c r="AX140" s="13" t="s">
        <v>72</v>
      </c>
      <c r="AY140" s="178" t="s">
        <v>141</v>
      </c>
    </row>
    <row r="141" spans="1:65" s="14" customFormat="1" ht="11.25">
      <c r="B141" s="185"/>
      <c r="D141" s="172" t="s">
        <v>155</v>
      </c>
      <c r="E141" s="186" t="s">
        <v>1</v>
      </c>
      <c r="F141" s="187" t="s">
        <v>158</v>
      </c>
      <c r="H141" s="188">
        <v>56.6</v>
      </c>
      <c r="I141" s="189"/>
      <c r="L141" s="185"/>
      <c r="M141" s="190"/>
      <c r="N141" s="191"/>
      <c r="O141" s="191"/>
      <c r="P141" s="191"/>
      <c r="Q141" s="191"/>
      <c r="R141" s="191"/>
      <c r="S141" s="191"/>
      <c r="T141" s="192"/>
      <c r="AT141" s="186" t="s">
        <v>155</v>
      </c>
      <c r="AU141" s="186" t="s">
        <v>82</v>
      </c>
      <c r="AV141" s="14" t="s">
        <v>149</v>
      </c>
      <c r="AW141" s="14" t="s">
        <v>29</v>
      </c>
      <c r="AX141" s="14" t="s">
        <v>80</v>
      </c>
      <c r="AY141" s="186" t="s">
        <v>141</v>
      </c>
    </row>
    <row r="142" spans="1:65" s="2" customFormat="1" ht="21.75" customHeight="1">
      <c r="A142" s="33"/>
      <c r="B142" s="158"/>
      <c r="C142" s="159" t="s">
        <v>159</v>
      </c>
      <c r="D142" s="159" t="s">
        <v>144</v>
      </c>
      <c r="E142" s="160" t="s">
        <v>160</v>
      </c>
      <c r="F142" s="161" t="s">
        <v>161</v>
      </c>
      <c r="G142" s="162" t="s">
        <v>162</v>
      </c>
      <c r="H142" s="163">
        <v>30</v>
      </c>
      <c r="I142" s="164"/>
      <c r="J142" s="165">
        <f>ROUND(I142*H142,2)</f>
        <v>0</v>
      </c>
      <c r="K142" s="161" t="s">
        <v>148</v>
      </c>
      <c r="L142" s="34"/>
      <c r="M142" s="166" t="s">
        <v>1</v>
      </c>
      <c r="N142" s="167" t="s">
        <v>37</v>
      </c>
      <c r="O142" s="59"/>
      <c r="P142" s="168">
        <f>O142*H142</f>
        <v>0</v>
      </c>
      <c r="Q142" s="168">
        <v>4.6980000000000001E-2</v>
      </c>
      <c r="R142" s="168">
        <f>Q142*H142</f>
        <v>1.4094</v>
      </c>
      <c r="S142" s="168">
        <v>0</v>
      </c>
      <c r="T142" s="169">
        <f>S142*H142</f>
        <v>0</v>
      </c>
      <c r="U142" s="33"/>
      <c r="V142" s="33"/>
      <c r="W142" s="33"/>
      <c r="X142" s="33"/>
      <c r="Y142" s="33"/>
      <c r="Z142" s="33"/>
      <c r="AA142" s="33"/>
      <c r="AB142" s="33"/>
      <c r="AC142" s="33"/>
      <c r="AD142" s="33"/>
      <c r="AE142" s="33"/>
      <c r="AR142" s="170" t="s">
        <v>149</v>
      </c>
      <c r="AT142" s="170" t="s">
        <v>144</v>
      </c>
      <c r="AU142" s="170" t="s">
        <v>82</v>
      </c>
      <c r="AY142" s="18" t="s">
        <v>141</v>
      </c>
      <c r="BE142" s="171">
        <f>IF(N142="základní",J142,0)</f>
        <v>0</v>
      </c>
      <c r="BF142" s="171">
        <f>IF(N142="snížená",J142,0)</f>
        <v>0</v>
      </c>
      <c r="BG142" s="171">
        <f>IF(N142="zákl. přenesená",J142,0)</f>
        <v>0</v>
      </c>
      <c r="BH142" s="171">
        <f>IF(N142="sníž. přenesená",J142,0)</f>
        <v>0</v>
      </c>
      <c r="BI142" s="171">
        <f>IF(N142="nulová",J142,0)</f>
        <v>0</v>
      </c>
      <c r="BJ142" s="18" t="s">
        <v>80</v>
      </c>
      <c r="BK142" s="171">
        <f>ROUND(I142*H142,2)</f>
        <v>0</v>
      </c>
      <c r="BL142" s="18" t="s">
        <v>149</v>
      </c>
      <c r="BM142" s="170" t="s">
        <v>163</v>
      </c>
    </row>
    <row r="143" spans="1:65" s="2" customFormat="1" ht="29.25">
      <c r="A143" s="33"/>
      <c r="B143" s="34"/>
      <c r="C143" s="33"/>
      <c r="D143" s="172" t="s">
        <v>151</v>
      </c>
      <c r="E143" s="33"/>
      <c r="F143" s="173" t="s">
        <v>164</v>
      </c>
      <c r="G143" s="33"/>
      <c r="H143" s="33"/>
      <c r="I143" s="94"/>
      <c r="J143" s="33"/>
      <c r="K143" s="33"/>
      <c r="L143" s="34"/>
      <c r="M143" s="174"/>
      <c r="N143" s="175"/>
      <c r="O143" s="59"/>
      <c r="P143" s="59"/>
      <c r="Q143" s="59"/>
      <c r="R143" s="59"/>
      <c r="S143" s="59"/>
      <c r="T143" s="60"/>
      <c r="U143" s="33"/>
      <c r="V143" s="33"/>
      <c r="W143" s="33"/>
      <c r="X143" s="33"/>
      <c r="Y143" s="33"/>
      <c r="Z143" s="33"/>
      <c r="AA143" s="33"/>
      <c r="AB143" s="33"/>
      <c r="AC143" s="33"/>
      <c r="AD143" s="33"/>
      <c r="AE143" s="33"/>
      <c r="AT143" s="18" t="s">
        <v>151</v>
      </c>
      <c r="AU143" s="18" t="s">
        <v>82</v>
      </c>
    </row>
    <row r="144" spans="1:65" s="13" customFormat="1" ht="11.25">
      <c r="B144" s="177"/>
      <c r="D144" s="172" t="s">
        <v>155</v>
      </c>
      <c r="E144" s="178" t="s">
        <v>1</v>
      </c>
      <c r="F144" s="179" t="s">
        <v>165</v>
      </c>
      <c r="H144" s="180">
        <v>30</v>
      </c>
      <c r="I144" s="181"/>
      <c r="L144" s="177"/>
      <c r="M144" s="182"/>
      <c r="N144" s="183"/>
      <c r="O144" s="183"/>
      <c r="P144" s="183"/>
      <c r="Q144" s="183"/>
      <c r="R144" s="183"/>
      <c r="S144" s="183"/>
      <c r="T144" s="184"/>
      <c r="AT144" s="178" t="s">
        <v>155</v>
      </c>
      <c r="AU144" s="178" t="s">
        <v>82</v>
      </c>
      <c r="AV144" s="13" t="s">
        <v>82</v>
      </c>
      <c r="AW144" s="13" t="s">
        <v>29</v>
      </c>
      <c r="AX144" s="13" t="s">
        <v>80</v>
      </c>
      <c r="AY144" s="178" t="s">
        <v>141</v>
      </c>
    </row>
    <row r="145" spans="1:65" s="2" customFormat="1" ht="21.75" customHeight="1">
      <c r="A145" s="33"/>
      <c r="B145" s="158"/>
      <c r="C145" s="159" t="s">
        <v>166</v>
      </c>
      <c r="D145" s="159" t="s">
        <v>144</v>
      </c>
      <c r="E145" s="160" t="s">
        <v>167</v>
      </c>
      <c r="F145" s="161" t="s">
        <v>168</v>
      </c>
      <c r="G145" s="162" t="s">
        <v>169</v>
      </c>
      <c r="H145" s="163">
        <v>2450</v>
      </c>
      <c r="I145" s="164"/>
      <c r="J145" s="165">
        <f>ROUND(I145*H145,2)</f>
        <v>0</v>
      </c>
      <c r="K145" s="161" t="s">
        <v>148</v>
      </c>
      <c r="L145" s="34"/>
      <c r="M145" s="166" t="s">
        <v>1</v>
      </c>
      <c r="N145" s="167" t="s">
        <v>37</v>
      </c>
      <c r="O145" s="59"/>
      <c r="P145" s="168">
        <f>O145*H145</f>
        <v>0</v>
      </c>
      <c r="Q145" s="168">
        <v>0</v>
      </c>
      <c r="R145" s="168">
        <f>Q145*H145</f>
        <v>0</v>
      </c>
      <c r="S145" s="168">
        <v>0.255</v>
      </c>
      <c r="T145" s="169">
        <f>S145*H145</f>
        <v>624.75</v>
      </c>
      <c r="U145" s="33"/>
      <c r="V145" s="33"/>
      <c r="W145" s="33"/>
      <c r="X145" s="33"/>
      <c r="Y145" s="33"/>
      <c r="Z145" s="33"/>
      <c r="AA145" s="33"/>
      <c r="AB145" s="33"/>
      <c r="AC145" s="33"/>
      <c r="AD145" s="33"/>
      <c r="AE145" s="33"/>
      <c r="AR145" s="170" t="s">
        <v>149</v>
      </c>
      <c r="AT145" s="170" t="s">
        <v>144</v>
      </c>
      <c r="AU145" s="170" t="s">
        <v>82</v>
      </c>
      <c r="AY145" s="18" t="s">
        <v>141</v>
      </c>
      <c r="BE145" s="171">
        <f>IF(N145="základní",J145,0)</f>
        <v>0</v>
      </c>
      <c r="BF145" s="171">
        <f>IF(N145="snížená",J145,0)</f>
        <v>0</v>
      </c>
      <c r="BG145" s="171">
        <f>IF(N145="zákl. přenesená",J145,0)</f>
        <v>0</v>
      </c>
      <c r="BH145" s="171">
        <f>IF(N145="sníž. přenesená",J145,0)</f>
        <v>0</v>
      </c>
      <c r="BI145" s="171">
        <f>IF(N145="nulová",J145,0)</f>
        <v>0</v>
      </c>
      <c r="BJ145" s="18" t="s">
        <v>80</v>
      </c>
      <c r="BK145" s="171">
        <f>ROUND(I145*H145,2)</f>
        <v>0</v>
      </c>
      <c r="BL145" s="18" t="s">
        <v>149</v>
      </c>
      <c r="BM145" s="170" t="s">
        <v>170</v>
      </c>
    </row>
    <row r="146" spans="1:65" s="2" customFormat="1" ht="48.75">
      <c r="A146" s="33"/>
      <c r="B146" s="34"/>
      <c r="C146" s="33"/>
      <c r="D146" s="172" t="s">
        <v>151</v>
      </c>
      <c r="E146" s="33"/>
      <c r="F146" s="173" t="s">
        <v>171</v>
      </c>
      <c r="G146" s="33"/>
      <c r="H146" s="33"/>
      <c r="I146" s="94"/>
      <c r="J146" s="33"/>
      <c r="K146" s="33"/>
      <c r="L146" s="34"/>
      <c r="M146" s="174"/>
      <c r="N146" s="175"/>
      <c r="O146" s="59"/>
      <c r="P146" s="59"/>
      <c r="Q146" s="59"/>
      <c r="R146" s="59"/>
      <c r="S146" s="59"/>
      <c r="T146" s="60"/>
      <c r="U146" s="33"/>
      <c r="V146" s="33"/>
      <c r="W146" s="33"/>
      <c r="X146" s="33"/>
      <c r="Y146" s="33"/>
      <c r="Z146" s="33"/>
      <c r="AA146" s="33"/>
      <c r="AB146" s="33"/>
      <c r="AC146" s="33"/>
      <c r="AD146" s="33"/>
      <c r="AE146" s="33"/>
      <c r="AT146" s="18" t="s">
        <v>151</v>
      </c>
      <c r="AU146" s="18" t="s">
        <v>82</v>
      </c>
    </row>
    <row r="147" spans="1:65" s="2" customFormat="1" ht="146.25">
      <c r="A147" s="33"/>
      <c r="B147" s="34"/>
      <c r="C147" s="33"/>
      <c r="D147" s="172" t="s">
        <v>153</v>
      </c>
      <c r="E147" s="33"/>
      <c r="F147" s="176" t="s">
        <v>172</v>
      </c>
      <c r="G147" s="33"/>
      <c r="H147" s="33"/>
      <c r="I147" s="94"/>
      <c r="J147" s="33"/>
      <c r="K147" s="33"/>
      <c r="L147" s="34"/>
      <c r="M147" s="174"/>
      <c r="N147" s="175"/>
      <c r="O147" s="59"/>
      <c r="P147" s="59"/>
      <c r="Q147" s="59"/>
      <c r="R147" s="59"/>
      <c r="S147" s="59"/>
      <c r="T147" s="60"/>
      <c r="U147" s="33"/>
      <c r="V147" s="33"/>
      <c r="W147" s="33"/>
      <c r="X147" s="33"/>
      <c r="Y147" s="33"/>
      <c r="Z147" s="33"/>
      <c r="AA147" s="33"/>
      <c r="AB147" s="33"/>
      <c r="AC147" s="33"/>
      <c r="AD147" s="33"/>
      <c r="AE147" s="33"/>
      <c r="AT147" s="18" t="s">
        <v>153</v>
      </c>
      <c r="AU147" s="18" t="s">
        <v>82</v>
      </c>
    </row>
    <row r="148" spans="1:65" s="13" customFormat="1" ht="11.25">
      <c r="B148" s="177"/>
      <c r="D148" s="172" t="s">
        <v>155</v>
      </c>
      <c r="E148" s="178" t="s">
        <v>1</v>
      </c>
      <c r="F148" s="179" t="s">
        <v>173</v>
      </c>
      <c r="H148" s="180">
        <v>2250</v>
      </c>
      <c r="I148" s="181"/>
      <c r="L148" s="177"/>
      <c r="M148" s="182"/>
      <c r="N148" s="183"/>
      <c r="O148" s="183"/>
      <c r="P148" s="183"/>
      <c r="Q148" s="183"/>
      <c r="R148" s="183"/>
      <c r="S148" s="183"/>
      <c r="T148" s="184"/>
      <c r="AT148" s="178" t="s">
        <v>155</v>
      </c>
      <c r="AU148" s="178" t="s">
        <v>82</v>
      </c>
      <c r="AV148" s="13" t="s">
        <v>82</v>
      </c>
      <c r="AW148" s="13" t="s">
        <v>29</v>
      </c>
      <c r="AX148" s="13" t="s">
        <v>72</v>
      </c>
      <c r="AY148" s="178" t="s">
        <v>141</v>
      </c>
    </row>
    <row r="149" spans="1:65" s="13" customFormat="1" ht="11.25">
      <c r="B149" s="177"/>
      <c r="D149" s="172" t="s">
        <v>155</v>
      </c>
      <c r="E149" s="178" t="s">
        <v>1</v>
      </c>
      <c r="F149" s="179" t="s">
        <v>174</v>
      </c>
      <c r="H149" s="180">
        <v>200</v>
      </c>
      <c r="I149" s="181"/>
      <c r="L149" s="177"/>
      <c r="M149" s="182"/>
      <c r="N149" s="183"/>
      <c r="O149" s="183"/>
      <c r="P149" s="183"/>
      <c r="Q149" s="183"/>
      <c r="R149" s="183"/>
      <c r="S149" s="183"/>
      <c r="T149" s="184"/>
      <c r="AT149" s="178" t="s">
        <v>155</v>
      </c>
      <c r="AU149" s="178" t="s">
        <v>82</v>
      </c>
      <c r="AV149" s="13" t="s">
        <v>82</v>
      </c>
      <c r="AW149" s="13" t="s">
        <v>29</v>
      </c>
      <c r="AX149" s="13" t="s">
        <v>72</v>
      </c>
      <c r="AY149" s="178" t="s">
        <v>141</v>
      </c>
    </row>
    <row r="150" spans="1:65" s="14" customFormat="1" ht="11.25">
      <c r="B150" s="185"/>
      <c r="D150" s="172" t="s">
        <v>155</v>
      </c>
      <c r="E150" s="186" t="s">
        <v>1</v>
      </c>
      <c r="F150" s="187" t="s">
        <v>158</v>
      </c>
      <c r="H150" s="188">
        <v>2450</v>
      </c>
      <c r="I150" s="189"/>
      <c r="L150" s="185"/>
      <c r="M150" s="190"/>
      <c r="N150" s="191"/>
      <c r="O150" s="191"/>
      <c r="P150" s="191"/>
      <c r="Q150" s="191"/>
      <c r="R150" s="191"/>
      <c r="S150" s="191"/>
      <c r="T150" s="192"/>
      <c r="AT150" s="186" t="s">
        <v>155</v>
      </c>
      <c r="AU150" s="186" t="s">
        <v>82</v>
      </c>
      <c r="AV150" s="14" t="s">
        <v>149</v>
      </c>
      <c r="AW150" s="14" t="s">
        <v>29</v>
      </c>
      <c r="AX150" s="14" t="s">
        <v>80</v>
      </c>
      <c r="AY150" s="186" t="s">
        <v>141</v>
      </c>
    </row>
    <row r="151" spans="1:65" s="15" customFormat="1" ht="22.5">
      <c r="B151" s="193"/>
      <c r="D151" s="172" t="s">
        <v>155</v>
      </c>
      <c r="E151" s="194" t="s">
        <v>1</v>
      </c>
      <c r="F151" s="195" t="s">
        <v>175</v>
      </c>
      <c r="H151" s="194" t="s">
        <v>1</v>
      </c>
      <c r="I151" s="196"/>
      <c r="L151" s="193"/>
      <c r="M151" s="197"/>
      <c r="N151" s="198"/>
      <c r="O151" s="198"/>
      <c r="P151" s="198"/>
      <c r="Q151" s="198"/>
      <c r="R151" s="198"/>
      <c r="S151" s="198"/>
      <c r="T151" s="199"/>
      <c r="AT151" s="194" t="s">
        <v>155</v>
      </c>
      <c r="AU151" s="194" t="s">
        <v>82</v>
      </c>
      <c r="AV151" s="15" t="s">
        <v>80</v>
      </c>
      <c r="AW151" s="15" t="s">
        <v>29</v>
      </c>
      <c r="AX151" s="15" t="s">
        <v>72</v>
      </c>
      <c r="AY151" s="194" t="s">
        <v>141</v>
      </c>
    </row>
    <row r="152" spans="1:65" s="2" customFormat="1" ht="16.5" customHeight="1">
      <c r="A152" s="33"/>
      <c r="B152" s="158"/>
      <c r="C152" s="159" t="s">
        <v>176</v>
      </c>
      <c r="D152" s="159" t="s">
        <v>144</v>
      </c>
      <c r="E152" s="160" t="s">
        <v>177</v>
      </c>
      <c r="F152" s="161" t="s">
        <v>178</v>
      </c>
      <c r="G152" s="162" t="s">
        <v>162</v>
      </c>
      <c r="H152" s="163">
        <v>245</v>
      </c>
      <c r="I152" s="164"/>
      <c r="J152" s="165">
        <f>ROUND(I152*H152,2)</f>
        <v>0</v>
      </c>
      <c r="K152" s="161" t="s">
        <v>148</v>
      </c>
      <c r="L152" s="34"/>
      <c r="M152" s="166" t="s">
        <v>1</v>
      </c>
      <c r="N152" s="167" t="s">
        <v>37</v>
      </c>
      <c r="O152" s="59"/>
      <c r="P152" s="168">
        <f>O152*H152</f>
        <v>0</v>
      </c>
      <c r="Q152" s="168">
        <v>0</v>
      </c>
      <c r="R152" s="168">
        <f>Q152*H152</f>
        <v>0</v>
      </c>
      <c r="S152" s="168">
        <v>0</v>
      </c>
      <c r="T152" s="169">
        <f>S152*H152</f>
        <v>0</v>
      </c>
      <c r="U152" s="33"/>
      <c r="V152" s="33"/>
      <c r="W152" s="33"/>
      <c r="X152" s="33"/>
      <c r="Y152" s="33"/>
      <c r="Z152" s="33"/>
      <c r="AA152" s="33"/>
      <c r="AB152" s="33"/>
      <c r="AC152" s="33"/>
      <c r="AD152" s="33"/>
      <c r="AE152" s="33"/>
      <c r="AR152" s="170" t="s">
        <v>149</v>
      </c>
      <c r="AT152" s="170" t="s">
        <v>144</v>
      </c>
      <c r="AU152" s="170" t="s">
        <v>82</v>
      </c>
      <c r="AY152" s="18" t="s">
        <v>141</v>
      </c>
      <c r="BE152" s="171">
        <f>IF(N152="základní",J152,0)</f>
        <v>0</v>
      </c>
      <c r="BF152" s="171">
        <f>IF(N152="snížená",J152,0)</f>
        <v>0</v>
      </c>
      <c r="BG152" s="171">
        <f>IF(N152="zákl. přenesená",J152,0)</f>
        <v>0</v>
      </c>
      <c r="BH152" s="171">
        <f>IF(N152="sníž. přenesená",J152,0)</f>
        <v>0</v>
      </c>
      <c r="BI152" s="171">
        <f>IF(N152="nulová",J152,0)</f>
        <v>0</v>
      </c>
      <c r="BJ152" s="18" t="s">
        <v>80</v>
      </c>
      <c r="BK152" s="171">
        <f>ROUND(I152*H152,2)</f>
        <v>0</v>
      </c>
      <c r="BL152" s="18" t="s">
        <v>149</v>
      </c>
      <c r="BM152" s="170" t="s">
        <v>179</v>
      </c>
    </row>
    <row r="153" spans="1:65" s="2" customFormat="1" ht="11.25">
      <c r="A153" s="33"/>
      <c r="B153" s="34"/>
      <c r="C153" s="33"/>
      <c r="D153" s="172" t="s">
        <v>151</v>
      </c>
      <c r="E153" s="33"/>
      <c r="F153" s="173" t="s">
        <v>178</v>
      </c>
      <c r="G153" s="33"/>
      <c r="H153" s="33"/>
      <c r="I153" s="94"/>
      <c r="J153" s="33"/>
      <c r="K153" s="33"/>
      <c r="L153" s="34"/>
      <c r="M153" s="174"/>
      <c r="N153" s="175"/>
      <c r="O153" s="59"/>
      <c r="P153" s="59"/>
      <c r="Q153" s="59"/>
      <c r="R153" s="59"/>
      <c r="S153" s="59"/>
      <c r="T153" s="60"/>
      <c r="U153" s="33"/>
      <c r="V153" s="33"/>
      <c r="W153" s="33"/>
      <c r="X153" s="33"/>
      <c r="Y153" s="33"/>
      <c r="Z153" s="33"/>
      <c r="AA153" s="33"/>
      <c r="AB153" s="33"/>
      <c r="AC153" s="33"/>
      <c r="AD153" s="33"/>
      <c r="AE153" s="33"/>
      <c r="AT153" s="18" t="s">
        <v>151</v>
      </c>
      <c r="AU153" s="18" t="s">
        <v>82</v>
      </c>
    </row>
    <row r="154" spans="1:65" s="15" customFormat="1" ht="22.5">
      <c r="B154" s="193"/>
      <c r="D154" s="172" t="s">
        <v>155</v>
      </c>
      <c r="E154" s="194" t="s">
        <v>1</v>
      </c>
      <c r="F154" s="195" t="s">
        <v>180</v>
      </c>
      <c r="H154" s="194" t="s">
        <v>1</v>
      </c>
      <c r="I154" s="196"/>
      <c r="L154" s="193"/>
      <c r="M154" s="197"/>
      <c r="N154" s="198"/>
      <c r="O154" s="198"/>
      <c r="P154" s="198"/>
      <c r="Q154" s="198"/>
      <c r="R154" s="198"/>
      <c r="S154" s="198"/>
      <c r="T154" s="199"/>
      <c r="AT154" s="194" t="s">
        <v>155</v>
      </c>
      <c r="AU154" s="194" t="s">
        <v>82</v>
      </c>
      <c r="AV154" s="15" t="s">
        <v>80</v>
      </c>
      <c r="AW154" s="15" t="s">
        <v>29</v>
      </c>
      <c r="AX154" s="15" t="s">
        <v>72</v>
      </c>
      <c r="AY154" s="194" t="s">
        <v>141</v>
      </c>
    </row>
    <row r="155" spans="1:65" s="13" customFormat="1" ht="22.5">
      <c r="B155" s="177"/>
      <c r="D155" s="172" t="s">
        <v>155</v>
      </c>
      <c r="E155" s="178" t="s">
        <v>1</v>
      </c>
      <c r="F155" s="179" t="s">
        <v>181</v>
      </c>
      <c r="H155" s="180">
        <v>245</v>
      </c>
      <c r="I155" s="181"/>
      <c r="L155" s="177"/>
      <c r="M155" s="182"/>
      <c r="N155" s="183"/>
      <c r="O155" s="183"/>
      <c r="P155" s="183"/>
      <c r="Q155" s="183"/>
      <c r="R155" s="183"/>
      <c r="S155" s="183"/>
      <c r="T155" s="184"/>
      <c r="AT155" s="178" t="s">
        <v>155</v>
      </c>
      <c r="AU155" s="178" t="s">
        <v>82</v>
      </c>
      <c r="AV155" s="13" t="s">
        <v>82</v>
      </c>
      <c r="AW155" s="13" t="s">
        <v>29</v>
      </c>
      <c r="AX155" s="13" t="s">
        <v>80</v>
      </c>
      <c r="AY155" s="178" t="s">
        <v>141</v>
      </c>
    </row>
    <row r="156" spans="1:65" s="2" customFormat="1" ht="21.75" customHeight="1">
      <c r="A156" s="33"/>
      <c r="B156" s="158"/>
      <c r="C156" s="159" t="s">
        <v>182</v>
      </c>
      <c r="D156" s="159" t="s">
        <v>144</v>
      </c>
      <c r="E156" s="160" t="s">
        <v>183</v>
      </c>
      <c r="F156" s="161" t="s">
        <v>184</v>
      </c>
      <c r="G156" s="162" t="s">
        <v>169</v>
      </c>
      <c r="H156" s="163">
        <v>270</v>
      </c>
      <c r="I156" s="164"/>
      <c r="J156" s="165">
        <f>ROUND(I156*H156,2)</f>
        <v>0</v>
      </c>
      <c r="K156" s="161" t="s">
        <v>148</v>
      </c>
      <c r="L156" s="34"/>
      <c r="M156" s="166" t="s">
        <v>1</v>
      </c>
      <c r="N156" s="167" t="s">
        <v>37</v>
      </c>
      <c r="O156" s="59"/>
      <c r="P156" s="168">
        <f>O156*H156</f>
        <v>0</v>
      </c>
      <c r="Q156" s="168">
        <v>0</v>
      </c>
      <c r="R156" s="168">
        <f>Q156*H156</f>
        <v>0</v>
      </c>
      <c r="S156" s="168">
        <v>0.32</v>
      </c>
      <c r="T156" s="169">
        <f>S156*H156</f>
        <v>86.4</v>
      </c>
      <c r="U156" s="33"/>
      <c r="V156" s="33"/>
      <c r="W156" s="33"/>
      <c r="X156" s="33"/>
      <c r="Y156" s="33"/>
      <c r="Z156" s="33"/>
      <c r="AA156" s="33"/>
      <c r="AB156" s="33"/>
      <c r="AC156" s="33"/>
      <c r="AD156" s="33"/>
      <c r="AE156" s="33"/>
      <c r="AR156" s="170" t="s">
        <v>149</v>
      </c>
      <c r="AT156" s="170" t="s">
        <v>144</v>
      </c>
      <c r="AU156" s="170" t="s">
        <v>82</v>
      </c>
      <c r="AY156" s="18" t="s">
        <v>141</v>
      </c>
      <c r="BE156" s="171">
        <f>IF(N156="základní",J156,0)</f>
        <v>0</v>
      </c>
      <c r="BF156" s="171">
        <f>IF(N156="snížená",J156,0)</f>
        <v>0</v>
      </c>
      <c r="BG156" s="171">
        <f>IF(N156="zákl. přenesená",J156,0)</f>
        <v>0</v>
      </c>
      <c r="BH156" s="171">
        <f>IF(N156="sníž. přenesená",J156,0)</f>
        <v>0</v>
      </c>
      <c r="BI156" s="171">
        <f>IF(N156="nulová",J156,0)</f>
        <v>0</v>
      </c>
      <c r="BJ156" s="18" t="s">
        <v>80</v>
      </c>
      <c r="BK156" s="171">
        <f>ROUND(I156*H156,2)</f>
        <v>0</v>
      </c>
      <c r="BL156" s="18" t="s">
        <v>149</v>
      </c>
      <c r="BM156" s="170" t="s">
        <v>185</v>
      </c>
    </row>
    <row r="157" spans="1:65" s="2" customFormat="1" ht="39">
      <c r="A157" s="33"/>
      <c r="B157" s="34"/>
      <c r="C157" s="33"/>
      <c r="D157" s="172" t="s">
        <v>151</v>
      </c>
      <c r="E157" s="33"/>
      <c r="F157" s="173" t="s">
        <v>186</v>
      </c>
      <c r="G157" s="33"/>
      <c r="H157" s="33"/>
      <c r="I157" s="94"/>
      <c r="J157" s="33"/>
      <c r="K157" s="33"/>
      <c r="L157" s="34"/>
      <c r="M157" s="174"/>
      <c r="N157" s="175"/>
      <c r="O157" s="59"/>
      <c r="P157" s="59"/>
      <c r="Q157" s="59"/>
      <c r="R157" s="59"/>
      <c r="S157" s="59"/>
      <c r="T157" s="60"/>
      <c r="U157" s="33"/>
      <c r="V157" s="33"/>
      <c r="W157" s="33"/>
      <c r="X157" s="33"/>
      <c r="Y157" s="33"/>
      <c r="Z157" s="33"/>
      <c r="AA157" s="33"/>
      <c r="AB157" s="33"/>
      <c r="AC157" s="33"/>
      <c r="AD157" s="33"/>
      <c r="AE157" s="33"/>
      <c r="AT157" s="18" t="s">
        <v>151</v>
      </c>
      <c r="AU157" s="18" t="s">
        <v>82</v>
      </c>
    </row>
    <row r="158" spans="1:65" s="2" customFormat="1" ht="146.25">
      <c r="A158" s="33"/>
      <c r="B158" s="34"/>
      <c r="C158" s="33"/>
      <c r="D158" s="172" t="s">
        <v>153</v>
      </c>
      <c r="E158" s="33"/>
      <c r="F158" s="176" t="s">
        <v>187</v>
      </c>
      <c r="G158" s="33"/>
      <c r="H158" s="33"/>
      <c r="I158" s="94"/>
      <c r="J158" s="33"/>
      <c r="K158" s="33"/>
      <c r="L158" s="34"/>
      <c r="M158" s="174"/>
      <c r="N158" s="175"/>
      <c r="O158" s="59"/>
      <c r="P158" s="59"/>
      <c r="Q158" s="59"/>
      <c r="R158" s="59"/>
      <c r="S158" s="59"/>
      <c r="T158" s="60"/>
      <c r="U158" s="33"/>
      <c r="V158" s="33"/>
      <c r="W158" s="33"/>
      <c r="X158" s="33"/>
      <c r="Y158" s="33"/>
      <c r="Z158" s="33"/>
      <c r="AA158" s="33"/>
      <c r="AB158" s="33"/>
      <c r="AC158" s="33"/>
      <c r="AD158" s="33"/>
      <c r="AE158" s="33"/>
      <c r="AT158" s="18" t="s">
        <v>153</v>
      </c>
      <c r="AU158" s="18" t="s">
        <v>82</v>
      </c>
    </row>
    <row r="159" spans="1:65" s="13" customFormat="1" ht="11.25">
      <c r="B159" s="177"/>
      <c r="D159" s="172" t="s">
        <v>155</v>
      </c>
      <c r="E159" s="178" t="s">
        <v>1</v>
      </c>
      <c r="F159" s="179" t="s">
        <v>188</v>
      </c>
      <c r="H159" s="180">
        <v>70</v>
      </c>
      <c r="I159" s="181"/>
      <c r="L159" s="177"/>
      <c r="M159" s="182"/>
      <c r="N159" s="183"/>
      <c r="O159" s="183"/>
      <c r="P159" s="183"/>
      <c r="Q159" s="183"/>
      <c r="R159" s="183"/>
      <c r="S159" s="183"/>
      <c r="T159" s="184"/>
      <c r="AT159" s="178" t="s">
        <v>155</v>
      </c>
      <c r="AU159" s="178" t="s">
        <v>82</v>
      </c>
      <c r="AV159" s="13" t="s">
        <v>82</v>
      </c>
      <c r="AW159" s="13" t="s">
        <v>29</v>
      </c>
      <c r="AX159" s="13" t="s">
        <v>72</v>
      </c>
      <c r="AY159" s="178" t="s">
        <v>141</v>
      </c>
    </row>
    <row r="160" spans="1:65" s="13" customFormat="1" ht="11.25">
      <c r="B160" s="177"/>
      <c r="D160" s="172" t="s">
        <v>155</v>
      </c>
      <c r="E160" s="178" t="s">
        <v>1</v>
      </c>
      <c r="F160" s="179" t="s">
        <v>189</v>
      </c>
      <c r="H160" s="180">
        <v>200</v>
      </c>
      <c r="I160" s="181"/>
      <c r="L160" s="177"/>
      <c r="M160" s="182"/>
      <c r="N160" s="183"/>
      <c r="O160" s="183"/>
      <c r="P160" s="183"/>
      <c r="Q160" s="183"/>
      <c r="R160" s="183"/>
      <c r="S160" s="183"/>
      <c r="T160" s="184"/>
      <c r="AT160" s="178" t="s">
        <v>155</v>
      </c>
      <c r="AU160" s="178" t="s">
        <v>82</v>
      </c>
      <c r="AV160" s="13" t="s">
        <v>82</v>
      </c>
      <c r="AW160" s="13" t="s">
        <v>29</v>
      </c>
      <c r="AX160" s="13" t="s">
        <v>72</v>
      </c>
      <c r="AY160" s="178" t="s">
        <v>141</v>
      </c>
    </row>
    <row r="161" spans="1:65" s="14" customFormat="1" ht="11.25">
      <c r="B161" s="185"/>
      <c r="D161" s="172" t="s">
        <v>155</v>
      </c>
      <c r="E161" s="186" t="s">
        <v>1</v>
      </c>
      <c r="F161" s="187" t="s">
        <v>158</v>
      </c>
      <c r="H161" s="188">
        <v>270</v>
      </c>
      <c r="I161" s="189"/>
      <c r="L161" s="185"/>
      <c r="M161" s="190"/>
      <c r="N161" s="191"/>
      <c r="O161" s="191"/>
      <c r="P161" s="191"/>
      <c r="Q161" s="191"/>
      <c r="R161" s="191"/>
      <c r="S161" s="191"/>
      <c r="T161" s="192"/>
      <c r="AT161" s="186" t="s">
        <v>155</v>
      </c>
      <c r="AU161" s="186" t="s">
        <v>82</v>
      </c>
      <c r="AV161" s="14" t="s">
        <v>149</v>
      </c>
      <c r="AW161" s="14" t="s">
        <v>29</v>
      </c>
      <c r="AX161" s="14" t="s">
        <v>80</v>
      </c>
      <c r="AY161" s="186" t="s">
        <v>141</v>
      </c>
    </row>
    <row r="162" spans="1:65" s="2" customFormat="1" ht="21.75" customHeight="1">
      <c r="A162" s="33"/>
      <c r="B162" s="158"/>
      <c r="C162" s="159" t="s">
        <v>190</v>
      </c>
      <c r="D162" s="159" t="s">
        <v>144</v>
      </c>
      <c r="E162" s="160" t="s">
        <v>191</v>
      </c>
      <c r="F162" s="161" t="s">
        <v>192</v>
      </c>
      <c r="G162" s="162" t="s">
        <v>169</v>
      </c>
      <c r="H162" s="163">
        <v>8000</v>
      </c>
      <c r="I162" s="164"/>
      <c r="J162" s="165">
        <f>ROUND(I162*H162,2)</f>
        <v>0</v>
      </c>
      <c r="K162" s="161" t="s">
        <v>148</v>
      </c>
      <c r="L162" s="34"/>
      <c r="M162" s="166" t="s">
        <v>1</v>
      </c>
      <c r="N162" s="167" t="s">
        <v>37</v>
      </c>
      <c r="O162" s="59"/>
      <c r="P162" s="168">
        <f>O162*H162</f>
        <v>0</v>
      </c>
      <c r="Q162" s="168">
        <v>1.6000000000000001E-4</v>
      </c>
      <c r="R162" s="168">
        <f>Q162*H162</f>
        <v>1.28</v>
      </c>
      <c r="S162" s="168">
        <v>0.25600000000000001</v>
      </c>
      <c r="T162" s="169">
        <f>S162*H162</f>
        <v>2048</v>
      </c>
      <c r="U162" s="33"/>
      <c r="V162" s="33"/>
      <c r="W162" s="33"/>
      <c r="X162" s="33"/>
      <c r="Y162" s="33"/>
      <c r="Z162" s="33"/>
      <c r="AA162" s="33"/>
      <c r="AB162" s="33"/>
      <c r="AC162" s="33"/>
      <c r="AD162" s="33"/>
      <c r="AE162" s="33"/>
      <c r="AR162" s="170" t="s">
        <v>149</v>
      </c>
      <c r="AT162" s="170" t="s">
        <v>144</v>
      </c>
      <c r="AU162" s="170" t="s">
        <v>82</v>
      </c>
      <c r="AY162" s="18" t="s">
        <v>141</v>
      </c>
      <c r="BE162" s="171">
        <f>IF(N162="základní",J162,0)</f>
        <v>0</v>
      </c>
      <c r="BF162" s="171">
        <f>IF(N162="snížená",J162,0)</f>
        <v>0</v>
      </c>
      <c r="BG162" s="171">
        <f>IF(N162="zákl. přenesená",J162,0)</f>
        <v>0</v>
      </c>
      <c r="BH162" s="171">
        <f>IF(N162="sníž. přenesená",J162,0)</f>
        <v>0</v>
      </c>
      <c r="BI162" s="171">
        <f>IF(N162="nulová",J162,0)</f>
        <v>0</v>
      </c>
      <c r="BJ162" s="18" t="s">
        <v>80</v>
      </c>
      <c r="BK162" s="171">
        <f>ROUND(I162*H162,2)</f>
        <v>0</v>
      </c>
      <c r="BL162" s="18" t="s">
        <v>149</v>
      </c>
      <c r="BM162" s="170" t="s">
        <v>193</v>
      </c>
    </row>
    <row r="163" spans="1:65" s="2" customFormat="1" ht="29.25">
      <c r="A163" s="33"/>
      <c r="B163" s="34"/>
      <c r="C163" s="33"/>
      <c r="D163" s="172" t="s">
        <v>151</v>
      </c>
      <c r="E163" s="33"/>
      <c r="F163" s="173" t="s">
        <v>194</v>
      </c>
      <c r="G163" s="33"/>
      <c r="H163" s="33"/>
      <c r="I163" s="94"/>
      <c r="J163" s="33"/>
      <c r="K163" s="33"/>
      <c r="L163" s="34"/>
      <c r="M163" s="174"/>
      <c r="N163" s="175"/>
      <c r="O163" s="59"/>
      <c r="P163" s="59"/>
      <c r="Q163" s="59"/>
      <c r="R163" s="59"/>
      <c r="S163" s="59"/>
      <c r="T163" s="60"/>
      <c r="U163" s="33"/>
      <c r="V163" s="33"/>
      <c r="W163" s="33"/>
      <c r="X163" s="33"/>
      <c r="Y163" s="33"/>
      <c r="Z163" s="33"/>
      <c r="AA163" s="33"/>
      <c r="AB163" s="33"/>
      <c r="AC163" s="33"/>
      <c r="AD163" s="33"/>
      <c r="AE163" s="33"/>
      <c r="AT163" s="18" t="s">
        <v>151</v>
      </c>
      <c r="AU163" s="18" t="s">
        <v>82</v>
      </c>
    </row>
    <row r="164" spans="1:65" s="2" customFormat="1" ht="224.25">
      <c r="A164" s="33"/>
      <c r="B164" s="34"/>
      <c r="C164" s="33"/>
      <c r="D164" s="172" t="s">
        <v>153</v>
      </c>
      <c r="E164" s="33"/>
      <c r="F164" s="176" t="s">
        <v>195</v>
      </c>
      <c r="G164" s="33"/>
      <c r="H164" s="33"/>
      <c r="I164" s="94"/>
      <c r="J164" s="33"/>
      <c r="K164" s="33"/>
      <c r="L164" s="34"/>
      <c r="M164" s="174"/>
      <c r="N164" s="175"/>
      <c r="O164" s="59"/>
      <c r="P164" s="59"/>
      <c r="Q164" s="59"/>
      <c r="R164" s="59"/>
      <c r="S164" s="59"/>
      <c r="T164" s="60"/>
      <c r="U164" s="33"/>
      <c r="V164" s="33"/>
      <c r="W164" s="33"/>
      <c r="X164" s="33"/>
      <c r="Y164" s="33"/>
      <c r="Z164" s="33"/>
      <c r="AA164" s="33"/>
      <c r="AB164" s="33"/>
      <c r="AC164" s="33"/>
      <c r="AD164" s="33"/>
      <c r="AE164" s="33"/>
      <c r="AT164" s="18" t="s">
        <v>153</v>
      </c>
      <c r="AU164" s="18" t="s">
        <v>82</v>
      </c>
    </row>
    <row r="165" spans="1:65" s="13" customFormat="1" ht="22.5">
      <c r="B165" s="177"/>
      <c r="D165" s="172" t="s">
        <v>155</v>
      </c>
      <c r="E165" s="178" t="s">
        <v>1</v>
      </c>
      <c r="F165" s="179" t="s">
        <v>196</v>
      </c>
      <c r="H165" s="180">
        <v>4000</v>
      </c>
      <c r="I165" s="181"/>
      <c r="L165" s="177"/>
      <c r="M165" s="182"/>
      <c r="N165" s="183"/>
      <c r="O165" s="183"/>
      <c r="P165" s="183"/>
      <c r="Q165" s="183"/>
      <c r="R165" s="183"/>
      <c r="S165" s="183"/>
      <c r="T165" s="184"/>
      <c r="AT165" s="178" t="s">
        <v>155</v>
      </c>
      <c r="AU165" s="178" t="s">
        <v>82</v>
      </c>
      <c r="AV165" s="13" t="s">
        <v>82</v>
      </c>
      <c r="AW165" s="13" t="s">
        <v>29</v>
      </c>
      <c r="AX165" s="13" t="s">
        <v>72</v>
      </c>
      <c r="AY165" s="178" t="s">
        <v>141</v>
      </c>
    </row>
    <row r="166" spans="1:65" s="15" customFormat="1" ht="11.25">
      <c r="B166" s="193"/>
      <c r="D166" s="172" t="s">
        <v>155</v>
      </c>
      <c r="E166" s="194" t="s">
        <v>1</v>
      </c>
      <c r="F166" s="195" t="s">
        <v>197</v>
      </c>
      <c r="H166" s="194" t="s">
        <v>1</v>
      </c>
      <c r="I166" s="196"/>
      <c r="L166" s="193"/>
      <c r="M166" s="197"/>
      <c r="N166" s="198"/>
      <c r="O166" s="198"/>
      <c r="P166" s="198"/>
      <c r="Q166" s="198"/>
      <c r="R166" s="198"/>
      <c r="S166" s="198"/>
      <c r="T166" s="199"/>
      <c r="AT166" s="194" t="s">
        <v>155</v>
      </c>
      <c r="AU166" s="194" t="s">
        <v>82</v>
      </c>
      <c r="AV166" s="15" t="s">
        <v>80</v>
      </c>
      <c r="AW166" s="15" t="s">
        <v>29</v>
      </c>
      <c r="AX166" s="15" t="s">
        <v>72</v>
      </c>
      <c r="AY166" s="194" t="s">
        <v>141</v>
      </c>
    </row>
    <row r="167" spans="1:65" s="13" customFormat="1" ht="11.25">
      <c r="B167" s="177"/>
      <c r="D167" s="172" t="s">
        <v>155</v>
      </c>
      <c r="E167" s="178" t="s">
        <v>1</v>
      </c>
      <c r="F167" s="179" t="s">
        <v>198</v>
      </c>
      <c r="H167" s="180">
        <v>4000</v>
      </c>
      <c r="I167" s="181"/>
      <c r="L167" s="177"/>
      <c r="M167" s="182"/>
      <c r="N167" s="183"/>
      <c r="O167" s="183"/>
      <c r="P167" s="183"/>
      <c r="Q167" s="183"/>
      <c r="R167" s="183"/>
      <c r="S167" s="183"/>
      <c r="T167" s="184"/>
      <c r="AT167" s="178" t="s">
        <v>155</v>
      </c>
      <c r="AU167" s="178" t="s">
        <v>82</v>
      </c>
      <c r="AV167" s="13" t="s">
        <v>82</v>
      </c>
      <c r="AW167" s="13" t="s">
        <v>29</v>
      </c>
      <c r="AX167" s="13" t="s">
        <v>72</v>
      </c>
      <c r="AY167" s="178" t="s">
        <v>141</v>
      </c>
    </row>
    <row r="168" spans="1:65" s="14" customFormat="1" ht="11.25">
      <c r="B168" s="185"/>
      <c r="D168" s="172" t="s">
        <v>155</v>
      </c>
      <c r="E168" s="186" t="s">
        <v>1</v>
      </c>
      <c r="F168" s="187" t="s">
        <v>158</v>
      </c>
      <c r="H168" s="188">
        <v>8000</v>
      </c>
      <c r="I168" s="189"/>
      <c r="L168" s="185"/>
      <c r="M168" s="190"/>
      <c r="N168" s="191"/>
      <c r="O168" s="191"/>
      <c r="P168" s="191"/>
      <c r="Q168" s="191"/>
      <c r="R168" s="191"/>
      <c r="S168" s="191"/>
      <c r="T168" s="192"/>
      <c r="AT168" s="186" t="s">
        <v>155</v>
      </c>
      <c r="AU168" s="186" t="s">
        <v>82</v>
      </c>
      <c r="AV168" s="14" t="s">
        <v>149</v>
      </c>
      <c r="AW168" s="14" t="s">
        <v>29</v>
      </c>
      <c r="AX168" s="14" t="s">
        <v>80</v>
      </c>
      <c r="AY168" s="186" t="s">
        <v>141</v>
      </c>
    </row>
    <row r="169" spans="1:65" s="2" customFormat="1" ht="21.75" customHeight="1">
      <c r="A169" s="33"/>
      <c r="B169" s="158"/>
      <c r="C169" s="159" t="s">
        <v>199</v>
      </c>
      <c r="D169" s="159" t="s">
        <v>144</v>
      </c>
      <c r="E169" s="160" t="s">
        <v>200</v>
      </c>
      <c r="F169" s="161" t="s">
        <v>201</v>
      </c>
      <c r="G169" s="162" t="s">
        <v>169</v>
      </c>
      <c r="H169" s="163">
        <v>3190</v>
      </c>
      <c r="I169" s="164"/>
      <c r="J169" s="165">
        <f>ROUND(I169*H169,2)</f>
        <v>0</v>
      </c>
      <c r="K169" s="161" t="s">
        <v>148</v>
      </c>
      <c r="L169" s="34"/>
      <c r="M169" s="166" t="s">
        <v>1</v>
      </c>
      <c r="N169" s="167" t="s">
        <v>37</v>
      </c>
      <c r="O169" s="59"/>
      <c r="P169" s="168">
        <f>O169*H169</f>
        <v>0</v>
      </c>
      <c r="Q169" s="168">
        <v>0</v>
      </c>
      <c r="R169" s="168">
        <f>Q169*H169</f>
        <v>0</v>
      </c>
      <c r="S169" s="168">
        <v>0.44</v>
      </c>
      <c r="T169" s="169">
        <f>S169*H169</f>
        <v>1403.6</v>
      </c>
      <c r="U169" s="33"/>
      <c r="V169" s="33"/>
      <c r="W169" s="33"/>
      <c r="X169" s="33"/>
      <c r="Y169" s="33"/>
      <c r="Z169" s="33"/>
      <c r="AA169" s="33"/>
      <c r="AB169" s="33"/>
      <c r="AC169" s="33"/>
      <c r="AD169" s="33"/>
      <c r="AE169" s="33"/>
      <c r="AR169" s="170" t="s">
        <v>149</v>
      </c>
      <c r="AT169" s="170" t="s">
        <v>144</v>
      </c>
      <c r="AU169" s="170" t="s">
        <v>82</v>
      </c>
      <c r="AY169" s="18" t="s">
        <v>141</v>
      </c>
      <c r="BE169" s="171">
        <f>IF(N169="základní",J169,0)</f>
        <v>0</v>
      </c>
      <c r="BF169" s="171">
        <f>IF(N169="snížená",J169,0)</f>
        <v>0</v>
      </c>
      <c r="BG169" s="171">
        <f>IF(N169="zákl. přenesená",J169,0)</f>
        <v>0</v>
      </c>
      <c r="BH169" s="171">
        <f>IF(N169="sníž. přenesená",J169,0)</f>
        <v>0</v>
      </c>
      <c r="BI169" s="171">
        <f>IF(N169="nulová",J169,0)</f>
        <v>0</v>
      </c>
      <c r="BJ169" s="18" t="s">
        <v>80</v>
      </c>
      <c r="BK169" s="171">
        <f>ROUND(I169*H169,2)</f>
        <v>0</v>
      </c>
      <c r="BL169" s="18" t="s">
        <v>149</v>
      </c>
      <c r="BM169" s="170" t="s">
        <v>202</v>
      </c>
    </row>
    <row r="170" spans="1:65" s="2" customFormat="1" ht="39">
      <c r="A170" s="33"/>
      <c r="B170" s="34"/>
      <c r="C170" s="33"/>
      <c r="D170" s="172" t="s">
        <v>151</v>
      </c>
      <c r="E170" s="33"/>
      <c r="F170" s="173" t="s">
        <v>203</v>
      </c>
      <c r="G170" s="33"/>
      <c r="H170" s="33"/>
      <c r="I170" s="94"/>
      <c r="J170" s="33"/>
      <c r="K170" s="33"/>
      <c r="L170" s="34"/>
      <c r="M170" s="174"/>
      <c r="N170" s="175"/>
      <c r="O170" s="59"/>
      <c r="P170" s="59"/>
      <c r="Q170" s="59"/>
      <c r="R170" s="59"/>
      <c r="S170" s="59"/>
      <c r="T170" s="60"/>
      <c r="U170" s="33"/>
      <c r="V170" s="33"/>
      <c r="W170" s="33"/>
      <c r="X170" s="33"/>
      <c r="Y170" s="33"/>
      <c r="Z170" s="33"/>
      <c r="AA170" s="33"/>
      <c r="AB170" s="33"/>
      <c r="AC170" s="33"/>
      <c r="AD170" s="33"/>
      <c r="AE170" s="33"/>
      <c r="AT170" s="18" t="s">
        <v>151</v>
      </c>
      <c r="AU170" s="18" t="s">
        <v>82</v>
      </c>
    </row>
    <row r="171" spans="1:65" s="2" customFormat="1" ht="253.5">
      <c r="A171" s="33"/>
      <c r="B171" s="34"/>
      <c r="C171" s="33"/>
      <c r="D171" s="172" t="s">
        <v>153</v>
      </c>
      <c r="E171" s="33"/>
      <c r="F171" s="176" t="s">
        <v>204</v>
      </c>
      <c r="G171" s="33"/>
      <c r="H171" s="33"/>
      <c r="I171" s="94"/>
      <c r="J171" s="33"/>
      <c r="K171" s="33"/>
      <c r="L171" s="34"/>
      <c r="M171" s="174"/>
      <c r="N171" s="175"/>
      <c r="O171" s="59"/>
      <c r="P171" s="59"/>
      <c r="Q171" s="59"/>
      <c r="R171" s="59"/>
      <c r="S171" s="59"/>
      <c r="T171" s="60"/>
      <c r="U171" s="33"/>
      <c r="V171" s="33"/>
      <c r="W171" s="33"/>
      <c r="X171" s="33"/>
      <c r="Y171" s="33"/>
      <c r="Z171" s="33"/>
      <c r="AA171" s="33"/>
      <c r="AB171" s="33"/>
      <c r="AC171" s="33"/>
      <c r="AD171" s="33"/>
      <c r="AE171" s="33"/>
      <c r="AT171" s="18" t="s">
        <v>153</v>
      </c>
      <c r="AU171" s="18" t="s">
        <v>82</v>
      </c>
    </row>
    <row r="172" spans="1:65" s="13" customFormat="1" ht="11.25">
      <c r="B172" s="177"/>
      <c r="D172" s="172" t="s">
        <v>155</v>
      </c>
      <c r="E172" s="178" t="s">
        <v>1</v>
      </c>
      <c r="F172" s="179" t="s">
        <v>205</v>
      </c>
      <c r="H172" s="180">
        <v>240</v>
      </c>
      <c r="I172" s="181"/>
      <c r="L172" s="177"/>
      <c r="M172" s="182"/>
      <c r="N172" s="183"/>
      <c r="O172" s="183"/>
      <c r="P172" s="183"/>
      <c r="Q172" s="183"/>
      <c r="R172" s="183"/>
      <c r="S172" s="183"/>
      <c r="T172" s="184"/>
      <c r="AT172" s="178" t="s">
        <v>155</v>
      </c>
      <c r="AU172" s="178" t="s">
        <v>82</v>
      </c>
      <c r="AV172" s="13" t="s">
        <v>82</v>
      </c>
      <c r="AW172" s="13" t="s">
        <v>29</v>
      </c>
      <c r="AX172" s="13" t="s">
        <v>72</v>
      </c>
      <c r="AY172" s="178" t="s">
        <v>141</v>
      </c>
    </row>
    <row r="173" spans="1:65" s="13" customFormat="1" ht="22.5">
      <c r="B173" s="177"/>
      <c r="D173" s="172" t="s">
        <v>155</v>
      </c>
      <c r="E173" s="178" t="s">
        <v>1</v>
      </c>
      <c r="F173" s="179" t="s">
        <v>206</v>
      </c>
      <c r="H173" s="180">
        <v>2950</v>
      </c>
      <c r="I173" s="181"/>
      <c r="L173" s="177"/>
      <c r="M173" s="182"/>
      <c r="N173" s="183"/>
      <c r="O173" s="183"/>
      <c r="P173" s="183"/>
      <c r="Q173" s="183"/>
      <c r="R173" s="183"/>
      <c r="S173" s="183"/>
      <c r="T173" s="184"/>
      <c r="AT173" s="178" t="s">
        <v>155</v>
      </c>
      <c r="AU173" s="178" t="s">
        <v>82</v>
      </c>
      <c r="AV173" s="13" t="s">
        <v>82</v>
      </c>
      <c r="AW173" s="13" t="s">
        <v>29</v>
      </c>
      <c r="AX173" s="13" t="s">
        <v>72</v>
      </c>
      <c r="AY173" s="178" t="s">
        <v>141</v>
      </c>
    </row>
    <row r="174" spans="1:65" s="14" customFormat="1" ht="11.25">
      <c r="B174" s="185"/>
      <c r="D174" s="172" t="s">
        <v>155</v>
      </c>
      <c r="E174" s="186" t="s">
        <v>1</v>
      </c>
      <c r="F174" s="187" t="s">
        <v>158</v>
      </c>
      <c r="H174" s="188">
        <v>3190</v>
      </c>
      <c r="I174" s="189"/>
      <c r="L174" s="185"/>
      <c r="M174" s="190"/>
      <c r="N174" s="191"/>
      <c r="O174" s="191"/>
      <c r="P174" s="191"/>
      <c r="Q174" s="191"/>
      <c r="R174" s="191"/>
      <c r="S174" s="191"/>
      <c r="T174" s="192"/>
      <c r="AT174" s="186" t="s">
        <v>155</v>
      </c>
      <c r="AU174" s="186" t="s">
        <v>82</v>
      </c>
      <c r="AV174" s="14" t="s">
        <v>149</v>
      </c>
      <c r="AW174" s="14" t="s">
        <v>29</v>
      </c>
      <c r="AX174" s="14" t="s">
        <v>80</v>
      </c>
      <c r="AY174" s="186" t="s">
        <v>141</v>
      </c>
    </row>
    <row r="175" spans="1:65" s="2" customFormat="1" ht="21.75" customHeight="1">
      <c r="A175" s="33"/>
      <c r="B175" s="158"/>
      <c r="C175" s="159" t="s">
        <v>207</v>
      </c>
      <c r="D175" s="159" t="s">
        <v>144</v>
      </c>
      <c r="E175" s="160" t="s">
        <v>208</v>
      </c>
      <c r="F175" s="161" t="s">
        <v>209</v>
      </c>
      <c r="G175" s="162" t="s">
        <v>169</v>
      </c>
      <c r="H175" s="163">
        <v>1350</v>
      </c>
      <c r="I175" s="164"/>
      <c r="J175" s="165">
        <f>ROUND(I175*H175,2)</f>
        <v>0</v>
      </c>
      <c r="K175" s="161" t="s">
        <v>148</v>
      </c>
      <c r="L175" s="34"/>
      <c r="M175" s="166" t="s">
        <v>1</v>
      </c>
      <c r="N175" s="167" t="s">
        <v>37</v>
      </c>
      <c r="O175" s="59"/>
      <c r="P175" s="168">
        <f>O175*H175</f>
        <v>0</v>
      </c>
      <c r="Q175" s="168">
        <v>0</v>
      </c>
      <c r="R175" s="168">
        <f>Q175*H175</f>
        <v>0</v>
      </c>
      <c r="S175" s="168">
        <v>0.57999999999999996</v>
      </c>
      <c r="T175" s="169">
        <f>S175*H175</f>
        <v>783</v>
      </c>
      <c r="U175" s="33"/>
      <c r="V175" s="33"/>
      <c r="W175" s="33"/>
      <c r="X175" s="33"/>
      <c r="Y175" s="33"/>
      <c r="Z175" s="33"/>
      <c r="AA175" s="33"/>
      <c r="AB175" s="33"/>
      <c r="AC175" s="33"/>
      <c r="AD175" s="33"/>
      <c r="AE175" s="33"/>
      <c r="AR175" s="170" t="s">
        <v>149</v>
      </c>
      <c r="AT175" s="170" t="s">
        <v>144</v>
      </c>
      <c r="AU175" s="170" t="s">
        <v>82</v>
      </c>
      <c r="AY175" s="18" t="s">
        <v>141</v>
      </c>
      <c r="BE175" s="171">
        <f>IF(N175="základní",J175,0)</f>
        <v>0</v>
      </c>
      <c r="BF175" s="171">
        <f>IF(N175="snížená",J175,0)</f>
        <v>0</v>
      </c>
      <c r="BG175" s="171">
        <f>IF(N175="zákl. přenesená",J175,0)</f>
        <v>0</v>
      </c>
      <c r="BH175" s="171">
        <f>IF(N175="sníž. přenesená",J175,0)</f>
        <v>0</v>
      </c>
      <c r="BI175" s="171">
        <f>IF(N175="nulová",J175,0)</f>
        <v>0</v>
      </c>
      <c r="BJ175" s="18" t="s">
        <v>80</v>
      </c>
      <c r="BK175" s="171">
        <f>ROUND(I175*H175,2)</f>
        <v>0</v>
      </c>
      <c r="BL175" s="18" t="s">
        <v>149</v>
      </c>
      <c r="BM175" s="170" t="s">
        <v>210</v>
      </c>
    </row>
    <row r="176" spans="1:65" s="2" customFormat="1" ht="39">
      <c r="A176" s="33"/>
      <c r="B176" s="34"/>
      <c r="C176" s="33"/>
      <c r="D176" s="172" t="s">
        <v>151</v>
      </c>
      <c r="E176" s="33"/>
      <c r="F176" s="173" t="s">
        <v>211</v>
      </c>
      <c r="G176" s="33"/>
      <c r="H176" s="33"/>
      <c r="I176" s="94"/>
      <c r="J176" s="33"/>
      <c r="K176" s="33"/>
      <c r="L176" s="34"/>
      <c r="M176" s="174"/>
      <c r="N176" s="175"/>
      <c r="O176" s="59"/>
      <c r="P176" s="59"/>
      <c r="Q176" s="59"/>
      <c r="R176" s="59"/>
      <c r="S176" s="59"/>
      <c r="T176" s="60"/>
      <c r="U176" s="33"/>
      <c r="V176" s="33"/>
      <c r="W176" s="33"/>
      <c r="X176" s="33"/>
      <c r="Y176" s="33"/>
      <c r="Z176" s="33"/>
      <c r="AA176" s="33"/>
      <c r="AB176" s="33"/>
      <c r="AC176" s="33"/>
      <c r="AD176" s="33"/>
      <c r="AE176" s="33"/>
      <c r="AT176" s="18" t="s">
        <v>151</v>
      </c>
      <c r="AU176" s="18" t="s">
        <v>82</v>
      </c>
    </row>
    <row r="177" spans="1:65" s="2" customFormat="1" ht="253.5">
      <c r="A177" s="33"/>
      <c r="B177" s="34"/>
      <c r="C177" s="33"/>
      <c r="D177" s="172" t="s">
        <v>153</v>
      </c>
      <c r="E177" s="33"/>
      <c r="F177" s="176" t="s">
        <v>204</v>
      </c>
      <c r="G177" s="33"/>
      <c r="H177" s="33"/>
      <c r="I177" s="94"/>
      <c r="J177" s="33"/>
      <c r="K177" s="33"/>
      <c r="L177" s="34"/>
      <c r="M177" s="174"/>
      <c r="N177" s="175"/>
      <c r="O177" s="59"/>
      <c r="P177" s="59"/>
      <c r="Q177" s="59"/>
      <c r="R177" s="59"/>
      <c r="S177" s="59"/>
      <c r="T177" s="60"/>
      <c r="U177" s="33"/>
      <c r="V177" s="33"/>
      <c r="W177" s="33"/>
      <c r="X177" s="33"/>
      <c r="Y177" s="33"/>
      <c r="Z177" s="33"/>
      <c r="AA177" s="33"/>
      <c r="AB177" s="33"/>
      <c r="AC177" s="33"/>
      <c r="AD177" s="33"/>
      <c r="AE177" s="33"/>
      <c r="AT177" s="18" t="s">
        <v>153</v>
      </c>
      <c r="AU177" s="18" t="s">
        <v>82</v>
      </c>
    </row>
    <row r="178" spans="1:65" s="13" customFormat="1" ht="22.5">
      <c r="B178" s="177"/>
      <c r="D178" s="172" t="s">
        <v>155</v>
      </c>
      <c r="E178" s="178" t="s">
        <v>1</v>
      </c>
      <c r="F178" s="179" t="s">
        <v>212</v>
      </c>
      <c r="H178" s="180">
        <v>1350</v>
      </c>
      <c r="I178" s="181"/>
      <c r="L178" s="177"/>
      <c r="M178" s="182"/>
      <c r="N178" s="183"/>
      <c r="O178" s="183"/>
      <c r="P178" s="183"/>
      <c r="Q178" s="183"/>
      <c r="R178" s="183"/>
      <c r="S178" s="183"/>
      <c r="T178" s="184"/>
      <c r="AT178" s="178" t="s">
        <v>155</v>
      </c>
      <c r="AU178" s="178" t="s">
        <v>82</v>
      </c>
      <c r="AV178" s="13" t="s">
        <v>82</v>
      </c>
      <c r="AW178" s="13" t="s">
        <v>29</v>
      </c>
      <c r="AX178" s="13" t="s">
        <v>80</v>
      </c>
      <c r="AY178" s="178" t="s">
        <v>141</v>
      </c>
    </row>
    <row r="179" spans="1:65" s="2" customFormat="1" ht="16.5" customHeight="1">
      <c r="A179" s="33"/>
      <c r="B179" s="158"/>
      <c r="C179" s="159" t="s">
        <v>213</v>
      </c>
      <c r="D179" s="159" t="s">
        <v>144</v>
      </c>
      <c r="E179" s="160" t="s">
        <v>214</v>
      </c>
      <c r="F179" s="161" t="s">
        <v>215</v>
      </c>
      <c r="G179" s="162" t="s">
        <v>216</v>
      </c>
      <c r="H179" s="163">
        <v>560</v>
      </c>
      <c r="I179" s="164"/>
      <c r="J179" s="165">
        <f>ROUND(I179*H179,2)</f>
        <v>0</v>
      </c>
      <c r="K179" s="161" t="s">
        <v>148</v>
      </c>
      <c r="L179" s="34"/>
      <c r="M179" s="166" t="s">
        <v>1</v>
      </c>
      <c r="N179" s="167" t="s">
        <v>37</v>
      </c>
      <c r="O179" s="59"/>
      <c r="P179" s="168">
        <f>O179*H179</f>
        <v>0</v>
      </c>
      <c r="Q179" s="168">
        <v>0</v>
      </c>
      <c r="R179" s="168">
        <f>Q179*H179</f>
        <v>0</v>
      </c>
      <c r="S179" s="168">
        <v>0.23</v>
      </c>
      <c r="T179" s="169">
        <f>S179*H179</f>
        <v>128.80000000000001</v>
      </c>
      <c r="U179" s="33"/>
      <c r="V179" s="33"/>
      <c r="W179" s="33"/>
      <c r="X179" s="33"/>
      <c r="Y179" s="33"/>
      <c r="Z179" s="33"/>
      <c r="AA179" s="33"/>
      <c r="AB179" s="33"/>
      <c r="AC179" s="33"/>
      <c r="AD179" s="33"/>
      <c r="AE179" s="33"/>
      <c r="AR179" s="170" t="s">
        <v>149</v>
      </c>
      <c r="AT179" s="170" t="s">
        <v>144</v>
      </c>
      <c r="AU179" s="170" t="s">
        <v>82</v>
      </c>
      <c r="AY179" s="18" t="s">
        <v>141</v>
      </c>
      <c r="BE179" s="171">
        <f>IF(N179="základní",J179,0)</f>
        <v>0</v>
      </c>
      <c r="BF179" s="171">
        <f>IF(N179="snížená",J179,0)</f>
        <v>0</v>
      </c>
      <c r="BG179" s="171">
        <f>IF(N179="zákl. přenesená",J179,0)</f>
        <v>0</v>
      </c>
      <c r="BH179" s="171">
        <f>IF(N179="sníž. přenesená",J179,0)</f>
        <v>0</v>
      </c>
      <c r="BI179" s="171">
        <f>IF(N179="nulová",J179,0)</f>
        <v>0</v>
      </c>
      <c r="BJ179" s="18" t="s">
        <v>80</v>
      </c>
      <c r="BK179" s="171">
        <f>ROUND(I179*H179,2)</f>
        <v>0</v>
      </c>
      <c r="BL179" s="18" t="s">
        <v>149</v>
      </c>
      <c r="BM179" s="170" t="s">
        <v>217</v>
      </c>
    </row>
    <row r="180" spans="1:65" s="2" customFormat="1" ht="29.25">
      <c r="A180" s="33"/>
      <c r="B180" s="34"/>
      <c r="C180" s="33"/>
      <c r="D180" s="172" t="s">
        <v>151</v>
      </c>
      <c r="E180" s="33"/>
      <c r="F180" s="173" t="s">
        <v>218</v>
      </c>
      <c r="G180" s="33"/>
      <c r="H180" s="33"/>
      <c r="I180" s="94"/>
      <c r="J180" s="33"/>
      <c r="K180" s="33"/>
      <c r="L180" s="34"/>
      <c r="M180" s="174"/>
      <c r="N180" s="175"/>
      <c r="O180" s="59"/>
      <c r="P180" s="59"/>
      <c r="Q180" s="59"/>
      <c r="R180" s="59"/>
      <c r="S180" s="59"/>
      <c r="T180" s="60"/>
      <c r="U180" s="33"/>
      <c r="V180" s="33"/>
      <c r="W180" s="33"/>
      <c r="X180" s="33"/>
      <c r="Y180" s="33"/>
      <c r="Z180" s="33"/>
      <c r="AA180" s="33"/>
      <c r="AB180" s="33"/>
      <c r="AC180" s="33"/>
      <c r="AD180" s="33"/>
      <c r="AE180" s="33"/>
      <c r="AT180" s="18" t="s">
        <v>151</v>
      </c>
      <c r="AU180" s="18" t="s">
        <v>82</v>
      </c>
    </row>
    <row r="181" spans="1:65" s="2" customFormat="1" ht="156">
      <c r="A181" s="33"/>
      <c r="B181" s="34"/>
      <c r="C181" s="33"/>
      <c r="D181" s="172" t="s">
        <v>153</v>
      </c>
      <c r="E181" s="33"/>
      <c r="F181" s="176" t="s">
        <v>219</v>
      </c>
      <c r="G181" s="33"/>
      <c r="H181" s="33"/>
      <c r="I181" s="94"/>
      <c r="J181" s="33"/>
      <c r="K181" s="33"/>
      <c r="L181" s="34"/>
      <c r="M181" s="174"/>
      <c r="N181" s="175"/>
      <c r="O181" s="59"/>
      <c r="P181" s="59"/>
      <c r="Q181" s="59"/>
      <c r="R181" s="59"/>
      <c r="S181" s="59"/>
      <c r="T181" s="60"/>
      <c r="U181" s="33"/>
      <c r="V181" s="33"/>
      <c r="W181" s="33"/>
      <c r="X181" s="33"/>
      <c r="Y181" s="33"/>
      <c r="Z181" s="33"/>
      <c r="AA181" s="33"/>
      <c r="AB181" s="33"/>
      <c r="AC181" s="33"/>
      <c r="AD181" s="33"/>
      <c r="AE181" s="33"/>
      <c r="AT181" s="18" t="s">
        <v>153</v>
      </c>
      <c r="AU181" s="18" t="s">
        <v>82</v>
      </c>
    </row>
    <row r="182" spans="1:65" s="13" customFormat="1" ht="11.25">
      <c r="B182" s="177"/>
      <c r="D182" s="172" t="s">
        <v>155</v>
      </c>
      <c r="E182" s="178" t="s">
        <v>1</v>
      </c>
      <c r="F182" s="179" t="s">
        <v>220</v>
      </c>
      <c r="H182" s="180">
        <v>560</v>
      </c>
      <c r="I182" s="181"/>
      <c r="L182" s="177"/>
      <c r="M182" s="182"/>
      <c r="N182" s="183"/>
      <c r="O182" s="183"/>
      <c r="P182" s="183"/>
      <c r="Q182" s="183"/>
      <c r="R182" s="183"/>
      <c r="S182" s="183"/>
      <c r="T182" s="184"/>
      <c r="AT182" s="178" t="s">
        <v>155</v>
      </c>
      <c r="AU182" s="178" t="s">
        <v>82</v>
      </c>
      <c r="AV182" s="13" t="s">
        <v>82</v>
      </c>
      <c r="AW182" s="13" t="s">
        <v>29</v>
      </c>
      <c r="AX182" s="13" t="s">
        <v>80</v>
      </c>
      <c r="AY182" s="178" t="s">
        <v>141</v>
      </c>
    </row>
    <row r="183" spans="1:65" s="2" customFormat="1" ht="16.5" customHeight="1">
      <c r="A183" s="33"/>
      <c r="B183" s="158"/>
      <c r="C183" s="159" t="s">
        <v>221</v>
      </c>
      <c r="D183" s="159" t="s">
        <v>144</v>
      </c>
      <c r="E183" s="160" t="s">
        <v>222</v>
      </c>
      <c r="F183" s="161" t="s">
        <v>223</v>
      </c>
      <c r="G183" s="162" t="s">
        <v>216</v>
      </c>
      <c r="H183" s="163">
        <v>630</v>
      </c>
      <c r="I183" s="164"/>
      <c r="J183" s="165">
        <f>ROUND(I183*H183,2)</f>
        <v>0</v>
      </c>
      <c r="K183" s="161" t="s">
        <v>148</v>
      </c>
      <c r="L183" s="34"/>
      <c r="M183" s="166" t="s">
        <v>1</v>
      </c>
      <c r="N183" s="167" t="s">
        <v>37</v>
      </c>
      <c r="O183" s="59"/>
      <c r="P183" s="168">
        <f>O183*H183</f>
        <v>0</v>
      </c>
      <c r="Q183" s="168">
        <v>0</v>
      </c>
      <c r="R183" s="168">
        <f>Q183*H183</f>
        <v>0</v>
      </c>
      <c r="S183" s="168">
        <v>0.28999999999999998</v>
      </c>
      <c r="T183" s="169">
        <f>S183*H183</f>
        <v>182.7</v>
      </c>
      <c r="U183" s="33"/>
      <c r="V183" s="33"/>
      <c r="W183" s="33"/>
      <c r="X183" s="33"/>
      <c r="Y183" s="33"/>
      <c r="Z183" s="33"/>
      <c r="AA183" s="33"/>
      <c r="AB183" s="33"/>
      <c r="AC183" s="33"/>
      <c r="AD183" s="33"/>
      <c r="AE183" s="33"/>
      <c r="AR183" s="170" t="s">
        <v>149</v>
      </c>
      <c r="AT183" s="170" t="s">
        <v>144</v>
      </c>
      <c r="AU183" s="170" t="s">
        <v>82</v>
      </c>
      <c r="AY183" s="18" t="s">
        <v>141</v>
      </c>
      <c r="BE183" s="171">
        <f>IF(N183="základní",J183,0)</f>
        <v>0</v>
      </c>
      <c r="BF183" s="171">
        <f>IF(N183="snížená",J183,0)</f>
        <v>0</v>
      </c>
      <c r="BG183" s="171">
        <f>IF(N183="zákl. přenesená",J183,0)</f>
        <v>0</v>
      </c>
      <c r="BH183" s="171">
        <f>IF(N183="sníž. přenesená",J183,0)</f>
        <v>0</v>
      </c>
      <c r="BI183" s="171">
        <f>IF(N183="nulová",J183,0)</f>
        <v>0</v>
      </c>
      <c r="BJ183" s="18" t="s">
        <v>80</v>
      </c>
      <c r="BK183" s="171">
        <f>ROUND(I183*H183,2)</f>
        <v>0</v>
      </c>
      <c r="BL183" s="18" t="s">
        <v>149</v>
      </c>
      <c r="BM183" s="170" t="s">
        <v>224</v>
      </c>
    </row>
    <row r="184" spans="1:65" s="2" customFormat="1" ht="29.25">
      <c r="A184" s="33"/>
      <c r="B184" s="34"/>
      <c r="C184" s="33"/>
      <c r="D184" s="172" t="s">
        <v>151</v>
      </c>
      <c r="E184" s="33"/>
      <c r="F184" s="173" t="s">
        <v>225</v>
      </c>
      <c r="G184" s="33"/>
      <c r="H184" s="33"/>
      <c r="I184" s="94"/>
      <c r="J184" s="33"/>
      <c r="K184" s="33"/>
      <c r="L184" s="34"/>
      <c r="M184" s="174"/>
      <c r="N184" s="175"/>
      <c r="O184" s="59"/>
      <c r="P184" s="59"/>
      <c r="Q184" s="59"/>
      <c r="R184" s="59"/>
      <c r="S184" s="59"/>
      <c r="T184" s="60"/>
      <c r="U184" s="33"/>
      <c r="V184" s="33"/>
      <c r="W184" s="33"/>
      <c r="X184" s="33"/>
      <c r="Y184" s="33"/>
      <c r="Z184" s="33"/>
      <c r="AA184" s="33"/>
      <c r="AB184" s="33"/>
      <c r="AC184" s="33"/>
      <c r="AD184" s="33"/>
      <c r="AE184" s="33"/>
      <c r="AT184" s="18" t="s">
        <v>151</v>
      </c>
      <c r="AU184" s="18" t="s">
        <v>82</v>
      </c>
    </row>
    <row r="185" spans="1:65" s="2" customFormat="1" ht="156">
      <c r="A185" s="33"/>
      <c r="B185" s="34"/>
      <c r="C185" s="33"/>
      <c r="D185" s="172" t="s">
        <v>153</v>
      </c>
      <c r="E185" s="33"/>
      <c r="F185" s="176" t="s">
        <v>219</v>
      </c>
      <c r="G185" s="33"/>
      <c r="H185" s="33"/>
      <c r="I185" s="94"/>
      <c r="J185" s="33"/>
      <c r="K185" s="33"/>
      <c r="L185" s="34"/>
      <c r="M185" s="174"/>
      <c r="N185" s="175"/>
      <c r="O185" s="59"/>
      <c r="P185" s="59"/>
      <c r="Q185" s="59"/>
      <c r="R185" s="59"/>
      <c r="S185" s="59"/>
      <c r="T185" s="60"/>
      <c r="U185" s="33"/>
      <c r="V185" s="33"/>
      <c r="W185" s="33"/>
      <c r="X185" s="33"/>
      <c r="Y185" s="33"/>
      <c r="Z185" s="33"/>
      <c r="AA185" s="33"/>
      <c r="AB185" s="33"/>
      <c r="AC185" s="33"/>
      <c r="AD185" s="33"/>
      <c r="AE185" s="33"/>
      <c r="AT185" s="18" t="s">
        <v>153</v>
      </c>
      <c r="AU185" s="18" t="s">
        <v>82</v>
      </c>
    </row>
    <row r="186" spans="1:65" s="13" customFormat="1" ht="11.25">
      <c r="B186" s="177"/>
      <c r="D186" s="172" t="s">
        <v>155</v>
      </c>
      <c r="E186" s="178" t="s">
        <v>1</v>
      </c>
      <c r="F186" s="179" t="s">
        <v>226</v>
      </c>
      <c r="H186" s="180">
        <v>630</v>
      </c>
      <c r="I186" s="181"/>
      <c r="L186" s="177"/>
      <c r="M186" s="182"/>
      <c r="N186" s="183"/>
      <c r="O186" s="183"/>
      <c r="P186" s="183"/>
      <c r="Q186" s="183"/>
      <c r="R186" s="183"/>
      <c r="S186" s="183"/>
      <c r="T186" s="184"/>
      <c r="AT186" s="178" t="s">
        <v>155</v>
      </c>
      <c r="AU186" s="178" t="s">
        <v>82</v>
      </c>
      <c r="AV186" s="13" t="s">
        <v>82</v>
      </c>
      <c r="AW186" s="13" t="s">
        <v>29</v>
      </c>
      <c r="AX186" s="13" t="s">
        <v>80</v>
      </c>
      <c r="AY186" s="178" t="s">
        <v>141</v>
      </c>
    </row>
    <row r="187" spans="1:65" s="15" customFormat="1" ht="22.5">
      <c r="B187" s="193"/>
      <c r="D187" s="172" t="s">
        <v>155</v>
      </c>
      <c r="E187" s="194" t="s">
        <v>1</v>
      </c>
      <c r="F187" s="195" t="s">
        <v>227</v>
      </c>
      <c r="H187" s="194" t="s">
        <v>1</v>
      </c>
      <c r="I187" s="196"/>
      <c r="L187" s="193"/>
      <c r="M187" s="197"/>
      <c r="N187" s="198"/>
      <c r="O187" s="198"/>
      <c r="P187" s="198"/>
      <c r="Q187" s="198"/>
      <c r="R187" s="198"/>
      <c r="S187" s="198"/>
      <c r="T187" s="199"/>
      <c r="AT187" s="194" t="s">
        <v>155</v>
      </c>
      <c r="AU187" s="194" t="s">
        <v>82</v>
      </c>
      <c r="AV187" s="15" t="s">
        <v>80</v>
      </c>
      <c r="AW187" s="15" t="s">
        <v>29</v>
      </c>
      <c r="AX187" s="15" t="s">
        <v>72</v>
      </c>
      <c r="AY187" s="194" t="s">
        <v>141</v>
      </c>
    </row>
    <row r="188" spans="1:65" s="2" customFormat="1" ht="16.5" customHeight="1">
      <c r="A188" s="33"/>
      <c r="B188" s="158"/>
      <c r="C188" s="159" t="s">
        <v>228</v>
      </c>
      <c r="D188" s="159" t="s">
        <v>144</v>
      </c>
      <c r="E188" s="160" t="s">
        <v>229</v>
      </c>
      <c r="F188" s="161" t="s">
        <v>230</v>
      </c>
      <c r="G188" s="162" t="s">
        <v>216</v>
      </c>
      <c r="H188" s="163">
        <v>1240</v>
      </c>
      <c r="I188" s="164"/>
      <c r="J188" s="165">
        <f>ROUND(I188*H188,2)</f>
        <v>0</v>
      </c>
      <c r="K188" s="161" t="s">
        <v>148</v>
      </c>
      <c r="L188" s="34"/>
      <c r="M188" s="166" t="s">
        <v>1</v>
      </c>
      <c r="N188" s="167" t="s">
        <v>37</v>
      </c>
      <c r="O188" s="59"/>
      <c r="P188" s="168">
        <f>O188*H188</f>
        <v>0</v>
      </c>
      <c r="Q188" s="168">
        <v>0</v>
      </c>
      <c r="R188" s="168">
        <f>Q188*H188</f>
        <v>0</v>
      </c>
      <c r="S188" s="168">
        <v>0.115</v>
      </c>
      <c r="T188" s="169">
        <f>S188*H188</f>
        <v>142.6</v>
      </c>
      <c r="U188" s="33"/>
      <c r="V188" s="33"/>
      <c r="W188" s="33"/>
      <c r="X188" s="33"/>
      <c r="Y188" s="33"/>
      <c r="Z188" s="33"/>
      <c r="AA188" s="33"/>
      <c r="AB188" s="33"/>
      <c r="AC188" s="33"/>
      <c r="AD188" s="33"/>
      <c r="AE188" s="33"/>
      <c r="AR188" s="170" t="s">
        <v>149</v>
      </c>
      <c r="AT188" s="170" t="s">
        <v>144</v>
      </c>
      <c r="AU188" s="170" t="s">
        <v>82</v>
      </c>
      <c r="AY188" s="18" t="s">
        <v>141</v>
      </c>
      <c r="BE188" s="171">
        <f>IF(N188="základní",J188,0)</f>
        <v>0</v>
      </c>
      <c r="BF188" s="171">
        <f>IF(N188="snížená",J188,0)</f>
        <v>0</v>
      </c>
      <c r="BG188" s="171">
        <f>IF(N188="zákl. přenesená",J188,0)</f>
        <v>0</v>
      </c>
      <c r="BH188" s="171">
        <f>IF(N188="sníž. přenesená",J188,0)</f>
        <v>0</v>
      </c>
      <c r="BI188" s="171">
        <f>IF(N188="nulová",J188,0)</f>
        <v>0</v>
      </c>
      <c r="BJ188" s="18" t="s">
        <v>80</v>
      </c>
      <c r="BK188" s="171">
        <f>ROUND(I188*H188,2)</f>
        <v>0</v>
      </c>
      <c r="BL188" s="18" t="s">
        <v>149</v>
      </c>
      <c r="BM188" s="170" t="s">
        <v>231</v>
      </c>
    </row>
    <row r="189" spans="1:65" s="2" customFormat="1" ht="29.25">
      <c r="A189" s="33"/>
      <c r="B189" s="34"/>
      <c r="C189" s="33"/>
      <c r="D189" s="172" t="s">
        <v>151</v>
      </c>
      <c r="E189" s="33"/>
      <c r="F189" s="173" t="s">
        <v>232</v>
      </c>
      <c r="G189" s="33"/>
      <c r="H189" s="33"/>
      <c r="I189" s="94"/>
      <c r="J189" s="33"/>
      <c r="K189" s="33"/>
      <c r="L189" s="34"/>
      <c r="M189" s="174"/>
      <c r="N189" s="175"/>
      <c r="O189" s="59"/>
      <c r="P189" s="59"/>
      <c r="Q189" s="59"/>
      <c r="R189" s="59"/>
      <c r="S189" s="59"/>
      <c r="T189" s="60"/>
      <c r="U189" s="33"/>
      <c r="V189" s="33"/>
      <c r="W189" s="33"/>
      <c r="X189" s="33"/>
      <c r="Y189" s="33"/>
      <c r="Z189" s="33"/>
      <c r="AA189" s="33"/>
      <c r="AB189" s="33"/>
      <c r="AC189" s="33"/>
      <c r="AD189" s="33"/>
      <c r="AE189" s="33"/>
      <c r="AT189" s="18" t="s">
        <v>151</v>
      </c>
      <c r="AU189" s="18" t="s">
        <v>82</v>
      </c>
    </row>
    <row r="190" spans="1:65" s="2" customFormat="1" ht="156">
      <c r="A190" s="33"/>
      <c r="B190" s="34"/>
      <c r="C190" s="33"/>
      <c r="D190" s="172" t="s">
        <v>153</v>
      </c>
      <c r="E190" s="33"/>
      <c r="F190" s="176" t="s">
        <v>219</v>
      </c>
      <c r="G190" s="33"/>
      <c r="H190" s="33"/>
      <c r="I190" s="94"/>
      <c r="J190" s="33"/>
      <c r="K190" s="33"/>
      <c r="L190" s="34"/>
      <c r="M190" s="174"/>
      <c r="N190" s="175"/>
      <c r="O190" s="59"/>
      <c r="P190" s="59"/>
      <c r="Q190" s="59"/>
      <c r="R190" s="59"/>
      <c r="S190" s="59"/>
      <c r="T190" s="60"/>
      <c r="U190" s="33"/>
      <c r="V190" s="33"/>
      <c r="W190" s="33"/>
      <c r="X190" s="33"/>
      <c r="Y190" s="33"/>
      <c r="Z190" s="33"/>
      <c r="AA190" s="33"/>
      <c r="AB190" s="33"/>
      <c r="AC190" s="33"/>
      <c r="AD190" s="33"/>
      <c r="AE190" s="33"/>
      <c r="AT190" s="18" t="s">
        <v>153</v>
      </c>
      <c r="AU190" s="18" t="s">
        <v>82</v>
      </c>
    </row>
    <row r="191" spans="1:65" s="13" customFormat="1" ht="22.5">
      <c r="B191" s="177"/>
      <c r="D191" s="172" t="s">
        <v>155</v>
      </c>
      <c r="E191" s="178" t="s">
        <v>1</v>
      </c>
      <c r="F191" s="179" t="s">
        <v>233</v>
      </c>
      <c r="H191" s="180">
        <v>1240</v>
      </c>
      <c r="I191" s="181"/>
      <c r="L191" s="177"/>
      <c r="M191" s="182"/>
      <c r="N191" s="183"/>
      <c r="O191" s="183"/>
      <c r="P191" s="183"/>
      <c r="Q191" s="183"/>
      <c r="R191" s="183"/>
      <c r="S191" s="183"/>
      <c r="T191" s="184"/>
      <c r="AT191" s="178" t="s">
        <v>155</v>
      </c>
      <c r="AU191" s="178" t="s">
        <v>82</v>
      </c>
      <c r="AV191" s="13" t="s">
        <v>82</v>
      </c>
      <c r="AW191" s="13" t="s">
        <v>29</v>
      </c>
      <c r="AX191" s="13" t="s">
        <v>80</v>
      </c>
      <c r="AY191" s="178" t="s">
        <v>141</v>
      </c>
    </row>
    <row r="192" spans="1:65" s="2" customFormat="1" ht="21.75" customHeight="1">
      <c r="A192" s="33"/>
      <c r="B192" s="158"/>
      <c r="C192" s="159" t="s">
        <v>234</v>
      </c>
      <c r="D192" s="159" t="s">
        <v>144</v>
      </c>
      <c r="E192" s="160" t="s">
        <v>235</v>
      </c>
      <c r="F192" s="161" t="s">
        <v>236</v>
      </c>
      <c r="G192" s="162" t="s">
        <v>147</v>
      </c>
      <c r="H192" s="163">
        <v>150.28</v>
      </c>
      <c r="I192" s="164"/>
      <c r="J192" s="165">
        <f>ROUND(I192*H192,2)</f>
        <v>0</v>
      </c>
      <c r="K192" s="161" t="s">
        <v>148</v>
      </c>
      <c r="L192" s="34"/>
      <c r="M192" s="166" t="s">
        <v>1</v>
      </c>
      <c r="N192" s="167" t="s">
        <v>37</v>
      </c>
      <c r="O192" s="59"/>
      <c r="P192" s="168">
        <f>O192*H192</f>
        <v>0</v>
      </c>
      <c r="Q192" s="168">
        <v>0</v>
      </c>
      <c r="R192" s="168">
        <f>Q192*H192</f>
        <v>0</v>
      </c>
      <c r="S192" s="168">
        <v>0</v>
      </c>
      <c r="T192" s="169">
        <f>S192*H192</f>
        <v>0</v>
      </c>
      <c r="U192" s="33"/>
      <c r="V192" s="33"/>
      <c r="W192" s="33"/>
      <c r="X192" s="33"/>
      <c r="Y192" s="33"/>
      <c r="Z192" s="33"/>
      <c r="AA192" s="33"/>
      <c r="AB192" s="33"/>
      <c r="AC192" s="33"/>
      <c r="AD192" s="33"/>
      <c r="AE192" s="33"/>
      <c r="AR192" s="170" t="s">
        <v>149</v>
      </c>
      <c r="AT192" s="170" t="s">
        <v>144</v>
      </c>
      <c r="AU192" s="170" t="s">
        <v>82</v>
      </c>
      <c r="AY192" s="18" t="s">
        <v>141</v>
      </c>
      <c r="BE192" s="171">
        <f>IF(N192="základní",J192,0)</f>
        <v>0</v>
      </c>
      <c r="BF192" s="171">
        <f>IF(N192="snížená",J192,0)</f>
        <v>0</v>
      </c>
      <c r="BG192" s="171">
        <f>IF(N192="zákl. přenesená",J192,0)</f>
        <v>0</v>
      </c>
      <c r="BH192" s="171">
        <f>IF(N192="sníž. přenesená",J192,0)</f>
        <v>0</v>
      </c>
      <c r="BI192" s="171">
        <f>IF(N192="nulová",J192,0)</f>
        <v>0</v>
      </c>
      <c r="BJ192" s="18" t="s">
        <v>80</v>
      </c>
      <c r="BK192" s="171">
        <f>ROUND(I192*H192,2)</f>
        <v>0</v>
      </c>
      <c r="BL192" s="18" t="s">
        <v>149</v>
      </c>
      <c r="BM192" s="170" t="s">
        <v>237</v>
      </c>
    </row>
    <row r="193" spans="1:65" s="2" customFormat="1" ht="29.25">
      <c r="A193" s="33"/>
      <c r="B193" s="34"/>
      <c r="C193" s="33"/>
      <c r="D193" s="172" t="s">
        <v>151</v>
      </c>
      <c r="E193" s="33"/>
      <c r="F193" s="173" t="s">
        <v>238</v>
      </c>
      <c r="G193" s="33"/>
      <c r="H193" s="33"/>
      <c r="I193" s="94"/>
      <c r="J193" s="33"/>
      <c r="K193" s="33"/>
      <c r="L193" s="34"/>
      <c r="M193" s="174"/>
      <c r="N193" s="175"/>
      <c r="O193" s="59"/>
      <c r="P193" s="59"/>
      <c r="Q193" s="59"/>
      <c r="R193" s="59"/>
      <c r="S193" s="59"/>
      <c r="T193" s="60"/>
      <c r="U193" s="33"/>
      <c r="V193" s="33"/>
      <c r="W193" s="33"/>
      <c r="X193" s="33"/>
      <c r="Y193" s="33"/>
      <c r="Z193" s="33"/>
      <c r="AA193" s="33"/>
      <c r="AB193" s="33"/>
      <c r="AC193" s="33"/>
      <c r="AD193" s="33"/>
      <c r="AE193" s="33"/>
      <c r="AT193" s="18" t="s">
        <v>151</v>
      </c>
      <c r="AU193" s="18" t="s">
        <v>82</v>
      </c>
    </row>
    <row r="194" spans="1:65" s="2" customFormat="1" ht="204.75">
      <c r="A194" s="33"/>
      <c r="B194" s="34"/>
      <c r="C194" s="33"/>
      <c r="D194" s="172" t="s">
        <v>153</v>
      </c>
      <c r="E194" s="33"/>
      <c r="F194" s="176" t="s">
        <v>239</v>
      </c>
      <c r="G194" s="33"/>
      <c r="H194" s="33"/>
      <c r="I194" s="94"/>
      <c r="J194" s="33"/>
      <c r="K194" s="33"/>
      <c r="L194" s="34"/>
      <c r="M194" s="174"/>
      <c r="N194" s="175"/>
      <c r="O194" s="59"/>
      <c r="P194" s="59"/>
      <c r="Q194" s="59"/>
      <c r="R194" s="59"/>
      <c r="S194" s="59"/>
      <c r="T194" s="60"/>
      <c r="U194" s="33"/>
      <c r="V194" s="33"/>
      <c r="W194" s="33"/>
      <c r="X194" s="33"/>
      <c r="Y194" s="33"/>
      <c r="Z194" s="33"/>
      <c r="AA194" s="33"/>
      <c r="AB194" s="33"/>
      <c r="AC194" s="33"/>
      <c r="AD194" s="33"/>
      <c r="AE194" s="33"/>
      <c r="AT194" s="18" t="s">
        <v>153</v>
      </c>
      <c r="AU194" s="18" t="s">
        <v>82</v>
      </c>
    </row>
    <row r="195" spans="1:65" s="13" customFormat="1" ht="11.25">
      <c r="B195" s="177"/>
      <c r="D195" s="172" t="s">
        <v>155</v>
      </c>
      <c r="E195" s="178" t="s">
        <v>94</v>
      </c>
      <c r="F195" s="179" t="s">
        <v>240</v>
      </c>
      <c r="H195" s="180">
        <v>119.68</v>
      </c>
      <c r="I195" s="181"/>
      <c r="L195" s="177"/>
      <c r="M195" s="182"/>
      <c r="N195" s="183"/>
      <c r="O195" s="183"/>
      <c r="P195" s="183"/>
      <c r="Q195" s="183"/>
      <c r="R195" s="183"/>
      <c r="S195" s="183"/>
      <c r="T195" s="184"/>
      <c r="AT195" s="178" t="s">
        <v>155</v>
      </c>
      <c r="AU195" s="178" t="s">
        <v>82</v>
      </c>
      <c r="AV195" s="13" t="s">
        <v>82</v>
      </c>
      <c r="AW195" s="13" t="s">
        <v>29</v>
      </c>
      <c r="AX195" s="13" t="s">
        <v>72</v>
      </c>
      <c r="AY195" s="178" t="s">
        <v>141</v>
      </c>
    </row>
    <row r="196" spans="1:65" s="13" customFormat="1" ht="11.25">
      <c r="B196" s="177"/>
      <c r="D196" s="172" t="s">
        <v>155</v>
      </c>
      <c r="E196" s="178" t="s">
        <v>100</v>
      </c>
      <c r="F196" s="179" t="s">
        <v>241</v>
      </c>
      <c r="H196" s="180">
        <v>30.6</v>
      </c>
      <c r="I196" s="181"/>
      <c r="L196" s="177"/>
      <c r="M196" s="182"/>
      <c r="N196" s="183"/>
      <c r="O196" s="183"/>
      <c r="P196" s="183"/>
      <c r="Q196" s="183"/>
      <c r="R196" s="183"/>
      <c r="S196" s="183"/>
      <c r="T196" s="184"/>
      <c r="AT196" s="178" t="s">
        <v>155</v>
      </c>
      <c r="AU196" s="178" t="s">
        <v>82</v>
      </c>
      <c r="AV196" s="13" t="s">
        <v>82</v>
      </c>
      <c r="AW196" s="13" t="s">
        <v>29</v>
      </c>
      <c r="AX196" s="13" t="s">
        <v>72</v>
      </c>
      <c r="AY196" s="178" t="s">
        <v>141</v>
      </c>
    </row>
    <row r="197" spans="1:65" s="14" customFormat="1" ht="11.25">
      <c r="B197" s="185"/>
      <c r="D197" s="172" t="s">
        <v>155</v>
      </c>
      <c r="E197" s="186" t="s">
        <v>1</v>
      </c>
      <c r="F197" s="187" t="s">
        <v>158</v>
      </c>
      <c r="H197" s="188">
        <v>150.28</v>
      </c>
      <c r="I197" s="189"/>
      <c r="L197" s="185"/>
      <c r="M197" s="190"/>
      <c r="N197" s="191"/>
      <c r="O197" s="191"/>
      <c r="P197" s="191"/>
      <c r="Q197" s="191"/>
      <c r="R197" s="191"/>
      <c r="S197" s="191"/>
      <c r="T197" s="192"/>
      <c r="AT197" s="186" t="s">
        <v>155</v>
      </c>
      <c r="AU197" s="186" t="s">
        <v>82</v>
      </c>
      <c r="AV197" s="14" t="s">
        <v>149</v>
      </c>
      <c r="AW197" s="14" t="s">
        <v>29</v>
      </c>
      <c r="AX197" s="14" t="s">
        <v>80</v>
      </c>
      <c r="AY197" s="186" t="s">
        <v>141</v>
      </c>
    </row>
    <row r="198" spans="1:65" s="2" customFormat="1" ht="16.5" customHeight="1">
      <c r="A198" s="33"/>
      <c r="B198" s="158"/>
      <c r="C198" s="159" t="s">
        <v>8</v>
      </c>
      <c r="D198" s="159" t="s">
        <v>144</v>
      </c>
      <c r="E198" s="160" t="s">
        <v>242</v>
      </c>
      <c r="F198" s="161" t="s">
        <v>243</v>
      </c>
      <c r="G198" s="162" t="s">
        <v>147</v>
      </c>
      <c r="H198" s="163">
        <v>206.88</v>
      </c>
      <c r="I198" s="164"/>
      <c r="J198" s="165">
        <f>ROUND(I198*H198,2)</f>
        <v>0</v>
      </c>
      <c r="K198" s="161" t="s">
        <v>148</v>
      </c>
      <c r="L198" s="34"/>
      <c r="M198" s="166" t="s">
        <v>1</v>
      </c>
      <c r="N198" s="167" t="s">
        <v>37</v>
      </c>
      <c r="O198" s="59"/>
      <c r="P198" s="168">
        <f>O198*H198</f>
        <v>0</v>
      </c>
      <c r="Q198" s="168">
        <v>0</v>
      </c>
      <c r="R198" s="168">
        <f>Q198*H198</f>
        <v>0</v>
      </c>
      <c r="S198" s="168">
        <v>0</v>
      </c>
      <c r="T198" s="169">
        <f>S198*H198</f>
        <v>0</v>
      </c>
      <c r="U198" s="33"/>
      <c r="V198" s="33"/>
      <c r="W198" s="33"/>
      <c r="X198" s="33"/>
      <c r="Y198" s="33"/>
      <c r="Z198" s="33"/>
      <c r="AA198" s="33"/>
      <c r="AB198" s="33"/>
      <c r="AC198" s="33"/>
      <c r="AD198" s="33"/>
      <c r="AE198" s="33"/>
      <c r="AR198" s="170" t="s">
        <v>149</v>
      </c>
      <c r="AT198" s="170" t="s">
        <v>144</v>
      </c>
      <c r="AU198" s="170" t="s">
        <v>82</v>
      </c>
      <c r="AY198" s="18" t="s">
        <v>141</v>
      </c>
      <c r="BE198" s="171">
        <f>IF(N198="základní",J198,0)</f>
        <v>0</v>
      </c>
      <c r="BF198" s="171">
        <f>IF(N198="snížená",J198,0)</f>
        <v>0</v>
      </c>
      <c r="BG198" s="171">
        <f>IF(N198="zákl. přenesená",J198,0)</f>
        <v>0</v>
      </c>
      <c r="BH198" s="171">
        <f>IF(N198="sníž. přenesená",J198,0)</f>
        <v>0</v>
      </c>
      <c r="BI198" s="171">
        <f>IF(N198="nulová",J198,0)</f>
        <v>0</v>
      </c>
      <c r="BJ198" s="18" t="s">
        <v>80</v>
      </c>
      <c r="BK198" s="171">
        <f>ROUND(I198*H198,2)</f>
        <v>0</v>
      </c>
      <c r="BL198" s="18" t="s">
        <v>149</v>
      </c>
      <c r="BM198" s="170" t="s">
        <v>244</v>
      </c>
    </row>
    <row r="199" spans="1:65" s="2" customFormat="1" ht="19.5">
      <c r="A199" s="33"/>
      <c r="B199" s="34"/>
      <c r="C199" s="33"/>
      <c r="D199" s="172" t="s">
        <v>151</v>
      </c>
      <c r="E199" s="33"/>
      <c r="F199" s="173" t="s">
        <v>245</v>
      </c>
      <c r="G199" s="33"/>
      <c r="H199" s="33"/>
      <c r="I199" s="94"/>
      <c r="J199" s="33"/>
      <c r="K199" s="33"/>
      <c r="L199" s="34"/>
      <c r="M199" s="174"/>
      <c r="N199" s="175"/>
      <c r="O199" s="59"/>
      <c r="P199" s="59"/>
      <c r="Q199" s="59"/>
      <c r="R199" s="59"/>
      <c r="S199" s="59"/>
      <c r="T199" s="60"/>
      <c r="U199" s="33"/>
      <c r="V199" s="33"/>
      <c r="W199" s="33"/>
      <c r="X199" s="33"/>
      <c r="Y199" s="33"/>
      <c r="Z199" s="33"/>
      <c r="AA199" s="33"/>
      <c r="AB199" s="33"/>
      <c r="AC199" s="33"/>
      <c r="AD199" s="33"/>
      <c r="AE199" s="33"/>
      <c r="AT199" s="18" t="s">
        <v>151</v>
      </c>
      <c r="AU199" s="18" t="s">
        <v>82</v>
      </c>
    </row>
    <row r="200" spans="1:65" s="2" customFormat="1" ht="146.25">
      <c r="A200" s="33"/>
      <c r="B200" s="34"/>
      <c r="C200" s="33"/>
      <c r="D200" s="172" t="s">
        <v>153</v>
      </c>
      <c r="E200" s="33"/>
      <c r="F200" s="176" t="s">
        <v>246</v>
      </c>
      <c r="G200" s="33"/>
      <c r="H200" s="33"/>
      <c r="I200" s="94"/>
      <c r="J200" s="33"/>
      <c r="K200" s="33"/>
      <c r="L200" s="34"/>
      <c r="M200" s="174"/>
      <c r="N200" s="175"/>
      <c r="O200" s="59"/>
      <c r="P200" s="59"/>
      <c r="Q200" s="59"/>
      <c r="R200" s="59"/>
      <c r="S200" s="59"/>
      <c r="T200" s="60"/>
      <c r="U200" s="33"/>
      <c r="V200" s="33"/>
      <c r="W200" s="33"/>
      <c r="X200" s="33"/>
      <c r="Y200" s="33"/>
      <c r="Z200" s="33"/>
      <c r="AA200" s="33"/>
      <c r="AB200" s="33"/>
      <c r="AC200" s="33"/>
      <c r="AD200" s="33"/>
      <c r="AE200" s="33"/>
      <c r="AT200" s="18" t="s">
        <v>153</v>
      </c>
      <c r="AU200" s="18" t="s">
        <v>82</v>
      </c>
    </row>
    <row r="201" spans="1:65" s="13" customFormat="1" ht="11.25">
      <c r="B201" s="177"/>
      <c r="D201" s="172" t="s">
        <v>155</v>
      </c>
      <c r="E201" s="178" t="s">
        <v>102</v>
      </c>
      <c r="F201" s="179" t="s">
        <v>247</v>
      </c>
      <c r="H201" s="180">
        <v>206.88</v>
      </c>
      <c r="I201" s="181"/>
      <c r="L201" s="177"/>
      <c r="M201" s="182"/>
      <c r="N201" s="183"/>
      <c r="O201" s="183"/>
      <c r="P201" s="183"/>
      <c r="Q201" s="183"/>
      <c r="R201" s="183"/>
      <c r="S201" s="183"/>
      <c r="T201" s="184"/>
      <c r="AT201" s="178" t="s">
        <v>155</v>
      </c>
      <c r="AU201" s="178" t="s">
        <v>82</v>
      </c>
      <c r="AV201" s="13" t="s">
        <v>82</v>
      </c>
      <c r="AW201" s="13" t="s">
        <v>29</v>
      </c>
      <c r="AX201" s="13" t="s">
        <v>80</v>
      </c>
      <c r="AY201" s="178" t="s">
        <v>141</v>
      </c>
    </row>
    <row r="202" spans="1:65" s="2" customFormat="1" ht="21.75" customHeight="1">
      <c r="A202" s="33"/>
      <c r="B202" s="158"/>
      <c r="C202" s="159" t="s">
        <v>248</v>
      </c>
      <c r="D202" s="159" t="s">
        <v>144</v>
      </c>
      <c r="E202" s="160" t="s">
        <v>249</v>
      </c>
      <c r="F202" s="161" t="s">
        <v>250</v>
      </c>
      <c r="G202" s="162" t="s">
        <v>147</v>
      </c>
      <c r="H202" s="163">
        <v>536.88</v>
      </c>
      <c r="I202" s="164"/>
      <c r="J202" s="165">
        <f>ROUND(I202*H202,2)</f>
        <v>0</v>
      </c>
      <c r="K202" s="161" t="s">
        <v>148</v>
      </c>
      <c r="L202" s="34"/>
      <c r="M202" s="166" t="s">
        <v>1</v>
      </c>
      <c r="N202" s="167" t="s">
        <v>37</v>
      </c>
      <c r="O202" s="59"/>
      <c r="P202" s="168">
        <f>O202*H202</f>
        <v>0</v>
      </c>
      <c r="Q202" s="168">
        <v>0</v>
      </c>
      <c r="R202" s="168">
        <f>Q202*H202</f>
        <v>0</v>
      </c>
      <c r="S202" s="168">
        <v>0</v>
      </c>
      <c r="T202" s="169">
        <f>S202*H202</f>
        <v>0</v>
      </c>
      <c r="U202" s="33"/>
      <c r="V202" s="33"/>
      <c r="W202" s="33"/>
      <c r="X202" s="33"/>
      <c r="Y202" s="33"/>
      <c r="Z202" s="33"/>
      <c r="AA202" s="33"/>
      <c r="AB202" s="33"/>
      <c r="AC202" s="33"/>
      <c r="AD202" s="33"/>
      <c r="AE202" s="33"/>
      <c r="AR202" s="170" t="s">
        <v>149</v>
      </c>
      <c r="AT202" s="170" t="s">
        <v>144</v>
      </c>
      <c r="AU202" s="170" t="s">
        <v>82</v>
      </c>
      <c r="AY202" s="18" t="s">
        <v>141</v>
      </c>
      <c r="BE202" s="171">
        <f>IF(N202="základní",J202,0)</f>
        <v>0</v>
      </c>
      <c r="BF202" s="171">
        <f>IF(N202="snížená",J202,0)</f>
        <v>0</v>
      </c>
      <c r="BG202" s="171">
        <f>IF(N202="zákl. přenesená",J202,0)</f>
        <v>0</v>
      </c>
      <c r="BH202" s="171">
        <f>IF(N202="sníž. přenesená",J202,0)</f>
        <v>0</v>
      </c>
      <c r="BI202" s="171">
        <f>IF(N202="nulová",J202,0)</f>
        <v>0</v>
      </c>
      <c r="BJ202" s="18" t="s">
        <v>80</v>
      </c>
      <c r="BK202" s="171">
        <f>ROUND(I202*H202,2)</f>
        <v>0</v>
      </c>
      <c r="BL202" s="18" t="s">
        <v>149</v>
      </c>
      <c r="BM202" s="170" t="s">
        <v>251</v>
      </c>
    </row>
    <row r="203" spans="1:65" s="2" customFormat="1" ht="39">
      <c r="A203" s="33"/>
      <c r="B203" s="34"/>
      <c r="C203" s="33"/>
      <c r="D203" s="172" t="s">
        <v>151</v>
      </c>
      <c r="E203" s="33"/>
      <c r="F203" s="173" t="s">
        <v>252</v>
      </c>
      <c r="G203" s="33"/>
      <c r="H203" s="33"/>
      <c r="I203" s="94"/>
      <c r="J203" s="33"/>
      <c r="K203" s="33"/>
      <c r="L203" s="34"/>
      <c r="M203" s="174"/>
      <c r="N203" s="175"/>
      <c r="O203" s="59"/>
      <c r="P203" s="59"/>
      <c r="Q203" s="59"/>
      <c r="R203" s="59"/>
      <c r="S203" s="59"/>
      <c r="T203" s="60"/>
      <c r="U203" s="33"/>
      <c r="V203" s="33"/>
      <c r="W203" s="33"/>
      <c r="X203" s="33"/>
      <c r="Y203" s="33"/>
      <c r="Z203" s="33"/>
      <c r="AA203" s="33"/>
      <c r="AB203" s="33"/>
      <c r="AC203" s="33"/>
      <c r="AD203" s="33"/>
      <c r="AE203" s="33"/>
      <c r="AT203" s="18" t="s">
        <v>151</v>
      </c>
      <c r="AU203" s="18" t="s">
        <v>82</v>
      </c>
    </row>
    <row r="204" spans="1:65" s="2" customFormat="1" ht="195">
      <c r="A204" s="33"/>
      <c r="B204" s="34"/>
      <c r="C204" s="33"/>
      <c r="D204" s="172" t="s">
        <v>153</v>
      </c>
      <c r="E204" s="33"/>
      <c r="F204" s="176" t="s">
        <v>253</v>
      </c>
      <c r="G204" s="33"/>
      <c r="H204" s="33"/>
      <c r="I204" s="94"/>
      <c r="J204" s="33"/>
      <c r="K204" s="33"/>
      <c r="L204" s="34"/>
      <c r="M204" s="174"/>
      <c r="N204" s="175"/>
      <c r="O204" s="59"/>
      <c r="P204" s="59"/>
      <c r="Q204" s="59"/>
      <c r="R204" s="59"/>
      <c r="S204" s="59"/>
      <c r="T204" s="60"/>
      <c r="U204" s="33"/>
      <c r="V204" s="33"/>
      <c r="W204" s="33"/>
      <c r="X204" s="33"/>
      <c r="Y204" s="33"/>
      <c r="Z204" s="33"/>
      <c r="AA204" s="33"/>
      <c r="AB204" s="33"/>
      <c r="AC204" s="33"/>
      <c r="AD204" s="33"/>
      <c r="AE204" s="33"/>
      <c r="AT204" s="18" t="s">
        <v>153</v>
      </c>
      <c r="AU204" s="18" t="s">
        <v>82</v>
      </c>
    </row>
    <row r="205" spans="1:65" s="13" customFormat="1" ht="11.25">
      <c r="B205" s="177"/>
      <c r="D205" s="172" t="s">
        <v>155</v>
      </c>
      <c r="E205" s="178" t="s">
        <v>1</v>
      </c>
      <c r="F205" s="179" t="s">
        <v>254</v>
      </c>
      <c r="H205" s="180">
        <v>206.88</v>
      </c>
      <c r="I205" s="181"/>
      <c r="L205" s="177"/>
      <c r="M205" s="182"/>
      <c r="N205" s="183"/>
      <c r="O205" s="183"/>
      <c r="P205" s="183"/>
      <c r="Q205" s="183"/>
      <c r="R205" s="183"/>
      <c r="S205" s="183"/>
      <c r="T205" s="184"/>
      <c r="AT205" s="178" t="s">
        <v>155</v>
      </c>
      <c r="AU205" s="178" t="s">
        <v>82</v>
      </c>
      <c r="AV205" s="13" t="s">
        <v>82</v>
      </c>
      <c r="AW205" s="13" t="s">
        <v>29</v>
      </c>
      <c r="AX205" s="13" t="s">
        <v>72</v>
      </c>
      <c r="AY205" s="178" t="s">
        <v>141</v>
      </c>
    </row>
    <row r="206" spans="1:65" s="13" customFormat="1" ht="11.25">
      <c r="B206" s="177"/>
      <c r="D206" s="172" t="s">
        <v>155</v>
      </c>
      <c r="E206" s="178" t="s">
        <v>1</v>
      </c>
      <c r="F206" s="179" t="s">
        <v>255</v>
      </c>
      <c r="H206" s="180">
        <v>130</v>
      </c>
      <c r="I206" s="181"/>
      <c r="L206" s="177"/>
      <c r="M206" s="182"/>
      <c r="N206" s="183"/>
      <c r="O206" s="183"/>
      <c r="P206" s="183"/>
      <c r="Q206" s="183"/>
      <c r="R206" s="183"/>
      <c r="S206" s="183"/>
      <c r="T206" s="184"/>
      <c r="AT206" s="178" t="s">
        <v>155</v>
      </c>
      <c r="AU206" s="178" t="s">
        <v>82</v>
      </c>
      <c r="AV206" s="13" t="s">
        <v>82</v>
      </c>
      <c r="AW206" s="13" t="s">
        <v>29</v>
      </c>
      <c r="AX206" s="13" t="s">
        <v>72</v>
      </c>
      <c r="AY206" s="178" t="s">
        <v>141</v>
      </c>
    </row>
    <row r="207" spans="1:65" s="13" customFormat="1" ht="22.5">
      <c r="B207" s="177"/>
      <c r="D207" s="172" t="s">
        <v>155</v>
      </c>
      <c r="E207" s="178" t="s">
        <v>1</v>
      </c>
      <c r="F207" s="179" t="s">
        <v>256</v>
      </c>
      <c r="H207" s="180">
        <v>200</v>
      </c>
      <c r="I207" s="181"/>
      <c r="L207" s="177"/>
      <c r="M207" s="182"/>
      <c r="N207" s="183"/>
      <c r="O207" s="183"/>
      <c r="P207" s="183"/>
      <c r="Q207" s="183"/>
      <c r="R207" s="183"/>
      <c r="S207" s="183"/>
      <c r="T207" s="184"/>
      <c r="AT207" s="178" t="s">
        <v>155</v>
      </c>
      <c r="AU207" s="178" t="s">
        <v>82</v>
      </c>
      <c r="AV207" s="13" t="s">
        <v>82</v>
      </c>
      <c r="AW207" s="13" t="s">
        <v>29</v>
      </c>
      <c r="AX207" s="13" t="s">
        <v>72</v>
      </c>
      <c r="AY207" s="178" t="s">
        <v>141</v>
      </c>
    </row>
    <row r="208" spans="1:65" s="14" customFormat="1" ht="11.25">
      <c r="B208" s="185"/>
      <c r="D208" s="172" t="s">
        <v>155</v>
      </c>
      <c r="E208" s="186" t="s">
        <v>1</v>
      </c>
      <c r="F208" s="187" t="s">
        <v>158</v>
      </c>
      <c r="H208" s="188">
        <v>536.88</v>
      </c>
      <c r="I208" s="189"/>
      <c r="L208" s="185"/>
      <c r="M208" s="190"/>
      <c r="N208" s="191"/>
      <c r="O208" s="191"/>
      <c r="P208" s="191"/>
      <c r="Q208" s="191"/>
      <c r="R208" s="191"/>
      <c r="S208" s="191"/>
      <c r="T208" s="192"/>
      <c r="AT208" s="186" t="s">
        <v>155</v>
      </c>
      <c r="AU208" s="186" t="s">
        <v>82</v>
      </c>
      <c r="AV208" s="14" t="s">
        <v>149</v>
      </c>
      <c r="AW208" s="14" t="s">
        <v>29</v>
      </c>
      <c r="AX208" s="14" t="s">
        <v>80</v>
      </c>
      <c r="AY208" s="186" t="s">
        <v>141</v>
      </c>
    </row>
    <row r="209" spans="1:65" s="2" customFormat="1" ht="16.5" customHeight="1">
      <c r="A209" s="33"/>
      <c r="B209" s="158"/>
      <c r="C209" s="159" t="s">
        <v>257</v>
      </c>
      <c r="D209" s="159" t="s">
        <v>144</v>
      </c>
      <c r="E209" s="160" t="s">
        <v>258</v>
      </c>
      <c r="F209" s="161" t="s">
        <v>259</v>
      </c>
      <c r="G209" s="162" t="s">
        <v>147</v>
      </c>
      <c r="H209" s="163">
        <v>336.88</v>
      </c>
      <c r="I209" s="164"/>
      <c r="J209" s="165">
        <f>ROUND(I209*H209,2)</f>
        <v>0</v>
      </c>
      <c r="K209" s="161" t="s">
        <v>148</v>
      </c>
      <c r="L209" s="34"/>
      <c r="M209" s="166" t="s">
        <v>1</v>
      </c>
      <c r="N209" s="167" t="s">
        <v>37</v>
      </c>
      <c r="O209" s="59"/>
      <c r="P209" s="168">
        <f>O209*H209</f>
        <v>0</v>
      </c>
      <c r="Q209" s="168">
        <v>0</v>
      </c>
      <c r="R209" s="168">
        <f>Q209*H209</f>
        <v>0</v>
      </c>
      <c r="S209" s="168">
        <v>0</v>
      </c>
      <c r="T209" s="169">
        <f>S209*H209</f>
        <v>0</v>
      </c>
      <c r="U209" s="33"/>
      <c r="V209" s="33"/>
      <c r="W209" s="33"/>
      <c r="X209" s="33"/>
      <c r="Y209" s="33"/>
      <c r="Z209" s="33"/>
      <c r="AA209" s="33"/>
      <c r="AB209" s="33"/>
      <c r="AC209" s="33"/>
      <c r="AD209" s="33"/>
      <c r="AE209" s="33"/>
      <c r="AR209" s="170" t="s">
        <v>149</v>
      </c>
      <c r="AT209" s="170" t="s">
        <v>144</v>
      </c>
      <c r="AU209" s="170" t="s">
        <v>82</v>
      </c>
      <c r="AY209" s="18" t="s">
        <v>141</v>
      </c>
      <c r="BE209" s="171">
        <f>IF(N209="základní",J209,0)</f>
        <v>0</v>
      </c>
      <c r="BF209" s="171">
        <f>IF(N209="snížená",J209,0)</f>
        <v>0</v>
      </c>
      <c r="BG209" s="171">
        <f>IF(N209="zákl. přenesená",J209,0)</f>
        <v>0</v>
      </c>
      <c r="BH209" s="171">
        <f>IF(N209="sníž. přenesená",J209,0)</f>
        <v>0</v>
      </c>
      <c r="BI209" s="171">
        <f>IF(N209="nulová",J209,0)</f>
        <v>0</v>
      </c>
      <c r="BJ209" s="18" t="s">
        <v>80</v>
      </c>
      <c r="BK209" s="171">
        <f>ROUND(I209*H209,2)</f>
        <v>0</v>
      </c>
      <c r="BL209" s="18" t="s">
        <v>149</v>
      </c>
      <c r="BM209" s="170" t="s">
        <v>260</v>
      </c>
    </row>
    <row r="210" spans="1:65" s="2" customFormat="1" ht="11.25">
      <c r="A210" s="33"/>
      <c r="B210" s="34"/>
      <c r="C210" s="33"/>
      <c r="D210" s="172" t="s">
        <v>151</v>
      </c>
      <c r="E210" s="33"/>
      <c r="F210" s="173" t="s">
        <v>261</v>
      </c>
      <c r="G210" s="33"/>
      <c r="H210" s="33"/>
      <c r="I210" s="94"/>
      <c r="J210" s="33"/>
      <c r="K210" s="33"/>
      <c r="L210" s="34"/>
      <c r="M210" s="174"/>
      <c r="N210" s="175"/>
      <c r="O210" s="59"/>
      <c r="P210" s="59"/>
      <c r="Q210" s="59"/>
      <c r="R210" s="59"/>
      <c r="S210" s="59"/>
      <c r="T210" s="60"/>
      <c r="U210" s="33"/>
      <c r="V210" s="33"/>
      <c r="W210" s="33"/>
      <c r="X210" s="33"/>
      <c r="Y210" s="33"/>
      <c r="Z210" s="33"/>
      <c r="AA210" s="33"/>
      <c r="AB210" s="33"/>
      <c r="AC210" s="33"/>
      <c r="AD210" s="33"/>
      <c r="AE210" s="33"/>
      <c r="AT210" s="18" t="s">
        <v>151</v>
      </c>
      <c r="AU210" s="18" t="s">
        <v>82</v>
      </c>
    </row>
    <row r="211" spans="1:65" s="2" customFormat="1" ht="282.75">
      <c r="A211" s="33"/>
      <c r="B211" s="34"/>
      <c r="C211" s="33"/>
      <c r="D211" s="172" t="s">
        <v>153</v>
      </c>
      <c r="E211" s="33"/>
      <c r="F211" s="176" t="s">
        <v>262</v>
      </c>
      <c r="G211" s="33"/>
      <c r="H211" s="33"/>
      <c r="I211" s="94"/>
      <c r="J211" s="33"/>
      <c r="K211" s="33"/>
      <c r="L211" s="34"/>
      <c r="M211" s="174"/>
      <c r="N211" s="175"/>
      <c r="O211" s="59"/>
      <c r="P211" s="59"/>
      <c r="Q211" s="59"/>
      <c r="R211" s="59"/>
      <c r="S211" s="59"/>
      <c r="T211" s="60"/>
      <c r="U211" s="33"/>
      <c r="V211" s="33"/>
      <c r="W211" s="33"/>
      <c r="X211" s="33"/>
      <c r="Y211" s="33"/>
      <c r="Z211" s="33"/>
      <c r="AA211" s="33"/>
      <c r="AB211" s="33"/>
      <c r="AC211" s="33"/>
      <c r="AD211" s="33"/>
      <c r="AE211" s="33"/>
      <c r="AT211" s="18" t="s">
        <v>153</v>
      </c>
      <c r="AU211" s="18" t="s">
        <v>82</v>
      </c>
    </row>
    <row r="212" spans="1:65" s="13" customFormat="1" ht="11.25">
      <c r="B212" s="177"/>
      <c r="D212" s="172" t="s">
        <v>155</v>
      </c>
      <c r="E212" s="178" t="s">
        <v>1</v>
      </c>
      <c r="F212" s="179" t="s">
        <v>263</v>
      </c>
      <c r="H212" s="180">
        <v>206.88</v>
      </c>
      <c r="I212" s="181"/>
      <c r="L212" s="177"/>
      <c r="M212" s="182"/>
      <c r="N212" s="183"/>
      <c r="O212" s="183"/>
      <c r="P212" s="183"/>
      <c r="Q212" s="183"/>
      <c r="R212" s="183"/>
      <c r="S212" s="183"/>
      <c r="T212" s="184"/>
      <c r="AT212" s="178" t="s">
        <v>155</v>
      </c>
      <c r="AU212" s="178" t="s">
        <v>82</v>
      </c>
      <c r="AV212" s="13" t="s">
        <v>82</v>
      </c>
      <c r="AW212" s="13" t="s">
        <v>29</v>
      </c>
      <c r="AX212" s="13" t="s">
        <v>72</v>
      </c>
      <c r="AY212" s="178" t="s">
        <v>141</v>
      </c>
    </row>
    <row r="213" spans="1:65" s="13" customFormat="1" ht="11.25">
      <c r="B213" s="177"/>
      <c r="D213" s="172" t="s">
        <v>155</v>
      </c>
      <c r="E213" s="178" t="s">
        <v>1</v>
      </c>
      <c r="F213" s="179" t="s">
        <v>264</v>
      </c>
      <c r="H213" s="180">
        <v>130</v>
      </c>
      <c r="I213" s="181"/>
      <c r="L213" s="177"/>
      <c r="M213" s="182"/>
      <c r="N213" s="183"/>
      <c r="O213" s="183"/>
      <c r="P213" s="183"/>
      <c r="Q213" s="183"/>
      <c r="R213" s="183"/>
      <c r="S213" s="183"/>
      <c r="T213" s="184"/>
      <c r="AT213" s="178" t="s">
        <v>155</v>
      </c>
      <c r="AU213" s="178" t="s">
        <v>82</v>
      </c>
      <c r="AV213" s="13" t="s">
        <v>82</v>
      </c>
      <c r="AW213" s="13" t="s">
        <v>29</v>
      </c>
      <c r="AX213" s="13" t="s">
        <v>72</v>
      </c>
      <c r="AY213" s="178" t="s">
        <v>141</v>
      </c>
    </row>
    <row r="214" spans="1:65" s="14" customFormat="1" ht="11.25">
      <c r="B214" s="185"/>
      <c r="D214" s="172" t="s">
        <v>155</v>
      </c>
      <c r="E214" s="186" t="s">
        <v>1</v>
      </c>
      <c r="F214" s="187" t="s">
        <v>158</v>
      </c>
      <c r="H214" s="188">
        <v>336.88</v>
      </c>
      <c r="I214" s="189"/>
      <c r="L214" s="185"/>
      <c r="M214" s="190"/>
      <c r="N214" s="191"/>
      <c r="O214" s="191"/>
      <c r="P214" s="191"/>
      <c r="Q214" s="191"/>
      <c r="R214" s="191"/>
      <c r="S214" s="191"/>
      <c r="T214" s="192"/>
      <c r="AT214" s="186" t="s">
        <v>155</v>
      </c>
      <c r="AU214" s="186" t="s">
        <v>82</v>
      </c>
      <c r="AV214" s="14" t="s">
        <v>149</v>
      </c>
      <c r="AW214" s="14" t="s">
        <v>29</v>
      </c>
      <c r="AX214" s="14" t="s">
        <v>80</v>
      </c>
      <c r="AY214" s="186" t="s">
        <v>141</v>
      </c>
    </row>
    <row r="215" spans="1:65" s="2" customFormat="1" ht="21.75" customHeight="1">
      <c r="A215" s="33"/>
      <c r="B215" s="158"/>
      <c r="C215" s="159" t="s">
        <v>265</v>
      </c>
      <c r="D215" s="159" t="s">
        <v>144</v>
      </c>
      <c r="E215" s="160" t="s">
        <v>266</v>
      </c>
      <c r="F215" s="161" t="s">
        <v>267</v>
      </c>
      <c r="G215" s="162" t="s">
        <v>147</v>
      </c>
      <c r="H215" s="163">
        <v>83.087000000000003</v>
      </c>
      <c r="I215" s="164"/>
      <c r="J215" s="165">
        <f>ROUND(I215*H215,2)</f>
        <v>0</v>
      </c>
      <c r="K215" s="161" t="s">
        <v>148</v>
      </c>
      <c r="L215" s="34"/>
      <c r="M215" s="166" t="s">
        <v>1</v>
      </c>
      <c r="N215" s="167" t="s">
        <v>37</v>
      </c>
      <c r="O215" s="59"/>
      <c r="P215" s="168">
        <f>O215*H215</f>
        <v>0</v>
      </c>
      <c r="Q215" s="168">
        <v>0</v>
      </c>
      <c r="R215" s="168">
        <f>Q215*H215</f>
        <v>0</v>
      </c>
      <c r="S215" s="168">
        <v>0</v>
      </c>
      <c r="T215" s="169">
        <f>S215*H215</f>
        <v>0</v>
      </c>
      <c r="U215" s="33"/>
      <c r="V215" s="33"/>
      <c r="W215" s="33"/>
      <c r="X215" s="33"/>
      <c r="Y215" s="33"/>
      <c r="Z215" s="33"/>
      <c r="AA215" s="33"/>
      <c r="AB215" s="33"/>
      <c r="AC215" s="33"/>
      <c r="AD215" s="33"/>
      <c r="AE215" s="33"/>
      <c r="AR215" s="170" t="s">
        <v>149</v>
      </c>
      <c r="AT215" s="170" t="s">
        <v>144</v>
      </c>
      <c r="AU215" s="170" t="s">
        <v>82</v>
      </c>
      <c r="AY215" s="18" t="s">
        <v>141</v>
      </c>
      <c r="BE215" s="171">
        <f>IF(N215="základní",J215,0)</f>
        <v>0</v>
      </c>
      <c r="BF215" s="171">
        <f>IF(N215="snížená",J215,0)</f>
        <v>0</v>
      </c>
      <c r="BG215" s="171">
        <f>IF(N215="zákl. přenesená",J215,0)</f>
        <v>0</v>
      </c>
      <c r="BH215" s="171">
        <f>IF(N215="sníž. přenesená",J215,0)</f>
        <v>0</v>
      </c>
      <c r="BI215" s="171">
        <f>IF(N215="nulová",J215,0)</f>
        <v>0</v>
      </c>
      <c r="BJ215" s="18" t="s">
        <v>80</v>
      </c>
      <c r="BK215" s="171">
        <f>ROUND(I215*H215,2)</f>
        <v>0</v>
      </c>
      <c r="BL215" s="18" t="s">
        <v>149</v>
      </c>
      <c r="BM215" s="170" t="s">
        <v>268</v>
      </c>
    </row>
    <row r="216" spans="1:65" s="2" customFormat="1" ht="29.25">
      <c r="A216" s="33"/>
      <c r="B216" s="34"/>
      <c r="C216" s="33"/>
      <c r="D216" s="172" t="s">
        <v>151</v>
      </c>
      <c r="E216" s="33"/>
      <c r="F216" s="173" t="s">
        <v>269</v>
      </c>
      <c r="G216" s="33"/>
      <c r="H216" s="33"/>
      <c r="I216" s="94"/>
      <c r="J216" s="33"/>
      <c r="K216" s="33"/>
      <c r="L216" s="34"/>
      <c r="M216" s="174"/>
      <c r="N216" s="175"/>
      <c r="O216" s="59"/>
      <c r="P216" s="59"/>
      <c r="Q216" s="59"/>
      <c r="R216" s="59"/>
      <c r="S216" s="59"/>
      <c r="T216" s="60"/>
      <c r="U216" s="33"/>
      <c r="V216" s="33"/>
      <c r="W216" s="33"/>
      <c r="X216" s="33"/>
      <c r="Y216" s="33"/>
      <c r="Z216" s="33"/>
      <c r="AA216" s="33"/>
      <c r="AB216" s="33"/>
      <c r="AC216" s="33"/>
      <c r="AD216" s="33"/>
      <c r="AE216" s="33"/>
      <c r="AT216" s="18" t="s">
        <v>151</v>
      </c>
      <c r="AU216" s="18" t="s">
        <v>82</v>
      </c>
    </row>
    <row r="217" spans="1:65" s="2" customFormat="1" ht="409.5">
      <c r="A217" s="33"/>
      <c r="B217" s="34"/>
      <c r="C217" s="33"/>
      <c r="D217" s="172" t="s">
        <v>153</v>
      </c>
      <c r="E217" s="33"/>
      <c r="F217" s="176" t="s">
        <v>270</v>
      </c>
      <c r="G217" s="33"/>
      <c r="H217" s="33"/>
      <c r="I217" s="94"/>
      <c r="J217" s="33"/>
      <c r="K217" s="33"/>
      <c r="L217" s="34"/>
      <c r="M217" s="174"/>
      <c r="N217" s="175"/>
      <c r="O217" s="59"/>
      <c r="P217" s="59"/>
      <c r="Q217" s="59"/>
      <c r="R217" s="59"/>
      <c r="S217" s="59"/>
      <c r="T217" s="60"/>
      <c r="U217" s="33"/>
      <c r="V217" s="33"/>
      <c r="W217" s="33"/>
      <c r="X217" s="33"/>
      <c r="Y217" s="33"/>
      <c r="Z217" s="33"/>
      <c r="AA217" s="33"/>
      <c r="AB217" s="33"/>
      <c r="AC217" s="33"/>
      <c r="AD217" s="33"/>
      <c r="AE217" s="33"/>
      <c r="AT217" s="18" t="s">
        <v>153</v>
      </c>
      <c r="AU217" s="18" t="s">
        <v>82</v>
      </c>
    </row>
    <row r="218" spans="1:65" s="13" customFormat="1" ht="11.25">
      <c r="B218" s="177"/>
      <c r="D218" s="172" t="s">
        <v>155</v>
      </c>
      <c r="E218" s="178" t="s">
        <v>1</v>
      </c>
      <c r="F218" s="179" t="s">
        <v>271</v>
      </c>
      <c r="H218" s="180">
        <v>79.671000000000006</v>
      </c>
      <c r="I218" s="181"/>
      <c r="L218" s="177"/>
      <c r="M218" s="182"/>
      <c r="N218" s="183"/>
      <c r="O218" s="183"/>
      <c r="P218" s="183"/>
      <c r="Q218" s="183"/>
      <c r="R218" s="183"/>
      <c r="S218" s="183"/>
      <c r="T218" s="184"/>
      <c r="AT218" s="178" t="s">
        <v>155</v>
      </c>
      <c r="AU218" s="178" t="s">
        <v>82</v>
      </c>
      <c r="AV218" s="13" t="s">
        <v>82</v>
      </c>
      <c r="AW218" s="13" t="s">
        <v>29</v>
      </c>
      <c r="AX218" s="13" t="s">
        <v>72</v>
      </c>
      <c r="AY218" s="178" t="s">
        <v>141</v>
      </c>
    </row>
    <row r="219" spans="1:65" s="13" customFormat="1" ht="22.5">
      <c r="B219" s="177"/>
      <c r="D219" s="172" t="s">
        <v>155</v>
      </c>
      <c r="E219" s="178" t="s">
        <v>1</v>
      </c>
      <c r="F219" s="179" t="s">
        <v>272</v>
      </c>
      <c r="H219" s="180">
        <v>3.4159999999999999</v>
      </c>
      <c r="I219" s="181"/>
      <c r="L219" s="177"/>
      <c r="M219" s="182"/>
      <c r="N219" s="183"/>
      <c r="O219" s="183"/>
      <c r="P219" s="183"/>
      <c r="Q219" s="183"/>
      <c r="R219" s="183"/>
      <c r="S219" s="183"/>
      <c r="T219" s="184"/>
      <c r="AT219" s="178" t="s">
        <v>155</v>
      </c>
      <c r="AU219" s="178" t="s">
        <v>82</v>
      </c>
      <c r="AV219" s="13" t="s">
        <v>82</v>
      </c>
      <c r="AW219" s="13" t="s">
        <v>29</v>
      </c>
      <c r="AX219" s="13" t="s">
        <v>72</v>
      </c>
      <c r="AY219" s="178" t="s">
        <v>141</v>
      </c>
    </row>
    <row r="220" spans="1:65" s="14" customFormat="1" ht="11.25">
      <c r="B220" s="185"/>
      <c r="D220" s="172" t="s">
        <v>155</v>
      </c>
      <c r="E220" s="186" t="s">
        <v>1</v>
      </c>
      <c r="F220" s="187" t="s">
        <v>158</v>
      </c>
      <c r="H220" s="188">
        <v>83.087000000000003</v>
      </c>
      <c r="I220" s="189"/>
      <c r="L220" s="185"/>
      <c r="M220" s="190"/>
      <c r="N220" s="191"/>
      <c r="O220" s="191"/>
      <c r="P220" s="191"/>
      <c r="Q220" s="191"/>
      <c r="R220" s="191"/>
      <c r="S220" s="191"/>
      <c r="T220" s="192"/>
      <c r="AT220" s="186" t="s">
        <v>155</v>
      </c>
      <c r="AU220" s="186" t="s">
        <v>82</v>
      </c>
      <c r="AV220" s="14" t="s">
        <v>149</v>
      </c>
      <c r="AW220" s="14" t="s">
        <v>29</v>
      </c>
      <c r="AX220" s="14" t="s">
        <v>80</v>
      </c>
      <c r="AY220" s="186" t="s">
        <v>141</v>
      </c>
    </row>
    <row r="221" spans="1:65" s="2" customFormat="1" ht="16.5" customHeight="1">
      <c r="A221" s="33"/>
      <c r="B221" s="158"/>
      <c r="C221" s="200" t="s">
        <v>273</v>
      </c>
      <c r="D221" s="200" t="s">
        <v>274</v>
      </c>
      <c r="E221" s="201" t="s">
        <v>275</v>
      </c>
      <c r="F221" s="202" t="s">
        <v>276</v>
      </c>
      <c r="G221" s="203" t="s">
        <v>277</v>
      </c>
      <c r="H221" s="204">
        <v>157.035</v>
      </c>
      <c r="I221" s="205"/>
      <c r="J221" s="206">
        <f>ROUND(I221*H221,2)</f>
        <v>0</v>
      </c>
      <c r="K221" s="202" t="s">
        <v>148</v>
      </c>
      <c r="L221" s="207"/>
      <c r="M221" s="208" t="s">
        <v>1</v>
      </c>
      <c r="N221" s="209" t="s">
        <v>37</v>
      </c>
      <c r="O221" s="59"/>
      <c r="P221" s="168">
        <f>O221*H221</f>
        <v>0</v>
      </c>
      <c r="Q221" s="168">
        <v>1</v>
      </c>
      <c r="R221" s="168">
        <f>Q221*H221</f>
        <v>157.035</v>
      </c>
      <c r="S221" s="168">
        <v>0</v>
      </c>
      <c r="T221" s="169">
        <f>S221*H221</f>
        <v>0</v>
      </c>
      <c r="U221" s="33"/>
      <c r="V221" s="33"/>
      <c r="W221" s="33"/>
      <c r="X221" s="33"/>
      <c r="Y221" s="33"/>
      <c r="Z221" s="33"/>
      <c r="AA221" s="33"/>
      <c r="AB221" s="33"/>
      <c r="AC221" s="33"/>
      <c r="AD221" s="33"/>
      <c r="AE221" s="33"/>
      <c r="AR221" s="170" t="s">
        <v>234</v>
      </c>
      <c r="AT221" s="170" t="s">
        <v>274</v>
      </c>
      <c r="AU221" s="170" t="s">
        <v>82</v>
      </c>
      <c r="AY221" s="18" t="s">
        <v>141</v>
      </c>
      <c r="BE221" s="171">
        <f>IF(N221="základní",J221,0)</f>
        <v>0</v>
      </c>
      <c r="BF221" s="171">
        <f>IF(N221="snížená",J221,0)</f>
        <v>0</v>
      </c>
      <c r="BG221" s="171">
        <f>IF(N221="zákl. přenesená",J221,0)</f>
        <v>0</v>
      </c>
      <c r="BH221" s="171">
        <f>IF(N221="sníž. přenesená",J221,0)</f>
        <v>0</v>
      </c>
      <c r="BI221" s="171">
        <f>IF(N221="nulová",J221,0)</f>
        <v>0</v>
      </c>
      <c r="BJ221" s="18" t="s">
        <v>80</v>
      </c>
      <c r="BK221" s="171">
        <f>ROUND(I221*H221,2)</f>
        <v>0</v>
      </c>
      <c r="BL221" s="18" t="s">
        <v>149</v>
      </c>
      <c r="BM221" s="170" t="s">
        <v>278</v>
      </c>
    </row>
    <row r="222" spans="1:65" s="2" customFormat="1" ht="11.25">
      <c r="A222" s="33"/>
      <c r="B222" s="34"/>
      <c r="C222" s="33"/>
      <c r="D222" s="172" t="s">
        <v>151</v>
      </c>
      <c r="E222" s="33"/>
      <c r="F222" s="173" t="s">
        <v>276</v>
      </c>
      <c r="G222" s="33"/>
      <c r="H222" s="33"/>
      <c r="I222" s="94"/>
      <c r="J222" s="33"/>
      <c r="K222" s="33"/>
      <c r="L222" s="34"/>
      <c r="M222" s="174"/>
      <c r="N222" s="175"/>
      <c r="O222" s="59"/>
      <c r="P222" s="59"/>
      <c r="Q222" s="59"/>
      <c r="R222" s="59"/>
      <c r="S222" s="59"/>
      <c r="T222" s="60"/>
      <c r="U222" s="33"/>
      <c r="V222" s="33"/>
      <c r="W222" s="33"/>
      <c r="X222" s="33"/>
      <c r="Y222" s="33"/>
      <c r="Z222" s="33"/>
      <c r="AA222" s="33"/>
      <c r="AB222" s="33"/>
      <c r="AC222" s="33"/>
      <c r="AD222" s="33"/>
      <c r="AE222" s="33"/>
      <c r="AT222" s="18" t="s">
        <v>151</v>
      </c>
      <c r="AU222" s="18" t="s">
        <v>82</v>
      </c>
    </row>
    <row r="223" spans="1:65" s="13" customFormat="1" ht="11.25">
      <c r="B223" s="177"/>
      <c r="D223" s="172" t="s">
        <v>155</v>
      </c>
      <c r="E223" s="178" t="s">
        <v>1</v>
      </c>
      <c r="F223" s="179" t="s">
        <v>279</v>
      </c>
      <c r="H223" s="180">
        <v>149.55699999999999</v>
      </c>
      <c r="I223" s="181"/>
      <c r="L223" s="177"/>
      <c r="M223" s="182"/>
      <c r="N223" s="183"/>
      <c r="O223" s="183"/>
      <c r="P223" s="183"/>
      <c r="Q223" s="183"/>
      <c r="R223" s="183"/>
      <c r="S223" s="183"/>
      <c r="T223" s="184"/>
      <c r="AT223" s="178" t="s">
        <v>155</v>
      </c>
      <c r="AU223" s="178" t="s">
        <v>82</v>
      </c>
      <c r="AV223" s="13" t="s">
        <v>82</v>
      </c>
      <c r="AW223" s="13" t="s">
        <v>29</v>
      </c>
      <c r="AX223" s="13" t="s">
        <v>72</v>
      </c>
      <c r="AY223" s="178" t="s">
        <v>141</v>
      </c>
    </row>
    <row r="224" spans="1:65" s="13" customFormat="1" ht="11.25">
      <c r="B224" s="177"/>
      <c r="D224" s="172" t="s">
        <v>155</v>
      </c>
      <c r="E224" s="178" t="s">
        <v>1</v>
      </c>
      <c r="F224" s="179" t="s">
        <v>280</v>
      </c>
      <c r="H224" s="180">
        <v>157.035</v>
      </c>
      <c r="I224" s="181"/>
      <c r="L224" s="177"/>
      <c r="M224" s="182"/>
      <c r="N224" s="183"/>
      <c r="O224" s="183"/>
      <c r="P224" s="183"/>
      <c r="Q224" s="183"/>
      <c r="R224" s="183"/>
      <c r="S224" s="183"/>
      <c r="T224" s="184"/>
      <c r="AT224" s="178" t="s">
        <v>155</v>
      </c>
      <c r="AU224" s="178" t="s">
        <v>82</v>
      </c>
      <c r="AV224" s="13" t="s">
        <v>82</v>
      </c>
      <c r="AW224" s="13" t="s">
        <v>29</v>
      </c>
      <c r="AX224" s="13" t="s">
        <v>80</v>
      </c>
      <c r="AY224" s="178" t="s">
        <v>141</v>
      </c>
    </row>
    <row r="225" spans="1:65" s="2" customFormat="1" ht="21.75" customHeight="1">
      <c r="A225" s="33"/>
      <c r="B225" s="158"/>
      <c r="C225" s="159" t="s">
        <v>281</v>
      </c>
      <c r="D225" s="159" t="s">
        <v>144</v>
      </c>
      <c r="E225" s="160" t="s">
        <v>282</v>
      </c>
      <c r="F225" s="161" t="s">
        <v>283</v>
      </c>
      <c r="G225" s="162" t="s">
        <v>147</v>
      </c>
      <c r="H225" s="163">
        <v>25.048999999999999</v>
      </c>
      <c r="I225" s="164"/>
      <c r="J225" s="165">
        <f>ROUND(I225*H225,2)</f>
        <v>0</v>
      </c>
      <c r="K225" s="161" t="s">
        <v>148</v>
      </c>
      <c r="L225" s="34"/>
      <c r="M225" s="166" t="s">
        <v>1</v>
      </c>
      <c r="N225" s="167" t="s">
        <v>37</v>
      </c>
      <c r="O225" s="59"/>
      <c r="P225" s="168">
        <f>O225*H225</f>
        <v>0</v>
      </c>
      <c r="Q225" s="168">
        <v>0</v>
      </c>
      <c r="R225" s="168">
        <f>Q225*H225</f>
        <v>0</v>
      </c>
      <c r="S225" s="168">
        <v>0</v>
      </c>
      <c r="T225" s="169">
        <f>S225*H225</f>
        <v>0</v>
      </c>
      <c r="U225" s="33"/>
      <c r="V225" s="33"/>
      <c r="W225" s="33"/>
      <c r="X225" s="33"/>
      <c r="Y225" s="33"/>
      <c r="Z225" s="33"/>
      <c r="AA225" s="33"/>
      <c r="AB225" s="33"/>
      <c r="AC225" s="33"/>
      <c r="AD225" s="33"/>
      <c r="AE225" s="33"/>
      <c r="AR225" s="170" t="s">
        <v>149</v>
      </c>
      <c r="AT225" s="170" t="s">
        <v>144</v>
      </c>
      <c r="AU225" s="170" t="s">
        <v>82</v>
      </c>
      <c r="AY225" s="18" t="s">
        <v>141</v>
      </c>
      <c r="BE225" s="171">
        <f>IF(N225="základní",J225,0)</f>
        <v>0</v>
      </c>
      <c r="BF225" s="171">
        <f>IF(N225="snížená",J225,0)</f>
        <v>0</v>
      </c>
      <c r="BG225" s="171">
        <f>IF(N225="zákl. přenesená",J225,0)</f>
        <v>0</v>
      </c>
      <c r="BH225" s="171">
        <f>IF(N225="sníž. přenesená",J225,0)</f>
        <v>0</v>
      </c>
      <c r="BI225" s="171">
        <f>IF(N225="nulová",J225,0)</f>
        <v>0</v>
      </c>
      <c r="BJ225" s="18" t="s">
        <v>80</v>
      </c>
      <c r="BK225" s="171">
        <f>ROUND(I225*H225,2)</f>
        <v>0</v>
      </c>
      <c r="BL225" s="18" t="s">
        <v>149</v>
      </c>
      <c r="BM225" s="170" t="s">
        <v>284</v>
      </c>
    </row>
    <row r="226" spans="1:65" s="2" customFormat="1" ht="39">
      <c r="A226" s="33"/>
      <c r="B226" s="34"/>
      <c r="C226" s="33"/>
      <c r="D226" s="172" t="s">
        <v>151</v>
      </c>
      <c r="E226" s="33"/>
      <c r="F226" s="173" t="s">
        <v>285</v>
      </c>
      <c r="G226" s="33"/>
      <c r="H226" s="33"/>
      <c r="I226" s="94"/>
      <c r="J226" s="33"/>
      <c r="K226" s="33"/>
      <c r="L226" s="34"/>
      <c r="M226" s="174"/>
      <c r="N226" s="175"/>
      <c r="O226" s="59"/>
      <c r="P226" s="59"/>
      <c r="Q226" s="59"/>
      <c r="R226" s="59"/>
      <c r="S226" s="59"/>
      <c r="T226" s="60"/>
      <c r="U226" s="33"/>
      <c r="V226" s="33"/>
      <c r="W226" s="33"/>
      <c r="X226" s="33"/>
      <c r="Y226" s="33"/>
      <c r="Z226" s="33"/>
      <c r="AA226" s="33"/>
      <c r="AB226" s="33"/>
      <c r="AC226" s="33"/>
      <c r="AD226" s="33"/>
      <c r="AE226" s="33"/>
      <c r="AT226" s="18" t="s">
        <v>151</v>
      </c>
      <c r="AU226" s="18" t="s">
        <v>82</v>
      </c>
    </row>
    <row r="227" spans="1:65" s="2" customFormat="1" ht="87.75">
      <c r="A227" s="33"/>
      <c r="B227" s="34"/>
      <c r="C227" s="33"/>
      <c r="D227" s="172" t="s">
        <v>153</v>
      </c>
      <c r="E227" s="33"/>
      <c r="F227" s="176" t="s">
        <v>286</v>
      </c>
      <c r="G227" s="33"/>
      <c r="H227" s="33"/>
      <c r="I227" s="94"/>
      <c r="J227" s="33"/>
      <c r="K227" s="33"/>
      <c r="L227" s="34"/>
      <c r="M227" s="174"/>
      <c r="N227" s="175"/>
      <c r="O227" s="59"/>
      <c r="P227" s="59"/>
      <c r="Q227" s="59"/>
      <c r="R227" s="59"/>
      <c r="S227" s="59"/>
      <c r="T227" s="60"/>
      <c r="U227" s="33"/>
      <c r="V227" s="33"/>
      <c r="W227" s="33"/>
      <c r="X227" s="33"/>
      <c r="Y227" s="33"/>
      <c r="Z227" s="33"/>
      <c r="AA227" s="33"/>
      <c r="AB227" s="33"/>
      <c r="AC227" s="33"/>
      <c r="AD227" s="33"/>
      <c r="AE227" s="33"/>
      <c r="AT227" s="18" t="s">
        <v>153</v>
      </c>
      <c r="AU227" s="18" t="s">
        <v>82</v>
      </c>
    </row>
    <row r="228" spans="1:65" s="13" customFormat="1" ht="22.5">
      <c r="B228" s="177"/>
      <c r="D228" s="172" t="s">
        <v>155</v>
      </c>
      <c r="E228" s="178" t="s">
        <v>92</v>
      </c>
      <c r="F228" s="179" t="s">
        <v>287</v>
      </c>
      <c r="H228" s="180">
        <v>25.048999999999999</v>
      </c>
      <c r="I228" s="181"/>
      <c r="L228" s="177"/>
      <c r="M228" s="182"/>
      <c r="N228" s="183"/>
      <c r="O228" s="183"/>
      <c r="P228" s="183"/>
      <c r="Q228" s="183"/>
      <c r="R228" s="183"/>
      <c r="S228" s="183"/>
      <c r="T228" s="184"/>
      <c r="AT228" s="178" t="s">
        <v>155</v>
      </c>
      <c r="AU228" s="178" t="s">
        <v>82</v>
      </c>
      <c r="AV228" s="13" t="s">
        <v>82</v>
      </c>
      <c r="AW228" s="13" t="s">
        <v>29</v>
      </c>
      <c r="AX228" s="13" t="s">
        <v>80</v>
      </c>
      <c r="AY228" s="178" t="s">
        <v>141</v>
      </c>
    </row>
    <row r="229" spans="1:65" s="2" customFormat="1" ht="16.5" customHeight="1">
      <c r="A229" s="33"/>
      <c r="B229" s="158"/>
      <c r="C229" s="200" t="s">
        <v>288</v>
      </c>
      <c r="D229" s="200" t="s">
        <v>274</v>
      </c>
      <c r="E229" s="201" t="s">
        <v>289</v>
      </c>
      <c r="F229" s="202" t="s">
        <v>290</v>
      </c>
      <c r="G229" s="203" t="s">
        <v>277</v>
      </c>
      <c r="H229" s="204">
        <v>47.341999999999999</v>
      </c>
      <c r="I229" s="205"/>
      <c r="J229" s="206">
        <f>ROUND(I229*H229,2)</f>
        <v>0</v>
      </c>
      <c r="K229" s="202" t="s">
        <v>148</v>
      </c>
      <c r="L229" s="207"/>
      <c r="M229" s="208" t="s">
        <v>1</v>
      </c>
      <c r="N229" s="209" t="s">
        <v>37</v>
      </c>
      <c r="O229" s="59"/>
      <c r="P229" s="168">
        <f>O229*H229</f>
        <v>0</v>
      </c>
      <c r="Q229" s="168">
        <v>1</v>
      </c>
      <c r="R229" s="168">
        <f>Q229*H229</f>
        <v>47.341999999999999</v>
      </c>
      <c r="S229" s="168">
        <v>0</v>
      </c>
      <c r="T229" s="169">
        <f>S229*H229</f>
        <v>0</v>
      </c>
      <c r="U229" s="33"/>
      <c r="V229" s="33"/>
      <c r="W229" s="33"/>
      <c r="X229" s="33"/>
      <c r="Y229" s="33"/>
      <c r="Z229" s="33"/>
      <c r="AA229" s="33"/>
      <c r="AB229" s="33"/>
      <c r="AC229" s="33"/>
      <c r="AD229" s="33"/>
      <c r="AE229" s="33"/>
      <c r="AR229" s="170" t="s">
        <v>234</v>
      </c>
      <c r="AT229" s="170" t="s">
        <v>274</v>
      </c>
      <c r="AU229" s="170" t="s">
        <v>82</v>
      </c>
      <c r="AY229" s="18" t="s">
        <v>141</v>
      </c>
      <c r="BE229" s="171">
        <f>IF(N229="základní",J229,0)</f>
        <v>0</v>
      </c>
      <c r="BF229" s="171">
        <f>IF(N229="snížená",J229,0)</f>
        <v>0</v>
      </c>
      <c r="BG229" s="171">
        <f>IF(N229="zákl. přenesená",J229,0)</f>
        <v>0</v>
      </c>
      <c r="BH229" s="171">
        <f>IF(N229="sníž. přenesená",J229,0)</f>
        <v>0</v>
      </c>
      <c r="BI229" s="171">
        <f>IF(N229="nulová",J229,0)</f>
        <v>0</v>
      </c>
      <c r="BJ229" s="18" t="s">
        <v>80</v>
      </c>
      <c r="BK229" s="171">
        <f>ROUND(I229*H229,2)</f>
        <v>0</v>
      </c>
      <c r="BL229" s="18" t="s">
        <v>149</v>
      </c>
      <c r="BM229" s="170" t="s">
        <v>291</v>
      </c>
    </row>
    <row r="230" spans="1:65" s="2" customFormat="1" ht="11.25">
      <c r="A230" s="33"/>
      <c r="B230" s="34"/>
      <c r="C230" s="33"/>
      <c r="D230" s="172" t="s">
        <v>151</v>
      </c>
      <c r="E230" s="33"/>
      <c r="F230" s="173" t="s">
        <v>290</v>
      </c>
      <c r="G230" s="33"/>
      <c r="H230" s="33"/>
      <c r="I230" s="94"/>
      <c r="J230" s="33"/>
      <c r="K230" s="33"/>
      <c r="L230" s="34"/>
      <c r="M230" s="174"/>
      <c r="N230" s="175"/>
      <c r="O230" s="59"/>
      <c r="P230" s="59"/>
      <c r="Q230" s="59"/>
      <c r="R230" s="59"/>
      <c r="S230" s="59"/>
      <c r="T230" s="60"/>
      <c r="U230" s="33"/>
      <c r="V230" s="33"/>
      <c r="W230" s="33"/>
      <c r="X230" s="33"/>
      <c r="Y230" s="33"/>
      <c r="Z230" s="33"/>
      <c r="AA230" s="33"/>
      <c r="AB230" s="33"/>
      <c r="AC230" s="33"/>
      <c r="AD230" s="33"/>
      <c r="AE230" s="33"/>
      <c r="AT230" s="18" t="s">
        <v>151</v>
      </c>
      <c r="AU230" s="18" t="s">
        <v>82</v>
      </c>
    </row>
    <row r="231" spans="1:65" s="13" customFormat="1" ht="11.25">
      <c r="B231" s="177"/>
      <c r="D231" s="172" t="s">
        <v>155</v>
      </c>
      <c r="E231" s="178" t="s">
        <v>1</v>
      </c>
      <c r="F231" s="179" t="s">
        <v>292</v>
      </c>
      <c r="H231" s="180">
        <v>45.088000000000001</v>
      </c>
      <c r="I231" s="181"/>
      <c r="L231" s="177"/>
      <c r="M231" s="182"/>
      <c r="N231" s="183"/>
      <c r="O231" s="183"/>
      <c r="P231" s="183"/>
      <c r="Q231" s="183"/>
      <c r="R231" s="183"/>
      <c r="S231" s="183"/>
      <c r="T231" s="184"/>
      <c r="AT231" s="178" t="s">
        <v>155</v>
      </c>
      <c r="AU231" s="178" t="s">
        <v>82</v>
      </c>
      <c r="AV231" s="13" t="s">
        <v>82</v>
      </c>
      <c r="AW231" s="13" t="s">
        <v>29</v>
      </c>
      <c r="AX231" s="13" t="s">
        <v>72</v>
      </c>
      <c r="AY231" s="178" t="s">
        <v>141</v>
      </c>
    </row>
    <row r="232" spans="1:65" s="13" customFormat="1" ht="11.25">
      <c r="B232" s="177"/>
      <c r="D232" s="172" t="s">
        <v>155</v>
      </c>
      <c r="E232" s="178" t="s">
        <v>1</v>
      </c>
      <c r="F232" s="179" t="s">
        <v>293</v>
      </c>
      <c r="H232" s="180">
        <v>47.341999999999999</v>
      </c>
      <c r="I232" s="181"/>
      <c r="L232" s="177"/>
      <c r="M232" s="182"/>
      <c r="N232" s="183"/>
      <c r="O232" s="183"/>
      <c r="P232" s="183"/>
      <c r="Q232" s="183"/>
      <c r="R232" s="183"/>
      <c r="S232" s="183"/>
      <c r="T232" s="184"/>
      <c r="AT232" s="178" t="s">
        <v>155</v>
      </c>
      <c r="AU232" s="178" t="s">
        <v>82</v>
      </c>
      <c r="AV232" s="13" t="s">
        <v>82</v>
      </c>
      <c r="AW232" s="13" t="s">
        <v>29</v>
      </c>
      <c r="AX232" s="13" t="s">
        <v>80</v>
      </c>
      <c r="AY232" s="178" t="s">
        <v>141</v>
      </c>
    </row>
    <row r="233" spans="1:65" s="2" customFormat="1" ht="16.5" customHeight="1">
      <c r="A233" s="33"/>
      <c r="B233" s="158"/>
      <c r="C233" s="159" t="s">
        <v>294</v>
      </c>
      <c r="D233" s="159" t="s">
        <v>144</v>
      </c>
      <c r="E233" s="160" t="s">
        <v>295</v>
      </c>
      <c r="F233" s="161" t="s">
        <v>296</v>
      </c>
      <c r="G233" s="162" t="s">
        <v>169</v>
      </c>
      <c r="H233" s="163">
        <v>6480</v>
      </c>
      <c r="I233" s="164"/>
      <c r="J233" s="165">
        <f>ROUND(I233*H233,2)</f>
        <v>0</v>
      </c>
      <c r="K233" s="161" t="s">
        <v>148</v>
      </c>
      <c r="L233" s="34"/>
      <c r="M233" s="166" t="s">
        <v>1</v>
      </c>
      <c r="N233" s="167" t="s">
        <v>37</v>
      </c>
      <c r="O233" s="59"/>
      <c r="P233" s="168">
        <f>O233*H233</f>
        <v>0</v>
      </c>
      <c r="Q233" s="168">
        <v>0</v>
      </c>
      <c r="R233" s="168">
        <f>Q233*H233</f>
        <v>0</v>
      </c>
      <c r="S233" s="168">
        <v>0</v>
      </c>
      <c r="T233" s="169">
        <f>S233*H233</f>
        <v>0</v>
      </c>
      <c r="U233" s="33"/>
      <c r="V233" s="33"/>
      <c r="W233" s="33"/>
      <c r="X233" s="33"/>
      <c r="Y233" s="33"/>
      <c r="Z233" s="33"/>
      <c r="AA233" s="33"/>
      <c r="AB233" s="33"/>
      <c r="AC233" s="33"/>
      <c r="AD233" s="33"/>
      <c r="AE233" s="33"/>
      <c r="AR233" s="170" t="s">
        <v>149</v>
      </c>
      <c r="AT233" s="170" t="s">
        <v>144</v>
      </c>
      <c r="AU233" s="170" t="s">
        <v>82</v>
      </c>
      <c r="AY233" s="18" t="s">
        <v>141</v>
      </c>
      <c r="BE233" s="171">
        <f>IF(N233="základní",J233,0)</f>
        <v>0</v>
      </c>
      <c r="BF233" s="171">
        <f>IF(N233="snížená",J233,0)</f>
        <v>0</v>
      </c>
      <c r="BG233" s="171">
        <f>IF(N233="zákl. přenesená",J233,0)</f>
        <v>0</v>
      </c>
      <c r="BH233" s="171">
        <f>IF(N233="sníž. přenesená",J233,0)</f>
        <v>0</v>
      </c>
      <c r="BI233" s="171">
        <f>IF(N233="nulová",J233,0)</f>
        <v>0</v>
      </c>
      <c r="BJ233" s="18" t="s">
        <v>80</v>
      </c>
      <c r="BK233" s="171">
        <f>ROUND(I233*H233,2)</f>
        <v>0</v>
      </c>
      <c r="BL233" s="18" t="s">
        <v>149</v>
      </c>
      <c r="BM233" s="170" t="s">
        <v>297</v>
      </c>
    </row>
    <row r="234" spans="1:65" s="2" customFormat="1" ht="19.5">
      <c r="A234" s="33"/>
      <c r="B234" s="34"/>
      <c r="C234" s="33"/>
      <c r="D234" s="172" t="s">
        <v>151</v>
      </c>
      <c r="E234" s="33"/>
      <c r="F234" s="173" t="s">
        <v>298</v>
      </c>
      <c r="G234" s="33"/>
      <c r="H234" s="33"/>
      <c r="I234" s="94"/>
      <c r="J234" s="33"/>
      <c r="K234" s="33"/>
      <c r="L234" s="34"/>
      <c r="M234" s="174"/>
      <c r="N234" s="175"/>
      <c r="O234" s="59"/>
      <c r="P234" s="59"/>
      <c r="Q234" s="59"/>
      <c r="R234" s="59"/>
      <c r="S234" s="59"/>
      <c r="T234" s="60"/>
      <c r="U234" s="33"/>
      <c r="V234" s="33"/>
      <c r="W234" s="33"/>
      <c r="X234" s="33"/>
      <c r="Y234" s="33"/>
      <c r="Z234" s="33"/>
      <c r="AA234" s="33"/>
      <c r="AB234" s="33"/>
      <c r="AC234" s="33"/>
      <c r="AD234" s="33"/>
      <c r="AE234" s="33"/>
      <c r="AT234" s="18" t="s">
        <v>151</v>
      </c>
      <c r="AU234" s="18" t="s">
        <v>82</v>
      </c>
    </row>
    <row r="235" spans="1:65" s="2" customFormat="1" ht="165.75">
      <c r="A235" s="33"/>
      <c r="B235" s="34"/>
      <c r="C235" s="33"/>
      <c r="D235" s="172" t="s">
        <v>153</v>
      </c>
      <c r="E235" s="33"/>
      <c r="F235" s="176" t="s">
        <v>299</v>
      </c>
      <c r="G235" s="33"/>
      <c r="H235" s="33"/>
      <c r="I235" s="94"/>
      <c r="J235" s="33"/>
      <c r="K235" s="33"/>
      <c r="L235" s="34"/>
      <c r="M235" s="174"/>
      <c r="N235" s="175"/>
      <c r="O235" s="59"/>
      <c r="P235" s="59"/>
      <c r="Q235" s="59"/>
      <c r="R235" s="59"/>
      <c r="S235" s="59"/>
      <c r="T235" s="60"/>
      <c r="U235" s="33"/>
      <c r="V235" s="33"/>
      <c r="W235" s="33"/>
      <c r="X235" s="33"/>
      <c r="Y235" s="33"/>
      <c r="Z235" s="33"/>
      <c r="AA235" s="33"/>
      <c r="AB235" s="33"/>
      <c r="AC235" s="33"/>
      <c r="AD235" s="33"/>
      <c r="AE235" s="33"/>
      <c r="AT235" s="18" t="s">
        <v>153</v>
      </c>
      <c r="AU235" s="18" t="s">
        <v>82</v>
      </c>
    </row>
    <row r="236" spans="1:65" s="13" customFormat="1" ht="11.25">
      <c r="B236" s="177"/>
      <c r="D236" s="172" t="s">
        <v>155</v>
      </c>
      <c r="E236" s="178" t="s">
        <v>1</v>
      </c>
      <c r="F236" s="179" t="s">
        <v>300</v>
      </c>
      <c r="H236" s="180">
        <v>2990</v>
      </c>
      <c r="I236" s="181"/>
      <c r="L236" s="177"/>
      <c r="M236" s="182"/>
      <c r="N236" s="183"/>
      <c r="O236" s="183"/>
      <c r="P236" s="183"/>
      <c r="Q236" s="183"/>
      <c r="R236" s="183"/>
      <c r="S236" s="183"/>
      <c r="T236" s="184"/>
      <c r="AT236" s="178" t="s">
        <v>155</v>
      </c>
      <c r="AU236" s="178" t="s">
        <v>82</v>
      </c>
      <c r="AV236" s="13" t="s">
        <v>82</v>
      </c>
      <c r="AW236" s="13" t="s">
        <v>29</v>
      </c>
      <c r="AX236" s="13" t="s">
        <v>72</v>
      </c>
      <c r="AY236" s="178" t="s">
        <v>141</v>
      </c>
    </row>
    <row r="237" spans="1:65" s="13" customFormat="1" ht="11.25">
      <c r="B237" s="177"/>
      <c r="D237" s="172" t="s">
        <v>155</v>
      </c>
      <c r="E237" s="178" t="s">
        <v>1</v>
      </c>
      <c r="F237" s="179" t="s">
        <v>301</v>
      </c>
      <c r="H237" s="180">
        <v>1350</v>
      </c>
      <c r="I237" s="181"/>
      <c r="L237" s="177"/>
      <c r="M237" s="182"/>
      <c r="N237" s="183"/>
      <c r="O237" s="183"/>
      <c r="P237" s="183"/>
      <c r="Q237" s="183"/>
      <c r="R237" s="183"/>
      <c r="S237" s="183"/>
      <c r="T237" s="184"/>
      <c r="AT237" s="178" t="s">
        <v>155</v>
      </c>
      <c r="AU237" s="178" t="s">
        <v>82</v>
      </c>
      <c r="AV237" s="13" t="s">
        <v>82</v>
      </c>
      <c r="AW237" s="13" t="s">
        <v>29</v>
      </c>
      <c r="AX237" s="13" t="s">
        <v>72</v>
      </c>
      <c r="AY237" s="178" t="s">
        <v>141</v>
      </c>
    </row>
    <row r="238" spans="1:65" s="13" customFormat="1" ht="11.25">
      <c r="B238" s="177"/>
      <c r="D238" s="172" t="s">
        <v>155</v>
      </c>
      <c r="E238" s="178" t="s">
        <v>1</v>
      </c>
      <c r="F238" s="179" t="s">
        <v>302</v>
      </c>
      <c r="H238" s="180">
        <v>1900</v>
      </c>
      <c r="I238" s="181"/>
      <c r="L238" s="177"/>
      <c r="M238" s="182"/>
      <c r="N238" s="183"/>
      <c r="O238" s="183"/>
      <c r="P238" s="183"/>
      <c r="Q238" s="183"/>
      <c r="R238" s="183"/>
      <c r="S238" s="183"/>
      <c r="T238" s="184"/>
      <c r="AT238" s="178" t="s">
        <v>155</v>
      </c>
      <c r="AU238" s="178" t="s">
        <v>82</v>
      </c>
      <c r="AV238" s="13" t="s">
        <v>82</v>
      </c>
      <c r="AW238" s="13" t="s">
        <v>29</v>
      </c>
      <c r="AX238" s="13" t="s">
        <v>72</v>
      </c>
      <c r="AY238" s="178" t="s">
        <v>141</v>
      </c>
    </row>
    <row r="239" spans="1:65" s="13" customFormat="1" ht="11.25">
      <c r="B239" s="177"/>
      <c r="D239" s="172" t="s">
        <v>155</v>
      </c>
      <c r="E239" s="178" t="s">
        <v>1</v>
      </c>
      <c r="F239" s="179" t="s">
        <v>303</v>
      </c>
      <c r="H239" s="180">
        <v>40</v>
      </c>
      <c r="I239" s="181"/>
      <c r="L239" s="177"/>
      <c r="M239" s="182"/>
      <c r="N239" s="183"/>
      <c r="O239" s="183"/>
      <c r="P239" s="183"/>
      <c r="Q239" s="183"/>
      <c r="R239" s="183"/>
      <c r="S239" s="183"/>
      <c r="T239" s="184"/>
      <c r="AT239" s="178" t="s">
        <v>155</v>
      </c>
      <c r="AU239" s="178" t="s">
        <v>82</v>
      </c>
      <c r="AV239" s="13" t="s">
        <v>82</v>
      </c>
      <c r="AW239" s="13" t="s">
        <v>29</v>
      </c>
      <c r="AX239" s="13" t="s">
        <v>72</v>
      </c>
      <c r="AY239" s="178" t="s">
        <v>141</v>
      </c>
    </row>
    <row r="240" spans="1:65" s="13" customFormat="1" ht="11.25">
      <c r="B240" s="177"/>
      <c r="D240" s="172" t="s">
        <v>155</v>
      </c>
      <c r="E240" s="178" t="s">
        <v>1</v>
      </c>
      <c r="F240" s="179" t="s">
        <v>304</v>
      </c>
      <c r="H240" s="180">
        <v>200</v>
      </c>
      <c r="I240" s="181"/>
      <c r="L240" s="177"/>
      <c r="M240" s="182"/>
      <c r="N240" s="183"/>
      <c r="O240" s="183"/>
      <c r="P240" s="183"/>
      <c r="Q240" s="183"/>
      <c r="R240" s="183"/>
      <c r="S240" s="183"/>
      <c r="T240" s="184"/>
      <c r="AT240" s="178" t="s">
        <v>155</v>
      </c>
      <c r="AU240" s="178" t="s">
        <v>82</v>
      </c>
      <c r="AV240" s="13" t="s">
        <v>82</v>
      </c>
      <c r="AW240" s="13" t="s">
        <v>29</v>
      </c>
      <c r="AX240" s="13" t="s">
        <v>72</v>
      </c>
      <c r="AY240" s="178" t="s">
        <v>141</v>
      </c>
    </row>
    <row r="241" spans="1:65" s="14" customFormat="1" ht="11.25">
      <c r="B241" s="185"/>
      <c r="D241" s="172" t="s">
        <v>155</v>
      </c>
      <c r="E241" s="186" t="s">
        <v>1</v>
      </c>
      <c r="F241" s="187" t="s">
        <v>158</v>
      </c>
      <c r="H241" s="188">
        <v>6480</v>
      </c>
      <c r="I241" s="189"/>
      <c r="L241" s="185"/>
      <c r="M241" s="190"/>
      <c r="N241" s="191"/>
      <c r="O241" s="191"/>
      <c r="P241" s="191"/>
      <c r="Q241" s="191"/>
      <c r="R241" s="191"/>
      <c r="S241" s="191"/>
      <c r="T241" s="192"/>
      <c r="AT241" s="186" t="s">
        <v>155</v>
      </c>
      <c r="AU241" s="186" t="s">
        <v>82</v>
      </c>
      <c r="AV241" s="14" t="s">
        <v>149</v>
      </c>
      <c r="AW241" s="14" t="s">
        <v>29</v>
      </c>
      <c r="AX241" s="14" t="s">
        <v>80</v>
      </c>
      <c r="AY241" s="186" t="s">
        <v>141</v>
      </c>
    </row>
    <row r="242" spans="1:65" s="2" customFormat="1" ht="16.5" customHeight="1">
      <c r="A242" s="33"/>
      <c r="B242" s="158"/>
      <c r="C242" s="159" t="s">
        <v>305</v>
      </c>
      <c r="D242" s="159" t="s">
        <v>144</v>
      </c>
      <c r="E242" s="160" t="s">
        <v>306</v>
      </c>
      <c r="F242" s="161" t="s">
        <v>307</v>
      </c>
      <c r="G242" s="162" t="s">
        <v>147</v>
      </c>
      <c r="H242" s="163">
        <v>130</v>
      </c>
      <c r="I242" s="164"/>
      <c r="J242" s="165">
        <f>ROUND(I242*H242,2)</f>
        <v>0</v>
      </c>
      <c r="K242" s="161" t="s">
        <v>148</v>
      </c>
      <c r="L242" s="34"/>
      <c r="M242" s="166" t="s">
        <v>1</v>
      </c>
      <c r="N242" s="167" t="s">
        <v>37</v>
      </c>
      <c r="O242" s="59"/>
      <c r="P242" s="168">
        <f>O242*H242</f>
        <v>0</v>
      </c>
      <c r="Q242" s="168">
        <v>0</v>
      </c>
      <c r="R242" s="168">
        <f>Q242*H242</f>
        <v>0</v>
      </c>
      <c r="S242" s="168">
        <v>0</v>
      </c>
      <c r="T242" s="169">
        <f>S242*H242</f>
        <v>0</v>
      </c>
      <c r="U242" s="33"/>
      <c r="V242" s="33"/>
      <c r="W242" s="33"/>
      <c r="X242" s="33"/>
      <c r="Y242" s="33"/>
      <c r="Z242" s="33"/>
      <c r="AA242" s="33"/>
      <c r="AB242" s="33"/>
      <c r="AC242" s="33"/>
      <c r="AD242" s="33"/>
      <c r="AE242" s="33"/>
      <c r="AR242" s="170" t="s">
        <v>149</v>
      </c>
      <c r="AT242" s="170" t="s">
        <v>144</v>
      </c>
      <c r="AU242" s="170" t="s">
        <v>82</v>
      </c>
      <c r="AY242" s="18" t="s">
        <v>141</v>
      </c>
      <c r="BE242" s="171">
        <f>IF(N242="základní",J242,0)</f>
        <v>0</v>
      </c>
      <c r="BF242" s="171">
        <f>IF(N242="snížená",J242,0)</f>
        <v>0</v>
      </c>
      <c r="BG242" s="171">
        <f>IF(N242="zákl. přenesená",J242,0)</f>
        <v>0</v>
      </c>
      <c r="BH242" s="171">
        <f>IF(N242="sníž. přenesená",J242,0)</f>
        <v>0</v>
      </c>
      <c r="BI242" s="171">
        <f>IF(N242="nulová",J242,0)</f>
        <v>0</v>
      </c>
      <c r="BJ242" s="18" t="s">
        <v>80</v>
      </c>
      <c r="BK242" s="171">
        <f>ROUND(I242*H242,2)</f>
        <v>0</v>
      </c>
      <c r="BL242" s="18" t="s">
        <v>149</v>
      </c>
      <c r="BM242" s="170" t="s">
        <v>308</v>
      </c>
    </row>
    <row r="243" spans="1:65" s="2" customFormat="1" ht="29.25">
      <c r="A243" s="33"/>
      <c r="B243" s="34"/>
      <c r="C243" s="33"/>
      <c r="D243" s="172" t="s">
        <v>151</v>
      </c>
      <c r="E243" s="33"/>
      <c r="F243" s="173" t="s">
        <v>309</v>
      </c>
      <c r="G243" s="33"/>
      <c r="H243" s="33"/>
      <c r="I243" s="94"/>
      <c r="J243" s="33"/>
      <c r="K243" s="33"/>
      <c r="L243" s="34"/>
      <c r="M243" s="174"/>
      <c r="N243" s="175"/>
      <c r="O243" s="59"/>
      <c r="P243" s="59"/>
      <c r="Q243" s="59"/>
      <c r="R243" s="59"/>
      <c r="S243" s="59"/>
      <c r="T243" s="60"/>
      <c r="U243" s="33"/>
      <c r="V243" s="33"/>
      <c r="W243" s="33"/>
      <c r="X243" s="33"/>
      <c r="Y243" s="33"/>
      <c r="Z243" s="33"/>
      <c r="AA243" s="33"/>
      <c r="AB243" s="33"/>
      <c r="AC243" s="33"/>
      <c r="AD243" s="33"/>
      <c r="AE243" s="33"/>
      <c r="AT243" s="18" t="s">
        <v>151</v>
      </c>
      <c r="AU243" s="18" t="s">
        <v>82</v>
      </c>
    </row>
    <row r="244" spans="1:65" s="2" customFormat="1" ht="234">
      <c r="A244" s="33"/>
      <c r="B244" s="34"/>
      <c r="C244" s="33"/>
      <c r="D244" s="172" t="s">
        <v>153</v>
      </c>
      <c r="E244" s="33"/>
      <c r="F244" s="176" t="s">
        <v>310</v>
      </c>
      <c r="G244" s="33"/>
      <c r="H244" s="33"/>
      <c r="I244" s="94"/>
      <c r="J244" s="33"/>
      <c r="K244" s="33"/>
      <c r="L244" s="34"/>
      <c r="M244" s="174"/>
      <c r="N244" s="175"/>
      <c r="O244" s="59"/>
      <c r="P244" s="59"/>
      <c r="Q244" s="59"/>
      <c r="R244" s="59"/>
      <c r="S244" s="59"/>
      <c r="T244" s="60"/>
      <c r="U244" s="33"/>
      <c r="V244" s="33"/>
      <c r="W244" s="33"/>
      <c r="X244" s="33"/>
      <c r="Y244" s="33"/>
      <c r="Z244" s="33"/>
      <c r="AA244" s="33"/>
      <c r="AB244" s="33"/>
      <c r="AC244" s="33"/>
      <c r="AD244" s="33"/>
      <c r="AE244" s="33"/>
      <c r="AT244" s="18" t="s">
        <v>153</v>
      </c>
      <c r="AU244" s="18" t="s">
        <v>82</v>
      </c>
    </row>
    <row r="245" spans="1:65" s="13" customFormat="1" ht="11.25">
      <c r="B245" s="177"/>
      <c r="D245" s="172" t="s">
        <v>155</v>
      </c>
      <c r="E245" s="178" t="s">
        <v>1</v>
      </c>
      <c r="F245" s="179" t="s">
        <v>311</v>
      </c>
      <c r="H245" s="180">
        <v>130</v>
      </c>
      <c r="I245" s="181"/>
      <c r="L245" s="177"/>
      <c r="M245" s="182"/>
      <c r="N245" s="183"/>
      <c r="O245" s="183"/>
      <c r="P245" s="183"/>
      <c r="Q245" s="183"/>
      <c r="R245" s="183"/>
      <c r="S245" s="183"/>
      <c r="T245" s="184"/>
      <c r="AT245" s="178" t="s">
        <v>155</v>
      </c>
      <c r="AU245" s="178" t="s">
        <v>82</v>
      </c>
      <c r="AV245" s="13" t="s">
        <v>82</v>
      </c>
      <c r="AW245" s="13" t="s">
        <v>29</v>
      </c>
      <c r="AX245" s="13" t="s">
        <v>80</v>
      </c>
      <c r="AY245" s="178" t="s">
        <v>141</v>
      </c>
    </row>
    <row r="246" spans="1:65" s="2" customFormat="1" ht="16.5" customHeight="1">
      <c r="A246" s="33"/>
      <c r="B246" s="158"/>
      <c r="C246" s="200" t="s">
        <v>312</v>
      </c>
      <c r="D246" s="200" t="s">
        <v>274</v>
      </c>
      <c r="E246" s="201" t="s">
        <v>313</v>
      </c>
      <c r="F246" s="202" t="s">
        <v>314</v>
      </c>
      <c r="G246" s="203" t="s">
        <v>277</v>
      </c>
      <c r="H246" s="204">
        <v>240</v>
      </c>
      <c r="I246" s="205"/>
      <c r="J246" s="206">
        <f>ROUND(I246*H246,2)</f>
        <v>0</v>
      </c>
      <c r="K246" s="202" t="s">
        <v>148</v>
      </c>
      <c r="L246" s="207"/>
      <c r="M246" s="208" t="s">
        <v>1</v>
      </c>
      <c r="N246" s="209" t="s">
        <v>37</v>
      </c>
      <c r="O246" s="59"/>
      <c r="P246" s="168">
        <f>O246*H246</f>
        <v>0</v>
      </c>
      <c r="Q246" s="168">
        <v>1</v>
      </c>
      <c r="R246" s="168">
        <f>Q246*H246</f>
        <v>240</v>
      </c>
      <c r="S246" s="168">
        <v>0</v>
      </c>
      <c r="T246" s="169">
        <f>S246*H246</f>
        <v>0</v>
      </c>
      <c r="U246" s="33"/>
      <c r="V246" s="33"/>
      <c r="W246" s="33"/>
      <c r="X246" s="33"/>
      <c r="Y246" s="33"/>
      <c r="Z246" s="33"/>
      <c r="AA246" s="33"/>
      <c r="AB246" s="33"/>
      <c r="AC246" s="33"/>
      <c r="AD246" s="33"/>
      <c r="AE246" s="33"/>
      <c r="AR246" s="170" t="s">
        <v>234</v>
      </c>
      <c r="AT246" s="170" t="s">
        <v>274</v>
      </c>
      <c r="AU246" s="170" t="s">
        <v>82</v>
      </c>
      <c r="AY246" s="18" t="s">
        <v>141</v>
      </c>
      <c r="BE246" s="171">
        <f>IF(N246="základní",J246,0)</f>
        <v>0</v>
      </c>
      <c r="BF246" s="171">
        <f>IF(N246="snížená",J246,0)</f>
        <v>0</v>
      </c>
      <c r="BG246" s="171">
        <f>IF(N246="zákl. přenesená",J246,0)</f>
        <v>0</v>
      </c>
      <c r="BH246" s="171">
        <f>IF(N246="sníž. přenesená",J246,0)</f>
        <v>0</v>
      </c>
      <c r="BI246" s="171">
        <f>IF(N246="nulová",J246,0)</f>
        <v>0</v>
      </c>
      <c r="BJ246" s="18" t="s">
        <v>80</v>
      </c>
      <c r="BK246" s="171">
        <f>ROUND(I246*H246,2)</f>
        <v>0</v>
      </c>
      <c r="BL246" s="18" t="s">
        <v>149</v>
      </c>
      <c r="BM246" s="170" t="s">
        <v>315</v>
      </c>
    </row>
    <row r="247" spans="1:65" s="2" customFormat="1" ht="11.25">
      <c r="A247" s="33"/>
      <c r="B247" s="34"/>
      <c r="C247" s="33"/>
      <c r="D247" s="172" t="s">
        <v>151</v>
      </c>
      <c r="E247" s="33"/>
      <c r="F247" s="173" t="s">
        <v>314</v>
      </c>
      <c r="G247" s="33"/>
      <c r="H247" s="33"/>
      <c r="I247" s="94"/>
      <c r="J247" s="33"/>
      <c r="K247" s="33"/>
      <c r="L247" s="34"/>
      <c r="M247" s="174"/>
      <c r="N247" s="175"/>
      <c r="O247" s="59"/>
      <c r="P247" s="59"/>
      <c r="Q247" s="59"/>
      <c r="R247" s="59"/>
      <c r="S247" s="59"/>
      <c r="T247" s="60"/>
      <c r="U247" s="33"/>
      <c r="V247" s="33"/>
      <c r="W247" s="33"/>
      <c r="X247" s="33"/>
      <c r="Y247" s="33"/>
      <c r="Z247" s="33"/>
      <c r="AA247" s="33"/>
      <c r="AB247" s="33"/>
      <c r="AC247" s="33"/>
      <c r="AD247" s="33"/>
      <c r="AE247" s="33"/>
      <c r="AT247" s="18" t="s">
        <v>151</v>
      </c>
      <c r="AU247" s="18" t="s">
        <v>82</v>
      </c>
    </row>
    <row r="248" spans="1:65" s="13" customFormat="1" ht="22.5">
      <c r="B248" s="177"/>
      <c r="D248" s="172" t="s">
        <v>155</v>
      </c>
      <c r="E248" s="178" t="s">
        <v>1</v>
      </c>
      <c r="F248" s="179" t="s">
        <v>316</v>
      </c>
      <c r="H248" s="180">
        <v>240</v>
      </c>
      <c r="I248" s="181"/>
      <c r="L248" s="177"/>
      <c r="M248" s="182"/>
      <c r="N248" s="183"/>
      <c r="O248" s="183"/>
      <c r="P248" s="183"/>
      <c r="Q248" s="183"/>
      <c r="R248" s="183"/>
      <c r="S248" s="183"/>
      <c r="T248" s="184"/>
      <c r="AT248" s="178" t="s">
        <v>155</v>
      </c>
      <c r="AU248" s="178" t="s">
        <v>82</v>
      </c>
      <c r="AV248" s="13" t="s">
        <v>82</v>
      </c>
      <c r="AW248" s="13" t="s">
        <v>29</v>
      </c>
      <c r="AX248" s="13" t="s">
        <v>72</v>
      </c>
      <c r="AY248" s="178" t="s">
        <v>141</v>
      </c>
    </row>
    <row r="249" spans="1:65" s="14" customFormat="1" ht="11.25">
      <c r="B249" s="185"/>
      <c r="D249" s="172" t="s">
        <v>155</v>
      </c>
      <c r="E249" s="186" t="s">
        <v>1</v>
      </c>
      <c r="F249" s="187" t="s">
        <v>158</v>
      </c>
      <c r="H249" s="188">
        <v>240</v>
      </c>
      <c r="I249" s="189"/>
      <c r="L249" s="185"/>
      <c r="M249" s="190"/>
      <c r="N249" s="191"/>
      <c r="O249" s="191"/>
      <c r="P249" s="191"/>
      <c r="Q249" s="191"/>
      <c r="R249" s="191"/>
      <c r="S249" s="191"/>
      <c r="T249" s="192"/>
      <c r="AT249" s="186" t="s">
        <v>155</v>
      </c>
      <c r="AU249" s="186" t="s">
        <v>82</v>
      </c>
      <c r="AV249" s="14" t="s">
        <v>149</v>
      </c>
      <c r="AW249" s="14" t="s">
        <v>29</v>
      </c>
      <c r="AX249" s="14" t="s">
        <v>80</v>
      </c>
      <c r="AY249" s="186" t="s">
        <v>141</v>
      </c>
    </row>
    <row r="250" spans="1:65" s="2" customFormat="1" ht="16.5" customHeight="1">
      <c r="A250" s="33"/>
      <c r="B250" s="158"/>
      <c r="C250" s="200" t="s">
        <v>317</v>
      </c>
      <c r="D250" s="200" t="s">
        <v>274</v>
      </c>
      <c r="E250" s="201" t="s">
        <v>318</v>
      </c>
      <c r="F250" s="202" t="s">
        <v>319</v>
      </c>
      <c r="G250" s="203" t="s">
        <v>277</v>
      </c>
      <c r="H250" s="204">
        <v>60</v>
      </c>
      <c r="I250" s="205"/>
      <c r="J250" s="206">
        <f>ROUND(I250*H250,2)</f>
        <v>0</v>
      </c>
      <c r="K250" s="202" t="s">
        <v>148</v>
      </c>
      <c r="L250" s="207"/>
      <c r="M250" s="208" t="s">
        <v>1</v>
      </c>
      <c r="N250" s="209" t="s">
        <v>37</v>
      </c>
      <c r="O250" s="59"/>
      <c r="P250" s="168">
        <f>O250*H250</f>
        <v>0</v>
      </c>
      <c r="Q250" s="168">
        <v>1</v>
      </c>
      <c r="R250" s="168">
        <f>Q250*H250</f>
        <v>60</v>
      </c>
      <c r="S250" s="168">
        <v>0</v>
      </c>
      <c r="T250" s="169">
        <f>S250*H250</f>
        <v>0</v>
      </c>
      <c r="U250" s="33"/>
      <c r="V250" s="33"/>
      <c r="W250" s="33"/>
      <c r="X250" s="33"/>
      <c r="Y250" s="33"/>
      <c r="Z250" s="33"/>
      <c r="AA250" s="33"/>
      <c r="AB250" s="33"/>
      <c r="AC250" s="33"/>
      <c r="AD250" s="33"/>
      <c r="AE250" s="33"/>
      <c r="AR250" s="170" t="s">
        <v>234</v>
      </c>
      <c r="AT250" s="170" t="s">
        <v>274</v>
      </c>
      <c r="AU250" s="170" t="s">
        <v>82</v>
      </c>
      <c r="AY250" s="18" t="s">
        <v>141</v>
      </c>
      <c r="BE250" s="171">
        <f>IF(N250="základní",J250,0)</f>
        <v>0</v>
      </c>
      <c r="BF250" s="171">
        <f>IF(N250="snížená",J250,0)</f>
        <v>0</v>
      </c>
      <c r="BG250" s="171">
        <f>IF(N250="zákl. přenesená",J250,0)</f>
        <v>0</v>
      </c>
      <c r="BH250" s="171">
        <f>IF(N250="sníž. přenesená",J250,0)</f>
        <v>0</v>
      </c>
      <c r="BI250" s="171">
        <f>IF(N250="nulová",J250,0)</f>
        <v>0</v>
      </c>
      <c r="BJ250" s="18" t="s">
        <v>80</v>
      </c>
      <c r="BK250" s="171">
        <f>ROUND(I250*H250,2)</f>
        <v>0</v>
      </c>
      <c r="BL250" s="18" t="s">
        <v>149</v>
      </c>
      <c r="BM250" s="170" t="s">
        <v>320</v>
      </c>
    </row>
    <row r="251" spans="1:65" s="2" customFormat="1" ht="11.25">
      <c r="A251" s="33"/>
      <c r="B251" s="34"/>
      <c r="C251" s="33"/>
      <c r="D251" s="172" t="s">
        <v>151</v>
      </c>
      <c r="E251" s="33"/>
      <c r="F251" s="173" t="s">
        <v>319</v>
      </c>
      <c r="G251" s="33"/>
      <c r="H251" s="33"/>
      <c r="I251" s="94"/>
      <c r="J251" s="33"/>
      <c r="K251" s="33"/>
      <c r="L251" s="34"/>
      <c r="M251" s="174"/>
      <c r="N251" s="175"/>
      <c r="O251" s="59"/>
      <c r="P251" s="59"/>
      <c r="Q251" s="59"/>
      <c r="R251" s="59"/>
      <c r="S251" s="59"/>
      <c r="T251" s="60"/>
      <c r="U251" s="33"/>
      <c r="V251" s="33"/>
      <c r="W251" s="33"/>
      <c r="X251" s="33"/>
      <c r="Y251" s="33"/>
      <c r="Z251" s="33"/>
      <c r="AA251" s="33"/>
      <c r="AB251" s="33"/>
      <c r="AC251" s="33"/>
      <c r="AD251" s="33"/>
      <c r="AE251" s="33"/>
      <c r="AT251" s="18" t="s">
        <v>151</v>
      </c>
      <c r="AU251" s="18" t="s">
        <v>82</v>
      </c>
    </row>
    <row r="252" spans="1:65" s="13" customFormat="1" ht="22.5">
      <c r="B252" s="177"/>
      <c r="D252" s="172" t="s">
        <v>155</v>
      </c>
      <c r="E252" s="178" t="s">
        <v>1</v>
      </c>
      <c r="F252" s="179" t="s">
        <v>321</v>
      </c>
      <c r="H252" s="180">
        <v>60</v>
      </c>
      <c r="I252" s="181"/>
      <c r="L252" s="177"/>
      <c r="M252" s="182"/>
      <c r="N252" s="183"/>
      <c r="O252" s="183"/>
      <c r="P252" s="183"/>
      <c r="Q252" s="183"/>
      <c r="R252" s="183"/>
      <c r="S252" s="183"/>
      <c r="T252" s="184"/>
      <c r="AT252" s="178" t="s">
        <v>155</v>
      </c>
      <c r="AU252" s="178" t="s">
        <v>82</v>
      </c>
      <c r="AV252" s="13" t="s">
        <v>82</v>
      </c>
      <c r="AW252" s="13" t="s">
        <v>29</v>
      </c>
      <c r="AX252" s="13" t="s">
        <v>80</v>
      </c>
      <c r="AY252" s="178" t="s">
        <v>141</v>
      </c>
    </row>
    <row r="253" spans="1:65" s="2" customFormat="1" ht="21.75" customHeight="1">
      <c r="A253" s="33"/>
      <c r="B253" s="158"/>
      <c r="C253" s="159" t="s">
        <v>322</v>
      </c>
      <c r="D253" s="159" t="s">
        <v>144</v>
      </c>
      <c r="E253" s="160" t="s">
        <v>323</v>
      </c>
      <c r="F253" s="161" t="s">
        <v>324</v>
      </c>
      <c r="G253" s="162" t="s">
        <v>169</v>
      </c>
      <c r="H253" s="163">
        <v>1700</v>
      </c>
      <c r="I253" s="164"/>
      <c r="J253" s="165">
        <f>ROUND(I253*H253,2)</f>
        <v>0</v>
      </c>
      <c r="K253" s="161" t="s">
        <v>148</v>
      </c>
      <c r="L253" s="34"/>
      <c r="M253" s="166" t="s">
        <v>1</v>
      </c>
      <c r="N253" s="167" t="s">
        <v>37</v>
      </c>
      <c r="O253" s="59"/>
      <c r="P253" s="168">
        <f>O253*H253</f>
        <v>0</v>
      </c>
      <c r="Q253" s="168">
        <v>0</v>
      </c>
      <c r="R253" s="168">
        <f>Q253*H253</f>
        <v>0</v>
      </c>
      <c r="S253" s="168">
        <v>0</v>
      </c>
      <c r="T253" s="169">
        <f>S253*H253</f>
        <v>0</v>
      </c>
      <c r="U253" s="33"/>
      <c r="V253" s="33"/>
      <c r="W253" s="33"/>
      <c r="X253" s="33"/>
      <c r="Y253" s="33"/>
      <c r="Z253" s="33"/>
      <c r="AA253" s="33"/>
      <c r="AB253" s="33"/>
      <c r="AC253" s="33"/>
      <c r="AD253" s="33"/>
      <c r="AE253" s="33"/>
      <c r="AR253" s="170" t="s">
        <v>149</v>
      </c>
      <c r="AT253" s="170" t="s">
        <v>144</v>
      </c>
      <c r="AU253" s="170" t="s">
        <v>82</v>
      </c>
      <c r="AY253" s="18" t="s">
        <v>141</v>
      </c>
      <c r="BE253" s="171">
        <f>IF(N253="základní",J253,0)</f>
        <v>0</v>
      </c>
      <c r="BF253" s="171">
        <f>IF(N253="snížená",J253,0)</f>
        <v>0</v>
      </c>
      <c r="BG253" s="171">
        <f>IF(N253="zákl. přenesená",J253,0)</f>
        <v>0</v>
      </c>
      <c r="BH253" s="171">
        <f>IF(N253="sníž. přenesená",J253,0)</f>
        <v>0</v>
      </c>
      <c r="BI253" s="171">
        <f>IF(N253="nulová",J253,0)</f>
        <v>0</v>
      </c>
      <c r="BJ253" s="18" t="s">
        <v>80</v>
      </c>
      <c r="BK253" s="171">
        <f>ROUND(I253*H253,2)</f>
        <v>0</v>
      </c>
      <c r="BL253" s="18" t="s">
        <v>149</v>
      </c>
      <c r="BM253" s="170" t="s">
        <v>325</v>
      </c>
    </row>
    <row r="254" spans="1:65" s="2" customFormat="1" ht="19.5">
      <c r="A254" s="33"/>
      <c r="B254" s="34"/>
      <c r="C254" s="33"/>
      <c r="D254" s="172" t="s">
        <v>151</v>
      </c>
      <c r="E254" s="33"/>
      <c r="F254" s="173" t="s">
        <v>326</v>
      </c>
      <c r="G254" s="33"/>
      <c r="H254" s="33"/>
      <c r="I254" s="94"/>
      <c r="J254" s="33"/>
      <c r="K254" s="33"/>
      <c r="L254" s="34"/>
      <c r="M254" s="174"/>
      <c r="N254" s="175"/>
      <c r="O254" s="59"/>
      <c r="P254" s="59"/>
      <c r="Q254" s="59"/>
      <c r="R254" s="59"/>
      <c r="S254" s="59"/>
      <c r="T254" s="60"/>
      <c r="U254" s="33"/>
      <c r="V254" s="33"/>
      <c r="W254" s="33"/>
      <c r="X254" s="33"/>
      <c r="Y254" s="33"/>
      <c r="Z254" s="33"/>
      <c r="AA254" s="33"/>
      <c r="AB254" s="33"/>
      <c r="AC254" s="33"/>
      <c r="AD254" s="33"/>
      <c r="AE254" s="33"/>
      <c r="AT254" s="18" t="s">
        <v>151</v>
      </c>
      <c r="AU254" s="18" t="s">
        <v>82</v>
      </c>
    </row>
    <row r="255" spans="1:65" s="2" customFormat="1" ht="117">
      <c r="A255" s="33"/>
      <c r="B255" s="34"/>
      <c r="C255" s="33"/>
      <c r="D255" s="172" t="s">
        <v>153</v>
      </c>
      <c r="E255" s="33"/>
      <c r="F255" s="176" t="s">
        <v>327</v>
      </c>
      <c r="G255" s="33"/>
      <c r="H255" s="33"/>
      <c r="I255" s="94"/>
      <c r="J255" s="33"/>
      <c r="K255" s="33"/>
      <c r="L255" s="34"/>
      <c r="M255" s="174"/>
      <c r="N255" s="175"/>
      <c r="O255" s="59"/>
      <c r="P255" s="59"/>
      <c r="Q255" s="59"/>
      <c r="R255" s="59"/>
      <c r="S255" s="59"/>
      <c r="T255" s="60"/>
      <c r="U255" s="33"/>
      <c r="V255" s="33"/>
      <c r="W255" s="33"/>
      <c r="X255" s="33"/>
      <c r="Y255" s="33"/>
      <c r="Z255" s="33"/>
      <c r="AA255" s="33"/>
      <c r="AB255" s="33"/>
      <c r="AC255" s="33"/>
      <c r="AD255" s="33"/>
      <c r="AE255" s="33"/>
      <c r="AT255" s="18" t="s">
        <v>153</v>
      </c>
      <c r="AU255" s="18" t="s">
        <v>82</v>
      </c>
    </row>
    <row r="256" spans="1:65" s="13" customFormat="1" ht="11.25">
      <c r="B256" s="177"/>
      <c r="D256" s="172" t="s">
        <v>155</v>
      </c>
      <c r="E256" s="178" t="s">
        <v>1</v>
      </c>
      <c r="F256" s="179" t="s">
        <v>328</v>
      </c>
      <c r="H256" s="180">
        <v>1700</v>
      </c>
      <c r="I256" s="181"/>
      <c r="L256" s="177"/>
      <c r="M256" s="182"/>
      <c r="N256" s="183"/>
      <c r="O256" s="183"/>
      <c r="P256" s="183"/>
      <c r="Q256" s="183"/>
      <c r="R256" s="183"/>
      <c r="S256" s="183"/>
      <c r="T256" s="184"/>
      <c r="AT256" s="178" t="s">
        <v>155</v>
      </c>
      <c r="AU256" s="178" t="s">
        <v>82</v>
      </c>
      <c r="AV256" s="13" t="s">
        <v>82</v>
      </c>
      <c r="AW256" s="13" t="s">
        <v>29</v>
      </c>
      <c r="AX256" s="13" t="s">
        <v>80</v>
      </c>
      <c r="AY256" s="178" t="s">
        <v>141</v>
      </c>
    </row>
    <row r="257" spans="1:65" s="2" customFormat="1" ht="21.75" customHeight="1">
      <c r="A257" s="33"/>
      <c r="B257" s="158"/>
      <c r="C257" s="159" t="s">
        <v>329</v>
      </c>
      <c r="D257" s="159" t="s">
        <v>144</v>
      </c>
      <c r="E257" s="160" t="s">
        <v>330</v>
      </c>
      <c r="F257" s="161" t="s">
        <v>331</v>
      </c>
      <c r="G257" s="162" t="s">
        <v>169</v>
      </c>
      <c r="H257" s="163">
        <v>1700</v>
      </c>
      <c r="I257" s="164"/>
      <c r="J257" s="165">
        <f>ROUND(I257*H257,2)</f>
        <v>0</v>
      </c>
      <c r="K257" s="161" t="s">
        <v>148</v>
      </c>
      <c r="L257" s="34"/>
      <c r="M257" s="166" t="s">
        <v>1</v>
      </c>
      <c r="N257" s="167" t="s">
        <v>37</v>
      </c>
      <c r="O257" s="59"/>
      <c r="P257" s="168">
        <f>O257*H257</f>
        <v>0</v>
      </c>
      <c r="Q257" s="168">
        <v>0</v>
      </c>
      <c r="R257" s="168">
        <f>Q257*H257</f>
        <v>0</v>
      </c>
      <c r="S257" s="168">
        <v>0</v>
      </c>
      <c r="T257" s="169">
        <f>S257*H257</f>
        <v>0</v>
      </c>
      <c r="U257" s="33"/>
      <c r="V257" s="33"/>
      <c r="W257" s="33"/>
      <c r="X257" s="33"/>
      <c r="Y257" s="33"/>
      <c r="Z257" s="33"/>
      <c r="AA257" s="33"/>
      <c r="AB257" s="33"/>
      <c r="AC257" s="33"/>
      <c r="AD257" s="33"/>
      <c r="AE257" s="33"/>
      <c r="AR257" s="170" t="s">
        <v>149</v>
      </c>
      <c r="AT257" s="170" t="s">
        <v>144</v>
      </c>
      <c r="AU257" s="170" t="s">
        <v>82</v>
      </c>
      <c r="AY257" s="18" t="s">
        <v>141</v>
      </c>
      <c r="BE257" s="171">
        <f>IF(N257="základní",J257,0)</f>
        <v>0</v>
      </c>
      <c r="BF257" s="171">
        <f>IF(N257="snížená",J257,0)</f>
        <v>0</v>
      </c>
      <c r="BG257" s="171">
        <f>IF(N257="zákl. přenesená",J257,0)</f>
        <v>0</v>
      </c>
      <c r="BH257" s="171">
        <f>IF(N257="sníž. přenesená",J257,0)</f>
        <v>0</v>
      </c>
      <c r="BI257" s="171">
        <f>IF(N257="nulová",J257,0)</f>
        <v>0</v>
      </c>
      <c r="BJ257" s="18" t="s">
        <v>80</v>
      </c>
      <c r="BK257" s="171">
        <f>ROUND(I257*H257,2)</f>
        <v>0</v>
      </c>
      <c r="BL257" s="18" t="s">
        <v>149</v>
      </c>
      <c r="BM257" s="170" t="s">
        <v>332</v>
      </c>
    </row>
    <row r="258" spans="1:65" s="2" customFormat="1" ht="19.5">
      <c r="A258" s="33"/>
      <c r="B258" s="34"/>
      <c r="C258" s="33"/>
      <c r="D258" s="172" t="s">
        <v>151</v>
      </c>
      <c r="E258" s="33"/>
      <c r="F258" s="173" t="s">
        <v>333</v>
      </c>
      <c r="G258" s="33"/>
      <c r="H258" s="33"/>
      <c r="I258" s="94"/>
      <c r="J258" s="33"/>
      <c r="K258" s="33"/>
      <c r="L258" s="34"/>
      <c r="M258" s="174"/>
      <c r="N258" s="175"/>
      <c r="O258" s="59"/>
      <c r="P258" s="59"/>
      <c r="Q258" s="59"/>
      <c r="R258" s="59"/>
      <c r="S258" s="59"/>
      <c r="T258" s="60"/>
      <c r="U258" s="33"/>
      <c r="V258" s="33"/>
      <c r="W258" s="33"/>
      <c r="X258" s="33"/>
      <c r="Y258" s="33"/>
      <c r="Z258" s="33"/>
      <c r="AA258" s="33"/>
      <c r="AB258" s="33"/>
      <c r="AC258" s="33"/>
      <c r="AD258" s="33"/>
      <c r="AE258" s="33"/>
      <c r="AT258" s="18" t="s">
        <v>151</v>
      </c>
      <c r="AU258" s="18" t="s">
        <v>82</v>
      </c>
    </row>
    <row r="259" spans="1:65" s="2" customFormat="1" ht="117">
      <c r="A259" s="33"/>
      <c r="B259" s="34"/>
      <c r="C259" s="33"/>
      <c r="D259" s="172" t="s">
        <v>153</v>
      </c>
      <c r="E259" s="33"/>
      <c r="F259" s="176" t="s">
        <v>334</v>
      </c>
      <c r="G259" s="33"/>
      <c r="H259" s="33"/>
      <c r="I259" s="94"/>
      <c r="J259" s="33"/>
      <c r="K259" s="33"/>
      <c r="L259" s="34"/>
      <c r="M259" s="174"/>
      <c r="N259" s="175"/>
      <c r="O259" s="59"/>
      <c r="P259" s="59"/>
      <c r="Q259" s="59"/>
      <c r="R259" s="59"/>
      <c r="S259" s="59"/>
      <c r="T259" s="60"/>
      <c r="U259" s="33"/>
      <c r="V259" s="33"/>
      <c r="W259" s="33"/>
      <c r="X259" s="33"/>
      <c r="Y259" s="33"/>
      <c r="Z259" s="33"/>
      <c r="AA259" s="33"/>
      <c r="AB259" s="33"/>
      <c r="AC259" s="33"/>
      <c r="AD259" s="33"/>
      <c r="AE259" s="33"/>
      <c r="AT259" s="18" t="s">
        <v>153</v>
      </c>
      <c r="AU259" s="18" t="s">
        <v>82</v>
      </c>
    </row>
    <row r="260" spans="1:65" s="13" customFormat="1" ht="11.25">
      <c r="B260" s="177"/>
      <c r="D260" s="172" t="s">
        <v>155</v>
      </c>
      <c r="E260" s="178" t="s">
        <v>1</v>
      </c>
      <c r="F260" s="179" t="s">
        <v>335</v>
      </c>
      <c r="H260" s="180">
        <v>1700</v>
      </c>
      <c r="I260" s="181"/>
      <c r="L260" s="177"/>
      <c r="M260" s="182"/>
      <c r="N260" s="183"/>
      <c r="O260" s="183"/>
      <c r="P260" s="183"/>
      <c r="Q260" s="183"/>
      <c r="R260" s="183"/>
      <c r="S260" s="183"/>
      <c r="T260" s="184"/>
      <c r="AT260" s="178" t="s">
        <v>155</v>
      </c>
      <c r="AU260" s="178" t="s">
        <v>82</v>
      </c>
      <c r="AV260" s="13" t="s">
        <v>82</v>
      </c>
      <c r="AW260" s="13" t="s">
        <v>29</v>
      </c>
      <c r="AX260" s="13" t="s">
        <v>80</v>
      </c>
      <c r="AY260" s="178" t="s">
        <v>141</v>
      </c>
    </row>
    <row r="261" spans="1:65" s="2" customFormat="1" ht="16.5" customHeight="1">
      <c r="A261" s="33"/>
      <c r="B261" s="158"/>
      <c r="C261" s="200" t="s">
        <v>336</v>
      </c>
      <c r="D261" s="200" t="s">
        <v>274</v>
      </c>
      <c r="E261" s="201" t="s">
        <v>337</v>
      </c>
      <c r="F261" s="202" t="s">
        <v>338</v>
      </c>
      <c r="G261" s="203" t="s">
        <v>339</v>
      </c>
      <c r="H261" s="204">
        <v>42.5</v>
      </c>
      <c r="I261" s="205"/>
      <c r="J261" s="206">
        <f>ROUND(I261*H261,2)</f>
        <v>0</v>
      </c>
      <c r="K261" s="202" t="s">
        <v>148</v>
      </c>
      <c r="L261" s="207"/>
      <c r="M261" s="208" t="s">
        <v>1</v>
      </c>
      <c r="N261" s="209" t="s">
        <v>37</v>
      </c>
      <c r="O261" s="59"/>
      <c r="P261" s="168">
        <f>O261*H261</f>
        <v>0</v>
      </c>
      <c r="Q261" s="168">
        <v>1E-3</v>
      </c>
      <c r="R261" s="168">
        <f>Q261*H261</f>
        <v>4.2500000000000003E-2</v>
      </c>
      <c r="S261" s="168">
        <v>0</v>
      </c>
      <c r="T261" s="169">
        <f>S261*H261</f>
        <v>0</v>
      </c>
      <c r="U261" s="33"/>
      <c r="V261" s="33"/>
      <c r="W261" s="33"/>
      <c r="X261" s="33"/>
      <c r="Y261" s="33"/>
      <c r="Z261" s="33"/>
      <c r="AA261" s="33"/>
      <c r="AB261" s="33"/>
      <c r="AC261" s="33"/>
      <c r="AD261" s="33"/>
      <c r="AE261" s="33"/>
      <c r="AR261" s="170" t="s">
        <v>234</v>
      </c>
      <c r="AT261" s="170" t="s">
        <v>274</v>
      </c>
      <c r="AU261" s="170" t="s">
        <v>82</v>
      </c>
      <c r="AY261" s="18" t="s">
        <v>141</v>
      </c>
      <c r="BE261" s="171">
        <f>IF(N261="základní",J261,0)</f>
        <v>0</v>
      </c>
      <c r="BF261" s="171">
        <f>IF(N261="snížená",J261,0)</f>
        <v>0</v>
      </c>
      <c r="BG261" s="171">
        <f>IF(N261="zákl. přenesená",J261,0)</f>
        <v>0</v>
      </c>
      <c r="BH261" s="171">
        <f>IF(N261="sníž. přenesená",J261,0)</f>
        <v>0</v>
      </c>
      <c r="BI261" s="171">
        <f>IF(N261="nulová",J261,0)</f>
        <v>0</v>
      </c>
      <c r="BJ261" s="18" t="s">
        <v>80</v>
      </c>
      <c r="BK261" s="171">
        <f>ROUND(I261*H261,2)</f>
        <v>0</v>
      </c>
      <c r="BL261" s="18" t="s">
        <v>149</v>
      </c>
      <c r="BM261" s="170" t="s">
        <v>340</v>
      </c>
    </row>
    <row r="262" spans="1:65" s="2" customFormat="1" ht="11.25">
      <c r="A262" s="33"/>
      <c r="B262" s="34"/>
      <c r="C262" s="33"/>
      <c r="D262" s="172" t="s">
        <v>151</v>
      </c>
      <c r="E262" s="33"/>
      <c r="F262" s="173" t="s">
        <v>338</v>
      </c>
      <c r="G262" s="33"/>
      <c r="H262" s="33"/>
      <c r="I262" s="94"/>
      <c r="J262" s="33"/>
      <c r="K262" s="33"/>
      <c r="L262" s="34"/>
      <c r="M262" s="174"/>
      <c r="N262" s="175"/>
      <c r="O262" s="59"/>
      <c r="P262" s="59"/>
      <c r="Q262" s="59"/>
      <c r="R262" s="59"/>
      <c r="S262" s="59"/>
      <c r="T262" s="60"/>
      <c r="U262" s="33"/>
      <c r="V262" s="33"/>
      <c r="W262" s="33"/>
      <c r="X262" s="33"/>
      <c r="Y262" s="33"/>
      <c r="Z262" s="33"/>
      <c r="AA262" s="33"/>
      <c r="AB262" s="33"/>
      <c r="AC262" s="33"/>
      <c r="AD262" s="33"/>
      <c r="AE262" s="33"/>
      <c r="AT262" s="18" t="s">
        <v>151</v>
      </c>
      <c r="AU262" s="18" t="s">
        <v>82</v>
      </c>
    </row>
    <row r="263" spans="1:65" s="13" customFormat="1" ht="11.25">
      <c r="B263" s="177"/>
      <c r="D263" s="172" t="s">
        <v>155</v>
      </c>
      <c r="E263" s="178" t="s">
        <v>1</v>
      </c>
      <c r="F263" s="179" t="s">
        <v>341</v>
      </c>
      <c r="H263" s="180">
        <v>42.5</v>
      </c>
      <c r="I263" s="181"/>
      <c r="L263" s="177"/>
      <c r="M263" s="182"/>
      <c r="N263" s="183"/>
      <c r="O263" s="183"/>
      <c r="P263" s="183"/>
      <c r="Q263" s="183"/>
      <c r="R263" s="183"/>
      <c r="S263" s="183"/>
      <c r="T263" s="184"/>
      <c r="AT263" s="178" t="s">
        <v>155</v>
      </c>
      <c r="AU263" s="178" t="s">
        <v>82</v>
      </c>
      <c r="AV263" s="13" t="s">
        <v>82</v>
      </c>
      <c r="AW263" s="13" t="s">
        <v>29</v>
      </c>
      <c r="AX263" s="13" t="s">
        <v>80</v>
      </c>
      <c r="AY263" s="178" t="s">
        <v>141</v>
      </c>
    </row>
    <row r="264" spans="1:65" s="15" customFormat="1" ht="11.25">
      <c r="B264" s="193"/>
      <c r="D264" s="172" t="s">
        <v>155</v>
      </c>
      <c r="E264" s="194" t="s">
        <v>1</v>
      </c>
      <c r="F264" s="195" t="s">
        <v>342</v>
      </c>
      <c r="H264" s="194" t="s">
        <v>1</v>
      </c>
      <c r="I264" s="196"/>
      <c r="L264" s="193"/>
      <c r="M264" s="197"/>
      <c r="N264" s="198"/>
      <c r="O264" s="198"/>
      <c r="P264" s="198"/>
      <c r="Q264" s="198"/>
      <c r="R264" s="198"/>
      <c r="S264" s="198"/>
      <c r="T264" s="199"/>
      <c r="AT264" s="194" t="s">
        <v>155</v>
      </c>
      <c r="AU264" s="194" t="s">
        <v>82</v>
      </c>
      <c r="AV264" s="15" t="s">
        <v>80</v>
      </c>
      <c r="AW264" s="15" t="s">
        <v>29</v>
      </c>
      <c r="AX264" s="15" t="s">
        <v>72</v>
      </c>
      <c r="AY264" s="194" t="s">
        <v>141</v>
      </c>
    </row>
    <row r="265" spans="1:65" s="12" customFormat="1" ht="22.9" customHeight="1">
      <c r="B265" s="145"/>
      <c r="D265" s="146" t="s">
        <v>71</v>
      </c>
      <c r="E265" s="156" t="s">
        <v>149</v>
      </c>
      <c r="F265" s="156" t="s">
        <v>343</v>
      </c>
      <c r="I265" s="148"/>
      <c r="J265" s="157">
        <f>BK265</f>
        <v>0</v>
      </c>
      <c r="L265" s="145"/>
      <c r="M265" s="150"/>
      <c r="N265" s="151"/>
      <c r="O265" s="151"/>
      <c r="P265" s="152">
        <f>SUM(P266:P272)</f>
        <v>0</v>
      </c>
      <c r="Q265" s="151"/>
      <c r="R265" s="152">
        <f>SUM(R266:R272)</f>
        <v>0</v>
      </c>
      <c r="S265" s="151"/>
      <c r="T265" s="153">
        <f>SUM(T266:T272)</f>
        <v>0</v>
      </c>
      <c r="AR265" s="146" t="s">
        <v>80</v>
      </c>
      <c r="AT265" s="154" t="s">
        <v>71</v>
      </c>
      <c r="AU265" s="154" t="s">
        <v>80</v>
      </c>
      <c r="AY265" s="146" t="s">
        <v>141</v>
      </c>
      <c r="BK265" s="155">
        <f>SUM(BK266:BK272)</f>
        <v>0</v>
      </c>
    </row>
    <row r="266" spans="1:65" s="2" customFormat="1" ht="16.5" customHeight="1">
      <c r="A266" s="33"/>
      <c r="B266" s="158"/>
      <c r="C266" s="159" t="s">
        <v>344</v>
      </c>
      <c r="D266" s="159" t="s">
        <v>144</v>
      </c>
      <c r="E266" s="160" t="s">
        <v>345</v>
      </c>
      <c r="F266" s="161" t="s">
        <v>346</v>
      </c>
      <c r="G266" s="162" t="s">
        <v>147</v>
      </c>
      <c r="H266" s="163">
        <v>19.277999999999999</v>
      </c>
      <c r="I266" s="164"/>
      <c r="J266" s="165">
        <f>ROUND(I266*H266,2)</f>
        <v>0</v>
      </c>
      <c r="K266" s="161" t="s">
        <v>148</v>
      </c>
      <c r="L266" s="34"/>
      <c r="M266" s="166" t="s">
        <v>1</v>
      </c>
      <c r="N266" s="167" t="s">
        <v>37</v>
      </c>
      <c r="O266" s="59"/>
      <c r="P266" s="168">
        <f>O266*H266</f>
        <v>0</v>
      </c>
      <c r="Q266" s="168">
        <v>0</v>
      </c>
      <c r="R266" s="168">
        <f>Q266*H266</f>
        <v>0</v>
      </c>
      <c r="S266" s="168">
        <v>0</v>
      </c>
      <c r="T266" s="169">
        <f>S266*H266</f>
        <v>0</v>
      </c>
      <c r="U266" s="33"/>
      <c r="V266" s="33"/>
      <c r="W266" s="33"/>
      <c r="X266" s="33"/>
      <c r="Y266" s="33"/>
      <c r="Z266" s="33"/>
      <c r="AA266" s="33"/>
      <c r="AB266" s="33"/>
      <c r="AC266" s="33"/>
      <c r="AD266" s="33"/>
      <c r="AE266" s="33"/>
      <c r="AR266" s="170" t="s">
        <v>149</v>
      </c>
      <c r="AT266" s="170" t="s">
        <v>144</v>
      </c>
      <c r="AU266" s="170" t="s">
        <v>82</v>
      </c>
      <c r="AY266" s="18" t="s">
        <v>141</v>
      </c>
      <c r="BE266" s="171">
        <f>IF(N266="základní",J266,0)</f>
        <v>0</v>
      </c>
      <c r="BF266" s="171">
        <f>IF(N266="snížená",J266,0)</f>
        <v>0</v>
      </c>
      <c r="BG266" s="171">
        <f>IF(N266="zákl. přenesená",J266,0)</f>
        <v>0</v>
      </c>
      <c r="BH266" s="171">
        <f>IF(N266="sníž. přenesená",J266,0)</f>
        <v>0</v>
      </c>
      <c r="BI266" s="171">
        <f>IF(N266="nulová",J266,0)</f>
        <v>0</v>
      </c>
      <c r="BJ266" s="18" t="s">
        <v>80</v>
      </c>
      <c r="BK266" s="171">
        <f>ROUND(I266*H266,2)</f>
        <v>0</v>
      </c>
      <c r="BL266" s="18" t="s">
        <v>149</v>
      </c>
      <c r="BM266" s="170" t="s">
        <v>347</v>
      </c>
    </row>
    <row r="267" spans="1:65" s="2" customFormat="1" ht="19.5">
      <c r="A267" s="33"/>
      <c r="B267" s="34"/>
      <c r="C267" s="33"/>
      <c r="D267" s="172" t="s">
        <v>151</v>
      </c>
      <c r="E267" s="33"/>
      <c r="F267" s="173" t="s">
        <v>348</v>
      </c>
      <c r="G267" s="33"/>
      <c r="H267" s="33"/>
      <c r="I267" s="94"/>
      <c r="J267" s="33"/>
      <c r="K267" s="33"/>
      <c r="L267" s="34"/>
      <c r="M267" s="174"/>
      <c r="N267" s="175"/>
      <c r="O267" s="59"/>
      <c r="P267" s="59"/>
      <c r="Q267" s="59"/>
      <c r="R267" s="59"/>
      <c r="S267" s="59"/>
      <c r="T267" s="60"/>
      <c r="U267" s="33"/>
      <c r="V267" s="33"/>
      <c r="W267" s="33"/>
      <c r="X267" s="33"/>
      <c r="Y267" s="33"/>
      <c r="Z267" s="33"/>
      <c r="AA267" s="33"/>
      <c r="AB267" s="33"/>
      <c r="AC267" s="33"/>
      <c r="AD267" s="33"/>
      <c r="AE267" s="33"/>
      <c r="AT267" s="18" t="s">
        <v>151</v>
      </c>
      <c r="AU267" s="18" t="s">
        <v>82</v>
      </c>
    </row>
    <row r="268" spans="1:65" s="2" customFormat="1" ht="39">
      <c r="A268" s="33"/>
      <c r="B268" s="34"/>
      <c r="C268" s="33"/>
      <c r="D268" s="172" t="s">
        <v>153</v>
      </c>
      <c r="E268" s="33"/>
      <c r="F268" s="176" t="s">
        <v>349</v>
      </c>
      <c r="G268" s="33"/>
      <c r="H268" s="33"/>
      <c r="I268" s="94"/>
      <c r="J268" s="33"/>
      <c r="K268" s="33"/>
      <c r="L268" s="34"/>
      <c r="M268" s="174"/>
      <c r="N268" s="175"/>
      <c r="O268" s="59"/>
      <c r="P268" s="59"/>
      <c r="Q268" s="59"/>
      <c r="R268" s="59"/>
      <c r="S268" s="59"/>
      <c r="T268" s="60"/>
      <c r="U268" s="33"/>
      <c r="V268" s="33"/>
      <c r="W268" s="33"/>
      <c r="X268" s="33"/>
      <c r="Y268" s="33"/>
      <c r="Z268" s="33"/>
      <c r="AA268" s="33"/>
      <c r="AB268" s="33"/>
      <c r="AC268" s="33"/>
      <c r="AD268" s="33"/>
      <c r="AE268" s="33"/>
      <c r="AT268" s="18" t="s">
        <v>153</v>
      </c>
      <c r="AU268" s="18" t="s">
        <v>82</v>
      </c>
    </row>
    <row r="269" spans="1:65" s="13" customFormat="1" ht="11.25">
      <c r="B269" s="177"/>
      <c r="D269" s="172" t="s">
        <v>155</v>
      </c>
      <c r="E269" s="178" t="s">
        <v>88</v>
      </c>
      <c r="F269" s="179" t="s">
        <v>350</v>
      </c>
      <c r="H269" s="180">
        <v>14.96</v>
      </c>
      <c r="I269" s="181"/>
      <c r="L269" s="177"/>
      <c r="M269" s="182"/>
      <c r="N269" s="183"/>
      <c r="O269" s="183"/>
      <c r="P269" s="183"/>
      <c r="Q269" s="183"/>
      <c r="R269" s="183"/>
      <c r="S269" s="183"/>
      <c r="T269" s="184"/>
      <c r="AT269" s="178" t="s">
        <v>155</v>
      </c>
      <c r="AU269" s="178" t="s">
        <v>82</v>
      </c>
      <c r="AV269" s="13" t="s">
        <v>82</v>
      </c>
      <c r="AW269" s="13" t="s">
        <v>29</v>
      </c>
      <c r="AX269" s="13" t="s">
        <v>72</v>
      </c>
      <c r="AY269" s="178" t="s">
        <v>141</v>
      </c>
    </row>
    <row r="270" spans="1:65" s="13" customFormat="1" ht="11.25">
      <c r="B270" s="177"/>
      <c r="D270" s="172" t="s">
        <v>155</v>
      </c>
      <c r="E270" s="178" t="s">
        <v>90</v>
      </c>
      <c r="F270" s="179" t="s">
        <v>351</v>
      </c>
      <c r="H270" s="180">
        <v>3.4</v>
      </c>
      <c r="I270" s="181"/>
      <c r="L270" s="177"/>
      <c r="M270" s="182"/>
      <c r="N270" s="183"/>
      <c r="O270" s="183"/>
      <c r="P270" s="183"/>
      <c r="Q270" s="183"/>
      <c r="R270" s="183"/>
      <c r="S270" s="183"/>
      <c r="T270" s="184"/>
      <c r="AT270" s="178" t="s">
        <v>155</v>
      </c>
      <c r="AU270" s="178" t="s">
        <v>82</v>
      </c>
      <c r="AV270" s="13" t="s">
        <v>82</v>
      </c>
      <c r="AW270" s="13" t="s">
        <v>29</v>
      </c>
      <c r="AX270" s="13" t="s">
        <v>72</v>
      </c>
      <c r="AY270" s="178" t="s">
        <v>141</v>
      </c>
    </row>
    <row r="271" spans="1:65" s="14" customFormat="1" ht="11.25">
      <c r="B271" s="185"/>
      <c r="D271" s="172" t="s">
        <v>155</v>
      </c>
      <c r="E271" s="186" t="s">
        <v>1</v>
      </c>
      <c r="F271" s="187" t="s">
        <v>158</v>
      </c>
      <c r="H271" s="188">
        <v>18.36</v>
      </c>
      <c r="I271" s="189"/>
      <c r="L271" s="185"/>
      <c r="M271" s="190"/>
      <c r="N271" s="191"/>
      <c r="O271" s="191"/>
      <c r="P271" s="191"/>
      <c r="Q271" s="191"/>
      <c r="R271" s="191"/>
      <c r="S271" s="191"/>
      <c r="T271" s="192"/>
      <c r="AT271" s="186" t="s">
        <v>155</v>
      </c>
      <c r="AU271" s="186" t="s">
        <v>82</v>
      </c>
      <c r="AV271" s="14" t="s">
        <v>149</v>
      </c>
      <c r="AW271" s="14" t="s">
        <v>29</v>
      </c>
      <c r="AX271" s="14" t="s">
        <v>72</v>
      </c>
      <c r="AY271" s="186" t="s">
        <v>141</v>
      </c>
    </row>
    <row r="272" spans="1:65" s="13" customFormat="1" ht="11.25">
      <c r="B272" s="177"/>
      <c r="D272" s="172" t="s">
        <v>155</v>
      </c>
      <c r="E272" s="178" t="s">
        <v>1</v>
      </c>
      <c r="F272" s="179" t="s">
        <v>352</v>
      </c>
      <c r="H272" s="180">
        <v>19.277999999999999</v>
      </c>
      <c r="I272" s="181"/>
      <c r="L272" s="177"/>
      <c r="M272" s="182"/>
      <c r="N272" s="183"/>
      <c r="O272" s="183"/>
      <c r="P272" s="183"/>
      <c r="Q272" s="183"/>
      <c r="R272" s="183"/>
      <c r="S272" s="183"/>
      <c r="T272" s="184"/>
      <c r="AT272" s="178" t="s">
        <v>155</v>
      </c>
      <c r="AU272" s="178" t="s">
        <v>82</v>
      </c>
      <c r="AV272" s="13" t="s">
        <v>82</v>
      </c>
      <c r="AW272" s="13" t="s">
        <v>29</v>
      </c>
      <c r="AX272" s="13" t="s">
        <v>80</v>
      </c>
      <c r="AY272" s="178" t="s">
        <v>141</v>
      </c>
    </row>
    <row r="273" spans="1:65" s="12" customFormat="1" ht="22.9" customHeight="1">
      <c r="B273" s="145"/>
      <c r="D273" s="146" t="s">
        <v>71</v>
      </c>
      <c r="E273" s="156" t="s">
        <v>353</v>
      </c>
      <c r="F273" s="156" t="s">
        <v>354</v>
      </c>
      <c r="I273" s="148"/>
      <c r="J273" s="157">
        <f>BK273</f>
        <v>0</v>
      </c>
      <c r="L273" s="145"/>
      <c r="M273" s="150"/>
      <c r="N273" s="151"/>
      <c r="O273" s="151"/>
      <c r="P273" s="152">
        <f>SUM(P274:P435)</f>
        <v>0</v>
      </c>
      <c r="Q273" s="151"/>
      <c r="R273" s="152">
        <f>SUM(R274:R435)</f>
        <v>1920.2593160000001</v>
      </c>
      <c r="S273" s="151"/>
      <c r="T273" s="153">
        <f>SUM(T274:T435)</f>
        <v>0</v>
      </c>
      <c r="AR273" s="146" t="s">
        <v>80</v>
      </c>
      <c r="AT273" s="154" t="s">
        <v>71</v>
      </c>
      <c r="AU273" s="154" t="s">
        <v>80</v>
      </c>
      <c r="AY273" s="146" t="s">
        <v>141</v>
      </c>
      <c r="BK273" s="155">
        <f>SUM(BK274:BK435)</f>
        <v>0</v>
      </c>
    </row>
    <row r="274" spans="1:65" s="2" customFormat="1" ht="16.5" customHeight="1">
      <c r="A274" s="33"/>
      <c r="B274" s="158"/>
      <c r="C274" s="159" t="s">
        <v>355</v>
      </c>
      <c r="D274" s="159" t="s">
        <v>144</v>
      </c>
      <c r="E274" s="160" t="s">
        <v>356</v>
      </c>
      <c r="F274" s="161" t="s">
        <v>357</v>
      </c>
      <c r="G274" s="162" t="s">
        <v>169</v>
      </c>
      <c r="H274" s="163">
        <v>7396.2</v>
      </c>
      <c r="I274" s="164"/>
      <c r="J274" s="165">
        <f>ROUND(I274*H274,2)</f>
        <v>0</v>
      </c>
      <c r="K274" s="161" t="s">
        <v>148</v>
      </c>
      <c r="L274" s="34"/>
      <c r="M274" s="166" t="s">
        <v>1</v>
      </c>
      <c r="N274" s="167" t="s">
        <v>37</v>
      </c>
      <c r="O274" s="59"/>
      <c r="P274" s="168">
        <f>O274*H274</f>
        <v>0</v>
      </c>
      <c r="Q274" s="168">
        <v>0</v>
      </c>
      <c r="R274" s="168">
        <f>Q274*H274</f>
        <v>0</v>
      </c>
      <c r="S274" s="168">
        <v>0</v>
      </c>
      <c r="T274" s="169">
        <f>S274*H274</f>
        <v>0</v>
      </c>
      <c r="U274" s="33"/>
      <c r="V274" s="33"/>
      <c r="W274" s="33"/>
      <c r="X274" s="33"/>
      <c r="Y274" s="33"/>
      <c r="Z274" s="33"/>
      <c r="AA274" s="33"/>
      <c r="AB274" s="33"/>
      <c r="AC274" s="33"/>
      <c r="AD274" s="33"/>
      <c r="AE274" s="33"/>
      <c r="AR274" s="170" t="s">
        <v>149</v>
      </c>
      <c r="AT274" s="170" t="s">
        <v>144</v>
      </c>
      <c r="AU274" s="170" t="s">
        <v>82</v>
      </c>
      <c r="AY274" s="18" t="s">
        <v>141</v>
      </c>
      <c r="BE274" s="171">
        <f>IF(N274="základní",J274,0)</f>
        <v>0</v>
      </c>
      <c r="BF274" s="171">
        <f>IF(N274="snížená",J274,0)</f>
        <v>0</v>
      </c>
      <c r="BG274" s="171">
        <f>IF(N274="zákl. přenesená",J274,0)</f>
        <v>0</v>
      </c>
      <c r="BH274" s="171">
        <f>IF(N274="sníž. přenesená",J274,0)</f>
        <v>0</v>
      </c>
      <c r="BI274" s="171">
        <f>IF(N274="nulová",J274,0)</f>
        <v>0</v>
      </c>
      <c r="BJ274" s="18" t="s">
        <v>80</v>
      </c>
      <c r="BK274" s="171">
        <f>ROUND(I274*H274,2)</f>
        <v>0</v>
      </c>
      <c r="BL274" s="18" t="s">
        <v>149</v>
      </c>
      <c r="BM274" s="170" t="s">
        <v>358</v>
      </c>
    </row>
    <row r="275" spans="1:65" s="2" customFormat="1" ht="19.5">
      <c r="A275" s="33"/>
      <c r="B275" s="34"/>
      <c r="C275" s="33"/>
      <c r="D275" s="172" t="s">
        <v>151</v>
      </c>
      <c r="E275" s="33"/>
      <c r="F275" s="173" t="s">
        <v>359</v>
      </c>
      <c r="G275" s="33"/>
      <c r="H275" s="33"/>
      <c r="I275" s="94"/>
      <c r="J275" s="33"/>
      <c r="K275" s="33"/>
      <c r="L275" s="34"/>
      <c r="M275" s="174"/>
      <c r="N275" s="175"/>
      <c r="O275" s="59"/>
      <c r="P275" s="59"/>
      <c r="Q275" s="59"/>
      <c r="R275" s="59"/>
      <c r="S275" s="59"/>
      <c r="T275" s="60"/>
      <c r="U275" s="33"/>
      <c r="V275" s="33"/>
      <c r="W275" s="33"/>
      <c r="X275" s="33"/>
      <c r="Y275" s="33"/>
      <c r="Z275" s="33"/>
      <c r="AA275" s="33"/>
      <c r="AB275" s="33"/>
      <c r="AC275" s="33"/>
      <c r="AD275" s="33"/>
      <c r="AE275" s="33"/>
      <c r="AT275" s="18" t="s">
        <v>151</v>
      </c>
      <c r="AU275" s="18" t="s">
        <v>82</v>
      </c>
    </row>
    <row r="276" spans="1:65" s="13" customFormat="1" ht="11.25">
      <c r="B276" s="177"/>
      <c r="D276" s="172" t="s">
        <v>155</v>
      </c>
      <c r="E276" s="178" t="s">
        <v>1</v>
      </c>
      <c r="F276" s="179" t="s">
        <v>360</v>
      </c>
      <c r="H276" s="180">
        <v>1050</v>
      </c>
      <c r="I276" s="181"/>
      <c r="L276" s="177"/>
      <c r="M276" s="182"/>
      <c r="N276" s="183"/>
      <c r="O276" s="183"/>
      <c r="P276" s="183"/>
      <c r="Q276" s="183"/>
      <c r="R276" s="183"/>
      <c r="S276" s="183"/>
      <c r="T276" s="184"/>
      <c r="AT276" s="178" t="s">
        <v>155</v>
      </c>
      <c r="AU276" s="178" t="s">
        <v>82</v>
      </c>
      <c r="AV276" s="13" t="s">
        <v>82</v>
      </c>
      <c r="AW276" s="13" t="s">
        <v>29</v>
      </c>
      <c r="AX276" s="13" t="s">
        <v>72</v>
      </c>
      <c r="AY276" s="178" t="s">
        <v>141</v>
      </c>
    </row>
    <row r="277" spans="1:65" s="13" customFormat="1" ht="11.25">
      <c r="B277" s="177"/>
      <c r="D277" s="172" t="s">
        <v>155</v>
      </c>
      <c r="E277" s="178" t="s">
        <v>1</v>
      </c>
      <c r="F277" s="179" t="s">
        <v>361</v>
      </c>
      <c r="H277" s="180">
        <v>500</v>
      </c>
      <c r="I277" s="181"/>
      <c r="L277" s="177"/>
      <c r="M277" s="182"/>
      <c r="N277" s="183"/>
      <c r="O277" s="183"/>
      <c r="P277" s="183"/>
      <c r="Q277" s="183"/>
      <c r="R277" s="183"/>
      <c r="S277" s="183"/>
      <c r="T277" s="184"/>
      <c r="AT277" s="178" t="s">
        <v>155</v>
      </c>
      <c r="AU277" s="178" t="s">
        <v>82</v>
      </c>
      <c r="AV277" s="13" t="s">
        <v>82</v>
      </c>
      <c r="AW277" s="13" t="s">
        <v>29</v>
      </c>
      <c r="AX277" s="13" t="s">
        <v>72</v>
      </c>
      <c r="AY277" s="178" t="s">
        <v>141</v>
      </c>
    </row>
    <row r="278" spans="1:65" s="13" customFormat="1" ht="11.25">
      <c r="B278" s="177"/>
      <c r="D278" s="172" t="s">
        <v>155</v>
      </c>
      <c r="E278" s="178" t="s">
        <v>1</v>
      </c>
      <c r="F278" s="179" t="s">
        <v>362</v>
      </c>
      <c r="H278" s="180">
        <v>40</v>
      </c>
      <c r="I278" s="181"/>
      <c r="L278" s="177"/>
      <c r="M278" s="182"/>
      <c r="N278" s="183"/>
      <c r="O278" s="183"/>
      <c r="P278" s="183"/>
      <c r="Q278" s="183"/>
      <c r="R278" s="183"/>
      <c r="S278" s="183"/>
      <c r="T278" s="184"/>
      <c r="AT278" s="178" t="s">
        <v>155</v>
      </c>
      <c r="AU278" s="178" t="s">
        <v>82</v>
      </c>
      <c r="AV278" s="13" t="s">
        <v>82</v>
      </c>
      <c r="AW278" s="13" t="s">
        <v>29</v>
      </c>
      <c r="AX278" s="13" t="s">
        <v>72</v>
      </c>
      <c r="AY278" s="178" t="s">
        <v>141</v>
      </c>
    </row>
    <row r="279" spans="1:65" s="13" customFormat="1" ht="11.25">
      <c r="B279" s="177"/>
      <c r="D279" s="172" t="s">
        <v>155</v>
      </c>
      <c r="E279" s="178" t="s">
        <v>1</v>
      </c>
      <c r="F279" s="179" t="s">
        <v>363</v>
      </c>
      <c r="H279" s="180">
        <v>1350</v>
      </c>
      <c r="I279" s="181"/>
      <c r="L279" s="177"/>
      <c r="M279" s="182"/>
      <c r="N279" s="183"/>
      <c r="O279" s="183"/>
      <c r="P279" s="183"/>
      <c r="Q279" s="183"/>
      <c r="R279" s="183"/>
      <c r="S279" s="183"/>
      <c r="T279" s="184"/>
      <c r="AT279" s="178" t="s">
        <v>155</v>
      </c>
      <c r="AU279" s="178" t="s">
        <v>82</v>
      </c>
      <c r="AV279" s="13" t="s">
        <v>82</v>
      </c>
      <c r="AW279" s="13" t="s">
        <v>29</v>
      </c>
      <c r="AX279" s="13" t="s">
        <v>72</v>
      </c>
      <c r="AY279" s="178" t="s">
        <v>141</v>
      </c>
    </row>
    <row r="280" spans="1:65" s="13" customFormat="1" ht="11.25">
      <c r="B280" s="177"/>
      <c r="D280" s="172" t="s">
        <v>155</v>
      </c>
      <c r="E280" s="178" t="s">
        <v>1</v>
      </c>
      <c r="F280" s="179" t="s">
        <v>364</v>
      </c>
      <c r="H280" s="180">
        <v>1150</v>
      </c>
      <c r="I280" s="181"/>
      <c r="L280" s="177"/>
      <c r="M280" s="182"/>
      <c r="N280" s="183"/>
      <c r="O280" s="183"/>
      <c r="P280" s="183"/>
      <c r="Q280" s="183"/>
      <c r="R280" s="183"/>
      <c r="S280" s="183"/>
      <c r="T280" s="184"/>
      <c r="AT280" s="178" t="s">
        <v>155</v>
      </c>
      <c r="AU280" s="178" t="s">
        <v>82</v>
      </c>
      <c r="AV280" s="13" t="s">
        <v>82</v>
      </c>
      <c r="AW280" s="13" t="s">
        <v>29</v>
      </c>
      <c r="AX280" s="13" t="s">
        <v>72</v>
      </c>
      <c r="AY280" s="178" t="s">
        <v>141</v>
      </c>
    </row>
    <row r="281" spans="1:65" s="13" customFormat="1" ht="11.25">
      <c r="B281" s="177"/>
      <c r="D281" s="172" t="s">
        <v>155</v>
      </c>
      <c r="E281" s="178" t="s">
        <v>1</v>
      </c>
      <c r="F281" s="179" t="s">
        <v>365</v>
      </c>
      <c r="H281" s="180">
        <v>410</v>
      </c>
      <c r="I281" s="181"/>
      <c r="L281" s="177"/>
      <c r="M281" s="182"/>
      <c r="N281" s="183"/>
      <c r="O281" s="183"/>
      <c r="P281" s="183"/>
      <c r="Q281" s="183"/>
      <c r="R281" s="183"/>
      <c r="S281" s="183"/>
      <c r="T281" s="184"/>
      <c r="AT281" s="178" t="s">
        <v>155</v>
      </c>
      <c r="AU281" s="178" t="s">
        <v>82</v>
      </c>
      <c r="AV281" s="13" t="s">
        <v>82</v>
      </c>
      <c r="AW281" s="13" t="s">
        <v>29</v>
      </c>
      <c r="AX281" s="13" t="s">
        <v>72</v>
      </c>
      <c r="AY281" s="178" t="s">
        <v>141</v>
      </c>
    </row>
    <row r="282" spans="1:65" s="13" customFormat="1" ht="11.25">
      <c r="B282" s="177"/>
      <c r="D282" s="172" t="s">
        <v>155</v>
      </c>
      <c r="E282" s="178" t="s">
        <v>1</v>
      </c>
      <c r="F282" s="179" t="s">
        <v>366</v>
      </c>
      <c r="H282" s="180">
        <v>40</v>
      </c>
      <c r="I282" s="181"/>
      <c r="L282" s="177"/>
      <c r="M282" s="182"/>
      <c r="N282" s="183"/>
      <c r="O282" s="183"/>
      <c r="P282" s="183"/>
      <c r="Q282" s="183"/>
      <c r="R282" s="183"/>
      <c r="S282" s="183"/>
      <c r="T282" s="184"/>
      <c r="AT282" s="178" t="s">
        <v>155</v>
      </c>
      <c r="AU282" s="178" t="s">
        <v>82</v>
      </c>
      <c r="AV282" s="13" t="s">
        <v>82</v>
      </c>
      <c r="AW282" s="13" t="s">
        <v>29</v>
      </c>
      <c r="AX282" s="13" t="s">
        <v>72</v>
      </c>
      <c r="AY282" s="178" t="s">
        <v>141</v>
      </c>
    </row>
    <row r="283" spans="1:65" s="13" customFormat="1" ht="11.25">
      <c r="B283" s="177"/>
      <c r="D283" s="172" t="s">
        <v>155</v>
      </c>
      <c r="E283" s="178" t="s">
        <v>1</v>
      </c>
      <c r="F283" s="179" t="s">
        <v>367</v>
      </c>
      <c r="H283" s="180">
        <v>54</v>
      </c>
      <c r="I283" s="181"/>
      <c r="L283" s="177"/>
      <c r="M283" s="182"/>
      <c r="N283" s="183"/>
      <c r="O283" s="183"/>
      <c r="P283" s="183"/>
      <c r="Q283" s="183"/>
      <c r="R283" s="183"/>
      <c r="S283" s="183"/>
      <c r="T283" s="184"/>
      <c r="AT283" s="178" t="s">
        <v>155</v>
      </c>
      <c r="AU283" s="178" t="s">
        <v>82</v>
      </c>
      <c r="AV283" s="13" t="s">
        <v>82</v>
      </c>
      <c r="AW283" s="13" t="s">
        <v>29</v>
      </c>
      <c r="AX283" s="13" t="s">
        <v>72</v>
      </c>
      <c r="AY283" s="178" t="s">
        <v>141</v>
      </c>
    </row>
    <row r="284" spans="1:65" s="13" customFormat="1" ht="22.5">
      <c r="B284" s="177"/>
      <c r="D284" s="172" t="s">
        <v>155</v>
      </c>
      <c r="E284" s="178" t="s">
        <v>1</v>
      </c>
      <c r="F284" s="179" t="s">
        <v>368</v>
      </c>
      <c r="H284" s="180">
        <v>1500</v>
      </c>
      <c r="I284" s="181"/>
      <c r="L284" s="177"/>
      <c r="M284" s="182"/>
      <c r="N284" s="183"/>
      <c r="O284" s="183"/>
      <c r="P284" s="183"/>
      <c r="Q284" s="183"/>
      <c r="R284" s="183"/>
      <c r="S284" s="183"/>
      <c r="T284" s="184"/>
      <c r="AT284" s="178" t="s">
        <v>155</v>
      </c>
      <c r="AU284" s="178" t="s">
        <v>82</v>
      </c>
      <c r="AV284" s="13" t="s">
        <v>82</v>
      </c>
      <c r="AW284" s="13" t="s">
        <v>29</v>
      </c>
      <c r="AX284" s="13" t="s">
        <v>72</v>
      </c>
      <c r="AY284" s="178" t="s">
        <v>141</v>
      </c>
    </row>
    <row r="285" spans="1:65" s="13" customFormat="1" ht="11.25">
      <c r="B285" s="177"/>
      <c r="D285" s="172" t="s">
        <v>155</v>
      </c>
      <c r="E285" s="178" t="s">
        <v>1</v>
      </c>
      <c r="F285" s="179" t="s">
        <v>369</v>
      </c>
      <c r="H285" s="180">
        <v>950</v>
      </c>
      <c r="I285" s="181"/>
      <c r="L285" s="177"/>
      <c r="M285" s="182"/>
      <c r="N285" s="183"/>
      <c r="O285" s="183"/>
      <c r="P285" s="183"/>
      <c r="Q285" s="183"/>
      <c r="R285" s="183"/>
      <c r="S285" s="183"/>
      <c r="T285" s="184"/>
      <c r="AT285" s="178" t="s">
        <v>155</v>
      </c>
      <c r="AU285" s="178" t="s">
        <v>82</v>
      </c>
      <c r="AV285" s="13" t="s">
        <v>82</v>
      </c>
      <c r="AW285" s="13" t="s">
        <v>29</v>
      </c>
      <c r="AX285" s="13" t="s">
        <v>72</v>
      </c>
      <c r="AY285" s="178" t="s">
        <v>141</v>
      </c>
    </row>
    <row r="286" spans="1:65" s="16" customFormat="1" ht="11.25">
      <c r="B286" s="210"/>
      <c r="D286" s="172" t="s">
        <v>155</v>
      </c>
      <c r="E286" s="211" t="s">
        <v>1</v>
      </c>
      <c r="F286" s="212" t="s">
        <v>370</v>
      </c>
      <c r="H286" s="213">
        <v>7044</v>
      </c>
      <c r="I286" s="214"/>
      <c r="L286" s="210"/>
      <c r="M286" s="215"/>
      <c r="N286" s="216"/>
      <c r="O286" s="216"/>
      <c r="P286" s="216"/>
      <c r="Q286" s="216"/>
      <c r="R286" s="216"/>
      <c r="S286" s="216"/>
      <c r="T286" s="217"/>
      <c r="AT286" s="211" t="s">
        <v>155</v>
      </c>
      <c r="AU286" s="211" t="s">
        <v>82</v>
      </c>
      <c r="AV286" s="16" t="s">
        <v>305</v>
      </c>
      <c r="AW286" s="16" t="s">
        <v>29</v>
      </c>
      <c r="AX286" s="16" t="s">
        <v>72</v>
      </c>
      <c r="AY286" s="211" t="s">
        <v>141</v>
      </c>
    </row>
    <row r="287" spans="1:65" s="13" customFormat="1" ht="11.25">
      <c r="B287" s="177"/>
      <c r="D287" s="172" t="s">
        <v>155</v>
      </c>
      <c r="E287" s="178" t="s">
        <v>1</v>
      </c>
      <c r="F287" s="179" t="s">
        <v>371</v>
      </c>
      <c r="H287" s="180">
        <v>7396.2</v>
      </c>
      <c r="I287" s="181"/>
      <c r="L287" s="177"/>
      <c r="M287" s="182"/>
      <c r="N287" s="183"/>
      <c r="O287" s="183"/>
      <c r="P287" s="183"/>
      <c r="Q287" s="183"/>
      <c r="R287" s="183"/>
      <c r="S287" s="183"/>
      <c r="T287" s="184"/>
      <c r="AT287" s="178" t="s">
        <v>155</v>
      </c>
      <c r="AU287" s="178" t="s">
        <v>82</v>
      </c>
      <c r="AV287" s="13" t="s">
        <v>82</v>
      </c>
      <c r="AW287" s="13" t="s">
        <v>29</v>
      </c>
      <c r="AX287" s="13" t="s">
        <v>80</v>
      </c>
      <c r="AY287" s="178" t="s">
        <v>141</v>
      </c>
    </row>
    <row r="288" spans="1:65" s="2" customFormat="1" ht="16.5" customHeight="1">
      <c r="A288" s="33"/>
      <c r="B288" s="158"/>
      <c r="C288" s="159" t="s">
        <v>372</v>
      </c>
      <c r="D288" s="159" t="s">
        <v>144</v>
      </c>
      <c r="E288" s="160" t="s">
        <v>373</v>
      </c>
      <c r="F288" s="161" t="s">
        <v>374</v>
      </c>
      <c r="G288" s="162" t="s">
        <v>169</v>
      </c>
      <c r="H288" s="163">
        <v>252</v>
      </c>
      <c r="I288" s="164"/>
      <c r="J288" s="165">
        <f>ROUND(I288*H288,2)</f>
        <v>0</v>
      </c>
      <c r="K288" s="161" t="s">
        <v>148</v>
      </c>
      <c r="L288" s="34"/>
      <c r="M288" s="166" t="s">
        <v>1</v>
      </c>
      <c r="N288" s="167" t="s">
        <v>37</v>
      </c>
      <c r="O288" s="59"/>
      <c r="P288" s="168">
        <f>O288*H288</f>
        <v>0</v>
      </c>
      <c r="Q288" s="168">
        <v>0</v>
      </c>
      <c r="R288" s="168">
        <f>Q288*H288</f>
        <v>0</v>
      </c>
      <c r="S288" s="168">
        <v>0</v>
      </c>
      <c r="T288" s="169">
        <f>S288*H288</f>
        <v>0</v>
      </c>
      <c r="U288" s="33"/>
      <c r="V288" s="33"/>
      <c r="W288" s="33"/>
      <c r="X288" s="33"/>
      <c r="Y288" s="33"/>
      <c r="Z288" s="33"/>
      <c r="AA288" s="33"/>
      <c r="AB288" s="33"/>
      <c r="AC288" s="33"/>
      <c r="AD288" s="33"/>
      <c r="AE288" s="33"/>
      <c r="AR288" s="170" t="s">
        <v>149</v>
      </c>
      <c r="AT288" s="170" t="s">
        <v>144</v>
      </c>
      <c r="AU288" s="170" t="s">
        <v>82</v>
      </c>
      <c r="AY288" s="18" t="s">
        <v>141</v>
      </c>
      <c r="BE288" s="171">
        <f>IF(N288="základní",J288,0)</f>
        <v>0</v>
      </c>
      <c r="BF288" s="171">
        <f>IF(N288="snížená",J288,0)</f>
        <v>0</v>
      </c>
      <c r="BG288" s="171">
        <f>IF(N288="zákl. přenesená",J288,0)</f>
        <v>0</v>
      </c>
      <c r="BH288" s="171">
        <f>IF(N288="sníž. přenesená",J288,0)</f>
        <v>0</v>
      </c>
      <c r="BI288" s="171">
        <f>IF(N288="nulová",J288,0)</f>
        <v>0</v>
      </c>
      <c r="BJ288" s="18" t="s">
        <v>80</v>
      </c>
      <c r="BK288" s="171">
        <f>ROUND(I288*H288,2)</f>
        <v>0</v>
      </c>
      <c r="BL288" s="18" t="s">
        <v>149</v>
      </c>
      <c r="BM288" s="170" t="s">
        <v>375</v>
      </c>
    </row>
    <row r="289" spans="1:65" s="2" customFormat="1" ht="19.5">
      <c r="A289" s="33"/>
      <c r="B289" s="34"/>
      <c r="C289" s="33"/>
      <c r="D289" s="172" t="s">
        <v>151</v>
      </c>
      <c r="E289" s="33"/>
      <c r="F289" s="173" t="s">
        <v>376</v>
      </c>
      <c r="G289" s="33"/>
      <c r="H289" s="33"/>
      <c r="I289" s="94"/>
      <c r="J289" s="33"/>
      <c r="K289" s="33"/>
      <c r="L289" s="34"/>
      <c r="M289" s="174"/>
      <c r="N289" s="175"/>
      <c r="O289" s="59"/>
      <c r="P289" s="59"/>
      <c r="Q289" s="59"/>
      <c r="R289" s="59"/>
      <c r="S289" s="59"/>
      <c r="T289" s="60"/>
      <c r="U289" s="33"/>
      <c r="V289" s="33"/>
      <c r="W289" s="33"/>
      <c r="X289" s="33"/>
      <c r="Y289" s="33"/>
      <c r="Z289" s="33"/>
      <c r="AA289" s="33"/>
      <c r="AB289" s="33"/>
      <c r="AC289" s="33"/>
      <c r="AD289" s="33"/>
      <c r="AE289" s="33"/>
      <c r="AT289" s="18" t="s">
        <v>151</v>
      </c>
      <c r="AU289" s="18" t="s">
        <v>82</v>
      </c>
    </row>
    <row r="290" spans="1:65" s="13" customFormat="1" ht="11.25">
      <c r="B290" s="177"/>
      <c r="D290" s="172" t="s">
        <v>155</v>
      </c>
      <c r="E290" s="178" t="s">
        <v>1</v>
      </c>
      <c r="F290" s="179" t="s">
        <v>377</v>
      </c>
      <c r="H290" s="180">
        <v>240</v>
      </c>
      <c r="I290" s="181"/>
      <c r="L290" s="177"/>
      <c r="M290" s="182"/>
      <c r="N290" s="183"/>
      <c r="O290" s="183"/>
      <c r="P290" s="183"/>
      <c r="Q290" s="183"/>
      <c r="R290" s="183"/>
      <c r="S290" s="183"/>
      <c r="T290" s="184"/>
      <c r="AT290" s="178" t="s">
        <v>155</v>
      </c>
      <c r="AU290" s="178" t="s">
        <v>82</v>
      </c>
      <c r="AV290" s="13" t="s">
        <v>82</v>
      </c>
      <c r="AW290" s="13" t="s">
        <v>29</v>
      </c>
      <c r="AX290" s="13" t="s">
        <v>72</v>
      </c>
      <c r="AY290" s="178" t="s">
        <v>141</v>
      </c>
    </row>
    <row r="291" spans="1:65" s="13" customFormat="1" ht="11.25">
      <c r="B291" s="177"/>
      <c r="D291" s="172" t="s">
        <v>155</v>
      </c>
      <c r="E291" s="178" t="s">
        <v>1</v>
      </c>
      <c r="F291" s="179" t="s">
        <v>378</v>
      </c>
      <c r="H291" s="180">
        <v>252</v>
      </c>
      <c r="I291" s="181"/>
      <c r="L291" s="177"/>
      <c r="M291" s="182"/>
      <c r="N291" s="183"/>
      <c r="O291" s="183"/>
      <c r="P291" s="183"/>
      <c r="Q291" s="183"/>
      <c r="R291" s="183"/>
      <c r="S291" s="183"/>
      <c r="T291" s="184"/>
      <c r="AT291" s="178" t="s">
        <v>155</v>
      </c>
      <c r="AU291" s="178" t="s">
        <v>82</v>
      </c>
      <c r="AV291" s="13" t="s">
        <v>82</v>
      </c>
      <c r="AW291" s="13" t="s">
        <v>29</v>
      </c>
      <c r="AX291" s="13" t="s">
        <v>80</v>
      </c>
      <c r="AY291" s="178" t="s">
        <v>141</v>
      </c>
    </row>
    <row r="292" spans="1:65" s="2" customFormat="1" ht="21.75" customHeight="1">
      <c r="A292" s="33"/>
      <c r="B292" s="158"/>
      <c r="C292" s="159" t="s">
        <v>379</v>
      </c>
      <c r="D292" s="159" t="s">
        <v>144</v>
      </c>
      <c r="E292" s="160" t="s">
        <v>380</v>
      </c>
      <c r="F292" s="161" t="s">
        <v>381</v>
      </c>
      <c r="G292" s="162" t="s">
        <v>169</v>
      </c>
      <c r="H292" s="163">
        <v>1417.5</v>
      </c>
      <c r="I292" s="164"/>
      <c r="J292" s="165">
        <f>ROUND(I292*H292,2)</f>
        <v>0</v>
      </c>
      <c r="K292" s="161" t="s">
        <v>148</v>
      </c>
      <c r="L292" s="34"/>
      <c r="M292" s="166" t="s">
        <v>1</v>
      </c>
      <c r="N292" s="167" t="s">
        <v>37</v>
      </c>
      <c r="O292" s="59"/>
      <c r="P292" s="168">
        <f>O292*H292</f>
        <v>0</v>
      </c>
      <c r="Q292" s="168">
        <v>0</v>
      </c>
      <c r="R292" s="168">
        <f>Q292*H292</f>
        <v>0</v>
      </c>
      <c r="S292" s="168">
        <v>0</v>
      </c>
      <c r="T292" s="169">
        <f>S292*H292</f>
        <v>0</v>
      </c>
      <c r="U292" s="33"/>
      <c r="V292" s="33"/>
      <c r="W292" s="33"/>
      <c r="X292" s="33"/>
      <c r="Y292" s="33"/>
      <c r="Z292" s="33"/>
      <c r="AA292" s="33"/>
      <c r="AB292" s="33"/>
      <c r="AC292" s="33"/>
      <c r="AD292" s="33"/>
      <c r="AE292" s="33"/>
      <c r="AR292" s="170" t="s">
        <v>149</v>
      </c>
      <c r="AT292" s="170" t="s">
        <v>144</v>
      </c>
      <c r="AU292" s="170" t="s">
        <v>82</v>
      </c>
      <c r="AY292" s="18" t="s">
        <v>141</v>
      </c>
      <c r="BE292" s="171">
        <f>IF(N292="základní",J292,0)</f>
        <v>0</v>
      </c>
      <c r="BF292" s="171">
        <f>IF(N292="snížená",J292,0)</f>
        <v>0</v>
      </c>
      <c r="BG292" s="171">
        <f>IF(N292="zákl. přenesená",J292,0)</f>
        <v>0</v>
      </c>
      <c r="BH292" s="171">
        <f>IF(N292="sníž. přenesená",J292,0)</f>
        <v>0</v>
      </c>
      <c r="BI292" s="171">
        <f>IF(N292="nulová",J292,0)</f>
        <v>0</v>
      </c>
      <c r="BJ292" s="18" t="s">
        <v>80</v>
      </c>
      <c r="BK292" s="171">
        <f>ROUND(I292*H292,2)</f>
        <v>0</v>
      </c>
      <c r="BL292" s="18" t="s">
        <v>149</v>
      </c>
      <c r="BM292" s="170" t="s">
        <v>382</v>
      </c>
    </row>
    <row r="293" spans="1:65" s="2" customFormat="1" ht="29.25">
      <c r="A293" s="33"/>
      <c r="B293" s="34"/>
      <c r="C293" s="33"/>
      <c r="D293" s="172" t="s">
        <v>151</v>
      </c>
      <c r="E293" s="33"/>
      <c r="F293" s="173" t="s">
        <v>383</v>
      </c>
      <c r="G293" s="33"/>
      <c r="H293" s="33"/>
      <c r="I293" s="94"/>
      <c r="J293" s="33"/>
      <c r="K293" s="33"/>
      <c r="L293" s="34"/>
      <c r="M293" s="174"/>
      <c r="N293" s="175"/>
      <c r="O293" s="59"/>
      <c r="P293" s="59"/>
      <c r="Q293" s="59"/>
      <c r="R293" s="59"/>
      <c r="S293" s="59"/>
      <c r="T293" s="60"/>
      <c r="U293" s="33"/>
      <c r="V293" s="33"/>
      <c r="W293" s="33"/>
      <c r="X293" s="33"/>
      <c r="Y293" s="33"/>
      <c r="Z293" s="33"/>
      <c r="AA293" s="33"/>
      <c r="AB293" s="33"/>
      <c r="AC293" s="33"/>
      <c r="AD293" s="33"/>
      <c r="AE293" s="33"/>
      <c r="AT293" s="18" t="s">
        <v>151</v>
      </c>
      <c r="AU293" s="18" t="s">
        <v>82</v>
      </c>
    </row>
    <row r="294" spans="1:65" s="2" customFormat="1" ht="87.75">
      <c r="A294" s="33"/>
      <c r="B294" s="34"/>
      <c r="C294" s="33"/>
      <c r="D294" s="172" t="s">
        <v>153</v>
      </c>
      <c r="E294" s="33"/>
      <c r="F294" s="176" t="s">
        <v>384</v>
      </c>
      <c r="G294" s="33"/>
      <c r="H294" s="33"/>
      <c r="I294" s="94"/>
      <c r="J294" s="33"/>
      <c r="K294" s="33"/>
      <c r="L294" s="34"/>
      <c r="M294" s="174"/>
      <c r="N294" s="175"/>
      <c r="O294" s="59"/>
      <c r="P294" s="59"/>
      <c r="Q294" s="59"/>
      <c r="R294" s="59"/>
      <c r="S294" s="59"/>
      <c r="T294" s="60"/>
      <c r="U294" s="33"/>
      <c r="V294" s="33"/>
      <c r="W294" s="33"/>
      <c r="X294" s="33"/>
      <c r="Y294" s="33"/>
      <c r="Z294" s="33"/>
      <c r="AA294" s="33"/>
      <c r="AB294" s="33"/>
      <c r="AC294" s="33"/>
      <c r="AD294" s="33"/>
      <c r="AE294" s="33"/>
      <c r="AT294" s="18" t="s">
        <v>153</v>
      </c>
      <c r="AU294" s="18" t="s">
        <v>82</v>
      </c>
    </row>
    <row r="295" spans="1:65" s="13" customFormat="1" ht="11.25">
      <c r="B295" s="177"/>
      <c r="D295" s="172" t="s">
        <v>155</v>
      </c>
      <c r="E295" s="178" t="s">
        <v>1</v>
      </c>
      <c r="F295" s="179" t="s">
        <v>385</v>
      </c>
      <c r="H295" s="180">
        <v>950</v>
      </c>
      <c r="I295" s="181"/>
      <c r="L295" s="177"/>
      <c r="M295" s="182"/>
      <c r="N295" s="183"/>
      <c r="O295" s="183"/>
      <c r="P295" s="183"/>
      <c r="Q295" s="183"/>
      <c r="R295" s="183"/>
      <c r="S295" s="183"/>
      <c r="T295" s="184"/>
      <c r="AT295" s="178" t="s">
        <v>155</v>
      </c>
      <c r="AU295" s="178" t="s">
        <v>82</v>
      </c>
      <c r="AV295" s="13" t="s">
        <v>82</v>
      </c>
      <c r="AW295" s="13" t="s">
        <v>29</v>
      </c>
      <c r="AX295" s="13" t="s">
        <v>72</v>
      </c>
      <c r="AY295" s="178" t="s">
        <v>141</v>
      </c>
    </row>
    <row r="296" spans="1:65" s="13" customFormat="1" ht="11.25">
      <c r="B296" s="177"/>
      <c r="D296" s="172" t="s">
        <v>155</v>
      </c>
      <c r="E296" s="178" t="s">
        <v>1</v>
      </c>
      <c r="F296" s="179" t="s">
        <v>386</v>
      </c>
      <c r="H296" s="180">
        <v>400</v>
      </c>
      <c r="I296" s="181"/>
      <c r="L296" s="177"/>
      <c r="M296" s="182"/>
      <c r="N296" s="183"/>
      <c r="O296" s="183"/>
      <c r="P296" s="183"/>
      <c r="Q296" s="183"/>
      <c r="R296" s="183"/>
      <c r="S296" s="183"/>
      <c r="T296" s="184"/>
      <c r="AT296" s="178" t="s">
        <v>155</v>
      </c>
      <c r="AU296" s="178" t="s">
        <v>82</v>
      </c>
      <c r="AV296" s="13" t="s">
        <v>82</v>
      </c>
      <c r="AW296" s="13" t="s">
        <v>29</v>
      </c>
      <c r="AX296" s="13" t="s">
        <v>72</v>
      </c>
      <c r="AY296" s="178" t="s">
        <v>141</v>
      </c>
    </row>
    <row r="297" spans="1:65" s="16" customFormat="1" ht="11.25">
      <c r="B297" s="210"/>
      <c r="D297" s="172" t="s">
        <v>155</v>
      </c>
      <c r="E297" s="211" t="s">
        <v>1</v>
      </c>
      <c r="F297" s="212" t="s">
        <v>370</v>
      </c>
      <c r="H297" s="213">
        <v>1350</v>
      </c>
      <c r="I297" s="214"/>
      <c r="L297" s="210"/>
      <c r="M297" s="215"/>
      <c r="N297" s="216"/>
      <c r="O297" s="216"/>
      <c r="P297" s="216"/>
      <c r="Q297" s="216"/>
      <c r="R297" s="216"/>
      <c r="S297" s="216"/>
      <c r="T297" s="217"/>
      <c r="AT297" s="211" t="s">
        <v>155</v>
      </c>
      <c r="AU297" s="211" t="s">
        <v>82</v>
      </c>
      <c r="AV297" s="16" t="s">
        <v>305</v>
      </c>
      <c r="AW297" s="16" t="s">
        <v>29</v>
      </c>
      <c r="AX297" s="16" t="s">
        <v>72</v>
      </c>
      <c r="AY297" s="211" t="s">
        <v>141</v>
      </c>
    </row>
    <row r="298" spans="1:65" s="13" customFormat="1" ht="11.25">
      <c r="B298" s="177"/>
      <c r="D298" s="172" t="s">
        <v>155</v>
      </c>
      <c r="E298" s="178" t="s">
        <v>1</v>
      </c>
      <c r="F298" s="179" t="s">
        <v>387</v>
      </c>
      <c r="H298" s="180">
        <v>1417.5</v>
      </c>
      <c r="I298" s="181"/>
      <c r="L298" s="177"/>
      <c r="M298" s="182"/>
      <c r="N298" s="183"/>
      <c r="O298" s="183"/>
      <c r="P298" s="183"/>
      <c r="Q298" s="183"/>
      <c r="R298" s="183"/>
      <c r="S298" s="183"/>
      <c r="T298" s="184"/>
      <c r="AT298" s="178" t="s">
        <v>155</v>
      </c>
      <c r="AU298" s="178" t="s">
        <v>82</v>
      </c>
      <c r="AV298" s="13" t="s">
        <v>82</v>
      </c>
      <c r="AW298" s="13" t="s">
        <v>29</v>
      </c>
      <c r="AX298" s="13" t="s">
        <v>80</v>
      </c>
      <c r="AY298" s="178" t="s">
        <v>141</v>
      </c>
    </row>
    <row r="299" spans="1:65" s="2" customFormat="1" ht="21.75" customHeight="1">
      <c r="A299" s="33"/>
      <c r="B299" s="158"/>
      <c r="C299" s="159" t="s">
        <v>388</v>
      </c>
      <c r="D299" s="159" t="s">
        <v>144</v>
      </c>
      <c r="E299" s="160" t="s">
        <v>389</v>
      </c>
      <c r="F299" s="161" t="s">
        <v>390</v>
      </c>
      <c r="G299" s="162" t="s">
        <v>169</v>
      </c>
      <c r="H299" s="163">
        <v>1900</v>
      </c>
      <c r="I299" s="164"/>
      <c r="J299" s="165">
        <f>ROUND(I299*H299,2)</f>
        <v>0</v>
      </c>
      <c r="K299" s="161" t="s">
        <v>148</v>
      </c>
      <c r="L299" s="34"/>
      <c r="M299" s="166" t="s">
        <v>1</v>
      </c>
      <c r="N299" s="167" t="s">
        <v>37</v>
      </c>
      <c r="O299" s="59"/>
      <c r="P299" s="168">
        <f>O299*H299</f>
        <v>0</v>
      </c>
      <c r="Q299" s="168">
        <v>0</v>
      </c>
      <c r="R299" s="168">
        <f>Q299*H299</f>
        <v>0</v>
      </c>
      <c r="S299" s="168">
        <v>0</v>
      </c>
      <c r="T299" s="169">
        <f>S299*H299</f>
        <v>0</v>
      </c>
      <c r="U299" s="33"/>
      <c r="V299" s="33"/>
      <c r="W299" s="33"/>
      <c r="X299" s="33"/>
      <c r="Y299" s="33"/>
      <c r="Z299" s="33"/>
      <c r="AA299" s="33"/>
      <c r="AB299" s="33"/>
      <c r="AC299" s="33"/>
      <c r="AD299" s="33"/>
      <c r="AE299" s="33"/>
      <c r="AR299" s="170" t="s">
        <v>149</v>
      </c>
      <c r="AT299" s="170" t="s">
        <v>144</v>
      </c>
      <c r="AU299" s="170" t="s">
        <v>82</v>
      </c>
      <c r="AY299" s="18" t="s">
        <v>141</v>
      </c>
      <c r="BE299" s="171">
        <f>IF(N299="základní",J299,0)</f>
        <v>0</v>
      </c>
      <c r="BF299" s="171">
        <f>IF(N299="snížená",J299,0)</f>
        <v>0</v>
      </c>
      <c r="BG299" s="171">
        <f>IF(N299="zákl. přenesená",J299,0)</f>
        <v>0</v>
      </c>
      <c r="BH299" s="171">
        <f>IF(N299="sníž. přenesená",J299,0)</f>
        <v>0</v>
      </c>
      <c r="BI299" s="171">
        <f>IF(N299="nulová",J299,0)</f>
        <v>0</v>
      </c>
      <c r="BJ299" s="18" t="s">
        <v>80</v>
      </c>
      <c r="BK299" s="171">
        <f>ROUND(I299*H299,2)</f>
        <v>0</v>
      </c>
      <c r="BL299" s="18" t="s">
        <v>149</v>
      </c>
      <c r="BM299" s="170" t="s">
        <v>391</v>
      </c>
    </row>
    <row r="300" spans="1:65" s="2" customFormat="1" ht="29.25">
      <c r="A300" s="33"/>
      <c r="B300" s="34"/>
      <c r="C300" s="33"/>
      <c r="D300" s="172" t="s">
        <v>151</v>
      </c>
      <c r="E300" s="33"/>
      <c r="F300" s="173" t="s">
        <v>392</v>
      </c>
      <c r="G300" s="33"/>
      <c r="H300" s="33"/>
      <c r="I300" s="94"/>
      <c r="J300" s="33"/>
      <c r="K300" s="33"/>
      <c r="L300" s="34"/>
      <c r="M300" s="174"/>
      <c r="N300" s="175"/>
      <c r="O300" s="59"/>
      <c r="P300" s="59"/>
      <c r="Q300" s="59"/>
      <c r="R300" s="59"/>
      <c r="S300" s="59"/>
      <c r="T300" s="60"/>
      <c r="U300" s="33"/>
      <c r="V300" s="33"/>
      <c r="W300" s="33"/>
      <c r="X300" s="33"/>
      <c r="Y300" s="33"/>
      <c r="Z300" s="33"/>
      <c r="AA300" s="33"/>
      <c r="AB300" s="33"/>
      <c r="AC300" s="33"/>
      <c r="AD300" s="33"/>
      <c r="AE300" s="33"/>
      <c r="AT300" s="18" t="s">
        <v>151</v>
      </c>
      <c r="AU300" s="18" t="s">
        <v>82</v>
      </c>
    </row>
    <row r="301" spans="1:65" s="2" customFormat="1" ht="360.75">
      <c r="A301" s="33"/>
      <c r="B301" s="34"/>
      <c r="C301" s="33"/>
      <c r="D301" s="172" t="s">
        <v>153</v>
      </c>
      <c r="E301" s="33"/>
      <c r="F301" s="176" t="s">
        <v>393</v>
      </c>
      <c r="G301" s="33"/>
      <c r="H301" s="33"/>
      <c r="I301" s="94"/>
      <c r="J301" s="33"/>
      <c r="K301" s="33"/>
      <c r="L301" s="34"/>
      <c r="M301" s="174"/>
      <c r="N301" s="175"/>
      <c r="O301" s="59"/>
      <c r="P301" s="59"/>
      <c r="Q301" s="59"/>
      <c r="R301" s="59"/>
      <c r="S301" s="59"/>
      <c r="T301" s="60"/>
      <c r="U301" s="33"/>
      <c r="V301" s="33"/>
      <c r="W301" s="33"/>
      <c r="X301" s="33"/>
      <c r="Y301" s="33"/>
      <c r="Z301" s="33"/>
      <c r="AA301" s="33"/>
      <c r="AB301" s="33"/>
      <c r="AC301" s="33"/>
      <c r="AD301" s="33"/>
      <c r="AE301" s="33"/>
      <c r="AT301" s="18" t="s">
        <v>153</v>
      </c>
      <c r="AU301" s="18" t="s">
        <v>82</v>
      </c>
    </row>
    <row r="302" spans="1:65" s="13" customFormat="1" ht="11.25">
      <c r="B302" s="177"/>
      <c r="D302" s="172" t="s">
        <v>155</v>
      </c>
      <c r="E302" s="178" t="s">
        <v>1</v>
      </c>
      <c r="F302" s="179" t="s">
        <v>394</v>
      </c>
      <c r="H302" s="180">
        <v>1900</v>
      </c>
      <c r="I302" s="181"/>
      <c r="L302" s="177"/>
      <c r="M302" s="182"/>
      <c r="N302" s="183"/>
      <c r="O302" s="183"/>
      <c r="P302" s="183"/>
      <c r="Q302" s="183"/>
      <c r="R302" s="183"/>
      <c r="S302" s="183"/>
      <c r="T302" s="184"/>
      <c r="AT302" s="178" t="s">
        <v>155</v>
      </c>
      <c r="AU302" s="178" t="s">
        <v>82</v>
      </c>
      <c r="AV302" s="13" t="s">
        <v>82</v>
      </c>
      <c r="AW302" s="13" t="s">
        <v>29</v>
      </c>
      <c r="AX302" s="13" t="s">
        <v>80</v>
      </c>
      <c r="AY302" s="178" t="s">
        <v>141</v>
      </c>
    </row>
    <row r="303" spans="1:65" s="2" customFormat="1" ht="33" customHeight="1">
      <c r="A303" s="33"/>
      <c r="B303" s="158"/>
      <c r="C303" s="159" t="s">
        <v>395</v>
      </c>
      <c r="D303" s="159" t="s">
        <v>144</v>
      </c>
      <c r="E303" s="160" t="s">
        <v>396</v>
      </c>
      <c r="F303" s="161" t="s">
        <v>397</v>
      </c>
      <c r="G303" s="162" t="s">
        <v>162</v>
      </c>
      <c r="H303" s="163">
        <v>42</v>
      </c>
      <c r="I303" s="164"/>
      <c r="J303" s="165">
        <f>ROUND(I303*H303,2)</f>
        <v>0</v>
      </c>
      <c r="K303" s="161" t="s">
        <v>148</v>
      </c>
      <c r="L303" s="34"/>
      <c r="M303" s="166" t="s">
        <v>1</v>
      </c>
      <c r="N303" s="167" t="s">
        <v>37</v>
      </c>
      <c r="O303" s="59"/>
      <c r="P303" s="168">
        <f>O303*H303</f>
        <v>0</v>
      </c>
      <c r="Q303" s="168">
        <v>0</v>
      </c>
      <c r="R303" s="168">
        <f>Q303*H303</f>
        <v>0</v>
      </c>
      <c r="S303" s="168">
        <v>0</v>
      </c>
      <c r="T303" s="169">
        <f>S303*H303</f>
        <v>0</v>
      </c>
      <c r="U303" s="33"/>
      <c r="V303" s="33"/>
      <c r="W303" s="33"/>
      <c r="X303" s="33"/>
      <c r="Y303" s="33"/>
      <c r="Z303" s="33"/>
      <c r="AA303" s="33"/>
      <c r="AB303" s="33"/>
      <c r="AC303" s="33"/>
      <c r="AD303" s="33"/>
      <c r="AE303" s="33"/>
      <c r="AR303" s="170" t="s">
        <v>149</v>
      </c>
      <c r="AT303" s="170" t="s">
        <v>144</v>
      </c>
      <c r="AU303" s="170" t="s">
        <v>82</v>
      </c>
      <c r="AY303" s="18" t="s">
        <v>141</v>
      </c>
      <c r="BE303" s="171">
        <f>IF(N303="základní",J303,0)</f>
        <v>0</v>
      </c>
      <c r="BF303" s="171">
        <f>IF(N303="snížená",J303,0)</f>
        <v>0</v>
      </c>
      <c r="BG303" s="171">
        <f>IF(N303="zákl. přenesená",J303,0)</f>
        <v>0</v>
      </c>
      <c r="BH303" s="171">
        <f>IF(N303="sníž. přenesená",J303,0)</f>
        <v>0</v>
      </c>
      <c r="BI303" s="171">
        <f>IF(N303="nulová",J303,0)</f>
        <v>0</v>
      </c>
      <c r="BJ303" s="18" t="s">
        <v>80</v>
      </c>
      <c r="BK303" s="171">
        <f>ROUND(I303*H303,2)</f>
        <v>0</v>
      </c>
      <c r="BL303" s="18" t="s">
        <v>149</v>
      </c>
      <c r="BM303" s="170" t="s">
        <v>398</v>
      </c>
    </row>
    <row r="304" spans="1:65" s="2" customFormat="1" ht="11.25">
      <c r="A304" s="33"/>
      <c r="B304" s="34"/>
      <c r="C304" s="33"/>
      <c r="D304" s="172" t="s">
        <v>151</v>
      </c>
      <c r="E304" s="33"/>
      <c r="F304" s="173" t="s">
        <v>399</v>
      </c>
      <c r="G304" s="33"/>
      <c r="H304" s="33"/>
      <c r="I304" s="94"/>
      <c r="J304" s="33"/>
      <c r="K304" s="33"/>
      <c r="L304" s="34"/>
      <c r="M304" s="174"/>
      <c r="N304" s="175"/>
      <c r="O304" s="59"/>
      <c r="P304" s="59"/>
      <c r="Q304" s="59"/>
      <c r="R304" s="59"/>
      <c r="S304" s="59"/>
      <c r="T304" s="60"/>
      <c r="U304" s="33"/>
      <c r="V304" s="33"/>
      <c r="W304" s="33"/>
      <c r="X304" s="33"/>
      <c r="Y304" s="33"/>
      <c r="Z304" s="33"/>
      <c r="AA304" s="33"/>
      <c r="AB304" s="33"/>
      <c r="AC304" s="33"/>
      <c r="AD304" s="33"/>
      <c r="AE304" s="33"/>
      <c r="AT304" s="18" t="s">
        <v>151</v>
      </c>
      <c r="AU304" s="18" t="s">
        <v>82</v>
      </c>
    </row>
    <row r="305" spans="1:65" s="15" customFormat="1" ht="11.25">
      <c r="B305" s="193"/>
      <c r="D305" s="172" t="s">
        <v>155</v>
      </c>
      <c r="E305" s="194" t="s">
        <v>1</v>
      </c>
      <c r="F305" s="195" t="s">
        <v>400</v>
      </c>
      <c r="H305" s="194" t="s">
        <v>1</v>
      </c>
      <c r="I305" s="196"/>
      <c r="L305" s="193"/>
      <c r="M305" s="197"/>
      <c r="N305" s="198"/>
      <c r="O305" s="198"/>
      <c r="P305" s="198"/>
      <c r="Q305" s="198"/>
      <c r="R305" s="198"/>
      <c r="S305" s="198"/>
      <c r="T305" s="199"/>
      <c r="AT305" s="194" t="s">
        <v>155</v>
      </c>
      <c r="AU305" s="194" t="s">
        <v>82</v>
      </c>
      <c r="AV305" s="15" t="s">
        <v>80</v>
      </c>
      <c r="AW305" s="15" t="s">
        <v>29</v>
      </c>
      <c r="AX305" s="15" t="s">
        <v>72</v>
      </c>
      <c r="AY305" s="194" t="s">
        <v>141</v>
      </c>
    </row>
    <row r="306" spans="1:65" s="15" customFormat="1" ht="33.75">
      <c r="B306" s="193"/>
      <c r="D306" s="172" t="s">
        <v>155</v>
      </c>
      <c r="E306" s="194" t="s">
        <v>1</v>
      </c>
      <c r="F306" s="195" t="s">
        <v>401</v>
      </c>
      <c r="H306" s="194" t="s">
        <v>1</v>
      </c>
      <c r="I306" s="196"/>
      <c r="L306" s="193"/>
      <c r="M306" s="197"/>
      <c r="N306" s="198"/>
      <c r="O306" s="198"/>
      <c r="P306" s="198"/>
      <c r="Q306" s="198"/>
      <c r="R306" s="198"/>
      <c r="S306" s="198"/>
      <c r="T306" s="199"/>
      <c r="AT306" s="194" t="s">
        <v>155</v>
      </c>
      <c r="AU306" s="194" t="s">
        <v>82</v>
      </c>
      <c r="AV306" s="15" t="s">
        <v>80</v>
      </c>
      <c r="AW306" s="15" t="s">
        <v>29</v>
      </c>
      <c r="AX306" s="15" t="s">
        <v>72</v>
      </c>
      <c r="AY306" s="194" t="s">
        <v>141</v>
      </c>
    </row>
    <row r="307" spans="1:65" s="15" customFormat="1" ht="11.25">
      <c r="B307" s="193"/>
      <c r="D307" s="172" t="s">
        <v>155</v>
      </c>
      <c r="E307" s="194" t="s">
        <v>1</v>
      </c>
      <c r="F307" s="195" t="s">
        <v>402</v>
      </c>
      <c r="H307" s="194" t="s">
        <v>1</v>
      </c>
      <c r="I307" s="196"/>
      <c r="L307" s="193"/>
      <c r="M307" s="197"/>
      <c r="N307" s="198"/>
      <c r="O307" s="198"/>
      <c r="P307" s="198"/>
      <c r="Q307" s="198"/>
      <c r="R307" s="198"/>
      <c r="S307" s="198"/>
      <c r="T307" s="199"/>
      <c r="AT307" s="194" t="s">
        <v>155</v>
      </c>
      <c r="AU307" s="194" t="s">
        <v>82</v>
      </c>
      <c r="AV307" s="15" t="s">
        <v>80</v>
      </c>
      <c r="AW307" s="15" t="s">
        <v>29</v>
      </c>
      <c r="AX307" s="15" t="s">
        <v>72</v>
      </c>
      <c r="AY307" s="194" t="s">
        <v>141</v>
      </c>
    </row>
    <row r="308" spans="1:65" s="13" customFormat="1" ht="22.5">
      <c r="B308" s="177"/>
      <c r="D308" s="172" t="s">
        <v>155</v>
      </c>
      <c r="E308" s="178" t="s">
        <v>1</v>
      </c>
      <c r="F308" s="179" t="s">
        <v>403</v>
      </c>
      <c r="H308" s="180">
        <v>42</v>
      </c>
      <c r="I308" s="181"/>
      <c r="L308" s="177"/>
      <c r="M308" s="182"/>
      <c r="N308" s="183"/>
      <c r="O308" s="183"/>
      <c r="P308" s="183"/>
      <c r="Q308" s="183"/>
      <c r="R308" s="183"/>
      <c r="S308" s="183"/>
      <c r="T308" s="184"/>
      <c r="AT308" s="178" t="s">
        <v>155</v>
      </c>
      <c r="AU308" s="178" t="s">
        <v>82</v>
      </c>
      <c r="AV308" s="13" t="s">
        <v>82</v>
      </c>
      <c r="AW308" s="13" t="s">
        <v>29</v>
      </c>
      <c r="AX308" s="13" t="s">
        <v>80</v>
      </c>
      <c r="AY308" s="178" t="s">
        <v>141</v>
      </c>
    </row>
    <row r="309" spans="1:65" s="2" customFormat="1" ht="21.75" customHeight="1">
      <c r="A309" s="33"/>
      <c r="B309" s="158"/>
      <c r="C309" s="159" t="s">
        <v>404</v>
      </c>
      <c r="D309" s="159" t="s">
        <v>144</v>
      </c>
      <c r="E309" s="160" t="s">
        <v>405</v>
      </c>
      <c r="F309" s="161" t="s">
        <v>406</v>
      </c>
      <c r="G309" s="162" t="s">
        <v>169</v>
      </c>
      <c r="H309" s="163">
        <v>1900</v>
      </c>
      <c r="I309" s="164"/>
      <c r="J309" s="165">
        <f>ROUND(I309*H309,2)</f>
        <v>0</v>
      </c>
      <c r="K309" s="161" t="s">
        <v>148</v>
      </c>
      <c r="L309" s="34"/>
      <c r="M309" s="166" t="s">
        <v>1</v>
      </c>
      <c r="N309" s="167" t="s">
        <v>37</v>
      </c>
      <c r="O309" s="59"/>
      <c r="P309" s="168">
        <f>O309*H309</f>
        <v>0</v>
      </c>
      <c r="Q309" s="168">
        <v>0</v>
      </c>
      <c r="R309" s="168">
        <f>Q309*H309</f>
        <v>0</v>
      </c>
      <c r="S309" s="168">
        <v>0</v>
      </c>
      <c r="T309" s="169">
        <f>S309*H309</f>
        <v>0</v>
      </c>
      <c r="U309" s="33"/>
      <c r="V309" s="33"/>
      <c r="W309" s="33"/>
      <c r="X309" s="33"/>
      <c r="Y309" s="33"/>
      <c r="Z309" s="33"/>
      <c r="AA309" s="33"/>
      <c r="AB309" s="33"/>
      <c r="AC309" s="33"/>
      <c r="AD309" s="33"/>
      <c r="AE309" s="33"/>
      <c r="AR309" s="170" t="s">
        <v>149</v>
      </c>
      <c r="AT309" s="170" t="s">
        <v>144</v>
      </c>
      <c r="AU309" s="170" t="s">
        <v>82</v>
      </c>
      <c r="AY309" s="18" t="s">
        <v>141</v>
      </c>
      <c r="BE309" s="171">
        <f>IF(N309="základní",J309,0)</f>
        <v>0</v>
      </c>
      <c r="BF309" s="171">
        <f>IF(N309="snížená",J309,0)</f>
        <v>0</v>
      </c>
      <c r="BG309" s="171">
        <f>IF(N309="zákl. přenesená",J309,0)</f>
        <v>0</v>
      </c>
      <c r="BH309" s="171">
        <f>IF(N309="sníž. přenesená",J309,0)</f>
        <v>0</v>
      </c>
      <c r="BI309" s="171">
        <f>IF(N309="nulová",J309,0)</f>
        <v>0</v>
      </c>
      <c r="BJ309" s="18" t="s">
        <v>80</v>
      </c>
      <c r="BK309" s="171">
        <f>ROUND(I309*H309,2)</f>
        <v>0</v>
      </c>
      <c r="BL309" s="18" t="s">
        <v>149</v>
      </c>
      <c r="BM309" s="170" t="s">
        <v>407</v>
      </c>
    </row>
    <row r="310" spans="1:65" s="2" customFormat="1" ht="39">
      <c r="A310" s="33"/>
      <c r="B310" s="34"/>
      <c r="C310" s="33"/>
      <c r="D310" s="172" t="s">
        <v>151</v>
      </c>
      <c r="E310" s="33"/>
      <c r="F310" s="173" t="s">
        <v>408</v>
      </c>
      <c r="G310" s="33"/>
      <c r="H310" s="33"/>
      <c r="I310" s="94"/>
      <c r="J310" s="33"/>
      <c r="K310" s="33"/>
      <c r="L310" s="34"/>
      <c r="M310" s="174"/>
      <c r="N310" s="175"/>
      <c r="O310" s="59"/>
      <c r="P310" s="59"/>
      <c r="Q310" s="59"/>
      <c r="R310" s="59"/>
      <c r="S310" s="59"/>
      <c r="T310" s="60"/>
      <c r="U310" s="33"/>
      <c r="V310" s="33"/>
      <c r="W310" s="33"/>
      <c r="X310" s="33"/>
      <c r="Y310" s="33"/>
      <c r="Z310" s="33"/>
      <c r="AA310" s="33"/>
      <c r="AB310" s="33"/>
      <c r="AC310" s="33"/>
      <c r="AD310" s="33"/>
      <c r="AE310" s="33"/>
      <c r="AT310" s="18" t="s">
        <v>151</v>
      </c>
      <c r="AU310" s="18" t="s">
        <v>82</v>
      </c>
    </row>
    <row r="311" spans="1:65" s="2" customFormat="1" ht="360.75">
      <c r="A311" s="33"/>
      <c r="B311" s="34"/>
      <c r="C311" s="33"/>
      <c r="D311" s="172" t="s">
        <v>153</v>
      </c>
      <c r="E311" s="33"/>
      <c r="F311" s="176" t="s">
        <v>393</v>
      </c>
      <c r="G311" s="33"/>
      <c r="H311" s="33"/>
      <c r="I311" s="94"/>
      <c r="J311" s="33"/>
      <c r="K311" s="33"/>
      <c r="L311" s="34"/>
      <c r="M311" s="174"/>
      <c r="N311" s="175"/>
      <c r="O311" s="59"/>
      <c r="P311" s="59"/>
      <c r="Q311" s="59"/>
      <c r="R311" s="59"/>
      <c r="S311" s="59"/>
      <c r="T311" s="60"/>
      <c r="U311" s="33"/>
      <c r="V311" s="33"/>
      <c r="W311" s="33"/>
      <c r="X311" s="33"/>
      <c r="Y311" s="33"/>
      <c r="Z311" s="33"/>
      <c r="AA311" s="33"/>
      <c r="AB311" s="33"/>
      <c r="AC311" s="33"/>
      <c r="AD311" s="33"/>
      <c r="AE311" s="33"/>
      <c r="AT311" s="18" t="s">
        <v>153</v>
      </c>
      <c r="AU311" s="18" t="s">
        <v>82</v>
      </c>
    </row>
    <row r="312" spans="1:65" s="13" customFormat="1" ht="11.25">
      <c r="B312" s="177"/>
      <c r="D312" s="172" t="s">
        <v>155</v>
      </c>
      <c r="E312" s="178" t="s">
        <v>1</v>
      </c>
      <c r="F312" s="179" t="s">
        <v>394</v>
      </c>
      <c r="H312" s="180">
        <v>1900</v>
      </c>
      <c r="I312" s="181"/>
      <c r="L312" s="177"/>
      <c r="M312" s="182"/>
      <c r="N312" s="183"/>
      <c r="O312" s="183"/>
      <c r="P312" s="183"/>
      <c r="Q312" s="183"/>
      <c r="R312" s="183"/>
      <c r="S312" s="183"/>
      <c r="T312" s="184"/>
      <c r="AT312" s="178" t="s">
        <v>155</v>
      </c>
      <c r="AU312" s="178" t="s">
        <v>82</v>
      </c>
      <c r="AV312" s="13" t="s">
        <v>82</v>
      </c>
      <c r="AW312" s="13" t="s">
        <v>29</v>
      </c>
      <c r="AX312" s="13" t="s">
        <v>80</v>
      </c>
      <c r="AY312" s="178" t="s">
        <v>141</v>
      </c>
    </row>
    <row r="313" spans="1:65" s="15" customFormat="1" ht="33.75">
      <c r="B313" s="193"/>
      <c r="D313" s="172" t="s">
        <v>155</v>
      </c>
      <c r="E313" s="194" t="s">
        <v>1</v>
      </c>
      <c r="F313" s="195" t="s">
        <v>409</v>
      </c>
      <c r="H313" s="194" t="s">
        <v>1</v>
      </c>
      <c r="I313" s="196"/>
      <c r="L313" s="193"/>
      <c r="M313" s="197"/>
      <c r="N313" s="198"/>
      <c r="O313" s="198"/>
      <c r="P313" s="198"/>
      <c r="Q313" s="198"/>
      <c r="R313" s="198"/>
      <c r="S313" s="198"/>
      <c r="T313" s="199"/>
      <c r="AT313" s="194" t="s">
        <v>155</v>
      </c>
      <c r="AU313" s="194" t="s">
        <v>82</v>
      </c>
      <c r="AV313" s="15" t="s">
        <v>80</v>
      </c>
      <c r="AW313" s="15" t="s">
        <v>29</v>
      </c>
      <c r="AX313" s="15" t="s">
        <v>72</v>
      </c>
      <c r="AY313" s="194" t="s">
        <v>141</v>
      </c>
    </row>
    <row r="314" spans="1:65" s="15" customFormat="1" ht="11.25">
      <c r="B314" s="193"/>
      <c r="D314" s="172" t="s">
        <v>155</v>
      </c>
      <c r="E314" s="194" t="s">
        <v>1</v>
      </c>
      <c r="F314" s="195" t="s">
        <v>410</v>
      </c>
      <c r="H314" s="194" t="s">
        <v>1</v>
      </c>
      <c r="I314" s="196"/>
      <c r="L314" s="193"/>
      <c r="M314" s="197"/>
      <c r="N314" s="198"/>
      <c r="O314" s="198"/>
      <c r="P314" s="198"/>
      <c r="Q314" s="198"/>
      <c r="R314" s="198"/>
      <c r="S314" s="198"/>
      <c r="T314" s="199"/>
      <c r="AT314" s="194" t="s">
        <v>155</v>
      </c>
      <c r="AU314" s="194" t="s">
        <v>82</v>
      </c>
      <c r="AV314" s="15" t="s">
        <v>80</v>
      </c>
      <c r="AW314" s="15" t="s">
        <v>29</v>
      </c>
      <c r="AX314" s="15" t="s">
        <v>72</v>
      </c>
      <c r="AY314" s="194" t="s">
        <v>141</v>
      </c>
    </row>
    <row r="315" spans="1:65" s="2" customFormat="1" ht="16.5" customHeight="1">
      <c r="A315" s="33"/>
      <c r="B315" s="158"/>
      <c r="C315" s="200" t="s">
        <v>411</v>
      </c>
      <c r="D315" s="200" t="s">
        <v>274</v>
      </c>
      <c r="E315" s="201" t="s">
        <v>412</v>
      </c>
      <c r="F315" s="202" t="s">
        <v>413</v>
      </c>
      <c r="G315" s="203" t="s">
        <v>277</v>
      </c>
      <c r="H315" s="204">
        <v>26.22</v>
      </c>
      <c r="I315" s="205"/>
      <c r="J315" s="206">
        <f>ROUND(I315*H315,2)</f>
        <v>0</v>
      </c>
      <c r="K315" s="202" t="s">
        <v>148</v>
      </c>
      <c r="L315" s="207"/>
      <c r="M315" s="208" t="s">
        <v>1</v>
      </c>
      <c r="N315" s="209" t="s">
        <v>37</v>
      </c>
      <c r="O315" s="59"/>
      <c r="P315" s="168">
        <f>O315*H315</f>
        <v>0</v>
      </c>
      <c r="Q315" s="168">
        <v>1</v>
      </c>
      <c r="R315" s="168">
        <f>Q315*H315</f>
        <v>26.22</v>
      </c>
      <c r="S315" s="168">
        <v>0</v>
      </c>
      <c r="T315" s="169">
        <f>S315*H315</f>
        <v>0</v>
      </c>
      <c r="U315" s="33"/>
      <c r="V315" s="33"/>
      <c r="W315" s="33"/>
      <c r="X315" s="33"/>
      <c r="Y315" s="33"/>
      <c r="Z315" s="33"/>
      <c r="AA315" s="33"/>
      <c r="AB315" s="33"/>
      <c r="AC315" s="33"/>
      <c r="AD315" s="33"/>
      <c r="AE315" s="33"/>
      <c r="AR315" s="170" t="s">
        <v>234</v>
      </c>
      <c r="AT315" s="170" t="s">
        <v>274</v>
      </c>
      <c r="AU315" s="170" t="s">
        <v>82</v>
      </c>
      <c r="AY315" s="18" t="s">
        <v>141</v>
      </c>
      <c r="BE315" s="171">
        <f>IF(N315="základní",J315,0)</f>
        <v>0</v>
      </c>
      <c r="BF315" s="171">
        <f>IF(N315="snížená",J315,0)</f>
        <v>0</v>
      </c>
      <c r="BG315" s="171">
        <f>IF(N315="zákl. přenesená",J315,0)</f>
        <v>0</v>
      </c>
      <c r="BH315" s="171">
        <f>IF(N315="sníž. přenesená",J315,0)</f>
        <v>0</v>
      </c>
      <c r="BI315" s="171">
        <f>IF(N315="nulová",J315,0)</f>
        <v>0</v>
      </c>
      <c r="BJ315" s="18" t="s">
        <v>80</v>
      </c>
      <c r="BK315" s="171">
        <f>ROUND(I315*H315,2)</f>
        <v>0</v>
      </c>
      <c r="BL315" s="18" t="s">
        <v>149</v>
      </c>
      <c r="BM315" s="170" t="s">
        <v>414</v>
      </c>
    </row>
    <row r="316" spans="1:65" s="2" customFormat="1" ht="11.25">
      <c r="A316" s="33"/>
      <c r="B316" s="34"/>
      <c r="C316" s="33"/>
      <c r="D316" s="172" t="s">
        <v>151</v>
      </c>
      <c r="E316" s="33"/>
      <c r="F316" s="173" t="s">
        <v>413</v>
      </c>
      <c r="G316" s="33"/>
      <c r="H316" s="33"/>
      <c r="I316" s="94"/>
      <c r="J316" s="33"/>
      <c r="K316" s="33"/>
      <c r="L316" s="34"/>
      <c r="M316" s="174"/>
      <c r="N316" s="175"/>
      <c r="O316" s="59"/>
      <c r="P316" s="59"/>
      <c r="Q316" s="59"/>
      <c r="R316" s="59"/>
      <c r="S316" s="59"/>
      <c r="T316" s="60"/>
      <c r="U316" s="33"/>
      <c r="V316" s="33"/>
      <c r="W316" s="33"/>
      <c r="X316" s="33"/>
      <c r="Y316" s="33"/>
      <c r="Z316" s="33"/>
      <c r="AA316" s="33"/>
      <c r="AB316" s="33"/>
      <c r="AC316" s="33"/>
      <c r="AD316" s="33"/>
      <c r="AE316" s="33"/>
      <c r="AT316" s="18" t="s">
        <v>151</v>
      </c>
      <c r="AU316" s="18" t="s">
        <v>82</v>
      </c>
    </row>
    <row r="317" spans="1:65" s="13" customFormat="1" ht="22.5">
      <c r="B317" s="177"/>
      <c r="D317" s="172" t="s">
        <v>155</v>
      </c>
      <c r="E317" s="178" t="s">
        <v>1</v>
      </c>
      <c r="F317" s="179" t="s">
        <v>415</v>
      </c>
      <c r="H317" s="180">
        <v>26.22</v>
      </c>
      <c r="I317" s="181"/>
      <c r="L317" s="177"/>
      <c r="M317" s="182"/>
      <c r="N317" s="183"/>
      <c r="O317" s="183"/>
      <c r="P317" s="183"/>
      <c r="Q317" s="183"/>
      <c r="R317" s="183"/>
      <c r="S317" s="183"/>
      <c r="T317" s="184"/>
      <c r="AT317" s="178" t="s">
        <v>155</v>
      </c>
      <c r="AU317" s="178" t="s">
        <v>82</v>
      </c>
      <c r="AV317" s="13" t="s">
        <v>82</v>
      </c>
      <c r="AW317" s="13" t="s">
        <v>29</v>
      </c>
      <c r="AX317" s="13" t="s">
        <v>80</v>
      </c>
      <c r="AY317" s="178" t="s">
        <v>141</v>
      </c>
    </row>
    <row r="318" spans="1:65" s="2" customFormat="1" ht="16.5" customHeight="1">
      <c r="A318" s="33"/>
      <c r="B318" s="158"/>
      <c r="C318" s="200" t="s">
        <v>416</v>
      </c>
      <c r="D318" s="200" t="s">
        <v>274</v>
      </c>
      <c r="E318" s="201" t="s">
        <v>417</v>
      </c>
      <c r="F318" s="202" t="s">
        <v>418</v>
      </c>
      <c r="G318" s="203" t="s">
        <v>277</v>
      </c>
      <c r="H318" s="204">
        <v>153.9</v>
      </c>
      <c r="I318" s="205"/>
      <c r="J318" s="206">
        <f>ROUND(I318*H318,2)</f>
        <v>0</v>
      </c>
      <c r="K318" s="202" t="s">
        <v>148</v>
      </c>
      <c r="L318" s="207"/>
      <c r="M318" s="208" t="s">
        <v>1</v>
      </c>
      <c r="N318" s="209" t="s">
        <v>37</v>
      </c>
      <c r="O318" s="59"/>
      <c r="P318" s="168">
        <f>O318*H318</f>
        <v>0</v>
      </c>
      <c r="Q318" s="168">
        <v>1</v>
      </c>
      <c r="R318" s="168">
        <f>Q318*H318</f>
        <v>153.9</v>
      </c>
      <c r="S318" s="168">
        <v>0</v>
      </c>
      <c r="T318" s="169">
        <f>S318*H318</f>
        <v>0</v>
      </c>
      <c r="U318" s="33"/>
      <c r="V318" s="33"/>
      <c r="W318" s="33"/>
      <c r="X318" s="33"/>
      <c r="Y318" s="33"/>
      <c r="Z318" s="33"/>
      <c r="AA318" s="33"/>
      <c r="AB318" s="33"/>
      <c r="AC318" s="33"/>
      <c r="AD318" s="33"/>
      <c r="AE318" s="33"/>
      <c r="AR318" s="170" t="s">
        <v>234</v>
      </c>
      <c r="AT318" s="170" t="s">
        <v>274</v>
      </c>
      <c r="AU318" s="170" t="s">
        <v>82</v>
      </c>
      <c r="AY318" s="18" t="s">
        <v>141</v>
      </c>
      <c r="BE318" s="171">
        <f>IF(N318="základní",J318,0)</f>
        <v>0</v>
      </c>
      <c r="BF318" s="171">
        <f>IF(N318="snížená",J318,0)</f>
        <v>0</v>
      </c>
      <c r="BG318" s="171">
        <f>IF(N318="zákl. přenesená",J318,0)</f>
        <v>0</v>
      </c>
      <c r="BH318" s="171">
        <f>IF(N318="sníž. přenesená",J318,0)</f>
        <v>0</v>
      </c>
      <c r="BI318" s="171">
        <f>IF(N318="nulová",J318,0)</f>
        <v>0</v>
      </c>
      <c r="BJ318" s="18" t="s">
        <v>80</v>
      </c>
      <c r="BK318" s="171">
        <f>ROUND(I318*H318,2)</f>
        <v>0</v>
      </c>
      <c r="BL318" s="18" t="s">
        <v>149</v>
      </c>
      <c r="BM318" s="170" t="s">
        <v>419</v>
      </c>
    </row>
    <row r="319" spans="1:65" s="2" customFormat="1" ht="11.25">
      <c r="A319" s="33"/>
      <c r="B319" s="34"/>
      <c r="C319" s="33"/>
      <c r="D319" s="172" t="s">
        <v>151</v>
      </c>
      <c r="E319" s="33"/>
      <c r="F319" s="173" t="s">
        <v>418</v>
      </c>
      <c r="G319" s="33"/>
      <c r="H319" s="33"/>
      <c r="I319" s="94"/>
      <c r="J319" s="33"/>
      <c r="K319" s="33"/>
      <c r="L319" s="34"/>
      <c r="M319" s="174"/>
      <c r="N319" s="175"/>
      <c r="O319" s="59"/>
      <c r="P319" s="59"/>
      <c r="Q319" s="59"/>
      <c r="R319" s="59"/>
      <c r="S319" s="59"/>
      <c r="T319" s="60"/>
      <c r="U319" s="33"/>
      <c r="V319" s="33"/>
      <c r="W319" s="33"/>
      <c r="X319" s="33"/>
      <c r="Y319" s="33"/>
      <c r="Z319" s="33"/>
      <c r="AA319" s="33"/>
      <c r="AB319" s="33"/>
      <c r="AC319" s="33"/>
      <c r="AD319" s="33"/>
      <c r="AE319" s="33"/>
      <c r="AT319" s="18" t="s">
        <v>151</v>
      </c>
      <c r="AU319" s="18" t="s">
        <v>82</v>
      </c>
    </row>
    <row r="320" spans="1:65" s="13" customFormat="1" ht="22.5">
      <c r="B320" s="177"/>
      <c r="D320" s="172" t="s">
        <v>155</v>
      </c>
      <c r="E320" s="178" t="s">
        <v>1</v>
      </c>
      <c r="F320" s="179" t="s">
        <v>420</v>
      </c>
      <c r="H320" s="180">
        <v>153.9</v>
      </c>
      <c r="I320" s="181"/>
      <c r="L320" s="177"/>
      <c r="M320" s="182"/>
      <c r="N320" s="183"/>
      <c r="O320" s="183"/>
      <c r="P320" s="183"/>
      <c r="Q320" s="183"/>
      <c r="R320" s="183"/>
      <c r="S320" s="183"/>
      <c r="T320" s="184"/>
      <c r="AT320" s="178" t="s">
        <v>155</v>
      </c>
      <c r="AU320" s="178" t="s">
        <v>82</v>
      </c>
      <c r="AV320" s="13" t="s">
        <v>82</v>
      </c>
      <c r="AW320" s="13" t="s">
        <v>29</v>
      </c>
      <c r="AX320" s="13" t="s">
        <v>80</v>
      </c>
      <c r="AY320" s="178" t="s">
        <v>141</v>
      </c>
    </row>
    <row r="321" spans="1:65" s="2" customFormat="1" ht="16.5" customHeight="1">
      <c r="A321" s="33"/>
      <c r="B321" s="158"/>
      <c r="C321" s="200" t="s">
        <v>421</v>
      </c>
      <c r="D321" s="200" t="s">
        <v>274</v>
      </c>
      <c r="E321" s="201" t="s">
        <v>422</v>
      </c>
      <c r="F321" s="202" t="s">
        <v>423</v>
      </c>
      <c r="G321" s="203" t="s">
        <v>277</v>
      </c>
      <c r="H321" s="204">
        <v>32.774999999999999</v>
      </c>
      <c r="I321" s="205"/>
      <c r="J321" s="206">
        <f>ROUND(I321*H321,2)</f>
        <v>0</v>
      </c>
      <c r="K321" s="202" t="s">
        <v>148</v>
      </c>
      <c r="L321" s="207"/>
      <c r="M321" s="208" t="s">
        <v>1</v>
      </c>
      <c r="N321" s="209" t="s">
        <v>37</v>
      </c>
      <c r="O321" s="59"/>
      <c r="P321" s="168">
        <f>O321*H321</f>
        <v>0</v>
      </c>
      <c r="Q321" s="168">
        <v>1</v>
      </c>
      <c r="R321" s="168">
        <f>Q321*H321</f>
        <v>32.774999999999999</v>
      </c>
      <c r="S321" s="168">
        <v>0</v>
      </c>
      <c r="T321" s="169">
        <f>S321*H321</f>
        <v>0</v>
      </c>
      <c r="U321" s="33"/>
      <c r="V321" s="33"/>
      <c r="W321" s="33"/>
      <c r="X321" s="33"/>
      <c r="Y321" s="33"/>
      <c r="Z321" s="33"/>
      <c r="AA321" s="33"/>
      <c r="AB321" s="33"/>
      <c r="AC321" s="33"/>
      <c r="AD321" s="33"/>
      <c r="AE321" s="33"/>
      <c r="AR321" s="170" t="s">
        <v>234</v>
      </c>
      <c r="AT321" s="170" t="s">
        <v>274</v>
      </c>
      <c r="AU321" s="170" t="s">
        <v>82</v>
      </c>
      <c r="AY321" s="18" t="s">
        <v>141</v>
      </c>
      <c r="BE321" s="171">
        <f>IF(N321="základní",J321,0)</f>
        <v>0</v>
      </c>
      <c r="BF321" s="171">
        <f>IF(N321="snížená",J321,0)</f>
        <v>0</v>
      </c>
      <c r="BG321" s="171">
        <f>IF(N321="zákl. přenesená",J321,0)</f>
        <v>0</v>
      </c>
      <c r="BH321" s="171">
        <f>IF(N321="sníž. přenesená",J321,0)</f>
        <v>0</v>
      </c>
      <c r="BI321" s="171">
        <f>IF(N321="nulová",J321,0)</f>
        <v>0</v>
      </c>
      <c r="BJ321" s="18" t="s">
        <v>80</v>
      </c>
      <c r="BK321" s="171">
        <f>ROUND(I321*H321,2)</f>
        <v>0</v>
      </c>
      <c r="BL321" s="18" t="s">
        <v>149</v>
      </c>
      <c r="BM321" s="170" t="s">
        <v>424</v>
      </c>
    </row>
    <row r="322" spans="1:65" s="2" customFormat="1" ht="11.25">
      <c r="A322" s="33"/>
      <c r="B322" s="34"/>
      <c r="C322" s="33"/>
      <c r="D322" s="172" t="s">
        <v>151</v>
      </c>
      <c r="E322" s="33"/>
      <c r="F322" s="173" t="s">
        <v>423</v>
      </c>
      <c r="G322" s="33"/>
      <c r="H322" s="33"/>
      <c r="I322" s="94"/>
      <c r="J322" s="33"/>
      <c r="K322" s="33"/>
      <c r="L322" s="34"/>
      <c r="M322" s="174"/>
      <c r="N322" s="175"/>
      <c r="O322" s="59"/>
      <c r="P322" s="59"/>
      <c r="Q322" s="59"/>
      <c r="R322" s="59"/>
      <c r="S322" s="59"/>
      <c r="T322" s="60"/>
      <c r="U322" s="33"/>
      <c r="V322" s="33"/>
      <c r="W322" s="33"/>
      <c r="X322" s="33"/>
      <c r="Y322" s="33"/>
      <c r="Z322" s="33"/>
      <c r="AA322" s="33"/>
      <c r="AB322" s="33"/>
      <c r="AC322" s="33"/>
      <c r="AD322" s="33"/>
      <c r="AE322" s="33"/>
      <c r="AT322" s="18" t="s">
        <v>151</v>
      </c>
      <c r="AU322" s="18" t="s">
        <v>82</v>
      </c>
    </row>
    <row r="323" spans="1:65" s="13" customFormat="1" ht="22.5">
      <c r="B323" s="177"/>
      <c r="D323" s="172" t="s">
        <v>155</v>
      </c>
      <c r="E323" s="178" t="s">
        <v>1</v>
      </c>
      <c r="F323" s="179" t="s">
        <v>425</v>
      </c>
      <c r="H323" s="180">
        <v>32.774999999999999</v>
      </c>
      <c r="I323" s="181"/>
      <c r="L323" s="177"/>
      <c r="M323" s="182"/>
      <c r="N323" s="183"/>
      <c r="O323" s="183"/>
      <c r="P323" s="183"/>
      <c r="Q323" s="183"/>
      <c r="R323" s="183"/>
      <c r="S323" s="183"/>
      <c r="T323" s="184"/>
      <c r="AT323" s="178" t="s">
        <v>155</v>
      </c>
      <c r="AU323" s="178" t="s">
        <v>82</v>
      </c>
      <c r="AV323" s="13" t="s">
        <v>82</v>
      </c>
      <c r="AW323" s="13" t="s">
        <v>29</v>
      </c>
      <c r="AX323" s="13" t="s">
        <v>80</v>
      </c>
      <c r="AY323" s="178" t="s">
        <v>141</v>
      </c>
    </row>
    <row r="324" spans="1:65" s="2" customFormat="1" ht="21.75" customHeight="1">
      <c r="A324" s="33"/>
      <c r="B324" s="158"/>
      <c r="C324" s="159" t="s">
        <v>426</v>
      </c>
      <c r="D324" s="159" t="s">
        <v>144</v>
      </c>
      <c r="E324" s="160" t="s">
        <v>427</v>
      </c>
      <c r="F324" s="161" t="s">
        <v>428</v>
      </c>
      <c r="G324" s="162" t="s">
        <v>169</v>
      </c>
      <c r="H324" s="163">
        <v>1900</v>
      </c>
      <c r="I324" s="164"/>
      <c r="J324" s="165">
        <f>ROUND(I324*H324,2)</f>
        <v>0</v>
      </c>
      <c r="K324" s="161" t="s">
        <v>148</v>
      </c>
      <c r="L324" s="34"/>
      <c r="M324" s="166" t="s">
        <v>1</v>
      </c>
      <c r="N324" s="167" t="s">
        <v>37</v>
      </c>
      <c r="O324" s="59"/>
      <c r="P324" s="168">
        <f>O324*H324</f>
        <v>0</v>
      </c>
      <c r="Q324" s="168">
        <v>0</v>
      </c>
      <c r="R324" s="168">
        <f>Q324*H324</f>
        <v>0</v>
      </c>
      <c r="S324" s="168">
        <v>0</v>
      </c>
      <c r="T324" s="169">
        <f>S324*H324</f>
        <v>0</v>
      </c>
      <c r="U324" s="33"/>
      <c r="V324" s="33"/>
      <c r="W324" s="33"/>
      <c r="X324" s="33"/>
      <c r="Y324" s="33"/>
      <c r="Z324" s="33"/>
      <c r="AA324" s="33"/>
      <c r="AB324" s="33"/>
      <c r="AC324" s="33"/>
      <c r="AD324" s="33"/>
      <c r="AE324" s="33"/>
      <c r="AR324" s="170" t="s">
        <v>149</v>
      </c>
      <c r="AT324" s="170" t="s">
        <v>144</v>
      </c>
      <c r="AU324" s="170" t="s">
        <v>82</v>
      </c>
      <c r="AY324" s="18" t="s">
        <v>141</v>
      </c>
      <c r="BE324" s="171">
        <f>IF(N324="základní",J324,0)</f>
        <v>0</v>
      </c>
      <c r="BF324" s="171">
        <f>IF(N324="snížená",J324,0)</f>
        <v>0</v>
      </c>
      <c r="BG324" s="171">
        <f>IF(N324="zákl. přenesená",J324,0)</f>
        <v>0</v>
      </c>
      <c r="BH324" s="171">
        <f>IF(N324="sníž. přenesená",J324,0)</f>
        <v>0</v>
      </c>
      <c r="BI324" s="171">
        <f>IF(N324="nulová",J324,0)</f>
        <v>0</v>
      </c>
      <c r="BJ324" s="18" t="s">
        <v>80</v>
      </c>
      <c r="BK324" s="171">
        <f>ROUND(I324*H324,2)</f>
        <v>0</v>
      </c>
      <c r="BL324" s="18" t="s">
        <v>149</v>
      </c>
      <c r="BM324" s="170" t="s">
        <v>429</v>
      </c>
    </row>
    <row r="325" spans="1:65" s="2" customFormat="1" ht="11.25">
      <c r="A325" s="33"/>
      <c r="B325" s="34"/>
      <c r="C325" s="33"/>
      <c r="D325" s="172" t="s">
        <v>151</v>
      </c>
      <c r="E325" s="33"/>
      <c r="F325" s="173" t="s">
        <v>430</v>
      </c>
      <c r="G325" s="33"/>
      <c r="H325" s="33"/>
      <c r="I325" s="94"/>
      <c r="J325" s="33"/>
      <c r="K325" s="33"/>
      <c r="L325" s="34"/>
      <c r="M325" s="174"/>
      <c r="N325" s="175"/>
      <c r="O325" s="59"/>
      <c r="P325" s="59"/>
      <c r="Q325" s="59"/>
      <c r="R325" s="59"/>
      <c r="S325" s="59"/>
      <c r="T325" s="60"/>
      <c r="U325" s="33"/>
      <c r="V325" s="33"/>
      <c r="W325" s="33"/>
      <c r="X325" s="33"/>
      <c r="Y325" s="33"/>
      <c r="Z325" s="33"/>
      <c r="AA325" s="33"/>
      <c r="AB325" s="33"/>
      <c r="AC325" s="33"/>
      <c r="AD325" s="33"/>
      <c r="AE325" s="33"/>
      <c r="AT325" s="18" t="s">
        <v>151</v>
      </c>
      <c r="AU325" s="18" t="s">
        <v>82</v>
      </c>
    </row>
    <row r="326" spans="1:65" s="2" customFormat="1" ht="39">
      <c r="A326" s="33"/>
      <c r="B326" s="34"/>
      <c r="C326" s="33"/>
      <c r="D326" s="172" t="s">
        <v>153</v>
      </c>
      <c r="E326" s="33"/>
      <c r="F326" s="176" t="s">
        <v>431</v>
      </c>
      <c r="G326" s="33"/>
      <c r="H326" s="33"/>
      <c r="I326" s="94"/>
      <c r="J326" s="33"/>
      <c r="K326" s="33"/>
      <c r="L326" s="34"/>
      <c r="M326" s="174"/>
      <c r="N326" s="175"/>
      <c r="O326" s="59"/>
      <c r="P326" s="59"/>
      <c r="Q326" s="59"/>
      <c r="R326" s="59"/>
      <c r="S326" s="59"/>
      <c r="T326" s="60"/>
      <c r="U326" s="33"/>
      <c r="V326" s="33"/>
      <c r="W326" s="33"/>
      <c r="X326" s="33"/>
      <c r="Y326" s="33"/>
      <c r="Z326" s="33"/>
      <c r="AA326" s="33"/>
      <c r="AB326" s="33"/>
      <c r="AC326" s="33"/>
      <c r="AD326" s="33"/>
      <c r="AE326" s="33"/>
      <c r="AT326" s="18" t="s">
        <v>153</v>
      </c>
      <c r="AU326" s="18" t="s">
        <v>82</v>
      </c>
    </row>
    <row r="327" spans="1:65" s="13" customFormat="1" ht="11.25">
      <c r="B327" s="177"/>
      <c r="D327" s="172" t="s">
        <v>155</v>
      </c>
      <c r="E327" s="178" t="s">
        <v>1</v>
      </c>
      <c r="F327" s="179" t="s">
        <v>432</v>
      </c>
      <c r="H327" s="180">
        <v>1900</v>
      </c>
      <c r="I327" s="181"/>
      <c r="L327" s="177"/>
      <c r="M327" s="182"/>
      <c r="N327" s="183"/>
      <c r="O327" s="183"/>
      <c r="P327" s="183"/>
      <c r="Q327" s="183"/>
      <c r="R327" s="183"/>
      <c r="S327" s="183"/>
      <c r="T327" s="184"/>
      <c r="AT327" s="178" t="s">
        <v>155</v>
      </c>
      <c r="AU327" s="178" t="s">
        <v>82</v>
      </c>
      <c r="AV327" s="13" t="s">
        <v>82</v>
      </c>
      <c r="AW327" s="13" t="s">
        <v>29</v>
      </c>
      <c r="AX327" s="13" t="s">
        <v>80</v>
      </c>
      <c r="AY327" s="178" t="s">
        <v>141</v>
      </c>
    </row>
    <row r="328" spans="1:65" s="2" customFormat="1" ht="21.75" customHeight="1">
      <c r="A328" s="33"/>
      <c r="B328" s="158"/>
      <c r="C328" s="159" t="s">
        <v>433</v>
      </c>
      <c r="D328" s="159" t="s">
        <v>144</v>
      </c>
      <c r="E328" s="160" t="s">
        <v>434</v>
      </c>
      <c r="F328" s="161" t="s">
        <v>435</v>
      </c>
      <c r="G328" s="162" t="s">
        <v>169</v>
      </c>
      <c r="H328" s="163">
        <v>1900</v>
      </c>
      <c r="I328" s="164"/>
      <c r="J328" s="165">
        <f>ROUND(I328*H328,2)</f>
        <v>0</v>
      </c>
      <c r="K328" s="161" t="s">
        <v>148</v>
      </c>
      <c r="L328" s="34"/>
      <c r="M328" s="166" t="s">
        <v>1</v>
      </c>
      <c r="N328" s="167" t="s">
        <v>37</v>
      </c>
      <c r="O328" s="59"/>
      <c r="P328" s="168">
        <f>O328*H328</f>
        <v>0</v>
      </c>
      <c r="Q328" s="168">
        <v>0</v>
      </c>
      <c r="R328" s="168">
        <f>Q328*H328</f>
        <v>0</v>
      </c>
      <c r="S328" s="168">
        <v>0</v>
      </c>
      <c r="T328" s="169">
        <f>S328*H328</f>
        <v>0</v>
      </c>
      <c r="U328" s="33"/>
      <c r="V328" s="33"/>
      <c r="W328" s="33"/>
      <c r="X328" s="33"/>
      <c r="Y328" s="33"/>
      <c r="Z328" s="33"/>
      <c r="AA328" s="33"/>
      <c r="AB328" s="33"/>
      <c r="AC328" s="33"/>
      <c r="AD328" s="33"/>
      <c r="AE328" s="33"/>
      <c r="AR328" s="170" t="s">
        <v>149</v>
      </c>
      <c r="AT328" s="170" t="s">
        <v>144</v>
      </c>
      <c r="AU328" s="170" t="s">
        <v>82</v>
      </c>
      <c r="AY328" s="18" t="s">
        <v>141</v>
      </c>
      <c r="BE328" s="171">
        <f>IF(N328="základní",J328,0)</f>
        <v>0</v>
      </c>
      <c r="BF328" s="171">
        <f>IF(N328="snížená",J328,0)</f>
        <v>0</v>
      </c>
      <c r="BG328" s="171">
        <f>IF(N328="zákl. přenesená",J328,0)</f>
        <v>0</v>
      </c>
      <c r="BH328" s="171">
        <f>IF(N328="sníž. přenesená",J328,0)</f>
        <v>0</v>
      </c>
      <c r="BI328" s="171">
        <f>IF(N328="nulová",J328,0)</f>
        <v>0</v>
      </c>
      <c r="BJ328" s="18" t="s">
        <v>80</v>
      </c>
      <c r="BK328" s="171">
        <f>ROUND(I328*H328,2)</f>
        <v>0</v>
      </c>
      <c r="BL328" s="18" t="s">
        <v>149</v>
      </c>
      <c r="BM328" s="170" t="s">
        <v>436</v>
      </c>
    </row>
    <row r="329" spans="1:65" s="2" customFormat="1" ht="19.5">
      <c r="A329" s="33"/>
      <c r="B329" s="34"/>
      <c r="C329" s="33"/>
      <c r="D329" s="172" t="s">
        <v>151</v>
      </c>
      <c r="E329" s="33"/>
      <c r="F329" s="173" t="s">
        <v>437</v>
      </c>
      <c r="G329" s="33"/>
      <c r="H329" s="33"/>
      <c r="I329" s="94"/>
      <c r="J329" s="33"/>
      <c r="K329" s="33"/>
      <c r="L329" s="34"/>
      <c r="M329" s="174"/>
      <c r="N329" s="175"/>
      <c r="O329" s="59"/>
      <c r="P329" s="59"/>
      <c r="Q329" s="59"/>
      <c r="R329" s="59"/>
      <c r="S329" s="59"/>
      <c r="T329" s="60"/>
      <c r="U329" s="33"/>
      <c r="V329" s="33"/>
      <c r="W329" s="33"/>
      <c r="X329" s="33"/>
      <c r="Y329" s="33"/>
      <c r="Z329" s="33"/>
      <c r="AA329" s="33"/>
      <c r="AB329" s="33"/>
      <c r="AC329" s="33"/>
      <c r="AD329" s="33"/>
      <c r="AE329" s="33"/>
      <c r="AT329" s="18" t="s">
        <v>151</v>
      </c>
      <c r="AU329" s="18" t="s">
        <v>82</v>
      </c>
    </row>
    <row r="330" spans="1:65" s="13" customFormat="1" ht="11.25">
      <c r="B330" s="177"/>
      <c r="D330" s="172" t="s">
        <v>155</v>
      </c>
      <c r="E330" s="178" t="s">
        <v>1</v>
      </c>
      <c r="F330" s="179" t="s">
        <v>432</v>
      </c>
      <c r="H330" s="180">
        <v>1900</v>
      </c>
      <c r="I330" s="181"/>
      <c r="L330" s="177"/>
      <c r="M330" s="182"/>
      <c r="N330" s="183"/>
      <c r="O330" s="183"/>
      <c r="P330" s="183"/>
      <c r="Q330" s="183"/>
      <c r="R330" s="183"/>
      <c r="S330" s="183"/>
      <c r="T330" s="184"/>
      <c r="AT330" s="178" t="s">
        <v>155</v>
      </c>
      <c r="AU330" s="178" t="s">
        <v>82</v>
      </c>
      <c r="AV330" s="13" t="s">
        <v>82</v>
      </c>
      <c r="AW330" s="13" t="s">
        <v>29</v>
      </c>
      <c r="AX330" s="13" t="s">
        <v>80</v>
      </c>
      <c r="AY330" s="178" t="s">
        <v>141</v>
      </c>
    </row>
    <row r="331" spans="1:65" s="2" customFormat="1" ht="21.75" customHeight="1">
      <c r="A331" s="33"/>
      <c r="B331" s="158"/>
      <c r="C331" s="159" t="s">
        <v>438</v>
      </c>
      <c r="D331" s="159" t="s">
        <v>144</v>
      </c>
      <c r="E331" s="160" t="s">
        <v>439</v>
      </c>
      <c r="F331" s="161" t="s">
        <v>440</v>
      </c>
      <c r="G331" s="162" t="s">
        <v>169</v>
      </c>
      <c r="H331" s="163">
        <v>1900</v>
      </c>
      <c r="I331" s="164"/>
      <c r="J331" s="165">
        <f>ROUND(I331*H331,2)</f>
        <v>0</v>
      </c>
      <c r="K331" s="161" t="s">
        <v>148</v>
      </c>
      <c r="L331" s="34"/>
      <c r="M331" s="166" t="s">
        <v>1</v>
      </c>
      <c r="N331" s="167" t="s">
        <v>37</v>
      </c>
      <c r="O331" s="59"/>
      <c r="P331" s="168">
        <f>O331*H331</f>
        <v>0</v>
      </c>
      <c r="Q331" s="168">
        <v>0</v>
      </c>
      <c r="R331" s="168">
        <f>Q331*H331</f>
        <v>0</v>
      </c>
      <c r="S331" s="168">
        <v>0</v>
      </c>
      <c r="T331" s="169">
        <f>S331*H331</f>
        <v>0</v>
      </c>
      <c r="U331" s="33"/>
      <c r="V331" s="33"/>
      <c r="W331" s="33"/>
      <c r="X331" s="33"/>
      <c r="Y331" s="33"/>
      <c r="Z331" s="33"/>
      <c r="AA331" s="33"/>
      <c r="AB331" s="33"/>
      <c r="AC331" s="33"/>
      <c r="AD331" s="33"/>
      <c r="AE331" s="33"/>
      <c r="AR331" s="170" t="s">
        <v>149</v>
      </c>
      <c r="AT331" s="170" t="s">
        <v>144</v>
      </c>
      <c r="AU331" s="170" t="s">
        <v>82</v>
      </c>
      <c r="AY331" s="18" t="s">
        <v>141</v>
      </c>
      <c r="BE331" s="171">
        <f>IF(N331="základní",J331,0)</f>
        <v>0</v>
      </c>
      <c r="BF331" s="171">
        <f>IF(N331="snížená",J331,0)</f>
        <v>0</v>
      </c>
      <c r="BG331" s="171">
        <f>IF(N331="zákl. přenesená",J331,0)</f>
        <v>0</v>
      </c>
      <c r="BH331" s="171">
        <f>IF(N331="sníž. přenesená",J331,0)</f>
        <v>0</v>
      </c>
      <c r="BI331" s="171">
        <f>IF(N331="nulová",J331,0)</f>
        <v>0</v>
      </c>
      <c r="BJ331" s="18" t="s">
        <v>80</v>
      </c>
      <c r="BK331" s="171">
        <f>ROUND(I331*H331,2)</f>
        <v>0</v>
      </c>
      <c r="BL331" s="18" t="s">
        <v>149</v>
      </c>
      <c r="BM331" s="170" t="s">
        <v>441</v>
      </c>
    </row>
    <row r="332" spans="1:65" s="2" customFormat="1" ht="29.25">
      <c r="A332" s="33"/>
      <c r="B332" s="34"/>
      <c r="C332" s="33"/>
      <c r="D332" s="172" t="s">
        <v>151</v>
      </c>
      <c r="E332" s="33"/>
      <c r="F332" s="173" t="s">
        <v>442</v>
      </c>
      <c r="G332" s="33"/>
      <c r="H332" s="33"/>
      <c r="I332" s="94"/>
      <c r="J332" s="33"/>
      <c r="K332" s="33"/>
      <c r="L332" s="34"/>
      <c r="M332" s="174"/>
      <c r="N332" s="175"/>
      <c r="O332" s="59"/>
      <c r="P332" s="59"/>
      <c r="Q332" s="59"/>
      <c r="R332" s="59"/>
      <c r="S332" s="59"/>
      <c r="T332" s="60"/>
      <c r="U332" s="33"/>
      <c r="V332" s="33"/>
      <c r="W332" s="33"/>
      <c r="X332" s="33"/>
      <c r="Y332" s="33"/>
      <c r="Z332" s="33"/>
      <c r="AA332" s="33"/>
      <c r="AB332" s="33"/>
      <c r="AC332" s="33"/>
      <c r="AD332" s="33"/>
      <c r="AE332" s="33"/>
      <c r="AT332" s="18" t="s">
        <v>151</v>
      </c>
      <c r="AU332" s="18" t="s">
        <v>82</v>
      </c>
    </row>
    <row r="333" spans="1:65" s="2" customFormat="1" ht="19.5">
      <c r="A333" s="33"/>
      <c r="B333" s="34"/>
      <c r="C333" s="33"/>
      <c r="D333" s="172" t="s">
        <v>153</v>
      </c>
      <c r="E333" s="33"/>
      <c r="F333" s="176" t="s">
        <v>443</v>
      </c>
      <c r="G333" s="33"/>
      <c r="H333" s="33"/>
      <c r="I333" s="94"/>
      <c r="J333" s="33"/>
      <c r="K333" s="33"/>
      <c r="L333" s="34"/>
      <c r="M333" s="174"/>
      <c r="N333" s="175"/>
      <c r="O333" s="59"/>
      <c r="P333" s="59"/>
      <c r="Q333" s="59"/>
      <c r="R333" s="59"/>
      <c r="S333" s="59"/>
      <c r="T333" s="60"/>
      <c r="U333" s="33"/>
      <c r="V333" s="33"/>
      <c r="W333" s="33"/>
      <c r="X333" s="33"/>
      <c r="Y333" s="33"/>
      <c r="Z333" s="33"/>
      <c r="AA333" s="33"/>
      <c r="AB333" s="33"/>
      <c r="AC333" s="33"/>
      <c r="AD333" s="33"/>
      <c r="AE333" s="33"/>
      <c r="AT333" s="18" t="s">
        <v>153</v>
      </c>
      <c r="AU333" s="18" t="s">
        <v>82</v>
      </c>
    </row>
    <row r="334" spans="1:65" s="13" customFormat="1" ht="11.25">
      <c r="B334" s="177"/>
      <c r="D334" s="172" t="s">
        <v>155</v>
      </c>
      <c r="E334" s="178" t="s">
        <v>1</v>
      </c>
      <c r="F334" s="179" t="s">
        <v>432</v>
      </c>
      <c r="H334" s="180">
        <v>1900</v>
      </c>
      <c r="I334" s="181"/>
      <c r="L334" s="177"/>
      <c r="M334" s="182"/>
      <c r="N334" s="183"/>
      <c r="O334" s="183"/>
      <c r="P334" s="183"/>
      <c r="Q334" s="183"/>
      <c r="R334" s="183"/>
      <c r="S334" s="183"/>
      <c r="T334" s="184"/>
      <c r="AT334" s="178" t="s">
        <v>155</v>
      </c>
      <c r="AU334" s="178" t="s">
        <v>82</v>
      </c>
      <c r="AV334" s="13" t="s">
        <v>82</v>
      </c>
      <c r="AW334" s="13" t="s">
        <v>29</v>
      </c>
      <c r="AX334" s="13" t="s">
        <v>80</v>
      </c>
      <c r="AY334" s="178" t="s">
        <v>141</v>
      </c>
    </row>
    <row r="335" spans="1:65" s="2" customFormat="1" ht="21.75" customHeight="1">
      <c r="A335" s="33"/>
      <c r="B335" s="158"/>
      <c r="C335" s="159" t="s">
        <v>444</v>
      </c>
      <c r="D335" s="159" t="s">
        <v>144</v>
      </c>
      <c r="E335" s="160" t="s">
        <v>445</v>
      </c>
      <c r="F335" s="161" t="s">
        <v>446</v>
      </c>
      <c r="G335" s="162" t="s">
        <v>169</v>
      </c>
      <c r="H335" s="163">
        <v>1900</v>
      </c>
      <c r="I335" s="164"/>
      <c r="J335" s="165">
        <f>ROUND(I335*H335,2)</f>
        <v>0</v>
      </c>
      <c r="K335" s="161" t="s">
        <v>148</v>
      </c>
      <c r="L335" s="34"/>
      <c r="M335" s="166" t="s">
        <v>1</v>
      </c>
      <c r="N335" s="167" t="s">
        <v>37</v>
      </c>
      <c r="O335" s="59"/>
      <c r="P335" s="168">
        <f>O335*H335</f>
        <v>0</v>
      </c>
      <c r="Q335" s="168">
        <v>0</v>
      </c>
      <c r="R335" s="168">
        <f>Q335*H335</f>
        <v>0</v>
      </c>
      <c r="S335" s="168">
        <v>0</v>
      </c>
      <c r="T335" s="169">
        <f>S335*H335</f>
        <v>0</v>
      </c>
      <c r="U335" s="33"/>
      <c r="V335" s="33"/>
      <c r="W335" s="33"/>
      <c r="X335" s="33"/>
      <c r="Y335" s="33"/>
      <c r="Z335" s="33"/>
      <c r="AA335" s="33"/>
      <c r="AB335" s="33"/>
      <c r="AC335" s="33"/>
      <c r="AD335" s="33"/>
      <c r="AE335" s="33"/>
      <c r="AR335" s="170" t="s">
        <v>149</v>
      </c>
      <c r="AT335" s="170" t="s">
        <v>144</v>
      </c>
      <c r="AU335" s="170" t="s">
        <v>82</v>
      </c>
      <c r="AY335" s="18" t="s">
        <v>141</v>
      </c>
      <c r="BE335" s="171">
        <f>IF(N335="základní",J335,0)</f>
        <v>0</v>
      </c>
      <c r="BF335" s="171">
        <f>IF(N335="snížená",J335,0)</f>
        <v>0</v>
      </c>
      <c r="BG335" s="171">
        <f>IF(N335="zákl. přenesená",J335,0)</f>
        <v>0</v>
      </c>
      <c r="BH335" s="171">
        <f>IF(N335="sníž. přenesená",J335,0)</f>
        <v>0</v>
      </c>
      <c r="BI335" s="171">
        <f>IF(N335="nulová",J335,0)</f>
        <v>0</v>
      </c>
      <c r="BJ335" s="18" t="s">
        <v>80</v>
      </c>
      <c r="BK335" s="171">
        <f>ROUND(I335*H335,2)</f>
        <v>0</v>
      </c>
      <c r="BL335" s="18" t="s">
        <v>149</v>
      </c>
      <c r="BM335" s="170" t="s">
        <v>447</v>
      </c>
    </row>
    <row r="336" spans="1:65" s="2" customFormat="1" ht="29.25">
      <c r="A336" s="33"/>
      <c r="B336" s="34"/>
      <c r="C336" s="33"/>
      <c r="D336" s="172" t="s">
        <v>151</v>
      </c>
      <c r="E336" s="33"/>
      <c r="F336" s="173" t="s">
        <v>448</v>
      </c>
      <c r="G336" s="33"/>
      <c r="H336" s="33"/>
      <c r="I336" s="94"/>
      <c r="J336" s="33"/>
      <c r="K336" s="33"/>
      <c r="L336" s="34"/>
      <c r="M336" s="174"/>
      <c r="N336" s="175"/>
      <c r="O336" s="59"/>
      <c r="P336" s="59"/>
      <c r="Q336" s="59"/>
      <c r="R336" s="59"/>
      <c r="S336" s="59"/>
      <c r="T336" s="60"/>
      <c r="U336" s="33"/>
      <c r="V336" s="33"/>
      <c r="W336" s="33"/>
      <c r="X336" s="33"/>
      <c r="Y336" s="33"/>
      <c r="Z336" s="33"/>
      <c r="AA336" s="33"/>
      <c r="AB336" s="33"/>
      <c r="AC336" s="33"/>
      <c r="AD336" s="33"/>
      <c r="AE336" s="33"/>
      <c r="AT336" s="18" t="s">
        <v>151</v>
      </c>
      <c r="AU336" s="18" t="s">
        <v>82</v>
      </c>
    </row>
    <row r="337" spans="1:65" s="2" customFormat="1" ht="19.5">
      <c r="A337" s="33"/>
      <c r="B337" s="34"/>
      <c r="C337" s="33"/>
      <c r="D337" s="172" t="s">
        <v>153</v>
      </c>
      <c r="E337" s="33"/>
      <c r="F337" s="176" t="s">
        <v>449</v>
      </c>
      <c r="G337" s="33"/>
      <c r="H337" s="33"/>
      <c r="I337" s="94"/>
      <c r="J337" s="33"/>
      <c r="K337" s="33"/>
      <c r="L337" s="34"/>
      <c r="M337" s="174"/>
      <c r="N337" s="175"/>
      <c r="O337" s="59"/>
      <c r="P337" s="59"/>
      <c r="Q337" s="59"/>
      <c r="R337" s="59"/>
      <c r="S337" s="59"/>
      <c r="T337" s="60"/>
      <c r="U337" s="33"/>
      <c r="V337" s="33"/>
      <c r="W337" s="33"/>
      <c r="X337" s="33"/>
      <c r="Y337" s="33"/>
      <c r="Z337" s="33"/>
      <c r="AA337" s="33"/>
      <c r="AB337" s="33"/>
      <c r="AC337" s="33"/>
      <c r="AD337" s="33"/>
      <c r="AE337" s="33"/>
      <c r="AT337" s="18" t="s">
        <v>153</v>
      </c>
      <c r="AU337" s="18" t="s">
        <v>82</v>
      </c>
    </row>
    <row r="338" spans="1:65" s="13" customFormat="1" ht="11.25">
      <c r="B338" s="177"/>
      <c r="D338" s="172" t="s">
        <v>155</v>
      </c>
      <c r="E338" s="178" t="s">
        <v>1</v>
      </c>
      <c r="F338" s="179" t="s">
        <v>432</v>
      </c>
      <c r="H338" s="180">
        <v>1900</v>
      </c>
      <c r="I338" s="181"/>
      <c r="L338" s="177"/>
      <c r="M338" s="182"/>
      <c r="N338" s="183"/>
      <c r="O338" s="183"/>
      <c r="P338" s="183"/>
      <c r="Q338" s="183"/>
      <c r="R338" s="183"/>
      <c r="S338" s="183"/>
      <c r="T338" s="184"/>
      <c r="AT338" s="178" t="s">
        <v>155</v>
      </c>
      <c r="AU338" s="178" t="s">
        <v>82</v>
      </c>
      <c r="AV338" s="13" t="s">
        <v>82</v>
      </c>
      <c r="AW338" s="13" t="s">
        <v>29</v>
      </c>
      <c r="AX338" s="13" t="s">
        <v>80</v>
      </c>
      <c r="AY338" s="178" t="s">
        <v>141</v>
      </c>
    </row>
    <row r="339" spans="1:65" s="2" customFormat="1" ht="21.75" customHeight="1">
      <c r="A339" s="33"/>
      <c r="B339" s="158"/>
      <c r="C339" s="159" t="s">
        <v>450</v>
      </c>
      <c r="D339" s="159" t="s">
        <v>144</v>
      </c>
      <c r="E339" s="160" t="s">
        <v>451</v>
      </c>
      <c r="F339" s="161" t="s">
        <v>452</v>
      </c>
      <c r="G339" s="162" t="s">
        <v>216</v>
      </c>
      <c r="H339" s="163">
        <v>3700</v>
      </c>
      <c r="I339" s="164"/>
      <c r="J339" s="165">
        <f>ROUND(I339*H339,2)</f>
        <v>0</v>
      </c>
      <c r="K339" s="161" t="s">
        <v>148</v>
      </c>
      <c r="L339" s="34"/>
      <c r="M339" s="166" t="s">
        <v>1</v>
      </c>
      <c r="N339" s="167" t="s">
        <v>37</v>
      </c>
      <c r="O339" s="59"/>
      <c r="P339" s="168">
        <f>O339*H339</f>
        <v>0</v>
      </c>
      <c r="Q339" s="168">
        <v>8.9779999999999999E-2</v>
      </c>
      <c r="R339" s="168">
        <f>Q339*H339</f>
        <v>332.18599999999998</v>
      </c>
      <c r="S339" s="168">
        <v>0</v>
      </c>
      <c r="T339" s="169">
        <f>S339*H339</f>
        <v>0</v>
      </c>
      <c r="U339" s="33"/>
      <c r="V339" s="33"/>
      <c r="W339" s="33"/>
      <c r="X339" s="33"/>
      <c r="Y339" s="33"/>
      <c r="Z339" s="33"/>
      <c r="AA339" s="33"/>
      <c r="AB339" s="33"/>
      <c r="AC339" s="33"/>
      <c r="AD339" s="33"/>
      <c r="AE339" s="33"/>
      <c r="AR339" s="170" t="s">
        <v>149</v>
      </c>
      <c r="AT339" s="170" t="s">
        <v>144</v>
      </c>
      <c r="AU339" s="170" t="s">
        <v>82</v>
      </c>
      <c r="AY339" s="18" t="s">
        <v>141</v>
      </c>
      <c r="BE339" s="171">
        <f>IF(N339="základní",J339,0)</f>
        <v>0</v>
      </c>
      <c r="BF339" s="171">
        <f>IF(N339="snížená",J339,0)</f>
        <v>0</v>
      </c>
      <c r="BG339" s="171">
        <f>IF(N339="zákl. přenesená",J339,0)</f>
        <v>0</v>
      </c>
      <c r="BH339" s="171">
        <f>IF(N339="sníž. přenesená",J339,0)</f>
        <v>0</v>
      </c>
      <c r="BI339" s="171">
        <f>IF(N339="nulová",J339,0)</f>
        <v>0</v>
      </c>
      <c r="BJ339" s="18" t="s">
        <v>80</v>
      </c>
      <c r="BK339" s="171">
        <f>ROUND(I339*H339,2)</f>
        <v>0</v>
      </c>
      <c r="BL339" s="18" t="s">
        <v>149</v>
      </c>
      <c r="BM339" s="170" t="s">
        <v>453</v>
      </c>
    </row>
    <row r="340" spans="1:65" s="2" customFormat="1" ht="39">
      <c r="A340" s="33"/>
      <c r="B340" s="34"/>
      <c r="C340" s="33"/>
      <c r="D340" s="172" t="s">
        <v>151</v>
      </c>
      <c r="E340" s="33"/>
      <c r="F340" s="173" t="s">
        <v>454</v>
      </c>
      <c r="G340" s="33"/>
      <c r="H340" s="33"/>
      <c r="I340" s="94"/>
      <c r="J340" s="33"/>
      <c r="K340" s="33"/>
      <c r="L340" s="34"/>
      <c r="M340" s="174"/>
      <c r="N340" s="175"/>
      <c r="O340" s="59"/>
      <c r="P340" s="59"/>
      <c r="Q340" s="59"/>
      <c r="R340" s="59"/>
      <c r="S340" s="59"/>
      <c r="T340" s="60"/>
      <c r="U340" s="33"/>
      <c r="V340" s="33"/>
      <c r="W340" s="33"/>
      <c r="X340" s="33"/>
      <c r="Y340" s="33"/>
      <c r="Z340" s="33"/>
      <c r="AA340" s="33"/>
      <c r="AB340" s="33"/>
      <c r="AC340" s="33"/>
      <c r="AD340" s="33"/>
      <c r="AE340" s="33"/>
      <c r="AT340" s="18" t="s">
        <v>151</v>
      </c>
      <c r="AU340" s="18" t="s">
        <v>82</v>
      </c>
    </row>
    <row r="341" spans="1:65" s="2" customFormat="1" ht="126.75">
      <c r="A341" s="33"/>
      <c r="B341" s="34"/>
      <c r="C341" s="33"/>
      <c r="D341" s="172" t="s">
        <v>153</v>
      </c>
      <c r="E341" s="33"/>
      <c r="F341" s="176" t="s">
        <v>455</v>
      </c>
      <c r="G341" s="33"/>
      <c r="H341" s="33"/>
      <c r="I341" s="94"/>
      <c r="J341" s="33"/>
      <c r="K341" s="33"/>
      <c r="L341" s="34"/>
      <c r="M341" s="174"/>
      <c r="N341" s="175"/>
      <c r="O341" s="59"/>
      <c r="P341" s="59"/>
      <c r="Q341" s="59"/>
      <c r="R341" s="59"/>
      <c r="S341" s="59"/>
      <c r="T341" s="60"/>
      <c r="U341" s="33"/>
      <c r="V341" s="33"/>
      <c r="W341" s="33"/>
      <c r="X341" s="33"/>
      <c r="Y341" s="33"/>
      <c r="Z341" s="33"/>
      <c r="AA341" s="33"/>
      <c r="AB341" s="33"/>
      <c r="AC341" s="33"/>
      <c r="AD341" s="33"/>
      <c r="AE341" s="33"/>
      <c r="AT341" s="18" t="s">
        <v>153</v>
      </c>
      <c r="AU341" s="18" t="s">
        <v>82</v>
      </c>
    </row>
    <row r="342" spans="1:65" s="13" customFormat="1" ht="22.5">
      <c r="B342" s="177"/>
      <c r="D342" s="172" t="s">
        <v>155</v>
      </c>
      <c r="E342" s="178" t="s">
        <v>1</v>
      </c>
      <c r="F342" s="179" t="s">
        <v>456</v>
      </c>
      <c r="H342" s="180">
        <v>1100</v>
      </c>
      <c r="I342" s="181"/>
      <c r="L342" s="177"/>
      <c r="M342" s="182"/>
      <c r="N342" s="183"/>
      <c r="O342" s="183"/>
      <c r="P342" s="183"/>
      <c r="Q342" s="183"/>
      <c r="R342" s="183"/>
      <c r="S342" s="183"/>
      <c r="T342" s="184"/>
      <c r="AT342" s="178" t="s">
        <v>155</v>
      </c>
      <c r="AU342" s="178" t="s">
        <v>82</v>
      </c>
      <c r="AV342" s="13" t="s">
        <v>82</v>
      </c>
      <c r="AW342" s="13" t="s">
        <v>29</v>
      </c>
      <c r="AX342" s="13" t="s">
        <v>72</v>
      </c>
      <c r="AY342" s="178" t="s">
        <v>141</v>
      </c>
    </row>
    <row r="343" spans="1:65" s="13" customFormat="1" ht="33.75">
      <c r="B343" s="177"/>
      <c r="D343" s="172" t="s">
        <v>155</v>
      </c>
      <c r="E343" s="178" t="s">
        <v>1</v>
      </c>
      <c r="F343" s="179" t="s">
        <v>457</v>
      </c>
      <c r="H343" s="180">
        <v>2600</v>
      </c>
      <c r="I343" s="181"/>
      <c r="L343" s="177"/>
      <c r="M343" s="182"/>
      <c r="N343" s="183"/>
      <c r="O343" s="183"/>
      <c r="P343" s="183"/>
      <c r="Q343" s="183"/>
      <c r="R343" s="183"/>
      <c r="S343" s="183"/>
      <c r="T343" s="184"/>
      <c r="AT343" s="178" t="s">
        <v>155</v>
      </c>
      <c r="AU343" s="178" t="s">
        <v>82</v>
      </c>
      <c r="AV343" s="13" t="s">
        <v>82</v>
      </c>
      <c r="AW343" s="13" t="s">
        <v>29</v>
      </c>
      <c r="AX343" s="13" t="s">
        <v>72</v>
      </c>
      <c r="AY343" s="178" t="s">
        <v>141</v>
      </c>
    </row>
    <row r="344" spans="1:65" s="14" customFormat="1" ht="11.25">
      <c r="B344" s="185"/>
      <c r="D344" s="172" t="s">
        <v>155</v>
      </c>
      <c r="E344" s="186" t="s">
        <v>1</v>
      </c>
      <c r="F344" s="187" t="s">
        <v>158</v>
      </c>
      <c r="H344" s="188">
        <v>3700</v>
      </c>
      <c r="I344" s="189"/>
      <c r="L344" s="185"/>
      <c r="M344" s="190"/>
      <c r="N344" s="191"/>
      <c r="O344" s="191"/>
      <c r="P344" s="191"/>
      <c r="Q344" s="191"/>
      <c r="R344" s="191"/>
      <c r="S344" s="191"/>
      <c r="T344" s="192"/>
      <c r="AT344" s="186" t="s">
        <v>155</v>
      </c>
      <c r="AU344" s="186" t="s">
        <v>82</v>
      </c>
      <c r="AV344" s="14" t="s">
        <v>149</v>
      </c>
      <c r="AW344" s="14" t="s">
        <v>29</v>
      </c>
      <c r="AX344" s="14" t="s">
        <v>80</v>
      </c>
      <c r="AY344" s="186" t="s">
        <v>141</v>
      </c>
    </row>
    <row r="345" spans="1:65" s="15" customFormat="1" ht="22.5">
      <c r="B345" s="193"/>
      <c r="D345" s="172" t="s">
        <v>155</v>
      </c>
      <c r="E345" s="194" t="s">
        <v>1</v>
      </c>
      <c r="F345" s="195" t="s">
        <v>458</v>
      </c>
      <c r="H345" s="194" t="s">
        <v>1</v>
      </c>
      <c r="I345" s="196"/>
      <c r="L345" s="193"/>
      <c r="M345" s="197"/>
      <c r="N345" s="198"/>
      <c r="O345" s="198"/>
      <c r="P345" s="198"/>
      <c r="Q345" s="198"/>
      <c r="R345" s="198"/>
      <c r="S345" s="198"/>
      <c r="T345" s="199"/>
      <c r="AT345" s="194" t="s">
        <v>155</v>
      </c>
      <c r="AU345" s="194" t="s">
        <v>82</v>
      </c>
      <c r="AV345" s="15" t="s">
        <v>80</v>
      </c>
      <c r="AW345" s="15" t="s">
        <v>29</v>
      </c>
      <c r="AX345" s="15" t="s">
        <v>72</v>
      </c>
      <c r="AY345" s="194" t="s">
        <v>141</v>
      </c>
    </row>
    <row r="346" spans="1:65" s="2" customFormat="1" ht="21.75" customHeight="1">
      <c r="A346" s="33"/>
      <c r="B346" s="158"/>
      <c r="C346" s="159" t="s">
        <v>459</v>
      </c>
      <c r="D346" s="159" t="s">
        <v>144</v>
      </c>
      <c r="E346" s="160" t="s">
        <v>460</v>
      </c>
      <c r="F346" s="161" t="s">
        <v>461</v>
      </c>
      <c r="G346" s="162" t="s">
        <v>169</v>
      </c>
      <c r="H346" s="163">
        <v>897</v>
      </c>
      <c r="I346" s="164"/>
      <c r="J346" s="165">
        <f>ROUND(I346*H346,2)</f>
        <v>0</v>
      </c>
      <c r="K346" s="161" t="s">
        <v>148</v>
      </c>
      <c r="L346" s="34"/>
      <c r="M346" s="166" t="s">
        <v>1</v>
      </c>
      <c r="N346" s="167" t="s">
        <v>37</v>
      </c>
      <c r="O346" s="59"/>
      <c r="P346" s="168">
        <f>O346*H346</f>
        <v>0</v>
      </c>
      <c r="Q346" s="168">
        <v>0.1837</v>
      </c>
      <c r="R346" s="168">
        <f>Q346*H346</f>
        <v>164.77889999999999</v>
      </c>
      <c r="S346" s="168">
        <v>0</v>
      </c>
      <c r="T346" s="169">
        <f>S346*H346</f>
        <v>0</v>
      </c>
      <c r="U346" s="33"/>
      <c r="V346" s="33"/>
      <c r="W346" s="33"/>
      <c r="X346" s="33"/>
      <c r="Y346" s="33"/>
      <c r="Z346" s="33"/>
      <c r="AA346" s="33"/>
      <c r="AB346" s="33"/>
      <c r="AC346" s="33"/>
      <c r="AD346" s="33"/>
      <c r="AE346" s="33"/>
      <c r="AR346" s="170" t="s">
        <v>149</v>
      </c>
      <c r="AT346" s="170" t="s">
        <v>144</v>
      </c>
      <c r="AU346" s="170" t="s">
        <v>82</v>
      </c>
      <c r="AY346" s="18" t="s">
        <v>141</v>
      </c>
      <c r="BE346" s="171">
        <f>IF(N346="základní",J346,0)</f>
        <v>0</v>
      </c>
      <c r="BF346" s="171">
        <f>IF(N346="snížená",J346,0)</f>
        <v>0</v>
      </c>
      <c r="BG346" s="171">
        <f>IF(N346="zákl. přenesená",J346,0)</f>
        <v>0</v>
      </c>
      <c r="BH346" s="171">
        <f>IF(N346="sníž. přenesená",J346,0)</f>
        <v>0</v>
      </c>
      <c r="BI346" s="171">
        <f>IF(N346="nulová",J346,0)</f>
        <v>0</v>
      </c>
      <c r="BJ346" s="18" t="s">
        <v>80</v>
      </c>
      <c r="BK346" s="171">
        <f>ROUND(I346*H346,2)</f>
        <v>0</v>
      </c>
      <c r="BL346" s="18" t="s">
        <v>149</v>
      </c>
      <c r="BM346" s="170" t="s">
        <v>462</v>
      </c>
    </row>
    <row r="347" spans="1:65" s="2" customFormat="1" ht="39">
      <c r="A347" s="33"/>
      <c r="B347" s="34"/>
      <c r="C347" s="33"/>
      <c r="D347" s="172" t="s">
        <v>151</v>
      </c>
      <c r="E347" s="33"/>
      <c r="F347" s="173" t="s">
        <v>463</v>
      </c>
      <c r="G347" s="33"/>
      <c r="H347" s="33"/>
      <c r="I347" s="94"/>
      <c r="J347" s="33"/>
      <c r="K347" s="33"/>
      <c r="L347" s="34"/>
      <c r="M347" s="174"/>
      <c r="N347" s="175"/>
      <c r="O347" s="59"/>
      <c r="P347" s="59"/>
      <c r="Q347" s="59"/>
      <c r="R347" s="59"/>
      <c r="S347" s="59"/>
      <c r="T347" s="60"/>
      <c r="U347" s="33"/>
      <c r="V347" s="33"/>
      <c r="W347" s="33"/>
      <c r="X347" s="33"/>
      <c r="Y347" s="33"/>
      <c r="Z347" s="33"/>
      <c r="AA347" s="33"/>
      <c r="AB347" s="33"/>
      <c r="AC347" s="33"/>
      <c r="AD347" s="33"/>
      <c r="AE347" s="33"/>
      <c r="AT347" s="18" t="s">
        <v>151</v>
      </c>
      <c r="AU347" s="18" t="s">
        <v>82</v>
      </c>
    </row>
    <row r="348" spans="1:65" s="2" customFormat="1" ht="156">
      <c r="A348" s="33"/>
      <c r="B348" s="34"/>
      <c r="C348" s="33"/>
      <c r="D348" s="172" t="s">
        <v>153</v>
      </c>
      <c r="E348" s="33"/>
      <c r="F348" s="176" t="s">
        <v>464</v>
      </c>
      <c r="G348" s="33"/>
      <c r="H348" s="33"/>
      <c r="I348" s="94"/>
      <c r="J348" s="33"/>
      <c r="K348" s="33"/>
      <c r="L348" s="34"/>
      <c r="M348" s="174"/>
      <c r="N348" s="175"/>
      <c r="O348" s="59"/>
      <c r="P348" s="59"/>
      <c r="Q348" s="59"/>
      <c r="R348" s="59"/>
      <c r="S348" s="59"/>
      <c r="T348" s="60"/>
      <c r="U348" s="33"/>
      <c r="V348" s="33"/>
      <c r="W348" s="33"/>
      <c r="X348" s="33"/>
      <c r="Y348" s="33"/>
      <c r="Z348" s="33"/>
      <c r="AA348" s="33"/>
      <c r="AB348" s="33"/>
      <c r="AC348" s="33"/>
      <c r="AD348" s="33"/>
      <c r="AE348" s="33"/>
      <c r="AT348" s="18" t="s">
        <v>153</v>
      </c>
      <c r="AU348" s="18" t="s">
        <v>82</v>
      </c>
    </row>
    <row r="349" spans="1:65" s="15" customFormat="1" ht="11.25">
      <c r="B349" s="193"/>
      <c r="D349" s="172" t="s">
        <v>155</v>
      </c>
      <c r="E349" s="194" t="s">
        <v>1</v>
      </c>
      <c r="F349" s="195" t="s">
        <v>465</v>
      </c>
      <c r="H349" s="194" t="s">
        <v>1</v>
      </c>
      <c r="I349" s="196"/>
      <c r="L349" s="193"/>
      <c r="M349" s="197"/>
      <c r="N349" s="198"/>
      <c r="O349" s="198"/>
      <c r="P349" s="198"/>
      <c r="Q349" s="198"/>
      <c r="R349" s="198"/>
      <c r="S349" s="198"/>
      <c r="T349" s="199"/>
      <c r="AT349" s="194" t="s">
        <v>155</v>
      </c>
      <c r="AU349" s="194" t="s">
        <v>82</v>
      </c>
      <c r="AV349" s="15" t="s">
        <v>80</v>
      </c>
      <c r="AW349" s="15" t="s">
        <v>29</v>
      </c>
      <c r="AX349" s="15" t="s">
        <v>72</v>
      </c>
      <c r="AY349" s="194" t="s">
        <v>141</v>
      </c>
    </row>
    <row r="350" spans="1:65" s="13" customFormat="1" ht="22.5">
      <c r="B350" s="177"/>
      <c r="D350" s="172" t="s">
        <v>155</v>
      </c>
      <c r="E350" s="178" t="s">
        <v>1</v>
      </c>
      <c r="F350" s="179" t="s">
        <v>466</v>
      </c>
      <c r="H350" s="180">
        <v>880</v>
      </c>
      <c r="I350" s="181"/>
      <c r="L350" s="177"/>
      <c r="M350" s="182"/>
      <c r="N350" s="183"/>
      <c r="O350" s="183"/>
      <c r="P350" s="183"/>
      <c r="Q350" s="183"/>
      <c r="R350" s="183"/>
      <c r="S350" s="183"/>
      <c r="T350" s="184"/>
      <c r="AT350" s="178" t="s">
        <v>155</v>
      </c>
      <c r="AU350" s="178" t="s">
        <v>82</v>
      </c>
      <c r="AV350" s="13" t="s">
        <v>82</v>
      </c>
      <c r="AW350" s="13" t="s">
        <v>29</v>
      </c>
      <c r="AX350" s="13" t="s">
        <v>72</v>
      </c>
      <c r="AY350" s="178" t="s">
        <v>141</v>
      </c>
    </row>
    <row r="351" spans="1:65" s="13" customFormat="1" ht="11.25">
      <c r="B351" s="177"/>
      <c r="D351" s="172" t="s">
        <v>155</v>
      </c>
      <c r="E351" s="178" t="s">
        <v>1</v>
      </c>
      <c r="F351" s="179" t="s">
        <v>467</v>
      </c>
      <c r="H351" s="180">
        <v>17</v>
      </c>
      <c r="I351" s="181"/>
      <c r="L351" s="177"/>
      <c r="M351" s="182"/>
      <c r="N351" s="183"/>
      <c r="O351" s="183"/>
      <c r="P351" s="183"/>
      <c r="Q351" s="183"/>
      <c r="R351" s="183"/>
      <c r="S351" s="183"/>
      <c r="T351" s="184"/>
      <c r="AT351" s="178" t="s">
        <v>155</v>
      </c>
      <c r="AU351" s="178" t="s">
        <v>82</v>
      </c>
      <c r="AV351" s="13" t="s">
        <v>82</v>
      </c>
      <c r="AW351" s="13" t="s">
        <v>29</v>
      </c>
      <c r="AX351" s="13" t="s">
        <v>72</v>
      </c>
      <c r="AY351" s="178" t="s">
        <v>141</v>
      </c>
    </row>
    <row r="352" spans="1:65" s="14" customFormat="1" ht="11.25">
      <c r="B352" s="185"/>
      <c r="D352" s="172" t="s">
        <v>155</v>
      </c>
      <c r="E352" s="186" t="s">
        <v>1</v>
      </c>
      <c r="F352" s="187" t="s">
        <v>158</v>
      </c>
      <c r="H352" s="188">
        <v>897</v>
      </c>
      <c r="I352" s="189"/>
      <c r="L352" s="185"/>
      <c r="M352" s="190"/>
      <c r="N352" s="191"/>
      <c r="O352" s="191"/>
      <c r="P352" s="191"/>
      <c r="Q352" s="191"/>
      <c r="R352" s="191"/>
      <c r="S352" s="191"/>
      <c r="T352" s="192"/>
      <c r="AT352" s="186" t="s">
        <v>155</v>
      </c>
      <c r="AU352" s="186" t="s">
        <v>82</v>
      </c>
      <c r="AV352" s="14" t="s">
        <v>149</v>
      </c>
      <c r="AW352" s="14" t="s">
        <v>29</v>
      </c>
      <c r="AX352" s="14" t="s">
        <v>80</v>
      </c>
      <c r="AY352" s="186" t="s">
        <v>141</v>
      </c>
    </row>
    <row r="353" spans="1:65" s="15" customFormat="1" ht="22.5">
      <c r="B353" s="193"/>
      <c r="D353" s="172" t="s">
        <v>155</v>
      </c>
      <c r="E353" s="194" t="s">
        <v>1</v>
      </c>
      <c r="F353" s="195" t="s">
        <v>458</v>
      </c>
      <c r="H353" s="194" t="s">
        <v>1</v>
      </c>
      <c r="I353" s="196"/>
      <c r="L353" s="193"/>
      <c r="M353" s="197"/>
      <c r="N353" s="198"/>
      <c r="O353" s="198"/>
      <c r="P353" s="198"/>
      <c r="Q353" s="198"/>
      <c r="R353" s="198"/>
      <c r="S353" s="198"/>
      <c r="T353" s="199"/>
      <c r="AT353" s="194" t="s">
        <v>155</v>
      </c>
      <c r="AU353" s="194" t="s">
        <v>82</v>
      </c>
      <c r="AV353" s="15" t="s">
        <v>80</v>
      </c>
      <c r="AW353" s="15" t="s">
        <v>29</v>
      </c>
      <c r="AX353" s="15" t="s">
        <v>72</v>
      </c>
      <c r="AY353" s="194" t="s">
        <v>141</v>
      </c>
    </row>
    <row r="354" spans="1:65" s="2" customFormat="1" ht="21.75" customHeight="1">
      <c r="A354" s="33"/>
      <c r="B354" s="158"/>
      <c r="C354" s="159" t="s">
        <v>468</v>
      </c>
      <c r="D354" s="159" t="s">
        <v>144</v>
      </c>
      <c r="E354" s="160" t="s">
        <v>469</v>
      </c>
      <c r="F354" s="161" t="s">
        <v>470</v>
      </c>
      <c r="G354" s="162" t="s">
        <v>169</v>
      </c>
      <c r="H354" s="163">
        <v>616</v>
      </c>
      <c r="I354" s="164"/>
      <c r="J354" s="165">
        <f>ROUND(I354*H354,2)</f>
        <v>0</v>
      </c>
      <c r="K354" s="161" t="s">
        <v>148</v>
      </c>
      <c r="L354" s="34"/>
      <c r="M354" s="166" t="s">
        <v>1</v>
      </c>
      <c r="N354" s="167" t="s">
        <v>37</v>
      </c>
      <c r="O354" s="59"/>
      <c r="P354" s="168">
        <f>O354*H354</f>
        <v>0</v>
      </c>
      <c r="Q354" s="168">
        <v>0</v>
      </c>
      <c r="R354" s="168">
        <f>Q354*H354</f>
        <v>0</v>
      </c>
      <c r="S354" s="168">
        <v>0</v>
      </c>
      <c r="T354" s="169">
        <f>S354*H354</f>
        <v>0</v>
      </c>
      <c r="U354" s="33"/>
      <c r="V354" s="33"/>
      <c r="W354" s="33"/>
      <c r="X354" s="33"/>
      <c r="Y354" s="33"/>
      <c r="Z354" s="33"/>
      <c r="AA354" s="33"/>
      <c r="AB354" s="33"/>
      <c r="AC354" s="33"/>
      <c r="AD354" s="33"/>
      <c r="AE354" s="33"/>
      <c r="AR354" s="170" t="s">
        <v>149</v>
      </c>
      <c r="AT354" s="170" t="s">
        <v>144</v>
      </c>
      <c r="AU354" s="170" t="s">
        <v>82</v>
      </c>
      <c r="AY354" s="18" t="s">
        <v>141</v>
      </c>
      <c r="BE354" s="171">
        <f>IF(N354="základní",J354,0)</f>
        <v>0</v>
      </c>
      <c r="BF354" s="171">
        <f>IF(N354="snížená",J354,0)</f>
        <v>0</v>
      </c>
      <c r="BG354" s="171">
        <f>IF(N354="zákl. přenesená",J354,0)</f>
        <v>0</v>
      </c>
      <c r="BH354" s="171">
        <f>IF(N354="sníž. přenesená",J354,0)</f>
        <v>0</v>
      </c>
      <c r="BI354" s="171">
        <f>IF(N354="nulová",J354,0)</f>
        <v>0</v>
      </c>
      <c r="BJ354" s="18" t="s">
        <v>80</v>
      </c>
      <c r="BK354" s="171">
        <f>ROUND(I354*H354,2)</f>
        <v>0</v>
      </c>
      <c r="BL354" s="18" t="s">
        <v>149</v>
      </c>
      <c r="BM354" s="170" t="s">
        <v>471</v>
      </c>
    </row>
    <row r="355" spans="1:65" s="2" customFormat="1" ht="39">
      <c r="A355" s="33"/>
      <c r="B355" s="34"/>
      <c r="C355" s="33"/>
      <c r="D355" s="172" t="s">
        <v>151</v>
      </c>
      <c r="E355" s="33"/>
      <c r="F355" s="173" t="s">
        <v>472</v>
      </c>
      <c r="G355" s="33"/>
      <c r="H355" s="33"/>
      <c r="I355" s="94"/>
      <c r="J355" s="33"/>
      <c r="K355" s="33"/>
      <c r="L355" s="34"/>
      <c r="M355" s="174"/>
      <c r="N355" s="175"/>
      <c r="O355" s="59"/>
      <c r="P355" s="59"/>
      <c r="Q355" s="59"/>
      <c r="R355" s="59"/>
      <c r="S355" s="59"/>
      <c r="T355" s="60"/>
      <c r="U355" s="33"/>
      <c r="V355" s="33"/>
      <c r="W355" s="33"/>
      <c r="X355" s="33"/>
      <c r="Y355" s="33"/>
      <c r="Z355" s="33"/>
      <c r="AA355" s="33"/>
      <c r="AB355" s="33"/>
      <c r="AC355" s="33"/>
      <c r="AD355" s="33"/>
      <c r="AE355" s="33"/>
      <c r="AT355" s="18" t="s">
        <v>151</v>
      </c>
      <c r="AU355" s="18" t="s">
        <v>82</v>
      </c>
    </row>
    <row r="356" spans="1:65" s="15" customFormat="1" ht="11.25">
      <c r="B356" s="193"/>
      <c r="D356" s="172" t="s">
        <v>155</v>
      </c>
      <c r="E356" s="194" t="s">
        <v>1</v>
      </c>
      <c r="F356" s="195" t="s">
        <v>465</v>
      </c>
      <c r="H356" s="194" t="s">
        <v>1</v>
      </c>
      <c r="I356" s="196"/>
      <c r="L356" s="193"/>
      <c r="M356" s="197"/>
      <c r="N356" s="198"/>
      <c r="O356" s="198"/>
      <c r="P356" s="198"/>
      <c r="Q356" s="198"/>
      <c r="R356" s="198"/>
      <c r="S356" s="198"/>
      <c r="T356" s="199"/>
      <c r="AT356" s="194" t="s">
        <v>155</v>
      </c>
      <c r="AU356" s="194" t="s">
        <v>82</v>
      </c>
      <c r="AV356" s="15" t="s">
        <v>80</v>
      </c>
      <c r="AW356" s="15" t="s">
        <v>29</v>
      </c>
      <c r="AX356" s="15" t="s">
        <v>72</v>
      </c>
      <c r="AY356" s="194" t="s">
        <v>141</v>
      </c>
    </row>
    <row r="357" spans="1:65" s="13" customFormat="1" ht="11.25">
      <c r="B357" s="177"/>
      <c r="D357" s="172" t="s">
        <v>155</v>
      </c>
      <c r="E357" s="178" t="s">
        <v>1</v>
      </c>
      <c r="F357" s="179" t="s">
        <v>473</v>
      </c>
      <c r="H357" s="180">
        <v>470</v>
      </c>
      <c r="I357" s="181"/>
      <c r="L357" s="177"/>
      <c r="M357" s="182"/>
      <c r="N357" s="183"/>
      <c r="O357" s="183"/>
      <c r="P357" s="183"/>
      <c r="Q357" s="183"/>
      <c r="R357" s="183"/>
      <c r="S357" s="183"/>
      <c r="T357" s="184"/>
      <c r="AT357" s="178" t="s">
        <v>155</v>
      </c>
      <c r="AU357" s="178" t="s">
        <v>82</v>
      </c>
      <c r="AV357" s="13" t="s">
        <v>82</v>
      </c>
      <c r="AW357" s="13" t="s">
        <v>29</v>
      </c>
      <c r="AX357" s="13" t="s">
        <v>72</v>
      </c>
      <c r="AY357" s="178" t="s">
        <v>141</v>
      </c>
    </row>
    <row r="358" spans="1:65" s="13" customFormat="1" ht="11.25">
      <c r="B358" s="177"/>
      <c r="D358" s="172" t="s">
        <v>155</v>
      </c>
      <c r="E358" s="178" t="s">
        <v>1</v>
      </c>
      <c r="F358" s="179" t="s">
        <v>474</v>
      </c>
      <c r="H358" s="180">
        <v>146</v>
      </c>
      <c r="I358" s="181"/>
      <c r="L358" s="177"/>
      <c r="M358" s="182"/>
      <c r="N358" s="183"/>
      <c r="O358" s="183"/>
      <c r="P358" s="183"/>
      <c r="Q358" s="183"/>
      <c r="R358" s="183"/>
      <c r="S358" s="183"/>
      <c r="T358" s="184"/>
      <c r="AT358" s="178" t="s">
        <v>155</v>
      </c>
      <c r="AU358" s="178" t="s">
        <v>82</v>
      </c>
      <c r="AV358" s="13" t="s">
        <v>82</v>
      </c>
      <c r="AW358" s="13" t="s">
        <v>29</v>
      </c>
      <c r="AX358" s="13" t="s">
        <v>72</v>
      </c>
      <c r="AY358" s="178" t="s">
        <v>141</v>
      </c>
    </row>
    <row r="359" spans="1:65" s="14" customFormat="1" ht="11.25">
      <c r="B359" s="185"/>
      <c r="D359" s="172" t="s">
        <v>155</v>
      </c>
      <c r="E359" s="186" t="s">
        <v>1</v>
      </c>
      <c r="F359" s="187" t="s">
        <v>158</v>
      </c>
      <c r="H359" s="188">
        <v>616</v>
      </c>
      <c r="I359" s="189"/>
      <c r="L359" s="185"/>
      <c r="M359" s="190"/>
      <c r="N359" s="191"/>
      <c r="O359" s="191"/>
      <c r="P359" s="191"/>
      <c r="Q359" s="191"/>
      <c r="R359" s="191"/>
      <c r="S359" s="191"/>
      <c r="T359" s="192"/>
      <c r="AT359" s="186" t="s">
        <v>155</v>
      </c>
      <c r="AU359" s="186" t="s">
        <v>82</v>
      </c>
      <c r="AV359" s="14" t="s">
        <v>149</v>
      </c>
      <c r="AW359" s="14" t="s">
        <v>29</v>
      </c>
      <c r="AX359" s="14" t="s">
        <v>80</v>
      </c>
      <c r="AY359" s="186" t="s">
        <v>141</v>
      </c>
    </row>
    <row r="360" spans="1:65" s="15" customFormat="1" ht="22.5">
      <c r="B360" s="193"/>
      <c r="D360" s="172" t="s">
        <v>155</v>
      </c>
      <c r="E360" s="194" t="s">
        <v>1</v>
      </c>
      <c r="F360" s="195" t="s">
        <v>458</v>
      </c>
      <c r="H360" s="194" t="s">
        <v>1</v>
      </c>
      <c r="I360" s="196"/>
      <c r="L360" s="193"/>
      <c r="M360" s="197"/>
      <c r="N360" s="198"/>
      <c r="O360" s="198"/>
      <c r="P360" s="198"/>
      <c r="Q360" s="198"/>
      <c r="R360" s="198"/>
      <c r="S360" s="198"/>
      <c r="T360" s="199"/>
      <c r="AT360" s="194" t="s">
        <v>155</v>
      </c>
      <c r="AU360" s="194" t="s">
        <v>82</v>
      </c>
      <c r="AV360" s="15" t="s">
        <v>80</v>
      </c>
      <c r="AW360" s="15" t="s">
        <v>29</v>
      </c>
      <c r="AX360" s="15" t="s">
        <v>72</v>
      </c>
      <c r="AY360" s="194" t="s">
        <v>141</v>
      </c>
    </row>
    <row r="361" spans="1:65" s="2" customFormat="1" ht="16.5" customHeight="1">
      <c r="A361" s="33"/>
      <c r="B361" s="158"/>
      <c r="C361" s="200" t="s">
        <v>475</v>
      </c>
      <c r="D361" s="200" t="s">
        <v>274</v>
      </c>
      <c r="E361" s="201" t="s">
        <v>476</v>
      </c>
      <c r="F361" s="202" t="s">
        <v>477</v>
      </c>
      <c r="G361" s="203" t="s">
        <v>169</v>
      </c>
      <c r="H361" s="204">
        <v>1561.056</v>
      </c>
      <c r="I361" s="205"/>
      <c r="J361" s="206">
        <f>ROUND(I361*H361,2)</f>
        <v>0</v>
      </c>
      <c r="K361" s="202" t="s">
        <v>148</v>
      </c>
      <c r="L361" s="207"/>
      <c r="M361" s="208" t="s">
        <v>1</v>
      </c>
      <c r="N361" s="209" t="s">
        <v>37</v>
      </c>
      <c r="O361" s="59"/>
      <c r="P361" s="168">
        <f>O361*H361</f>
        <v>0</v>
      </c>
      <c r="Q361" s="168">
        <v>0.222</v>
      </c>
      <c r="R361" s="168">
        <f>Q361*H361</f>
        <v>346.55443200000002</v>
      </c>
      <c r="S361" s="168">
        <v>0</v>
      </c>
      <c r="T361" s="169">
        <f>S361*H361</f>
        <v>0</v>
      </c>
      <c r="U361" s="33"/>
      <c r="V361" s="33"/>
      <c r="W361" s="33"/>
      <c r="X361" s="33"/>
      <c r="Y361" s="33"/>
      <c r="Z361" s="33"/>
      <c r="AA361" s="33"/>
      <c r="AB361" s="33"/>
      <c r="AC361" s="33"/>
      <c r="AD361" s="33"/>
      <c r="AE361" s="33"/>
      <c r="AR361" s="170" t="s">
        <v>234</v>
      </c>
      <c r="AT361" s="170" t="s">
        <v>274</v>
      </c>
      <c r="AU361" s="170" t="s">
        <v>82</v>
      </c>
      <c r="AY361" s="18" t="s">
        <v>141</v>
      </c>
      <c r="BE361" s="171">
        <f>IF(N361="základní",J361,0)</f>
        <v>0</v>
      </c>
      <c r="BF361" s="171">
        <f>IF(N361="snížená",J361,0)</f>
        <v>0</v>
      </c>
      <c r="BG361" s="171">
        <f>IF(N361="zákl. přenesená",J361,0)</f>
        <v>0</v>
      </c>
      <c r="BH361" s="171">
        <f>IF(N361="sníž. přenesená",J361,0)</f>
        <v>0</v>
      </c>
      <c r="BI361" s="171">
        <f>IF(N361="nulová",J361,0)</f>
        <v>0</v>
      </c>
      <c r="BJ361" s="18" t="s">
        <v>80</v>
      </c>
      <c r="BK361" s="171">
        <f>ROUND(I361*H361,2)</f>
        <v>0</v>
      </c>
      <c r="BL361" s="18" t="s">
        <v>149</v>
      </c>
      <c r="BM361" s="170" t="s">
        <v>478</v>
      </c>
    </row>
    <row r="362" spans="1:65" s="2" customFormat="1" ht="11.25">
      <c r="A362" s="33"/>
      <c r="B362" s="34"/>
      <c r="C362" s="33"/>
      <c r="D362" s="172" t="s">
        <v>151</v>
      </c>
      <c r="E362" s="33"/>
      <c r="F362" s="173" t="s">
        <v>477</v>
      </c>
      <c r="G362" s="33"/>
      <c r="H362" s="33"/>
      <c r="I362" s="94"/>
      <c r="J362" s="33"/>
      <c r="K362" s="33"/>
      <c r="L362" s="34"/>
      <c r="M362" s="174"/>
      <c r="N362" s="175"/>
      <c r="O362" s="59"/>
      <c r="P362" s="59"/>
      <c r="Q362" s="59"/>
      <c r="R362" s="59"/>
      <c r="S362" s="59"/>
      <c r="T362" s="60"/>
      <c r="U362" s="33"/>
      <c r="V362" s="33"/>
      <c r="W362" s="33"/>
      <c r="X362" s="33"/>
      <c r="Y362" s="33"/>
      <c r="Z362" s="33"/>
      <c r="AA362" s="33"/>
      <c r="AB362" s="33"/>
      <c r="AC362" s="33"/>
      <c r="AD362" s="33"/>
      <c r="AE362" s="33"/>
      <c r="AT362" s="18" t="s">
        <v>151</v>
      </c>
      <c r="AU362" s="18" t="s">
        <v>82</v>
      </c>
    </row>
    <row r="363" spans="1:65" s="13" customFormat="1" ht="11.25">
      <c r="B363" s="177"/>
      <c r="D363" s="172" t="s">
        <v>155</v>
      </c>
      <c r="E363" s="178" t="s">
        <v>1</v>
      </c>
      <c r="F363" s="179" t="s">
        <v>479</v>
      </c>
      <c r="H363" s="180">
        <v>450</v>
      </c>
      <c r="I363" s="181"/>
      <c r="L363" s="177"/>
      <c r="M363" s="182"/>
      <c r="N363" s="183"/>
      <c r="O363" s="183"/>
      <c r="P363" s="183"/>
      <c r="Q363" s="183"/>
      <c r="R363" s="183"/>
      <c r="S363" s="183"/>
      <c r="T363" s="184"/>
      <c r="AT363" s="178" t="s">
        <v>155</v>
      </c>
      <c r="AU363" s="178" t="s">
        <v>82</v>
      </c>
      <c r="AV363" s="13" t="s">
        <v>82</v>
      </c>
      <c r="AW363" s="13" t="s">
        <v>29</v>
      </c>
      <c r="AX363" s="13" t="s">
        <v>72</v>
      </c>
      <c r="AY363" s="178" t="s">
        <v>141</v>
      </c>
    </row>
    <row r="364" spans="1:65" s="13" customFormat="1" ht="11.25">
      <c r="B364" s="177"/>
      <c r="D364" s="172" t="s">
        <v>155</v>
      </c>
      <c r="E364" s="178" t="s">
        <v>1</v>
      </c>
      <c r="F364" s="179" t="s">
        <v>480</v>
      </c>
      <c r="H364" s="180">
        <v>146</v>
      </c>
      <c r="I364" s="181"/>
      <c r="L364" s="177"/>
      <c r="M364" s="182"/>
      <c r="N364" s="183"/>
      <c r="O364" s="183"/>
      <c r="P364" s="183"/>
      <c r="Q364" s="183"/>
      <c r="R364" s="183"/>
      <c r="S364" s="183"/>
      <c r="T364" s="184"/>
      <c r="AT364" s="178" t="s">
        <v>155</v>
      </c>
      <c r="AU364" s="178" t="s">
        <v>82</v>
      </c>
      <c r="AV364" s="13" t="s">
        <v>82</v>
      </c>
      <c r="AW364" s="13" t="s">
        <v>29</v>
      </c>
      <c r="AX364" s="13" t="s">
        <v>72</v>
      </c>
      <c r="AY364" s="178" t="s">
        <v>141</v>
      </c>
    </row>
    <row r="365" spans="1:65" s="13" customFormat="1" ht="11.25">
      <c r="B365" s="177"/>
      <c r="D365" s="172" t="s">
        <v>155</v>
      </c>
      <c r="E365" s="178" t="s">
        <v>1</v>
      </c>
      <c r="F365" s="179" t="s">
        <v>481</v>
      </c>
      <c r="H365" s="180">
        <v>480</v>
      </c>
      <c r="I365" s="181"/>
      <c r="L365" s="177"/>
      <c r="M365" s="182"/>
      <c r="N365" s="183"/>
      <c r="O365" s="183"/>
      <c r="P365" s="183"/>
      <c r="Q365" s="183"/>
      <c r="R365" s="183"/>
      <c r="S365" s="183"/>
      <c r="T365" s="184"/>
      <c r="AT365" s="178" t="s">
        <v>155</v>
      </c>
      <c r="AU365" s="178" t="s">
        <v>82</v>
      </c>
      <c r="AV365" s="13" t="s">
        <v>82</v>
      </c>
      <c r="AW365" s="13" t="s">
        <v>29</v>
      </c>
      <c r="AX365" s="13" t="s">
        <v>72</v>
      </c>
      <c r="AY365" s="178" t="s">
        <v>141</v>
      </c>
    </row>
    <row r="366" spans="1:65" s="13" customFormat="1" ht="11.25">
      <c r="B366" s="177"/>
      <c r="D366" s="172" t="s">
        <v>155</v>
      </c>
      <c r="E366" s="178" t="s">
        <v>1</v>
      </c>
      <c r="F366" s="179" t="s">
        <v>482</v>
      </c>
      <c r="H366" s="180">
        <v>20</v>
      </c>
      <c r="I366" s="181"/>
      <c r="L366" s="177"/>
      <c r="M366" s="182"/>
      <c r="N366" s="183"/>
      <c r="O366" s="183"/>
      <c r="P366" s="183"/>
      <c r="Q366" s="183"/>
      <c r="R366" s="183"/>
      <c r="S366" s="183"/>
      <c r="T366" s="184"/>
      <c r="AT366" s="178" t="s">
        <v>155</v>
      </c>
      <c r="AU366" s="178" t="s">
        <v>82</v>
      </c>
      <c r="AV366" s="13" t="s">
        <v>82</v>
      </c>
      <c r="AW366" s="13" t="s">
        <v>29</v>
      </c>
      <c r="AX366" s="13" t="s">
        <v>72</v>
      </c>
      <c r="AY366" s="178" t="s">
        <v>141</v>
      </c>
    </row>
    <row r="367" spans="1:65" s="13" customFormat="1" ht="11.25">
      <c r="B367" s="177"/>
      <c r="D367" s="172" t="s">
        <v>155</v>
      </c>
      <c r="E367" s="178" t="s">
        <v>1</v>
      </c>
      <c r="F367" s="179" t="s">
        <v>483</v>
      </c>
      <c r="H367" s="180">
        <v>400</v>
      </c>
      <c r="I367" s="181"/>
      <c r="L367" s="177"/>
      <c r="M367" s="182"/>
      <c r="N367" s="183"/>
      <c r="O367" s="183"/>
      <c r="P367" s="183"/>
      <c r="Q367" s="183"/>
      <c r="R367" s="183"/>
      <c r="S367" s="183"/>
      <c r="T367" s="184"/>
      <c r="AT367" s="178" t="s">
        <v>155</v>
      </c>
      <c r="AU367" s="178" t="s">
        <v>82</v>
      </c>
      <c r="AV367" s="13" t="s">
        <v>82</v>
      </c>
      <c r="AW367" s="13" t="s">
        <v>29</v>
      </c>
      <c r="AX367" s="13" t="s">
        <v>72</v>
      </c>
      <c r="AY367" s="178" t="s">
        <v>141</v>
      </c>
    </row>
    <row r="368" spans="1:65" s="13" customFormat="1" ht="33.75">
      <c r="B368" s="177"/>
      <c r="D368" s="172" t="s">
        <v>155</v>
      </c>
      <c r="E368" s="178" t="s">
        <v>1</v>
      </c>
      <c r="F368" s="179" t="s">
        <v>484</v>
      </c>
      <c r="H368" s="180">
        <v>-24</v>
      </c>
      <c r="I368" s="181"/>
      <c r="L368" s="177"/>
      <c r="M368" s="182"/>
      <c r="N368" s="183"/>
      <c r="O368" s="183"/>
      <c r="P368" s="183"/>
      <c r="Q368" s="183"/>
      <c r="R368" s="183"/>
      <c r="S368" s="183"/>
      <c r="T368" s="184"/>
      <c r="AT368" s="178" t="s">
        <v>155</v>
      </c>
      <c r="AU368" s="178" t="s">
        <v>82</v>
      </c>
      <c r="AV368" s="13" t="s">
        <v>82</v>
      </c>
      <c r="AW368" s="13" t="s">
        <v>29</v>
      </c>
      <c r="AX368" s="13" t="s">
        <v>72</v>
      </c>
      <c r="AY368" s="178" t="s">
        <v>141</v>
      </c>
    </row>
    <row r="369" spans="1:65" s="16" customFormat="1" ht="11.25">
      <c r="B369" s="210"/>
      <c r="D369" s="172" t="s">
        <v>155</v>
      </c>
      <c r="E369" s="211" t="s">
        <v>1</v>
      </c>
      <c r="F369" s="212" t="s">
        <v>370</v>
      </c>
      <c r="H369" s="213">
        <v>1472</v>
      </c>
      <c r="I369" s="214"/>
      <c r="L369" s="210"/>
      <c r="M369" s="215"/>
      <c r="N369" s="216"/>
      <c r="O369" s="216"/>
      <c r="P369" s="216"/>
      <c r="Q369" s="216"/>
      <c r="R369" s="216"/>
      <c r="S369" s="216"/>
      <c r="T369" s="217"/>
      <c r="AT369" s="211" t="s">
        <v>155</v>
      </c>
      <c r="AU369" s="211" t="s">
        <v>82</v>
      </c>
      <c r="AV369" s="16" t="s">
        <v>305</v>
      </c>
      <c r="AW369" s="16" t="s">
        <v>29</v>
      </c>
      <c r="AX369" s="16" t="s">
        <v>72</v>
      </c>
      <c r="AY369" s="211" t="s">
        <v>141</v>
      </c>
    </row>
    <row r="370" spans="1:65" s="13" customFormat="1" ht="11.25">
      <c r="B370" s="177"/>
      <c r="D370" s="172" t="s">
        <v>155</v>
      </c>
      <c r="E370" s="178" t="s">
        <v>1</v>
      </c>
      <c r="F370" s="179" t="s">
        <v>485</v>
      </c>
      <c r="H370" s="180">
        <v>1545.6</v>
      </c>
      <c r="I370" s="181"/>
      <c r="L370" s="177"/>
      <c r="M370" s="182"/>
      <c r="N370" s="183"/>
      <c r="O370" s="183"/>
      <c r="P370" s="183"/>
      <c r="Q370" s="183"/>
      <c r="R370" s="183"/>
      <c r="S370" s="183"/>
      <c r="T370" s="184"/>
      <c r="AT370" s="178" t="s">
        <v>155</v>
      </c>
      <c r="AU370" s="178" t="s">
        <v>82</v>
      </c>
      <c r="AV370" s="13" t="s">
        <v>82</v>
      </c>
      <c r="AW370" s="13" t="s">
        <v>29</v>
      </c>
      <c r="AX370" s="13" t="s">
        <v>80</v>
      </c>
      <c r="AY370" s="178" t="s">
        <v>141</v>
      </c>
    </row>
    <row r="371" spans="1:65" s="15" customFormat="1" ht="22.5">
      <c r="B371" s="193"/>
      <c r="D371" s="172" t="s">
        <v>155</v>
      </c>
      <c r="E371" s="194" t="s">
        <v>1</v>
      </c>
      <c r="F371" s="195" t="s">
        <v>458</v>
      </c>
      <c r="H371" s="194" t="s">
        <v>1</v>
      </c>
      <c r="I371" s="196"/>
      <c r="L371" s="193"/>
      <c r="M371" s="197"/>
      <c r="N371" s="198"/>
      <c r="O371" s="198"/>
      <c r="P371" s="198"/>
      <c r="Q371" s="198"/>
      <c r="R371" s="198"/>
      <c r="S371" s="198"/>
      <c r="T371" s="199"/>
      <c r="AT371" s="194" t="s">
        <v>155</v>
      </c>
      <c r="AU371" s="194" t="s">
        <v>82</v>
      </c>
      <c r="AV371" s="15" t="s">
        <v>80</v>
      </c>
      <c r="AW371" s="15" t="s">
        <v>29</v>
      </c>
      <c r="AX371" s="15" t="s">
        <v>72</v>
      </c>
      <c r="AY371" s="194" t="s">
        <v>141</v>
      </c>
    </row>
    <row r="372" spans="1:65" s="13" customFormat="1" ht="11.25">
      <c r="B372" s="177"/>
      <c r="D372" s="172" t="s">
        <v>155</v>
      </c>
      <c r="F372" s="179" t="s">
        <v>486</v>
      </c>
      <c r="H372" s="180">
        <v>1561.056</v>
      </c>
      <c r="I372" s="181"/>
      <c r="L372" s="177"/>
      <c r="M372" s="182"/>
      <c r="N372" s="183"/>
      <c r="O372" s="183"/>
      <c r="P372" s="183"/>
      <c r="Q372" s="183"/>
      <c r="R372" s="183"/>
      <c r="S372" s="183"/>
      <c r="T372" s="184"/>
      <c r="AT372" s="178" t="s">
        <v>155</v>
      </c>
      <c r="AU372" s="178" t="s">
        <v>82</v>
      </c>
      <c r="AV372" s="13" t="s">
        <v>82</v>
      </c>
      <c r="AW372" s="13" t="s">
        <v>3</v>
      </c>
      <c r="AX372" s="13" t="s">
        <v>80</v>
      </c>
      <c r="AY372" s="178" t="s">
        <v>141</v>
      </c>
    </row>
    <row r="373" spans="1:65" s="2" customFormat="1" ht="16.5" customHeight="1">
      <c r="A373" s="33"/>
      <c r="B373" s="158"/>
      <c r="C373" s="200" t="s">
        <v>487</v>
      </c>
      <c r="D373" s="200" t="s">
        <v>274</v>
      </c>
      <c r="E373" s="201" t="s">
        <v>488</v>
      </c>
      <c r="F373" s="202" t="s">
        <v>489</v>
      </c>
      <c r="G373" s="203" t="s">
        <v>169</v>
      </c>
      <c r="H373" s="204">
        <v>17.850000000000001</v>
      </c>
      <c r="I373" s="205"/>
      <c r="J373" s="206">
        <f>ROUND(I373*H373,2)</f>
        <v>0</v>
      </c>
      <c r="K373" s="202" t="s">
        <v>148</v>
      </c>
      <c r="L373" s="207"/>
      <c r="M373" s="208" t="s">
        <v>1</v>
      </c>
      <c r="N373" s="209" t="s">
        <v>37</v>
      </c>
      <c r="O373" s="59"/>
      <c r="P373" s="168">
        <f>O373*H373</f>
        <v>0</v>
      </c>
      <c r="Q373" s="168">
        <v>0.222</v>
      </c>
      <c r="R373" s="168">
        <f>Q373*H373</f>
        <v>3.9627000000000003</v>
      </c>
      <c r="S373" s="168">
        <v>0</v>
      </c>
      <c r="T373" s="169">
        <f>S373*H373</f>
        <v>0</v>
      </c>
      <c r="U373" s="33"/>
      <c r="V373" s="33"/>
      <c r="W373" s="33"/>
      <c r="X373" s="33"/>
      <c r="Y373" s="33"/>
      <c r="Z373" s="33"/>
      <c r="AA373" s="33"/>
      <c r="AB373" s="33"/>
      <c r="AC373" s="33"/>
      <c r="AD373" s="33"/>
      <c r="AE373" s="33"/>
      <c r="AR373" s="170" t="s">
        <v>234</v>
      </c>
      <c r="AT373" s="170" t="s">
        <v>274</v>
      </c>
      <c r="AU373" s="170" t="s">
        <v>82</v>
      </c>
      <c r="AY373" s="18" t="s">
        <v>141</v>
      </c>
      <c r="BE373" s="171">
        <f>IF(N373="základní",J373,0)</f>
        <v>0</v>
      </c>
      <c r="BF373" s="171">
        <f>IF(N373="snížená",J373,0)</f>
        <v>0</v>
      </c>
      <c r="BG373" s="171">
        <f>IF(N373="zákl. přenesená",J373,0)</f>
        <v>0</v>
      </c>
      <c r="BH373" s="171">
        <f>IF(N373="sníž. přenesená",J373,0)</f>
        <v>0</v>
      </c>
      <c r="BI373" s="171">
        <f>IF(N373="nulová",J373,0)</f>
        <v>0</v>
      </c>
      <c r="BJ373" s="18" t="s">
        <v>80</v>
      </c>
      <c r="BK373" s="171">
        <f>ROUND(I373*H373,2)</f>
        <v>0</v>
      </c>
      <c r="BL373" s="18" t="s">
        <v>149</v>
      </c>
      <c r="BM373" s="170" t="s">
        <v>490</v>
      </c>
    </row>
    <row r="374" spans="1:65" s="2" customFormat="1" ht="11.25">
      <c r="A374" s="33"/>
      <c r="B374" s="34"/>
      <c r="C374" s="33"/>
      <c r="D374" s="172" t="s">
        <v>151</v>
      </c>
      <c r="E374" s="33"/>
      <c r="F374" s="173" t="s">
        <v>477</v>
      </c>
      <c r="G374" s="33"/>
      <c r="H374" s="33"/>
      <c r="I374" s="94"/>
      <c r="J374" s="33"/>
      <c r="K374" s="33"/>
      <c r="L374" s="34"/>
      <c r="M374" s="174"/>
      <c r="N374" s="175"/>
      <c r="O374" s="59"/>
      <c r="P374" s="59"/>
      <c r="Q374" s="59"/>
      <c r="R374" s="59"/>
      <c r="S374" s="59"/>
      <c r="T374" s="60"/>
      <c r="U374" s="33"/>
      <c r="V374" s="33"/>
      <c r="W374" s="33"/>
      <c r="X374" s="33"/>
      <c r="Y374" s="33"/>
      <c r="Z374" s="33"/>
      <c r="AA374" s="33"/>
      <c r="AB374" s="33"/>
      <c r="AC374" s="33"/>
      <c r="AD374" s="33"/>
      <c r="AE374" s="33"/>
      <c r="AT374" s="18" t="s">
        <v>151</v>
      </c>
      <c r="AU374" s="18" t="s">
        <v>82</v>
      </c>
    </row>
    <row r="375" spans="1:65" s="13" customFormat="1" ht="22.5">
      <c r="B375" s="177"/>
      <c r="D375" s="172" t="s">
        <v>155</v>
      </c>
      <c r="E375" s="178" t="s">
        <v>1</v>
      </c>
      <c r="F375" s="179" t="s">
        <v>491</v>
      </c>
      <c r="H375" s="180">
        <v>17</v>
      </c>
      <c r="I375" s="181"/>
      <c r="L375" s="177"/>
      <c r="M375" s="182"/>
      <c r="N375" s="183"/>
      <c r="O375" s="183"/>
      <c r="P375" s="183"/>
      <c r="Q375" s="183"/>
      <c r="R375" s="183"/>
      <c r="S375" s="183"/>
      <c r="T375" s="184"/>
      <c r="AT375" s="178" t="s">
        <v>155</v>
      </c>
      <c r="AU375" s="178" t="s">
        <v>82</v>
      </c>
      <c r="AV375" s="13" t="s">
        <v>82</v>
      </c>
      <c r="AW375" s="13" t="s">
        <v>3</v>
      </c>
      <c r="AX375" s="13" t="s">
        <v>72</v>
      </c>
      <c r="AY375" s="178" t="s">
        <v>141</v>
      </c>
    </row>
    <row r="376" spans="1:65" s="16" customFormat="1" ht="11.25">
      <c r="B376" s="210"/>
      <c r="D376" s="172" t="s">
        <v>155</v>
      </c>
      <c r="E376" s="211" t="s">
        <v>1</v>
      </c>
      <c r="F376" s="212" t="s">
        <v>370</v>
      </c>
      <c r="H376" s="213">
        <v>17</v>
      </c>
      <c r="I376" s="214"/>
      <c r="L376" s="210"/>
      <c r="M376" s="215"/>
      <c r="N376" s="216"/>
      <c r="O376" s="216"/>
      <c r="P376" s="216"/>
      <c r="Q376" s="216"/>
      <c r="R376" s="216"/>
      <c r="S376" s="216"/>
      <c r="T376" s="217"/>
      <c r="AT376" s="211" t="s">
        <v>155</v>
      </c>
      <c r="AU376" s="211" t="s">
        <v>82</v>
      </c>
      <c r="AV376" s="16" t="s">
        <v>305</v>
      </c>
      <c r="AW376" s="16" t="s">
        <v>3</v>
      </c>
      <c r="AX376" s="16" t="s">
        <v>72</v>
      </c>
      <c r="AY376" s="211" t="s">
        <v>141</v>
      </c>
    </row>
    <row r="377" spans="1:65" s="13" customFormat="1" ht="11.25">
      <c r="B377" s="177"/>
      <c r="D377" s="172" t="s">
        <v>155</v>
      </c>
      <c r="E377" s="178" t="s">
        <v>1</v>
      </c>
      <c r="F377" s="179" t="s">
        <v>492</v>
      </c>
      <c r="H377" s="180">
        <v>17.850000000000001</v>
      </c>
      <c r="I377" s="181"/>
      <c r="L377" s="177"/>
      <c r="M377" s="182"/>
      <c r="N377" s="183"/>
      <c r="O377" s="183"/>
      <c r="P377" s="183"/>
      <c r="Q377" s="183"/>
      <c r="R377" s="183"/>
      <c r="S377" s="183"/>
      <c r="T377" s="184"/>
      <c r="AT377" s="178" t="s">
        <v>155</v>
      </c>
      <c r="AU377" s="178" t="s">
        <v>82</v>
      </c>
      <c r="AV377" s="13" t="s">
        <v>82</v>
      </c>
      <c r="AW377" s="13" t="s">
        <v>29</v>
      </c>
      <c r="AX377" s="13" t="s">
        <v>80</v>
      </c>
      <c r="AY377" s="178" t="s">
        <v>141</v>
      </c>
    </row>
    <row r="378" spans="1:65" s="15" customFormat="1" ht="22.5">
      <c r="B378" s="193"/>
      <c r="D378" s="172" t="s">
        <v>155</v>
      </c>
      <c r="E378" s="194" t="s">
        <v>1</v>
      </c>
      <c r="F378" s="195" t="s">
        <v>458</v>
      </c>
      <c r="H378" s="194" t="s">
        <v>1</v>
      </c>
      <c r="I378" s="196"/>
      <c r="L378" s="193"/>
      <c r="M378" s="197"/>
      <c r="N378" s="198"/>
      <c r="O378" s="198"/>
      <c r="P378" s="198"/>
      <c r="Q378" s="198"/>
      <c r="R378" s="198"/>
      <c r="S378" s="198"/>
      <c r="T378" s="199"/>
      <c r="AT378" s="194" t="s">
        <v>155</v>
      </c>
      <c r="AU378" s="194" t="s">
        <v>82</v>
      </c>
      <c r="AV378" s="15" t="s">
        <v>80</v>
      </c>
      <c r="AW378" s="15" t="s">
        <v>3</v>
      </c>
      <c r="AX378" s="15" t="s">
        <v>72</v>
      </c>
      <c r="AY378" s="194" t="s">
        <v>141</v>
      </c>
    </row>
    <row r="379" spans="1:65" s="2" customFormat="1" ht="21.75" customHeight="1">
      <c r="A379" s="33"/>
      <c r="B379" s="158"/>
      <c r="C379" s="159" t="s">
        <v>493</v>
      </c>
      <c r="D379" s="159" t="s">
        <v>144</v>
      </c>
      <c r="E379" s="160" t="s">
        <v>494</v>
      </c>
      <c r="F379" s="161" t="s">
        <v>495</v>
      </c>
      <c r="G379" s="162" t="s">
        <v>169</v>
      </c>
      <c r="H379" s="163">
        <v>886</v>
      </c>
      <c r="I379" s="164"/>
      <c r="J379" s="165">
        <f>ROUND(I379*H379,2)</f>
        <v>0</v>
      </c>
      <c r="K379" s="161" t="s">
        <v>148</v>
      </c>
      <c r="L379" s="34"/>
      <c r="M379" s="166" t="s">
        <v>1</v>
      </c>
      <c r="N379" s="167" t="s">
        <v>37</v>
      </c>
      <c r="O379" s="59"/>
      <c r="P379" s="168">
        <f>O379*H379</f>
        <v>0</v>
      </c>
      <c r="Q379" s="168">
        <v>0.16703000000000001</v>
      </c>
      <c r="R379" s="168">
        <f>Q379*H379</f>
        <v>147.98858000000001</v>
      </c>
      <c r="S379" s="168">
        <v>0</v>
      </c>
      <c r="T379" s="169">
        <f>S379*H379</f>
        <v>0</v>
      </c>
      <c r="U379" s="33"/>
      <c r="V379" s="33"/>
      <c r="W379" s="33"/>
      <c r="X379" s="33"/>
      <c r="Y379" s="33"/>
      <c r="Z379" s="33"/>
      <c r="AA379" s="33"/>
      <c r="AB379" s="33"/>
      <c r="AC379" s="33"/>
      <c r="AD379" s="33"/>
      <c r="AE379" s="33"/>
      <c r="AR379" s="170" t="s">
        <v>149</v>
      </c>
      <c r="AT379" s="170" t="s">
        <v>144</v>
      </c>
      <c r="AU379" s="170" t="s">
        <v>82</v>
      </c>
      <c r="AY379" s="18" t="s">
        <v>141</v>
      </c>
      <c r="BE379" s="171">
        <f>IF(N379="základní",J379,0)</f>
        <v>0</v>
      </c>
      <c r="BF379" s="171">
        <f>IF(N379="snížená",J379,0)</f>
        <v>0</v>
      </c>
      <c r="BG379" s="171">
        <f>IF(N379="zákl. přenesená",J379,0)</f>
        <v>0</v>
      </c>
      <c r="BH379" s="171">
        <f>IF(N379="sníž. přenesená",J379,0)</f>
        <v>0</v>
      </c>
      <c r="BI379" s="171">
        <f>IF(N379="nulová",J379,0)</f>
        <v>0</v>
      </c>
      <c r="BJ379" s="18" t="s">
        <v>80</v>
      </c>
      <c r="BK379" s="171">
        <f>ROUND(I379*H379,2)</f>
        <v>0</v>
      </c>
      <c r="BL379" s="18" t="s">
        <v>149</v>
      </c>
      <c r="BM379" s="170" t="s">
        <v>496</v>
      </c>
    </row>
    <row r="380" spans="1:65" s="2" customFormat="1" ht="39">
      <c r="A380" s="33"/>
      <c r="B380" s="34"/>
      <c r="C380" s="33"/>
      <c r="D380" s="172" t="s">
        <v>151</v>
      </c>
      <c r="E380" s="33"/>
      <c r="F380" s="173" t="s">
        <v>497</v>
      </c>
      <c r="G380" s="33"/>
      <c r="H380" s="33"/>
      <c r="I380" s="94"/>
      <c r="J380" s="33"/>
      <c r="K380" s="33"/>
      <c r="L380" s="34"/>
      <c r="M380" s="174"/>
      <c r="N380" s="175"/>
      <c r="O380" s="59"/>
      <c r="P380" s="59"/>
      <c r="Q380" s="59"/>
      <c r="R380" s="59"/>
      <c r="S380" s="59"/>
      <c r="T380" s="60"/>
      <c r="U380" s="33"/>
      <c r="V380" s="33"/>
      <c r="W380" s="33"/>
      <c r="X380" s="33"/>
      <c r="Y380" s="33"/>
      <c r="Z380" s="33"/>
      <c r="AA380" s="33"/>
      <c r="AB380" s="33"/>
      <c r="AC380" s="33"/>
      <c r="AD380" s="33"/>
      <c r="AE380" s="33"/>
      <c r="AT380" s="18" t="s">
        <v>151</v>
      </c>
      <c r="AU380" s="18" t="s">
        <v>82</v>
      </c>
    </row>
    <row r="381" spans="1:65" s="2" customFormat="1" ht="68.25">
      <c r="A381" s="33"/>
      <c r="B381" s="34"/>
      <c r="C381" s="33"/>
      <c r="D381" s="172" t="s">
        <v>153</v>
      </c>
      <c r="E381" s="33"/>
      <c r="F381" s="176" t="s">
        <v>498</v>
      </c>
      <c r="G381" s="33"/>
      <c r="H381" s="33"/>
      <c r="I381" s="94"/>
      <c r="J381" s="33"/>
      <c r="K381" s="33"/>
      <c r="L381" s="34"/>
      <c r="M381" s="174"/>
      <c r="N381" s="175"/>
      <c r="O381" s="59"/>
      <c r="P381" s="59"/>
      <c r="Q381" s="59"/>
      <c r="R381" s="59"/>
      <c r="S381" s="59"/>
      <c r="T381" s="60"/>
      <c r="U381" s="33"/>
      <c r="V381" s="33"/>
      <c r="W381" s="33"/>
      <c r="X381" s="33"/>
      <c r="Y381" s="33"/>
      <c r="Z381" s="33"/>
      <c r="AA381" s="33"/>
      <c r="AB381" s="33"/>
      <c r="AC381" s="33"/>
      <c r="AD381" s="33"/>
      <c r="AE381" s="33"/>
      <c r="AT381" s="18" t="s">
        <v>153</v>
      </c>
      <c r="AU381" s="18" t="s">
        <v>82</v>
      </c>
    </row>
    <row r="382" spans="1:65" s="15" customFormat="1" ht="11.25">
      <c r="B382" s="193"/>
      <c r="D382" s="172" t="s">
        <v>155</v>
      </c>
      <c r="E382" s="194" t="s">
        <v>1</v>
      </c>
      <c r="F382" s="195" t="s">
        <v>499</v>
      </c>
      <c r="H382" s="194" t="s">
        <v>1</v>
      </c>
      <c r="I382" s="196"/>
      <c r="L382" s="193"/>
      <c r="M382" s="197"/>
      <c r="N382" s="198"/>
      <c r="O382" s="198"/>
      <c r="P382" s="198"/>
      <c r="Q382" s="198"/>
      <c r="R382" s="198"/>
      <c r="S382" s="198"/>
      <c r="T382" s="199"/>
      <c r="AT382" s="194" t="s">
        <v>155</v>
      </c>
      <c r="AU382" s="194" t="s">
        <v>82</v>
      </c>
      <c r="AV382" s="15" t="s">
        <v>80</v>
      </c>
      <c r="AW382" s="15" t="s">
        <v>29</v>
      </c>
      <c r="AX382" s="15" t="s">
        <v>72</v>
      </c>
      <c r="AY382" s="194" t="s">
        <v>141</v>
      </c>
    </row>
    <row r="383" spans="1:65" s="13" customFormat="1" ht="11.25">
      <c r="B383" s="177"/>
      <c r="D383" s="172" t="s">
        <v>155</v>
      </c>
      <c r="E383" s="178" t="s">
        <v>1</v>
      </c>
      <c r="F383" s="179" t="s">
        <v>500</v>
      </c>
      <c r="H383" s="180">
        <v>677</v>
      </c>
      <c r="I383" s="181"/>
      <c r="L383" s="177"/>
      <c r="M383" s="182"/>
      <c r="N383" s="183"/>
      <c r="O383" s="183"/>
      <c r="P383" s="183"/>
      <c r="Q383" s="183"/>
      <c r="R383" s="183"/>
      <c r="S383" s="183"/>
      <c r="T383" s="184"/>
      <c r="AT383" s="178" t="s">
        <v>155</v>
      </c>
      <c r="AU383" s="178" t="s">
        <v>82</v>
      </c>
      <c r="AV383" s="13" t="s">
        <v>82</v>
      </c>
      <c r="AW383" s="13" t="s">
        <v>29</v>
      </c>
      <c r="AX383" s="13" t="s">
        <v>72</v>
      </c>
      <c r="AY383" s="178" t="s">
        <v>141</v>
      </c>
    </row>
    <row r="384" spans="1:65" s="13" customFormat="1" ht="11.25">
      <c r="B384" s="177"/>
      <c r="D384" s="172" t="s">
        <v>155</v>
      </c>
      <c r="E384" s="178" t="s">
        <v>1</v>
      </c>
      <c r="F384" s="179" t="s">
        <v>501</v>
      </c>
      <c r="H384" s="180">
        <v>40</v>
      </c>
      <c r="I384" s="181"/>
      <c r="L384" s="177"/>
      <c r="M384" s="182"/>
      <c r="N384" s="183"/>
      <c r="O384" s="183"/>
      <c r="P384" s="183"/>
      <c r="Q384" s="183"/>
      <c r="R384" s="183"/>
      <c r="S384" s="183"/>
      <c r="T384" s="184"/>
      <c r="AT384" s="178" t="s">
        <v>155</v>
      </c>
      <c r="AU384" s="178" t="s">
        <v>82</v>
      </c>
      <c r="AV384" s="13" t="s">
        <v>82</v>
      </c>
      <c r="AW384" s="13" t="s">
        <v>29</v>
      </c>
      <c r="AX384" s="13" t="s">
        <v>72</v>
      </c>
      <c r="AY384" s="178" t="s">
        <v>141</v>
      </c>
    </row>
    <row r="385" spans="1:65" s="13" customFormat="1" ht="11.25">
      <c r="B385" s="177"/>
      <c r="D385" s="172" t="s">
        <v>155</v>
      </c>
      <c r="E385" s="178" t="s">
        <v>1</v>
      </c>
      <c r="F385" s="179" t="s">
        <v>502</v>
      </c>
      <c r="H385" s="180">
        <v>40</v>
      </c>
      <c r="I385" s="181"/>
      <c r="L385" s="177"/>
      <c r="M385" s="182"/>
      <c r="N385" s="183"/>
      <c r="O385" s="183"/>
      <c r="P385" s="183"/>
      <c r="Q385" s="183"/>
      <c r="R385" s="183"/>
      <c r="S385" s="183"/>
      <c r="T385" s="184"/>
      <c r="AT385" s="178" t="s">
        <v>155</v>
      </c>
      <c r="AU385" s="178" t="s">
        <v>82</v>
      </c>
      <c r="AV385" s="13" t="s">
        <v>82</v>
      </c>
      <c r="AW385" s="13" t="s">
        <v>29</v>
      </c>
      <c r="AX385" s="13" t="s">
        <v>72</v>
      </c>
      <c r="AY385" s="178" t="s">
        <v>141</v>
      </c>
    </row>
    <row r="386" spans="1:65" s="13" customFormat="1" ht="11.25">
      <c r="B386" s="177"/>
      <c r="D386" s="172" t="s">
        <v>155</v>
      </c>
      <c r="E386" s="178" t="s">
        <v>1</v>
      </c>
      <c r="F386" s="179" t="s">
        <v>503</v>
      </c>
      <c r="H386" s="180">
        <v>129</v>
      </c>
      <c r="I386" s="181"/>
      <c r="L386" s="177"/>
      <c r="M386" s="182"/>
      <c r="N386" s="183"/>
      <c r="O386" s="183"/>
      <c r="P386" s="183"/>
      <c r="Q386" s="183"/>
      <c r="R386" s="183"/>
      <c r="S386" s="183"/>
      <c r="T386" s="184"/>
      <c r="AT386" s="178" t="s">
        <v>155</v>
      </c>
      <c r="AU386" s="178" t="s">
        <v>82</v>
      </c>
      <c r="AV386" s="13" t="s">
        <v>82</v>
      </c>
      <c r="AW386" s="13" t="s">
        <v>29</v>
      </c>
      <c r="AX386" s="13" t="s">
        <v>72</v>
      </c>
      <c r="AY386" s="178" t="s">
        <v>141</v>
      </c>
    </row>
    <row r="387" spans="1:65" s="14" customFormat="1" ht="11.25">
      <c r="B387" s="185"/>
      <c r="D387" s="172" t="s">
        <v>155</v>
      </c>
      <c r="E387" s="186" t="s">
        <v>85</v>
      </c>
      <c r="F387" s="187" t="s">
        <v>158</v>
      </c>
      <c r="H387" s="188">
        <v>886</v>
      </c>
      <c r="I387" s="189"/>
      <c r="L387" s="185"/>
      <c r="M387" s="190"/>
      <c r="N387" s="191"/>
      <c r="O387" s="191"/>
      <c r="P387" s="191"/>
      <c r="Q387" s="191"/>
      <c r="R387" s="191"/>
      <c r="S387" s="191"/>
      <c r="T387" s="192"/>
      <c r="AT387" s="186" t="s">
        <v>155</v>
      </c>
      <c r="AU387" s="186" t="s">
        <v>82</v>
      </c>
      <c r="AV387" s="14" t="s">
        <v>149</v>
      </c>
      <c r="AW387" s="14" t="s">
        <v>29</v>
      </c>
      <c r="AX387" s="14" t="s">
        <v>80</v>
      </c>
      <c r="AY387" s="186" t="s">
        <v>141</v>
      </c>
    </row>
    <row r="388" spans="1:65" s="15" customFormat="1" ht="22.5">
      <c r="B388" s="193"/>
      <c r="D388" s="172" t="s">
        <v>155</v>
      </c>
      <c r="E388" s="194" t="s">
        <v>1</v>
      </c>
      <c r="F388" s="195" t="s">
        <v>458</v>
      </c>
      <c r="H388" s="194" t="s">
        <v>1</v>
      </c>
      <c r="I388" s="196"/>
      <c r="L388" s="193"/>
      <c r="M388" s="197"/>
      <c r="N388" s="198"/>
      <c r="O388" s="198"/>
      <c r="P388" s="198"/>
      <c r="Q388" s="198"/>
      <c r="R388" s="198"/>
      <c r="S388" s="198"/>
      <c r="T388" s="199"/>
      <c r="AT388" s="194" t="s">
        <v>155</v>
      </c>
      <c r="AU388" s="194" t="s">
        <v>82</v>
      </c>
      <c r="AV388" s="15" t="s">
        <v>80</v>
      </c>
      <c r="AW388" s="15" t="s">
        <v>29</v>
      </c>
      <c r="AX388" s="15" t="s">
        <v>72</v>
      </c>
      <c r="AY388" s="194" t="s">
        <v>141</v>
      </c>
    </row>
    <row r="389" spans="1:65" s="2" customFormat="1" ht="16.5" customHeight="1">
      <c r="A389" s="33"/>
      <c r="B389" s="158"/>
      <c r="C389" s="200" t="s">
        <v>504</v>
      </c>
      <c r="D389" s="200" t="s">
        <v>274</v>
      </c>
      <c r="E389" s="201" t="s">
        <v>505</v>
      </c>
      <c r="F389" s="202" t="s">
        <v>506</v>
      </c>
      <c r="G389" s="203" t="s">
        <v>169</v>
      </c>
      <c r="H389" s="204">
        <v>939.60299999999995</v>
      </c>
      <c r="I389" s="205"/>
      <c r="J389" s="206">
        <f>ROUND(I389*H389,2)</f>
        <v>0</v>
      </c>
      <c r="K389" s="202" t="s">
        <v>148</v>
      </c>
      <c r="L389" s="207"/>
      <c r="M389" s="208" t="s">
        <v>1</v>
      </c>
      <c r="N389" s="209" t="s">
        <v>37</v>
      </c>
      <c r="O389" s="59"/>
      <c r="P389" s="168">
        <f>O389*H389</f>
        <v>0</v>
      </c>
      <c r="Q389" s="168">
        <v>0.11799999999999999</v>
      </c>
      <c r="R389" s="168">
        <f>Q389*H389</f>
        <v>110.87315399999999</v>
      </c>
      <c r="S389" s="168">
        <v>0</v>
      </c>
      <c r="T389" s="169">
        <f>S389*H389</f>
        <v>0</v>
      </c>
      <c r="U389" s="33"/>
      <c r="V389" s="33"/>
      <c r="W389" s="33"/>
      <c r="X389" s="33"/>
      <c r="Y389" s="33"/>
      <c r="Z389" s="33"/>
      <c r="AA389" s="33"/>
      <c r="AB389" s="33"/>
      <c r="AC389" s="33"/>
      <c r="AD389" s="33"/>
      <c r="AE389" s="33"/>
      <c r="AR389" s="170" t="s">
        <v>234</v>
      </c>
      <c r="AT389" s="170" t="s">
        <v>274</v>
      </c>
      <c r="AU389" s="170" t="s">
        <v>82</v>
      </c>
      <c r="AY389" s="18" t="s">
        <v>141</v>
      </c>
      <c r="BE389" s="171">
        <f>IF(N389="základní",J389,0)</f>
        <v>0</v>
      </c>
      <c r="BF389" s="171">
        <f>IF(N389="snížená",J389,0)</f>
        <v>0</v>
      </c>
      <c r="BG389" s="171">
        <f>IF(N389="zákl. přenesená",J389,0)</f>
        <v>0</v>
      </c>
      <c r="BH389" s="171">
        <f>IF(N389="sníž. přenesená",J389,0)</f>
        <v>0</v>
      </c>
      <c r="BI389" s="171">
        <f>IF(N389="nulová",J389,0)</f>
        <v>0</v>
      </c>
      <c r="BJ389" s="18" t="s">
        <v>80</v>
      </c>
      <c r="BK389" s="171">
        <f>ROUND(I389*H389,2)</f>
        <v>0</v>
      </c>
      <c r="BL389" s="18" t="s">
        <v>149</v>
      </c>
      <c r="BM389" s="170" t="s">
        <v>507</v>
      </c>
    </row>
    <row r="390" spans="1:65" s="2" customFormat="1" ht="11.25">
      <c r="A390" s="33"/>
      <c r="B390" s="34"/>
      <c r="C390" s="33"/>
      <c r="D390" s="172" t="s">
        <v>151</v>
      </c>
      <c r="E390" s="33"/>
      <c r="F390" s="173" t="s">
        <v>506</v>
      </c>
      <c r="G390" s="33"/>
      <c r="H390" s="33"/>
      <c r="I390" s="94"/>
      <c r="J390" s="33"/>
      <c r="K390" s="33"/>
      <c r="L390" s="34"/>
      <c r="M390" s="174"/>
      <c r="N390" s="175"/>
      <c r="O390" s="59"/>
      <c r="P390" s="59"/>
      <c r="Q390" s="59"/>
      <c r="R390" s="59"/>
      <c r="S390" s="59"/>
      <c r="T390" s="60"/>
      <c r="U390" s="33"/>
      <c r="V390" s="33"/>
      <c r="W390" s="33"/>
      <c r="X390" s="33"/>
      <c r="Y390" s="33"/>
      <c r="Z390" s="33"/>
      <c r="AA390" s="33"/>
      <c r="AB390" s="33"/>
      <c r="AC390" s="33"/>
      <c r="AD390" s="33"/>
      <c r="AE390" s="33"/>
      <c r="AT390" s="18" t="s">
        <v>151</v>
      </c>
      <c r="AU390" s="18" t="s">
        <v>82</v>
      </c>
    </row>
    <row r="391" spans="1:65" s="13" customFormat="1" ht="22.5">
      <c r="B391" s="177"/>
      <c r="D391" s="172" t="s">
        <v>155</v>
      </c>
      <c r="E391" s="178" t="s">
        <v>1</v>
      </c>
      <c r="F391" s="179" t="s">
        <v>508</v>
      </c>
      <c r="H391" s="180">
        <v>886</v>
      </c>
      <c r="I391" s="181"/>
      <c r="L391" s="177"/>
      <c r="M391" s="182"/>
      <c r="N391" s="183"/>
      <c r="O391" s="183"/>
      <c r="P391" s="183"/>
      <c r="Q391" s="183"/>
      <c r="R391" s="183"/>
      <c r="S391" s="183"/>
      <c r="T391" s="184"/>
      <c r="AT391" s="178" t="s">
        <v>155</v>
      </c>
      <c r="AU391" s="178" t="s">
        <v>82</v>
      </c>
      <c r="AV391" s="13" t="s">
        <v>82</v>
      </c>
      <c r="AW391" s="13" t="s">
        <v>29</v>
      </c>
      <c r="AX391" s="13" t="s">
        <v>72</v>
      </c>
      <c r="AY391" s="178" t="s">
        <v>141</v>
      </c>
    </row>
    <row r="392" spans="1:65" s="13" customFormat="1" ht="11.25">
      <c r="B392" s="177"/>
      <c r="D392" s="172" t="s">
        <v>155</v>
      </c>
      <c r="E392" s="178" t="s">
        <v>1</v>
      </c>
      <c r="F392" s="179" t="s">
        <v>509</v>
      </c>
      <c r="H392" s="180">
        <v>930.3</v>
      </c>
      <c r="I392" s="181"/>
      <c r="L392" s="177"/>
      <c r="M392" s="182"/>
      <c r="N392" s="183"/>
      <c r="O392" s="183"/>
      <c r="P392" s="183"/>
      <c r="Q392" s="183"/>
      <c r="R392" s="183"/>
      <c r="S392" s="183"/>
      <c r="T392" s="184"/>
      <c r="AT392" s="178" t="s">
        <v>155</v>
      </c>
      <c r="AU392" s="178" t="s">
        <v>82</v>
      </c>
      <c r="AV392" s="13" t="s">
        <v>82</v>
      </c>
      <c r="AW392" s="13" t="s">
        <v>29</v>
      </c>
      <c r="AX392" s="13" t="s">
        <v>80</v>
      </c>
      <c r="AY392" s="178" t="s">
        <v>141</v>
      </c>
    </row>
    <row r="393" spans="1:65" s="15" customFormat="1" ht="22.5">
      <c r="B393" s="193"/>
      <c r="D393" s="172" t="s">
        <v>155</v>
      </c>
      <c r="E393" s="194" t="s">
        <v>1</v>
      </c>
      <c r="F393" s="195" t="s">
        <v>458</v>
      </c>
      <c r="H393" s="194" t="s">
        <v>1</v>
      </c>
      <c r="I393" s="196"/>
      <c r="L393" s="193"/>
      <c r="M393" s="197"/>
      <c r="N393" s="198"/>
      <c r="O393" s="198"/>
      <c r="P393" s="198"/>
      <c r="Q393" s="198"/>
      <c r="R393" s="198"/>
      <c r="S393" s="198"/>
      <c r="T393" s="199"/>
      <c r="AT393" s="194" t="s">
        <v>155</v>
      </c>
      <c r="AU393" s="194" t="s">
        <v>82</v>
      </c>
      <c r="AV393" s="15" t="s">
        <v>80</v>
      </c>
      <c r="AW393" s="15" t="s">
        <v>29</v>
      </c>
      <c r="AX393" s="15" t="s">
        <v>72</v>
      </c>
      <c r="AY393" s="194" t="s">
        <v>141</v>
      </c>
    </row>
    <row r="394" spans="1:65" s="13" customFormat="1" ht="11.25">
      <c r="B394" s="177"/>
      <c r="D394" s="172" t="s">
        <v>155</v>
      </c>
      <c r="F394" s="179" t="s">
        <v>510</v>
      </c>
      <c r="H394" s="180">
        <v>939.60299999999995</v>
      </c>
      <c r="I394" s="181"/>
      <c r="L394" s="177"/>
      <c r="M394" s="182"/>
      <c r="N394" s="183"/>
      <c r="O394" s="183"/>
      <c r="P394" s="183"/>
      <c r="Q394" s="183"/>
      <c r="R394" s="183"/>
      <c r="S394" s="183"/>
      <c r="T394" s="184"/>
      <c r="AT394" s="178" t="s">
        <v>155</v>
      </c>
      <c r="AU394" s="178" t="s">
        <v>82</v>
      </c>
      <c r="AV394" s="13" t="s">
        <v>82</v>
      </c>
      <c r="AW394" s="13" t="s">
        <v>3</v>
      </c>
      <c r="AX394" s="13" t="s">
        <v>80</v>
      </c>
      <c r="AY394" s="178" t="s">
        <v>141</v>
      </c>
    </row>
    <row r="395" spans="1:65" s="2" customFormat="1" ht="21.75" customHeight="1">
      <c r="A395" s="33"/>
      <c r="B395" s="158"/>
      <c r="C395" s="159" t="s">
        <v>511</v>
      </c>
      <c r="D395" s="159" t="s">
        <v>144</v>
      </c>
      <c r="E395" s="160" t="s">
        <v>512</v>
      </c>
      <c r="F395" s="161" t="s">
        <v>513</v>
      </c>
      <c r="G395" s="162" t="s">
        <v>169</v>
      </c>
      <c r="H395" s="163">
        <v>2321</v>
      </c>
      <c r="I395" s="164"/>
      <c r="J395" s="165">
        <f>ROUND(I395*H395,2)</f>
        <v>0</v>
      </c>
      <c r="K395" s="161" t="s">
        <v>148</v>
      </c>
      <c r="L395" s="34"/>
      <c r="M395" s="166" t="s">
        <v>1</v>
      </c>
      <c r="N395" s="167" t="s">
        <v>37</v>
      </c>
      <c r="O395" s="59"/>
      <c r="P395" s="168">
        <f>O395*H395</f>
        <v>0</v>
      </c>
      <c r="Q395" s="168">
        <v>0.10100000000000001</v>
      </c>
      <c r="R395" s="168">
        <f>Q395*H395</f>
        <v>234.42100000000002</v>
      </c>
      <c r="S395" s="168">
        <v>0</v>
      </c>
      <c r="T395" s="169">
        <f>S395*H395</f>
        <v>0</v>
      </c>
      <c r="U395" s="33"/>
      <c r="V395" s="33"/>
      <c r="W395" s="33"/>
      <c r="X395" s="33"/>
      <c r="Y395" s="33"/>
      <c r="Z395" s="33"/>
      <c r="AA395" s="33"/>
      <c r="AB395" s="33"/>
      <c r="AC395" s="33"/>
      <c r="AD395" s="33"/>
      <c r="AE395" s="33"/>
      <c r="AR395" s="170" t="s">
        <v>149</v>
      </c>
      <c r="AT395" s="170" t="s">
        <v>144</v>
      </c>
      <c r="AU395" s="170" t="s">
        <v>82</v>
      </c>
      <c r="AY395" s="18" t="s">
        <v>141</v>
      </c>
      <c r="BE395" s="171">
        <f>IF(N395="základní",J395,0)</f>
        <v>0</v>
      </c>
      <c r="BF395" s="171">
        <f>IF(N395="snížená",J395,0)</f>
        <v>0</v>
      </c>
      <c r="BG395" s="171">
        <f>IF(N395="zákl. přenesená",J395,0)</f>
        <v>0</v>
      </c>
      <c r="BH395" s="171">
        <f>IF(N395="sníž. přenesená",J395,0)</f>
        <v>0</v>
      </c>
      <c r="BI395" s="171">
        <f>IF(N395="nulová",J395,0)</f>
        <v>0</v>
      </c>
      <c r="BJ395" s="18" t="s">
        <v>80</v>
      </c>
      <c r="BK395" s="171">
        <f>ROUND(I395*H395,2)</f>
        <v>0</v>
      </c>
      <c r="BL395" s="18" t="s">
        <v>149</v>
      </c>
      <c r="BM395" s="170" t="s">
        <v>514</v>
      </c>
    </row>
    <row r="396" spans="1:65" s="2" customFormat="1" ht="48.75">
      <c r="A396" s="33"/>
      <c r="B396" s="34"/>
      <c r="C396" s="33"/>
      <c r="D396" s="172" t="s">
        <v>151</v>
      </c>
      <c r="E396" s="33"/>
      <c r="F396" s="173" t="s">
        <v>515</v>
      </c>
      <c r="G396" s="33"/>
      <c r="H396" s="33"/>
      <c r="I396" s="94"/>
      <c r="J396" s="33"/>
      <c r="K396" s="33"/>
      <c r="L396" s="34"/>
      <c r="M396" s="174"/>
      <c r="N396" s="175"/>
      <c r="O396" s="59"/>
      <c r="P396" s="59"/>
      <c r="Q396" s="59"/>
      <c r="R396" s="59"/>
      <c r="S396" s="59"/>
      <c r="T396" s="60"/>
      <c r="U396" s="33"/>
      <c r="V396" s="33"/>
      <c r="W396" s="33"/>
      <c r="X396" s="33"/>
      <c r="Y396" s="33"/>
      <c r="Z396" s="33"/>
      <c r="AA396" s="33"/>
      <c r="AB396" s="33"/>
      <c r="AC396" s="33"/>
      <c r="AD396" s="33"/>
      <c r="AE396" s="33"/>
      <c r="AT396" s="18" t="s">
        <v>151</v>
      </c>
      <c r="AU396" s="18" t="s">
        <v>82</v>
      </c>
    </row>
    <row r="397" spans="1:65" s="2" customFormat="1" ht="78">
      <c r="A397" s="33"/>
      <c r="B397" s="34"/>
      <c r="C397" s="33"/>
      <c r="D397" s="172" t="s">
        <v>153</v>
      </c>
      <c r="E397" s="33"/>
      <c r="F397" s="176" t="s">
        <v>516</v>
      </c>
      <c r="G397" s="33"/>
      <c r="H397" s="33"/>
      <c r="I397" s="94"/>
      <c r="J397" s="33"/>
      <c r="K397" s="33"/>
      <c r="L397" s="34"/>
      <c r="M397" s="174"/>
      <c r="N397" s="175"/>
      <c r="O397" s="59"/>
      <c r="P397" s="59"/>
      <c r="Q397" s="59"/>
      <c r="R397" s="59"/>
      <c r="S397" s="59"/>
      <c r="T397" s="60"/>
      <c r="U397" s="33"/>
      <c r="V397" s="33"/>
      <c r="W397" s="33"/>
      <c r="X397" s="33"/>
      <c r="Y397" s="33"/>
      <c r="Z397" s="33"/>
      <c r="AA397" s="33"/>
      <c r="AB397" s="33"/>
      <c r="AC397" s="33"/>
      <c r="AD397" s="33"/>
      <c r="AE397" s="33"/>
      <c r="AT397" s="18" t="s">
        <v>153</v>
      </c>
      <c r="AU397" s="18" t="s">
        <v>82</v>
      </c>
    </row>
    <row r="398" spans="1:65" s="13" customFormat="1" ht="33.75">
      <c r="B398" s="177"/>
      <c r="D398" s="172" t="s">
        <v>155</v>
      </c>
      <c r="E398" s="178" t="s">
        <v>1</v>
      </c>
      <c r="F398" s="179" t="s">
        <v>517</v>
      </c>
      <c r="H398" s="180">
        <v>2321</v>
      </c>
      <c r="I398" s="181"/>
      <c r="L398" s="177"/>
      <c r="M398" s="182"/>
      <c r="N398" s="183"/>
      <c r="O398" s="183"/>
      <c r="P398" s="183"/>
      <c r="Q398" s="183"/>
      <c r="R398" s="183"/>
      <c r="S398" s="183"/>
      <c r="T398" s="184"/>
      <c r="AT398" s="178" t="s">
        <v>155</v>
      </c>
      <c r="AU398" s="178" t="s">
        <v>82</v>
      </c>
      <c r="AV398" s="13" t="s">
        <v>82</v>
      </c>
      <c r="AW398" s="13" t="s">
        <v>29</v>
      </c>
      <c r="AX398" s="13" t="s">
        <v>80</v>
      </c>
      <c r="AY398" s="178" t="s">
        <v>141</v>
      </c>
    </row>
    <row r="399" spans="1:65" s="15" customFormat="1" ht="22.5">
      <c r="B399" s="193"/>
      <c r="D399" s="172" t="s">
        <v>155</v>
      </c>
      <c r="E399" s="194" t="s">
        <v>1</v>
      </c>
      <c r="F399" s="195" t="s">
        <v>458</v>
      </c>
      <c r="H399" s="194" t="s">
        <v>1</v>
      </c>
      <c r="I399" s="196"/>
      <c r="L399" s="193"/>
      <c r="M399" s="197"/>
      <c r="N399" s="198"/>
      <c r="O399" s="198"/>
      <c r="P399" s="198"/>
      <c r="Q399" s="198"/>
      <c r="R399" s="198"/>
      <c r="S399" s="198"/>
      <c r="T399" s="199"/>
      <c r="AT399" s="194" t="s">
        <v>155</v>
      </c>
      <c r="AU399" s="194" t="s">
        <v>82</v>
      </c>
      <c r="AV399" s="15" t="s">
        <v>80</v>
      </c>
      <c r="AW399" s="15" t="s">
        <v>29</v>
      </c>
      <c r="AX399" s="15" t="s">
        <v>72</v>
      </c>
      <c r="AY399" s="194" t="s">
        <v>141</v>
      </c>
    </row>
    <row r="400" spans="1:65" s="2" customFormat="1" ht="16.5" customHeight="1">
      <c r="A400" s="33"/>
      <c r="B400" s="158"/>
      <c r="C400" s="200" t="s">
        <v>518</v>
      </c>
      <c r="D400" s="200" t="s">
        <v>274</v>
      </c>
      <c r="E400" s="201" t="s">
        <v>519</v>
      </c>
      <c r="F400" s="202" t="s">
        <v>520</v>
      </c>
      <c r="G400" s="203" t="s">
        <v>169</v>
      </c>
      <c r="H400" s="204">
        <v>2063.25</v>
      </c>
      <c r="I400" s="205"/>
      <c r="J400" s="206">
        <f>ROUND(I400*H400,2)</f>
        <v>0</v>
      </c>
      <c r="K400" s="202" t="s">
        <v>148</v>
      </c>
      <c r="L400" s="207"/>
      <c r="M400" s="208" t="s">
        <v>1</v>
      </c>
      <c r="N400" s="209" t="s">
        <v>37</v>
      </c>
      <c r="O400" s="59"/>
      <c r="P400" s="168">
        <f>O400*H400</f>
        <v>0</v>
      </c>
      <c r="Q400" s="168">
        <v>0.13100000000000001</v>
      </c>
      <c r="R400" s="168">
        <f>Q400*H400</f>
        <v>270.28575000000001</v>
      </c>
      <c r="S400" s="168">
        <v>0</v>
      </c>
      <c r="T400" s="169">
        <f>S400*H400</f>
        <v>0</v>
      </c>
      <c r="U400" s="33"/>
      <c r="V400" s="33"/>
      <c r="W400" s="33"/>
      <c r="X400" s="33"/>
      <c r="Y400" s="33"/>
      <c r="Z400" s="33"/>
      <c r="AA400" s="33"/>
      <c r="AB400" s="33"/>
      <c r="AC400" s="33"/>
      <c r="AD400" s="33"/>
      <c r="AE400" s="33"/>
      <c r="AR400" s="170" t="s">
        <v>234</v>
      </c>
      <c r="AT400" s="170" t="s">
        <v>274</v>
      </c>
      <c r="AU400" s="170" t="s">
        <v>82</v>
      </c>
      <c r="AY400" s="18" t="s">
        <v>141</v>
      </c>
      <c r="BE400" s="171">
        <f>IF(N400="základní",J400,0)</f>
        <v>0</v>
      </c>
      <c r="BF400" s="171">
        <f>IF(N400="snížená",J400,0)</f>
        <v>0</v>
      </c>
      <c r="BG400" s="171">
        <f>IF(N400="zákl. přenesená",J400,0)</f>
        <v>0</v>
      </c>
      <c r="BH400" s="171">
        <f>IF(N400="sníž. přenesená",J400,0)</f>
        <v>0</v>
      </c>
      <c r="BI400" s="171">
        <f>IF(N400="nulová",J400,0)</f>
        <v>0</v>
      </c>
      <c r="BJ400" s="18" t="s">
        <v>80</v>
      </c>
      <c r="BK400" s="171">
        <f>ROUND(I400*H400,2)</f>
        <v>0</v>
      </c>
      <c r="BL400" s="18" t="s">
        <v>149</v>
      </c>
      <c r="BM400" s="170" t="s">
        <v>521</v>
      </c>
    </row>
    <row r="401" spans="1:65" s="2" customFormat="1" ht="11.25">
      <c r="A401" s="33"/>
      <c r="B401" s="34"/>
      <c r="C401" s="33"/>
      <c r="D401" s="172" t="s">
        <v>151</v>
      </c>
      <c r="E401" s="33"/>
      <c r="F401" s="173" t="s">
        <v>520</v>
      </c>
      <c r="G401" s="33"/>
      <c r="H401" s="33"/>
      <c r="I401" s="94"/>
      <c r="J401" s="33"/>
      <c r="K401" s="33"/>
      <c r="L401" s="34"/>
      <c r="M401" s="174"/>
      <c r="N401" s="175"/>
      <c r="O401" s="59"/>
      <c r="P401" s="59"/>
      <c r="Q401" s="59"/>
      <c r="R401" s="59"/>
      <c r="S401" s="59"/>
      <c r="T401" s="60"/>
      <c r="U401" s="33"/>
      <c r="V401" s="33"/>
      <c r="W401" s="33"/>
      <c r="X401" s="33"/>
      <c r="Y401" s="33"/>
      <c r="Z401" s="33"/>
      <c r="AA401" s="33"/>
      <c r="AB401" s="33"/>
      <c r="AC401" s="33"/>
      <c r="AD401" s="33"/>
      <c r="AE401" s="33"/>
      <c r="AT401" s="18" t="s">
        <v>151</v>
      </c>
      <c r="AU401" s="18" t="s">
        <v>82</v>
      </c>
    </row>
    <row r="402" spans="1:65" s="13" customFormat="1" ht="22.5">
      <c r="B402" s="177"/>
      <c r="D402" s="172" t="s">
        <v>155</v>
      </c>
      <c r="E402" s="178" t="s">
        <v>1</v>
      </c>
      <c r="F402" s="179" t="s">
        <v>522</v>
      </c>
      <c r="H402" s="180">
        <v>500</v>
      </c>
      <c r="I402" s="181"/>
      <c r="L402" s="177"/>
      <c r="M402" s="182"/>
      <c r="N402" s="183"/>
      <c r="O402" s="183"/>
      <c r="P402" s="183"/>
      <c r="Q402" s="183"/>
      <c r="R402" s="183"/>
      <c r="S402" s="183"/>
      <c r="T402" s="184"/>
      <c r="AT402" s="178" t="s">
        <v>155</v>
      </c>
      <c r="AU402" s="178" t="s">
        <v>82</v>
      </c>
      <c r="AV402" s="13" t="s">
        <v>82</v>
      </c>
      <c r="AW402" s="13" t="s">
        <v>29</v>
      </c>
      <c r="AX402" s="13" t="s">
        <v>72</v>
      </c>
      <c r="AY402" s="178" t="s">
        <v>141</v>
      </c>
    </row>
    <row r="403" spans="1:65" s="13" customFormat="1" ht="11.25">
      <c r="B403" s="177"/>
      <c r="D403" s="172" t="s">
        <v>155</v>
      </c>
      <c r="E403" s="178" t="s">
        <v>1</v>
      </c>
      <c r="F403" s="179" t="s">
        <v>523</v>
      </c>
      <c r="H403" s="180">
        <v>1330</v>
      </c>
      <c r="I403" s="181"/>
      <c r="L403" s="177"/>
      <c r="M403" s="182"/>
      <c r="N403" s="183"/>
      <c r="O403" s="183"/>
      <c r="P403" s="183"/>
      <c r="Q403" s="183"/>
      <c r="R403" s="183"/>
      <c r="S403" s="183"/>
      <c r="T403" s="184"/>
      <c r="AT403" s="178" t="s">
        <v>155</v>
      </c>
      <c r="AU403" s="178" t="s">
        <v>82</v>
      </c>
      <c r="AV403" s="13" t="s">
        <v>82</v>
      </c>
      <c r="AW403" s="13" t="s">
        <v>29</v>
      </c>
      <c r="AX403" s="13" t="s">
        <v>72</v>
      </c>
      <c r="AY403" s="178" t="s">
        <v>141</v>
      </c>
    </row>
    <row r="404" spans="1:65" s="13" customFormat="1" ht="22.5">
      <c r="B404" s="177"/>
      <c r="D404" s="172" t="s">
        <v>155</v>
      </c>
      <c r="E404" s="178" t="s">
        <v>1</v>
      </c>
      <c r="F404" s="179" t="s">
        <v>524</v>
      </c>
      <c r="H404" s="180">
        <v>135</v>
      </c>
      <c r="I404" s="181"/>
      <c r="L404" s="177"/>
      <c r="M404" s="182"/>
      <c r="N404" s="183"/>
      <c r="O404" s="183"/>
      <c r="P404" s="183"/>
      <c r="Q404" s="183"/>
      <c r="R404" s="183"/>
      <c r="S404" s="183"/>
      <c r="T404" s="184"/>
      <c r="AT404" s="178" t="s">
        <v>155</v>
      </c>
      <c r="AU404" s="178" t="s">
        <v>82</v>
      </c>
      <c r="AV404" s="13" t="s">
        <v>82</v>
      </c>
      <c r="AW404" s="13" t="s">
        <v>29</v>
      </c>
      <c r="AX404" s="13" t="s">
        <v>72</v>
      </c>
      <c r="AY404" s="178" t="s">
        <v>141</v>
      </c>
    </row>
    <row r="405" spans="1:65" s="13" customFormat="1" ht="11.25">
      <c r="B405" s="177"/>
      <c r="D405" s="172" t="s">
        <v>155</v>
      </c>
      <c r="E405" s="178" t="s">
        <v>1</v>
      </c>
      <c r="F405" s="179" t="s">
        <v>525</v>
      </c>
      <c r="H405" s="180">
        <v>2063.25</v>
      </c>
      <c r="I405" s="181"/>
      <c r="L405" s="177"/>
      <c r="M405" s="182"/>
      <c r="N405" s="183"/>
      <c r="O405" s="183"/>
      <c r="P405" s="183"/>
      <c r="Q405" s="183"/>
      <c r="R405" s="183"/>
      <c r="S405" s="183"/>
      <c r="T405" s="184"/>
      <c r="AT405" s="178" t="s">
        <v>155</v>
      </c>
      <c r="AU405" s="178" t="s">
        <v>82</v>
      </c>
      <c r="AV405" s="13" t="s">
        <v>82</v>
      </c>
      <c r="AW405" s="13" t="s">
        <v>29</v>
      </c>
      <c r="AX405" s="13" t="s">
        <v>80</v>
      </c>
      <c r="AY405" s="178" t="s">
        <v>141</v>
      </c>
    </row>
    <row r="406" spans="1:65" s="15" customFormat="1" ht="22.5">
      <c r="B406" s="193"/>
      <c r="D406" s="172" t="s">
        <v>155</v>
      </c>
      <c r="E406" s="194" t="s">
        <v>1</v>
      </c>
      <c r="F406" s="195" t="s">
        <v>458</v>
      </c>
      <c r="H406" s="194" t="s">
        <v>1</v>
      </c>
      <c r="I406" s="196"/>
      <c r="L406" s="193"/>
      <c r="M406" s="197"/>
      <c r="N406" s="198"/>
      <c r="O406" s="198"/>
      <c r="P406" s="198"/>
      <c r="Q406" s="198"/>
      <c r="R406" s="198"/>
      <c r="S406" s="198"/>
      <c r="T406" s="199"/>
      <c r="AT406" s="194" t="s">
        <v>155</v>
      </c>
      <c r="AU406" s="194" t="s">
        <v>82</v>
      </c>
      <c r="AV406" s="15" t="s">
        <v>80</v>
      </c>
      <c r="AW406" s="15" t="s">
        <v>29</v>
      </c>
      <c r="AX406" s="15" t="s">
        <v>72</v>
      </c>
      <c r="AY406" s="194" t="s">
        <v>141</v>
      </c>
    </row>
    <row r="407" spans="1:65" s="2" customFormat="1" ht="16.5" customHeight="1">
      <c r="A407" s="33"/>
      <c r="B407" s="158"/>
      <c r="C407" s="200" t="s">
        <v>526</v>
      </c>
      <c r="D407" s="200" t="s">
        <v>274</v>
      </c>
      <c r="E407" s="201" t="s">
        <v>527</v>
      </c>
      <c r="F407" s="202" t="s">
        <v>528</v>
      </c>
      <c r="G407" s="203" t="s">
        <v>169</v>
      </c>
      <c r="H407" s="204">
        <v>473.55</v>
      </c>
      <c r="I407" s="205"/>
      <c r="J407" s="206">
        <f>ROUND(I407*H407,2)</f>
        <v>0</v>
      </c>
      <c r="K407" s="202" t="s">
        <v>148</v>
      </c>
      <c r="L407" s="207"/>
      <c r="M407" s="208" t="s">
        <v>1</v>
      </c>
      <c r="N407" s="209" t="s">
        <v>37</v>
      </c>
      <c r="O407" s="59"/>
      <c r="P407" s="168">
        <f>O407*H407</f>
        <v>0</v>
      </c>
      <c r="Q407" s="168">
        <v>0.17599999999999999</v>
      </c>
      <c r="R407" s="168">
        <f>Q407*H407</f>
        <v>83.344799999999992</v>
      </c>
      <c r="S407" s="168">
        <v>0</v>
      </c>
      <c r="T407" s="169">
        <f>S407*H407</f>
        <v>0</v>
      </c>
      <c r="U407" s="33"/>
      <c r="V407" s="33"/>
      <c r="W407" s="33"/>
      <c r="X407" s="33"/>
      <c r="Y407" s="33"/>
      <c r="Z407" s="33"/>
      <c r="AA407" s="33"/>
      <c r="AB407" s="33"/>
      <c r="AC407" s="33"/>
      <c r="AD407" s="33"/>
      <c r="AE407" s="33"/>
      <c r="AR407" s="170" t="s">
        <v>234</v>
      </c>
      <c r="AT407" s="170" t="s">
        <v>274</v>
      </c>
      <c r="AU407" s="170" t="s">
        <v>82</v>
      </c>
      <c r="AY407" s="18" t="s">
        <v>141</v>
      </c>
      <c r="BE407" s="171">
        <f>IF(N407="základní",J407,0)</f>
        <v>0</v>
      </c>
      <c r="BF407" s="171">
        <f>IF(N407="snížená",J407,0)</f>
        <v>0</v>
      </c>
      <c r="BG407" s="171">
        <f>IF(N407="zákl. přenesená",J407,0)</f>
        <v>0</v>
      </c>
      <c r="BH407" s="171">
        <f>IF(N407="sníž. přenesená",J407,0)</f>
        <v>0</v>
      </c>
      <c r="BI407" s="171">
        <f>IF(N407="nulová",J407,0)</f>
        <v>0</v>
      </c>
      <c r="BJ407" s="18" t="s">
        <v>80</v>
      </c>
      <c r="BK407" s="171">
        <f>ROUND(I407*H407,2)</f>
        <v>0</v>
      </c>
      <c r="BL407" s="18" t="s">
        <v>149</v>
      </c>
      <c r="BM407" s="170" t="s">
        <v>529</v>
      </c>
    </row>
    <row r="408" spans="1:65" s="2" customFormat="1" ht="11.25">
      <c r="A408" s="33"/>
      <c r="B408" s="34"/>
      <c r="C408" s="33"/>
      <c r="D408" s="172" t="s">
        <v>151</v>
      </c>
      <c r="E408" s="33"/>
      <c r="F408" s="173" t="s">
        <v>528</v>
      </c>
      <c r="G408" s="33"/>
      <c r="H408" s="33"/>
      <c r="I408" s="94"/>
      <c r="J408" s="33"/>
      <c r="K408" s="33"/>
      <c r="L408" s="34"/>
      <c r="M408" s="174"/>
      <c r="N408" s="175"/>
      <c r="O408" s="59"/>
      <c r="P408" s="59"/>
      <c r="Q408" s="59"/>
      <c r="R408" s="59"/>
      <c r="S408" s="59"/>
      <c r="T408" s="60"/>
      <c r="U408" s="33"/>
      <c r="V408" s="33"/>
      <c r="W408" s="33"/>
      <c r="X408" s="33"/>
      <c r="Y408" s="33"/>
      <c r="Z408" s="33"/>
      <c r="AA408" s="33"/>
      <c r="AB408" s="33"/>
      <c r="AC408" s="33"/>
      <c r="AD408" s="33"/>
      <c r="AE408" s="33"/>
      <c r="AT408" s="18" t="s">
        <v>151</v>
      </c>
      <c r="AU408" s="18" t="s">
        <v>82</v>
      </c>
    </row>
    <row r="409" spans="1:65" s="13" customFormat="1" ht="11.25">
      <c r="B409" s="177"/>
      <c r="D409" s="172" t="s">
        <v>155</v>
      </c>
      <c r="E409" s="178" t="s">
        <v>1</v>
      </c>
      <c r="F409" s="179" t="s">
        <v>530</v>
      </c>
      <c r="H409" s="180">
        <v>410</v>
      </c>
      <c r="I409" s="181"/>
      <c r="L409" s="177"/>
      <c r="M409" s="182"/>
      <c r="N409" s="183"/>
      <c r="O409" s="183"/>
      <c r="P409" s="183"/>
      <c r="Q409" s="183"/>
      <c r="R409" s="183"/>
      <c r="S409" s="183"/>
      <c r="T409" s="184"/>
      <c r="AT409" s="178" t="s">
        <v>155</v>
      </c>
      <c r="AU409" s="178" t="s">
        <v>82</v>
      </c>
      <c r="AV409" s="13" t="s">
        <v>82</v>
      </c>
      <c r="AW409" s="13" t="s">
        <v>29</v>
      </c>
      <c r="AX409" s="13" t="s">
        <v>72</v>
      </c>
      <c r="AY409" s="178" t="s">
        <v>141</v>
      </c>
    </row>
    <row r="410" spans="1:65" s="13" customFormat="1" ht="22.5">
      <c r="B410" s="177"/>
      <c r="D410" s="172" t="s">
        <v>155</v>
      </c>
      <c r="E410" s="178" t="s">
        <v>1</v>
      </c>
      <c r="F410" s="179" t="s">
        <v>531</v>
      </c>
      <c r="H410" s="180">
        <v>41</v>
      </c>
      <c r="I410" s="181"/>
      <c r="L410" s="177"/>
      <c r="M410" s="182"/>
      <c r="N410" s="183"/>
      <c r="O410" s="183"/>
      <c r="P410" s="183"/>
      <c r="Q410" s="183"/>
      <c r="R410" s="183"/>
      <c r="S410" s="183"/>
      <c r="T410" s="184"/>
      <c r="AT410" s="178" t="s">
        <v>155</v>
      </c>
      <c r="AU410" s="178" t="s">
        <v>82</v>
      </c>
      <c r="AV410" s="13" t="s">
        <v>82</v>
      </c>
      <c r="AW410" s="13" t="s">
        <v>29</v>
      </c>
      <c r="AX410" s="13" t="s">
        <v>72</v>
      </c>
      <c r="AY410" s="178" t="s">
        <v>141</v>
      </c>
    </row>
    <row r="411" spans="1:65" s="13" customFormat="1" ht="11.25">
      <c r="B411" s="177"/>
      <c r="D411" s="172" t="s">
        <v>155</v>
      </c>
      <c r="E411" s="178" t="s">
        <v>1</v>
      </c>
      <c r="F411" s="179" t="s">
        <v>532</v>
      </c>
      <c r="H411" s="180">
        <v>473.55</v>
      </c>
      <c r="I411" s="181"/>
      <c r="L411" s="177"/>
      <c r="M411" s="182"/>
      <c r="N411" s="183"/>
      <c r="O411" s="183"/>
      <c r="P411" s="183"/>
      <c r="Q411" s="183"/>
      <c r="R411" s="183"/>
      <c r="S411" s="183"/>
      <c r="T411" s="184"/>
      <c r="AT411" s="178" t="s">
        <v>155</v>
      </c>
      <c r="AU411" s="178" t="s">
        <v>82</v>
      </c>
      <c r="AV411" s="13" t="s">
        <v>82</v>
      </c>
      <c r="AW411" s="13" t="s">
        <v>29</v>
      </c>
      <c r="AX411" s="13" t="s">
        <v>80</v>
      </c>
      <c r="AY411" s="178" t="s">
        <v>141</v>
      </c>
    </row>
    <row r="412" spans="1:65" s="2" customFormat="1" ht="16.5" customHeight="1">
      <c r="A412" s="33"/>
      <c r="B412" s="158"/>
      <c r="C412" s="159" t="s">
        <v>533</v>
      </c>
      <c r="D412" s="159" t="s">
        <v>144</v>
      </c>
      <c r="E412" s="160" t="s">
        <v>534</v>
      </c>
      <c r="F412" s="161" t="s">
        <v>535</v>
      </c>
      <c r="G412" s="162" t="s">
        <v>169</v>
      </c>
      <c r="H412" s="163">
        <v>176</v>
      </c>
      <c r="I412" s="164"/>
      <c r="J412" s="165">
        <f>ROUND(I412*H412,2)</f>
        <v>0</v>
      </c>
      <c r="K412" s="161" t="s">
        <v>148</v>
      </c>
      <c r="L412" s="34"/>
      <c r="M412" s="166" t="s">
        <v>1</v>
      </c>
      <c r="N412" s="167" t="s">
        <v>37</v>
      </c>
      <c r="O412" s="59"/>
      <c r="P412" s="168">
        <f>O412*H412</f>
        <v>0</v>
      </c>
      <c r="Q412" s="168">
        <v>0</v>
      </c>
      <c r="R412" s="168">
        <f>Q412*H412</f>
        <v>0</v>
      </c>
      <c r="S412" s="168">
        <v>0</v>
      </c>
      <c r="T412" s="169">
        <f>S412*H412</f>
        <v>0</v>
      </c>
      <c r="U412" s="33"/>
      <c r="V412" s="33"/>
      <c r="W412" s="33"/>
      <c r="X412" s="33"/>
      <c r="Y412" s="33"/>
      <c r="Z412" s="33"/>
      <c r="AA412" s="33"/>
      <c r="AB412" s="33"/>
      <c r="AC412" s="33"/>
      <c r="AD412" s="33"/>
      <c r="AE412" s="33"/>
      <c r="AR412" s="170" t="s">
        <v>149</v>
      </c>
      <c r="AT412" s="170" t="s">
        <v>144</v>
      </c>
      <c r="AU412" s="170" t="s">
        <v>82</v>
      </c>
      <c r="AY412" s="18" t="s">
        <v>141</v>
      </c>
      <c r="BE412" s="171">
        <f>IF(N412="základní",J412,0)</f>
        <v>0</v>
      </c>
      <c r="BF412" s="171">
        <f>IF(N412="snížená",J412,0)</f>
        <v>0</v>
      </c>
      <c r="BG412" s="171">
        <f>IF(N412="zákl. přenesená",J412,0)</f>
        <v>0</v>
      </c>
      <c r="BH412" s="171">
        <f>IF(N412="sníž. přenesená",J412,0)</f>
        <v>0</v>
      </c>
      <c r="BI412" s="171">
        <f>IF(N412="nulová",J412,0)</f>
        <v>0</v>
      </c>
      <c r="BJ412" s="18" t="s">
        <v>80</v>
      </c>
      <c r="BK412" s="171">
        <f>ROUND(I412*H412,2)</f>
        <v>0</v>
      </c>
      <c r="BL412" s="18" t="s">
        <v>149</v>
      </c>
      <c r="BM412" s="170" t="s">
        <v>536</v>
      </c>
    </row>
    <row r="413" spans="1:65" s="2" customFormat="1" ht="11.25">
      <c r="A413" s="33"/>
      <c r="B413" s="34"/>
      <c r="C413" s="33"/>
      <c r="D413" s="172" t="s">
        <v>151</v>
      </c>
      <c r="E413" s="33"/>
      <c r="F413" s="173" t="s">
        <v>537</v>
      </c>
      <c r="G413" s="33"/>
      <c r="H413" s="33"/>
      <c r="I413" s="94"/>
      <c r="J413" s="33"/>
      <c r="K413" s="33"/>
      <c r="L413" s="34"/>
      <c r="M413" s="174"/>
      <c r="N413" s="175"/>
      <c r="O413" s="59"/>
      <c r="P413" s="59"/>
      <c r="Q413" s="59"/>
      <c r="R413" s="59"/>
      <c r="S413" s="59"/>
      <c r="T413" s="60"/>
      <c r="U413" s="33"/>
      <c r="V413" s="33"/>
      <c r="W413" s="33"/>
      <c r="X413" s="33"/>
      <c r="Y413" s="33"/>
      <c r="Z413" s="33"/>
      <c r="AA413" s="33"/>
      <c r="AB413" s="33"/>
      <c r="AC413" s="33"/>
      <c r="AD413" s="33"/>
      <c r="AE413" s="33"/>
      <c r="AT413" s="18" t="s">
        <v>151</v>
      </c>
      <c r="AU413" s="18" t="s">
        <v>82</v>
      </c>
    </row>
    <row r="414" spans="1:65" s="15" customFormat="1" ht="22.5">
      <c r="B414" s="193"/>
      <c r="D414" s="172" t="s">
        <v>155</v>
      </c>
      <c r="E414" s="194" t="s">
        <v>1</v>
      </c>
      <c r="F414" s="195" t="s">
        <v>538</v>
      </c>
      <c r="H414" s="194" t="s">
        <v>1</v>
      </c>
      <c r="I414" s="196"/>
      <c r="L414" s="193"/>
      <c r="M414" s="197"/>
      <c r="N414" s="198"/>
      <c r="O414" s="198"/>
      <c r="P414" s="198"/>
      <c r="Q414" s="198"/>
      <c r="R414" s="198"/>
      <c r="S414" s="198"/>
      <c r="T414" s="199"/>
      <c r="AT414" s="194" t="s">
        <v>155</v>
      </c>
      <c r="AU414" s="194" t="s">
        <v>82</v>
      </c>
      <c r="AV414" s="15" t="s">
        <v>80</v>
      </c>
      <c r="AW414" s="15" t="s">
        <v>29</v>
      </c>
      <c r="AX414" s="15" t="s">
        <v>72</v>
      </c>
      <c r="AY414" s="194" t="s">
        <v>141</v>
      </c>
    </row>
    <row r="415" spans="1:65" s="15" customFormat="1" ht="11.25">
      <c r="B415" s="193"/>
      <c r="D415" s="172" t="s">
        <v>155</v>
      </c>
      <c r="E415" s="194" t="s">
        <v>1</v>
      </c>
      <c r="F415" s="195" t="s">
        <v>539</v>
      </c>
      <c r="H415" s="194" t="s">
        <v>1</v>
      </c>
      <c r="I415" s="196"/>
      <c r="L415" s="193"/>
      <c r="M415" s="197"/>
      <c r="N415" s="198"/>
      <c r="O415" s="198"/>
      <c r="P415" s="198"/>
      <c r="Q415" s="198"/>
      <c r="R415" s="198"/>
      <c r="S415" s="198"/>
      <c r="T415" s="199"/>
      <c r="AT415" s="194" t="s">
        <v>155</v>
      </c>
      <c r="AU415" s="194" t="s">
        <v>82</v>
      </c>
      <c r="AV415" s="15" t="s">
        <v>80</v>
      </c>
      <c r="AW415" s="15" t="s">
        <v>29</v>
      </c>
      <c r="AX415" s="15" t="s">
        <v>72</v>
      </c>
      <c r="AY415" s="194" t="s">
        <v>141</v>
      </c>
    </row>
    <row r="416" spans="1:65" s="13" customFormat="1" ht="22.5">
      <c r="B416" s="177"/>
      <c r="D416" s="172" t="s">
        <v>155</v>
      </c>
      <c r="E416" s="178" t="s">
        <v>1</v>
      </c>
      <c r="F416" s="179" t="s">
        <v>540</v>
      </c>
      <c r="H416" s="180">
        <v>135</v>
      </c>
      <c r="I416" s="181"/>
      <c r="L416" s="177"/>
      <c r="M416" s="182"/>
      <c r="N416" s="183"/>
      <c r="O416" s="183"/>
      <c r="P416" s="183"/>
      <c r="Q416" s="183"/>
      <c r="R416" s="183"/>
      <c r="S416" s="183"/>
      <c r="T416" s="184"/>
      <c r="AT416" s="178" t="s">
        <v>155</v>
      </c>
      <c r="AU416" s="178" t="s">
        <v>82</v>
      </c>
      <c r="AV416" s="13" t="s">
        <v>82</v>
      </c>
      <c r="AW416" s="13" t="s">
        <v>29</v>
      </c>
      <c r="AX416" s="13" t="s">
        <v>72</v>
      </c>
      <c r="AY416" s="178" t="s">
        <v>141</v>
      </c>
    </row>
    <row r="417" spans="1:65" s="13" customFormat="1" ht="11.25">
      <c r="B417" s="177"/>
      <c r="D417" s="172" t="s">
        <v>155</v>
      </c>
      <c r="E417" s="178" t="s">
        <v>1</v>
      </c>
      <c r="F417" s="179" t="s">
        <v>541</v>
      </c>
      <c r="H417" s="180">
        <v>41</v>
      </c>
      <c r="I417" s="181"/>
      <c r="L417" s="177"/>
      <c r="M417" s="182"/>
      <c r="N417" s="183"/>
      <c r="O417" s="183"/>
      <c r="P417" s="183"/>
      <c r="Q417" s="183"/>
      <c r="R417" s="183"/>
      <c r="S417" s="183"/>
      <c r="T417" s="184"/>
      <c r="AT417" s="178" t="s">
        <v>155</v>
      </c>
      <c r="AU417" s="178" t="s">
        <v>82</v>
      </c>
      <c r="AV417" s="13" t="s">
        <v>82</v>
      </c>
      <c r="AW417" s="13" t="s">
        <v>29</v>
      </c>
      <c r="AX417" s="13" t="s">
        <v>72</v>
      </c>
      <c r="AY417" s="178" t="s">
        <v>141</v>
      </c>
    </row>
    <row r="418" spans="1:65" s="14" customFormat="1" ht="11.25">
      <c r="B418" s="185"/>
      <c r="D418" s="172" t="s">
        <v>155</v>
      </c>
      <c r="E418" s="186" t="s">
        <v>1</v>
      </c>
      <c r="F418" s="187" t="s">
        <v>158</v>
      </c>
      <c r="H418" s="188">
        <v>176</v>
      </c>
      <c r="I418" s="189"/>
      <c r="L418" s="185"/>
      <c r="M418" s="190"/>
      <c r="N418" s="191"/>
      <c r="O418" s="191"/>
      <c r="P418" s="191"/>
      <c r="Q418" s="191"/>
      <c r="R418" s="191"/>
      <c r="S418" s="191"/>
      <c r="T418" s="192"/>
      <c r="AT418" s="186" t="s">
        <v>155</v>
      </c>
      <c r="AU418" s="186" t="s">
        <v>82</v>
      </c>
      <c r="AV418" s="14" t="s">
        <v>149</v>
      </c>
      <c r="AW418" s="14" t="s">
        <v>29</v>
      </c>
      <c r="AX418" s="14" t="s">
        <v>80</v>
      </c>
      <c r="AY418" s="186" t="s">
        <v>141</v>
      </c>
    </row>
    <row r="419" spans="1:65" s="2" customFormat="1" ht="16.5" customHeight="1">
      <c r="A419" s="33"/>
      <c r="B419" s="158"/>
      <c r="C419" s="159" t="s">
        <v>542</v>
      </c>
      <c r="D419" s="159" t="s">
        <v>144</v>
      </c>
      <c r="E419" s="160" t="s">
        <v>543</v>
      </c>
      <c r="F419" s="161" t="s">
        <v>544</v>
      </c>
      <c r="G419" s="162" t="s">
        <v>169</v>
      </c>
      <c r="H419" s="163">
        <v>40</v>
      </c>
      <c r="I419" s="164"/>
      <c r="J419" s="165">
        <f>ROUND(I419*H419,2)</f>
        <v>0</v>
      </c>
      <c r="K419" s="161" t="s">
        <v>148</v>
      </c>
      <c r="L419" s="34"/>
      <c r="M419" s="166" t="s">
        <v>1</v>
      </c>
      <c r="N419" s="167" t="s">
        <v>37</v>
      </c>
      <c r="O419" s="59"/>
      <c r="P419" s="168">
        <f>O419*H419</f>
        <v>0</v>
      </c>
      <c r="Q419" s="168">
        <v>0</v>
      </c>
      <c r="R419" s="168">
        <f>Q419*H419</f>
        <v>0</v>
      </c>
      <c r="S419" s="168">
        <v>0</v>
      </c>
      <c r="T419" s="169">
        <f>S419*H419</f>
        <v>0</v>
      </c>
      <c r="U419" s="33"/>
      <c r="V419" s="33"/>
      <c r="W419" s="33"/>
      <c r="X419" s="33"/>
      <c r="Y419" s="33"/>
      <c r="Z419" s="33"/>
      <c r="AA419" s="33"/>
      <c r="AB419" s="33"/>
      <c r="AC419" s="33"/>
      <c r="AD419" s="33"/>
      <c r="AE419" s="33"/>
      <c r="AR419" s="170" t="s">
        <v>149</v>
      </c>
      <c r="AT419" s="170" t="s">
        <v>144</v>
      </c>
      <c r="AU419" s="170" t="s">
        <v>82</v>
      </c>
      <c r="AY419" s="18" t="s">
        <v>141</v>
      </c>
      <c r="BE419" s="171">
        <f>IF(N419="základní",J419,0)</f>
        <v>0</v>
      </c>
      <c r="BF419" s="171">
        <f>IF(N419="snížená",J419,0)</f>
        <v>0</v>
      </c>
      <c r="BG419" s="171">
        <f>IF(N419="zákl. přenesená",J419,0)</f>
        <v>0</v>
      </c>
      <c r="BH419" s="171">
        <f>IF(N419="sníž. přenesená",J419,0)</f>
        <v>0</v>
      </c>
      <c r="BI419" s="171">
        <f>IF(N419="nulová",J419,0)</f>
        <v>0</v>
      </c>
      <c r="BJ419" s="18" t="s">
        <v>80</v>
      </c>
      <c r="BK419" s="171">
        <f>ROUND(I419*H419,2)</f>
        <v>0</v>
      </c>
      <c r="BL419" s="18" t="s">
        <v>149</v>
      </c>
      <c r="BM419" s="170" t="s">
        <v>545</v>
      </c>
    </row>
    <row r="420" spans="1:65" s="2" customFormat="1" ht="19.5">
      <c r="A420" s="33"/>
      <c r="B420" s="34"/>
      <c r="C420" s="33"/>
      <c r="D420" s="172" t="s">
        <v>151</v>
      </c>
      <c r="E420" s="33"/>
      <c r="F420" s="173" t="s">
        <v>546</v>
      </c>
      <c r="G420" s="33"/>
      <c r="H420" s="33"/>
      <c r="I420" s="94"/>
      <c r="J420" s="33"/>
      <c r="K420" s="33"/>
      <c r="L420" s="34"/>
      <c r="M420" s="174"/>
      <c r="N420" s="175"/>
      <c r="O420" s="59"/>
      <c r="P420" s="59"/>
      <c r="Q420" s="59"/>
      <c r="R420" s="59"/>
      <c r="S420" s="59"/>
      <c r="T420" s="60"/>
      <c r="U420" s="33"/>
      <c r="V420" s="33"/>
      <c r="W420" s="33"/>
      <c r="X420" s="33"/>
      <c r="Y420" s="33"/>
      <c r="Z420" s="33"/>
      <c r="AA420" s="33"/>
      <c r="AB420" s="33"/>
      <c r="AC420" s="33"/>
      <c r="AD420" s="33"/>
      <c r="AE420" s="33"/>
      <c r="AT420" s="18" t="s">
        <v>151</v>
      </c>
      <c r="AU420" s="18" t="s">
        <v>82</v>
      </c>
    </row>
    <row r="421" spans="1:65" s="13" customFormat="1" ht="11.25">
      <c r="B421" s="177"/>
      <c r="D421" s="172" t="s">
        <v>155</v>
      </c>
      <c r="E421" s="178" t="s">
        <v>1</v>
      </c>
      <c r="F421" s="179" t="s">
        <v>547</v>
      </c>
      <c r="H421" s="180">
        <v>40</v>
      </c>
      <c r="I421" s="181"/>
      <c r="L421" s="177"/>
      <c r="M421" s="182"/>
      <c r="N421" s="183"/>
      <c r="O421" s="183"/>
      <c r="P421" s="183"/>
      <c r="Q421" s="183"/>
      <c r="R421" s="183"/>
      <c r="S421" s="183"/>
      <c r="T421" s="184"/>
      <c r="AT421" s="178" t="s">
        <v>155</v>
      </c>
      <c r="AU421" s="178" t="s">
        <v>82</v>
      </c>
      <c r="AV421" s="13" t="s">
        <v>82</v>
      </c>
      <c r="AW421" s="13" t="s">
        <v>29</v>
      </c>
      <c r="AX421" s="13" t="s">
        <v>80</v>
      </c>
      <c r="AY421" s="178" t="s">
        <v>141</v>
      </c>
    </row>
    <row r="422" spans="1:65" s="15" customFormat="1" ht="22.5">
      <c r="B422" s="193"/>
      <c r="D422" s="172" t="s">
        <v>155</v>
      </c>
      <c r="E422" s="194" t="s">
        <v>1</v>
      </c>
      <c r="F422" s="195" t="s">
        <v>458</v>
      </c>
      <c r="H422" s="194" t="s">
        <v>1</v>
      </c>
      <c r="I422" s="196"/>
      <c r="L422" s="193"/>
      <c r="M422" s="197"/>
      <c r="N422" s="198"/>
      <c r="O422" s="198"/>
      <c r="P422" s="198"/>
      <c r="Q422" s="198"/>
      <c r="R422" s="198"/>
      <c r="S422" s="198"/>
      <c r="T422" s="199"/>
      <c r="AT422" s="194" t="s">
        <v>155</v>
      </c>
      <c r="AU422" s="194" t="s">
        <v>82</v>
      </c>
      <c r="AV422" s="15" t="s">
        <v>80</v>
      </c>
      <c r="AW422" s="15" t="s">
        <v>29</v>
      </c>
      <c r="AX422" s="15" t="s">
        <v>72</v>
      </c>
      <c r="AY422" s="194" t="s">
        <v>141</v>
      </c>
    </row>
    <row r="423" spans="1:65" s="2" customFormat="1" ht="16.5" customHeight="1">
      <c r="A423" s="33"/>
      <c r="B423" s="158"/>
      <c r="C423" s="200" t="s">
        <v>548</v>
      </c>
      <c r="D423" s="200" t="s">
        <v>274</v>
      </c>
      <c r="E423" s="201" t="s">
        <v>549</v>
      </c>
      <c r="F423" s="202" t="s">
        <v>550</v>
      </c>
      <c r="G423" s="203" t="s">
        <v>169</v>
      </c>
      <c r="H423" s="204">
        <v>42</v>
      </c>
      <c r="I423" s="205"/>
      <c r="J423" s="206">
        <f>ROUND(I423*H423,2)</f>
        <v>0</v>
      </c>
      <c r="K423" s="202" t="s">
        <v>148</v>
      </c>
      <c r="L423" s="207"/>
      <c r="M423" s="208" t="s">
        <v>1</v>
      </c>
      <c r="N423" s="209" t="s">
        <v>37</v>
      </c>
      <c r="O423" s="59"/>
      <c r="P423" s="168">
        <f>O423*H423</f>
        <v>0</v>
      </c>
      <c r="Q423" s="168">
        <v>0</v>
      </c>
      <c r="R423" s="168">
        <f>Q423*H423</f>
        <v>0</v>
      </c>
      <c r="S423" s="168">
        <v>0</v>
      </c>
      <c r="T423" s="169">
        <f>S423*H423</f>
        <v>0</v>
      </c>
      <c r="U423" s="33"/>
      <c r="V423" s="33"/>
      <c r="W423" s="33"/>
      <c r="X423" s="33"/>
      <c r="Y423" s="33"/>
      <c r="Z423" s="33"/>
      <c r="AA423" s="33"/>
      <c r="AB423" s="33"/>
      <c r="AC423" s="33"/>
      <c r="AD423" s="33"/>
      <c r="AE423" s="33"/>
      <c r="AR423" s="170" t="s">
        <v>234</v>
      </c>
      <c r="AT423" s="170" t="s">
        <v>274</v>
      </c>
      <c r="AU423" s="170" t="s">
        <v>82</v>
      </c>
      <c r="AY423" s="18" t="s">
        <v>141</v>
      </c>
      <c r="BE423" s="171">
        <f>IF(N423="základní",J423,0)</f>
        <v>0</v>
      </c>
      <c r="BF423" s="171">
        <f>IF(N423="snížená",J423,0)</f>
        <v>0</v>
      </c>
      <c r="BG423" s="171">
        <f>IF(N423="zákl. přenesená",J423,0)</f>
        <v>0</v>
      </c>
      <c r="BH423" s="171">
        <f>IF(N423="sníž. přenesená",J423,0)</f>
        <v>0</v>
      </c>
      <c r="BI423" s="171">
        <f>IF(N423="nulová",J423,0)</f>
        <v>0</v>
      </c>
      <c r="BJ423" s="18" t="s">
        <v>80</v>
      </c>
      <c r="BK423" s="171">
        <f>ROUND(I423*H423,2)</f>
        <v>0</v>
      </c>
      <c r="BL423" s="18" t="s">
        <v>149</v>
      </c>
      <c r="BM423" s="170" t="s">
        <v>551</v>
      </c>
    </row>
    <row r="424" spans="1:65" s="2" customFormat="1" ht="11.25">
      <c r="A424" s="33"/>
      <c r="B424" s="34"/>
      <c r="C424" s="33"/>
      <c r="D424" s="172" t="s">
        <v>151</v>
      </c>
      <c r="E424" s="33"/>
      <c r="F424" s="173" t="s">
        <v>550</v>
      </c>
      <c r="G424" s="33"/>
      <c r="H424" s="33"/>
      <c r="I424" s="94"/>
      <c r="J424" s="33"/>
      <c r="K424" s="33"/>
      <c r="L424" s="34"/>
      <c r="M424" s="174"/>
      <c r="N424" s="175"/>
      <c r="O424" s="59"/>
      <c r="P424" s="59"/>
      <c r="Q424" s="59"/>
      <c r="R424" s="59"/>
      <c r="S424" s="59"/>
      <c r="T424" s="60"/>
      <c r="U424" s="33"/>
      <c r="V424" s="33"/>
      <c r="W424" s="33"/>
      <c r="X424" s="33"/>
      <c r="Y424" s="33"/>
      <c r="Z424" s="33"/>
      <c r="AA424" s="33"/>
      <c r="AB424" s="33"/>
      <c r="AC424" s="33"/>
      <c r="AD424" s="33"/>
      <c r="AE424" s="33"/>
      <c r="AT424" s="18" t="s">
        <v>151</v>
      </c>
      <c r="AU424" s="18" t="s">
        <v>82</v>
      </c>
    </row>
    <row r="425" spans="1:65" s="13" customFormat="1" ht="11.25">
      <c r="B425" s="177"/>
      <c r="D425" s="172" t="s">
        <v>155</v>
      </c>
      <c r="E425" s="178" t="s">
        <v>1</v>
      </c>
      <c r="F425" s="179" t="s">
        <v>552</v>
      </c>
      <c r="H425" s="180">
        <v>40</v>
      </c>
      <c r="I425" s="181"/>
      <c r="L425" s="177"/>
      <c r="M425" s="182"/>
      <c r="N425" s="183"/>
      <c r="O425" s="183"/>
      <c r="P425" s="183"/>
      <c r="Q425" s="183"/>
      <c r="R425" s="183"/>
      <c r="S425" s="183"/>
      <c r="T425" s="184"/>
      <c r="AT425" s="178" t="s">
        <v>155</v>
      </c>
      <c r="AU425" s="178" t="s">
        <v>82</v>
      </c>
      <c r="AV425" s="13" t="s">
        <v>82</v>
      </c>
      <c r="AW425" s="13" t="s">
        <v>29</v>
      </c>
      <c r="AX425" s="13" t="s">
        <v>72</v>
      </c>
      <c r="AY425" s="178" t="s">
        <v>141</v>
      </c>
    </row>
    <row r="426" spans="1:65" s="13" customFormat="1" ht="11.25">
      <c r="B426" s="177"/>
      <c r="D426" s="172" t="s">
        <v>155</v>
      </c>
      <c r="E426" s="178" t="s">
        <v>1</v>
      </c>
      <c r="F426" s="179" t="s">
        <v>553</v>
      </c>
      <c r="H426" s="180">
        <v>42</v>
      </c>
      <c r="I426" s="181"/>
      <c r="L426" s="177"/>
      <c r="M426" s="182"/>
      <c r="N426" s="183"/>
      <c r="O426" s="183"/>
      <c r="P426" s="183"/>
      <c r="Q426" s="183"/>
      <c r="R426" s="183"/>
      <c r="S426" s="183"/>
      <c r="T426" s="184"/>
      <c r="AT426" s="178" t="s">
        <v>155</v>
      </c>
      <c r="AU426" s="178" t="s">
        <v>82</v>
      </c>
      <c r="AV426" s="13" t="s">
        <v>82</v>
      </c>
      <c r="AW426" s="13" t="s">
        <v>29</v>
      </c>
      <c r="AX426" s="13" t="s">
        <v>80</v>
      </c>
      <c r="AY426" s="178" t="s">
        <v>141</v>
      </c>
    </row>
    <row r="427" spans="1:65" s="15" customFormat="1" ht="22.5">
      <c r="B427" s="193"/>
      <c r="D427" s="172" t="s">
        <v>155</v>
      </c>
      <c r="E427" s="194" t="s">
        <v>1</v>
      </c>
      <c r="F427" s="195" t="s">
        <v>458</v>
      </c>
      <c r="H427" s="194" t="s">
        <v>1</v>
      </c>
      <c r="I427" s="196"/>
      <c r="L427" s="193"/>
      <c r="M427" s="197"/>
      <c r="N427" s="198"/>
      <c r="O427" s="198"/>
      <c r="P427" s="198"/>
      <c r="Q427" s="198"/>
      <c r="R427" s="198"/>
      <c r="S427" s="198"/>
      <c r="T427" s="199"/>
      <c r="AT427" s="194" t="s">
        <v>155</v>
      </c>
      <c r="AU427" s="194" t="s">
        <v>82</v>
      </c>
      <c r="AV427" s="15" t="s">
        <v>80</v>
      </c>
      <c r="AW427" s="15" t="s">
        <v>29</v>
      </c>
      <c r="AX427" s="15" t="s">
        <v>72</v>
      </c>
      <c r="AY427" s="194" t="s">
        <v>141</v>
      </c>
    </row>
    <row r="428" spans="1:65" s="2" customFormat="1" ht="16.5" customHeight="1">
      <c r="A428" s="33"/>
      <c r="B428" s="158"/>
      <c r="C428" s="200" t="s">
        <v>554</v>
      </c>
      <c r="D428" s="200" t="s">
        <v>274</v>
      </c>
      <c r="E428" s="201" t="s">
        <v>555</v>
      </c>
      <c r="F428" s="202" t="s">
        <v>556</v>
      </c>
      <c r="G428" s="203" t="s">
        <v>169</v>
      </c>
      <c r="H428" s="204">
        <v>18</v>
      </c>
      <c r="I428" s="205"/>
      <c r="J428" s="206">
        <f>ROUND(I428*H428,2)</f>
        <v>0</v>
      </c>
      <c r="K428" s="202" t="s">
        <v>148</v>
      </c>
      <c r="L428" s="207"/>
      <c r="M428" s="208" t="s">
        <v>1</v>
      </c>
      <c r="N428" s="209" t="s">
        <v>37</v>
      </c>
      <c r="O428" s="59"/>
      <c r="P428" s="168">
        <f>O428*H428</f>
        <v>0</v>
      </c>
      <c r="Q428" s="168">
        <v>0.13100000000000001</v>
      </c>
      <c r="R428" s="168">
        <f>Q428*H428</f>
        <v>2.3580000000000001</v>
      </c>
      <c r="S428" s="168">
        <v>0</v>
      </c>
      <c r="T428" s="169">
        <f>S428*H428</f>
        <v>0</v>
      </c>
      <c r="U428" s="33"/>
      <c r="V428" s="33"/>
      <c r="W428" s="33"/>
      <c r="X428" s="33"/>
      <c r="Y428" s="33"/>
      <c r="Z428" s="33"/>
      <c r="AA428" s="33"/>
      <c r="AB428" s="33"/>
      <c r="AC428" s="33"/>
      <c r="AD428" s="33"/>
      <c r="AE428" s="33"/>
      <c r="AR428" s="170" t="s">
        <v>234</v>
      </c>
      <c r="AT428" s="170" t="s">
        <v>274</v>
      </c>
      <c r="AU428" s="170" t="s">
        <v>82</v>
      </c>
      <c r="AY428" s="18" t="s">
        <v>141</v>
      </c>
      <c r="BE428" s="171">
        <f>IF(N428="základní",J428,0)</f>
        <v>0</v>
      </c>
      <c r="BF428" s="171">
        <f>IF(N428="snížená",J428,0)</f>
        <v>0</v>
      </c>
      <c r="BG428" s="171">
        <f>IF(N428="zákl. přenesená",J428,0)</f>
        <v>0</v>
      </c>
      <c r="BH428" s="171">
        <f>IF(N428="sníž. přenesená",J428,0)</f>
        <v>0</v>
      </c>
      <c r="BI428" s="171">
        <f>IF(N428="nulová",J428,0)</f>
        <v>0</v>
      </c>
      <c r="BJ428" s="18" t="s">
        <v>80</v>
      </c>
      <c r="BK428" s="171">
        <f>ROUND(I428*H428,2)</f>
        <v>0</v>
      </c>
      <c r="BL428" s="18" t="s">
        <v>149</v>
      </c>
      <c r="BM428" s="170" t="s">
        <v>557</v>
      </c>
    </row>
    <row r="429" spans="1:65" s="2" customFormat="1" ht="11.25">
      <c r="A429" s="33"/>
      <c r="B429" s="34"/>
      <c r="C429" s="33"/>
      <c r="D429" s="172" t="s">
        <v>151</v>
      </c>
      <c r="E429" s="33"/>
      <c r="F429" s="173" t="s">
        <v>558</v>
      </c>
      <c r="G429" s="33"/>
      <c r="H429" s="33"/>
      <c r="I429" s="94"/>
      <c r="J429" s="33"/>
      <c r="K429" s="33"/>
      <c r="L429" s="34"/>
      <c r="M429" s="174"/>
      <c r="N429" s="175"/>
      <c r="O429" s="59"/>
      <c r="P429" s="59"/>
      <c r="Q429" s="59"/>
      <c r="R429" s="59"/>
      <c r="S429" s="59"/>
      <c r="T429" s="60"/>
      <c r="U429" s="33"/>
      <c r="V429" s="33"/>
      <c r="W429" s="33"/>
      <c r="X429" s="33"/>
      <c r="Y429" s="33"/>
      <c r="Z429" s="33"/>
      <c r="AA429" s="33"/>
      <c r="AB429" s="33"/>
      <c r="AC429" s="33"/>
      <c r="AD429" s="33"/>
      <c r="AE429" s="33"/>
      <c r="AT429" s="18" t="s">
        <v>151</v>
      </c>
      <c r="AU429" s="18" t="s">
        <v>82</v>
      </c>
    </row>
    <row r="430" spans="1:65" s="13" customFormat="1" ht="11.25">
      <c r="B430" s="177"/>
      <c r="D430" s="172" t="s">
        <v>155</v>
      </c>
      <c r="E430" s="178" t="s">
        <v>1</v>
      </c>
      <c r="F430" s="179" t="s">
        <v>559</v>
      </c>
      <c r="H430" s="180">
        <v>18</v>
      </c>
      <c r="I430" s="181"/>
      <c r="L430" s="177"/>
      <c r="M430" s="182"/>
      <c r="N430" s="183"/>
      <c r="O430" s="183"/>
      <c r="P430" s="183"/>
      <c r="Q430" s="183"/>
      <c r="R430" s="183"/>
      <c r="S430" s="183"/>
      <c r="T430" s="184"/>
      <c r="AT430" s="178" t="s">
        <v>155</v>
      </c>
      <c r="AU430" s="178" t="s">
        <v>82</v>
      </c>
      <c r="AV430" s="13" t="s">
        <v>82</v>
      </c>
      <c r="AW430" s="13" t="s">
        <v>29</v>
      </c>
      <c r="AX430" s="13" t="s">
        <v>80</v>
      </c>
      <c r="AY430" s="178" t="s">
        <v>141</v>
      </c>
    </row>
    <row r="431" spans="1:65" s="2" customFormat="1" ht="16.5" customHeight="1">
      <c r="A431" s="33"/>
      <c r="B431" s="158"/>
      <c r="C431" s="200" t="s">
        <v>560</v>
      </c>
      <c r="D431" s="200" t="s">
        <v>274</v>
      </c>
      <c r="E431" s="201" t="s">
        <v>561</v>
      </c>
      <c r="F431" s="202" t="s">
        <v>562</v>
      </c>
      <c r="G431" s="203" t="s">
        <v>169</v>
      </c>
      <c r="H431" s="204">
        <v>81</v>
      </c>
      <c r="I431" s="205"/>
      <c r="J431" s="206">
        <f>ROUND(I431*H431,2)</f>
        <v>0</v>
      </c>
      <c r="K431" s="202" t="s">
        <v>148</v>
      </c>
      <c r="L431" s="207"/>
      <c r="M431" s="208" t="s">
        <v>1</v>
      </c>
      <c r="N431" s="209" t="s">
        <v>37</v>
      </c>
      <c r="O431" s="59"/>
      <c r="P431" s="168">
        <f>O431*H431</f>
        <v>0</v>
      </c>
      <c r="Q431" s="168">
        <v>0.13100000000000001</v>
      </c>
      <c r="R431" s="168">
        <f>Q431*H431</f>
        <v>10.611000000000001</v>
      </c>
      <c r="S431" s="168">
        <v>0</v>
      </c>
      <c r="T431" s="169">
        <f>S431*H431</f>
        <v>0</v>
      </c>
      <c r="U431" s="33"/>
      <c r="V431" s="33"/>
      <c r="W431" s="33"/>
      <c r="X431" s="33"/>
      <c r="Y431" s="33"/>
      <c r="Z431" s="33"/>
      <c r="AA431" s="33"/>
      <c r="AB431" s="33"/>
      <c r="AC431" s="33"/>
      <c r="AD431" s="33"/>
      <c r="AE431" s="33"/>
      <c r="AR431" s="170" t="s">
        <v>234</v>
      </c>
      <c r="AT431" s="170" t="s">
        <v>274</v>
      </c>
      <c r="AU431" s="170" t="s">
        <v>82</v>
      </c>
      <c r="AY431" s="18" t="s">
        <v>141</v>
      </c>
      <c r="BE431" s="171">
        <f>IF(N431="základní",J431,0)</f>
        <v>0</v>
      </c>
      <c r="BF431" s="171">
        <f>IF(N431="snížená",J431,0)</f>
        <v>0</v>
      </c>
      <c r="BG431" s="171">
        <f>IF(N431="zákl. přenesená",J431,0)</f>
        <v>0</v>
      </c>
      <c r="BH431" s="171">
        <f>IF(N431="sníž. přenesená",J431,0)</f>
        <v>0</v>
      </c>
      <c r="BI431" s="171">
        <f>IF(N431="nulová",J431,0)</f>
        <v>0</v>
      </c>
      <c r="BJ431" s="18" t="s">
        <v>80</v>
      </c>
      <c r="BK431" s="171">
        <f>ROUND(I431*H431,2)</f>
        <v>0</v>
      </c>
      <c r="BL431" s="18" t="s">
        <v>149</v>
      </c>
      <c r="BM431" s="170" t="s">
        <v>563</v>
      </c>
    </row>
    <row r="432" spans="1:65" s="2" customFormat="1" ht="11.25">
      <c r="A432" s="33"/>
      <c r="B432" s="34"/>
      <c r="C432" s="33"/>
      <c r="D432" s="172" t="s">
        <v>151</v>
      </c>
      <c r="E432" s="33"/>
      <c r="F432" s="173" t="s">
        <v>558</v>
      </c>
      <c r="G432" s="33"/>
      <c r="H432" s="33"/>
      <c r="I432" s="94"/>
      <c r="J432" s="33"/>
      <c r="K432" s="33"/>
      <c r="L432" s="34"/>
      <c r="M432" s="174"/>
      <c r="N432" s="175"/>
      <c r="O432" s="59"/>
      <c r="P432" s="59"/>
      <c r="Q432" s="59"/>
      <c r="R432" s="59"/>
      <c r="S432" s="59"/>
      <c r="T432" s="60"/>
      <c r="U432" s="33"/>
      <c r="V432" s="33"/>
      <c r="W432" s="33"/>
      <c r="X432" s="33"/>
      <c r="Y432" s="33"/>
      <c r="Z432" s="33"/>
      <c r="AA432" s="33"/>
      <c r="AB432" s="33"/>
      <c r="AC432" s="33"/>
      <c r="AD432" s="33"/>
      <c r="AE432" s="33"/>
      <c r="AT432" s="18" t="s">
        <v>151</v>
      </c>
      <c r="AU432" s="18" t="s">
        <v>82</v>
      </c>
    </row>
    <row r="433" spans="1:65" s="13" customFormat="1" ht="11.25">
      <c r="B433" s="177"/>
      <c r="D433" s="172" t="s">
        <v>155</v>
      </c>
      <c r="E433" s="178" t="s">
        <v>1</v>
      </c>
      <c r="F433" s="179" t="s">
        <v>564</v>
      </c>
      <c r="H433" s="180">
        <v>54</v>
      </c>
      <c r="I433" s="181"/>
      <c r="L433" s="177"/>
      <c r="M433" s="182"/>
      <c r="N433" s="183"/>
      <c r="O433" s="183"/>
      <c r="P433" s="183"/>
      <c r="Q433" s="183"/>
      <c r="R433" s="183"/>
      <c r="S433" s="183"/>
      <c r="T433" s="184"/>
      <c r="AT433" s="178" t="s">
        <v>155</v>
      </c>
      <c r="AU433" s="178" t="s">
        <v>82</v>
      </c>
      <c r="AV433" s="13" t="s">
        <v>82</v>
      </c>
      <c r="AW433" s="13" t="s">
        <v>29</v>
      </c>
      <c r="AX433" s="13" t="s">
        <v>72</v>
      </c>
      <c r="AY433" s="178" t="s">
        <v>141</v>
      </c>
    </row>
    <row r="434" spans="1:65" s="13" customFormat="1" ht="11.25">
      <c r="B434" s="177"/>
      <c r="D434" s="172" t="s">
        <v>155</v>
      </c>
      <c r="E434" s="178" t="s">
        <v>1</v>
      </c>
      <c r="F434" s="179" t="s">
        <v>565</v>
      </c>
      <c r="H434" s="180">
        <v>27</v>
      </c>
      <c r="I434" s="181"/>
      <c r="L434" s="177"/>
      <c r="M434" s="182"/>
      <c r="N434" s="183"/>
      <c r="O434" s="183"/>
      <c r="P434" s="183"/>
      <c r="Q434" s="183"/>
      <c r="R434" s="183"/>
      <c r="S434" s="183"/>
      <c r="T434" s="184"/>
      <c r="AT434" s="178" t="s">
        <v>155</v>
      </c>
      <c r="AU434" s="178" t="s">
        <v>82</v>
      </c>
      <c r="AV434" s="13" t="s">
        <v>82</v>
      </c>
      <c r="AW434" s="13" t="s">
        <v>29</v>
      </c>
      <c r="AX434" s="13" t="s">
        <v>72</v>
      </c>
      <c r="AY434" s="178" t="s">
        <v>141</v>
      </c>
    </row>
    <row r="435" spans="1:65" s="14" customFormat="1" ht="11.25">
      <c r="B435" s="185"/>
      <c r="D435" s="172" t="s">
        <v>155</v>
      </c>
      <c r="E435" s="186" t="s">
        <v>1</v>
      </c>
      <c r="F435" s="187" t="s">
        <v>158</v>
      </c>
      <c r="H435" s="188">
        <v>81</v>
      </c>
      <c r="I435" s="189"/>
      <c r="L435" s="185"/>
      <c r="M435" s="190"/>
      <c r="N435" s="191"/>
      <c r="O435" s="191"/>
      <c r="P435" s="191"/>
      <c r="Q435" s="191"/>
      <c r="R435" s="191"/>
      <c r="S435" s="191"/>
      <c r="T435" s="192"/>
      <c r="AT435" s="186" t="s">
        <v>155</v>
      </c>
      <c r="AU435" s="186" t="s">
        <v>82</v>
      </c>
      <c r="AV435" s="14" t="s">
        <v>149</v>
      </c>
      <c r="AW435" s="14" t="s">
        <v>29</v>
      </c>
      <c r="AX435" s="14" t="s">
        <v>80</v>
      </c>
      <c r="AY435" s="186" t="s">
        <v>141</v>
      </c>
    </row>
    <row r="436" spans="1:65" s="12" customFormat="1" ht="22.9" customHeight="1">
      <c r="B436" s="145"/>
      <c r="D436" s="146" t="s">
        <v>71</v>
      </c>
      <c r="E436" s="156" t="s">
        <v>234</v>
      </c>
      <c r="F436" s="156" t="s">
        <v>566</v>
      </c>
      <c r="I436" s="148"/>
      <c r="J436" s="157">
        <f>BK436</f>
        <v>0</v>
      </c>
      <c r="L436" s="145"/>
      <c r="M436" s="150"/>
      <c r="N436" s="151"/>
      <c r="O436" s="151"/>
      <c r="P436" s="152">
        <f>SUM(P437:P494)</f>
        <v>0</v>
      </c>
      <c r="Q436" s="151"/>
      <c r="R436" s="152">
        <f>SUM(R437:R494)</f>
        <v>22.062085</v>
      </c>
      <c r="S436" s="151"/>
      <c r="T436" s="153">
        <f>SUM(T437:T494)</f>
        <v>12.6</v>
      </c>
      <c r="AR436" s="146" t="s">
        <v>80</v>
      </c>
      <c r="AT436" s="154" t="s">
        <v>71</v>
      </c>
      <c r="AU436" s="154" t="s">
        <v>80</v>
      </c>
      <c r="AY436" s="146" t="s">
        <v>141</v>
      </c>
      <c r="BK436" s="155">
        <f>SUM(BK437:BK494)</f>
        <v>0</v>
      </c>
    </row>
    <row r="437" spans="1:65" s="2" customFormat="1" ht="16.5" customHeight="1">
      <c r="A437" s="33"/>
      <c r="B437" s="158"/>
      <c r="C437" s="159" t="s">
        <v>567</v>
      </c>
      <c r="D437" s="159" t="s">
        <v>144</v>
      </c>
      <c r="E437" s="160" t="s">
        <v>568</v>
      </c>
      <c r="F437" s="161" t="s">
        <v>569</v>
      </c>
      <c r="G437" s="162" t="s">
        <v>216</v>
      </c>
      <c r="H437" s="163">
        <v>70</v>
      </c>
      <c r="I437" s="164"/>
      <c r="J437" s="165">
        <f>ROUND(I437*H437,2)</f>
        <v>0</v>
      </c>
      <c r="K437" s="161" t="s">
        <v>148</v>
      </c>
      <c r="L437" s="34"/>
      <c r="M437" s="166" t="s">
        <v>1</v>
      </c>
      <c r="N437" s="167" t="s">
        <v>37</v>
      </c>
      <c r="O437" s="59"/>
      <c r="P437" s="168">
        <f>O437*H437</f>
        <v>0</v>
      </c>
      <c r="Q437" s="168">
        <v>0</v>
      </c>
      <c r="R437" s="168">
        <f>Q437*H437</f>
        <v>0</v>
      </c>
      <c r="S437" s="168">
        <v>0.18</v>
      </c>
      <c r="T437" s="169">
        <f>S437*H437</f>
        <v>12.6</v>
      </c>
      <c r="U437" s="33"/>
      <c r="V437" s="33"/>
      <c r="W437" s="33"/>
      <c r="X437" s="33"/>
      <c r="Y437" s="33"/>
      <c r="Z437" s="33"/>
      <c r="AA437" s="33"/>
      <c r="AB437" s="33"/>
      <c r="AC437" s="33"/>
      <c r="AD437" s="33"/>
      <c r="AE437" s="33"/>
      <c r="AR437" s="170" t="s">
        <v>149</v>
      </c>
      <c r="AT437" s="170" t="s">
        <v>144</v>
      </c>
      <c r="AU437" s="170" t="s">
        <v>82</v>
      </c>
      <c r="AY437" s="18" t="s">
        <v>141</v>
      </c>
      <c r="BE437" s="171">
        <f>IF(N437="základní",J437,0)</f>
        <v>0</v>
      </c>
      <c r="BF437" s="171">
        <f>IF(N437="snížená",J437,0)</f>
        <v>0</v>
      </c>
      <c r="BG437" s="171">
        <f>IF(N437="zákl. přenesená",J437,0)</f>
        <v>0</v>
      </c>
      <c r="BH437" s="171">
        <f>IF(N437="sníž. přenesená",J437,0)</f>
        <v>0</v>
      </c>
      <c r="BI437" s="171">
        <f>IF(N437="nulová",J437,0)</f>
        <v>0</v>
      </c>
      <c r="BJ437" s="18" t="s">
        <v>80</v>
      </c>
      <c r="BK437" s="171">
        <f>ROUND(I437*H437,2)</f>
        <v>0</v>
      </c>
      <c r="BL437" s="18" t="s">
        <v>149</v>
      </c>
      <c r="BM437" s="170" t="s">
        <v>570</v>
      </c>
    </row>
    <row r="438" spans="1:65" s="2" customFormat="1" ht="19.5">
      <c r="A438" s="33"/>
      <c r="B438" s="34"/>
      <c r="C438" s="33"/>
      <c r="D438" s="172" t="s">
        <v>151</v>
      </c>
      <c r="E438" s="33"/>
      <c r="F438" s="173" t="s">
        <v>571</v>
      </c>
      <c r="G438" s="33"/>
      <c r="H438" s="33"/>
      <c r="I438" s="94"/>
      <c r="J438" s="33"/>
      <c r="K438" s="33"/>
      <c r="L438" s="34"/>
      <c r="M438" s="174"/>
      <c r="N438" s="175"/>
      <c r="O438" s="59"/>
      <c r="P438" s="59"/>
      <c r="Q438" s="59"/>
      <c r="R438" s="59"/>
      <c r="S438" s="59"/>
      <c r="T438" s="60"/>
      <c r="U438" s="33"/>
      <c r="V438" s="33"/>
      <c r="W438" s="33"/>
      <c r="X438" s="33"/>
      <c r="Y438" s="33"/>
      <c r="Z438" s="33"/>
      <c r="AA438" s="33"/>
      <c r="AB438" s="33"/>
      <c r="AC438" s="33"/>
      <c r="AD438" s="33"/>
      <c r="AE438" s="33"/>
      <c r="AT438" s="18" t="s">
        <v>151</v>
      </c>
      <c r="AU438" s="18" t="s">
        <v>82</v>
      </c>
    </row>
    <row r="439" spans="1:65" s="2" customFormat="1" ht="39">
      <c r="A439" s="33"/>
      <c r="B439" s="34"/>
      <c r="C439" s="33"/>
      <c r="D439" s="172" t="s">
        <v>153</v>
      </c>
      <c r="E439" s="33"/>
      <c r="F439" s="176" t="s">
        <v>572</v>
      </c>
      <c r="G439" s="33"/>
      <c r="H439" s="33"/>
      <c r="I439" s="94"/>
      <c r="J439" s="33"/>
      <c r="K439" s="33"/>
      <c r="L439" s="34"/>
      <c r="M439" s="174"/>
      <c r="N439" s="175"/>
      <c r="O439" s="59"/>
      <c r="P439" s="59"/>
      <c r="Q439" s="59"/>
      <c r="R439" s="59"/>
      <c r="S439" s="59"/>
      <c r="T439" s="60"/>
      <c r="U439" s="33"/>
      <c r="V439" s="33"/>
      <c r="W439" s="33"/>
      <c r="X439" s="33"/>
      <c r="Y439" s="33"/>
      <c r="Z439" s="33"/>
      <c r="AA439" s="33"/>
      <c r="AB439" s="33"/>
      <c r="AC439" s="33"/>
      <c r="AD439" s="33"/>
      <c r="AE439" s="33"/>
      <c r="AT439" s="18" t="s">
        <v>153</v>
      </c>
      <c r="AU439" s="18" t="s">
        <v>82</v>
      </c>
    </row>
    <row r="440" spans="1:65" s="13" customFormat="1" ht="11.25">
      <c r="B440" s="177"/>
      <c r="D440" s="172" t="s">
        <v>155</v>
      </c>
      <c r="E440" s="178" t="s">
        <v>1</v>
      </c>
      <c r="F440" s="179" t="s">
        <v>573</v>
      </c>
      <c r="H440" s="180">
        <v>70</v>
      </c>
      <c r="I440" s="181"/>
      <c r="L440" s="177"/>
      <c r="M440" s="182"/>
      <c r="N440" s="183"/>
      <c r="O440" s="183"/>
      <c r="P440" s="183"/>
      <c r="Q440" s="183"/>
      <c r="R440" s="183"/>
      <c r="S440" s="183"/>
      <c r="T440" s="184"/>
      <c r="AT440" s="178" t="s">
        <v>155</v>
      </c>
      <c r="AU440" s="178" t="s">
        <v>82</v>
      </c>
      <c r="AV440" s="13" t="s">
        <v>82</v>
      </c>
      <c r="AW440" s="13" t="s">
        <v>29</v>
      </c>
      <c r="AX440" s="13" t="s">
        <v>80</v>
      </c>
      <c r="AY440" s="178" t="s">
        <v>141</v>
      </c>
    </row>
    <row r="441" spans="1:65" s="15" customFormat="1" ht="11.25">
      <c r="B441" s="193"/>
      <c r="D441" s="172" t="s">
        <v>155</v>
      </c>
      <c r="E441" s="194" t="s">
        <v>1</v>
      </c>
      <c r="F441" s="195" t="s">
        <v>574</v>
      </c>
      <c r="H441" s="194" t="s">
        <v>1</v>
      </c>
      <c r="I441" s="196"/>
      <c r="L441" s="193"/>
      <c r="M441" s="197"/>
      <c r="N441" s="198"/>
      <c r="O441" s="198"/>
      <c r="P441" s="198"/>
      <c r="Q441" s="198"/>
      <c r="R441" s="198"/>
      <c r="S441" s="198"/>
      <c r="T441" s="199"/>
      <c r="AT441" s="194" t="s">
        <v>155</v>
      </c>
      <c r="AU441" s="194" t="s">
        <v>82</v>
      </c>
      <c r="AV441" s="15" t="s">
        <v>80</v>
      </c>
      <c r="AW441" s="15" t="s">
        <v>29</v>
      </c>
      <c r="AX441" s="15" t="s">
        <v>72</v>
      </c>
      <c r="AY441" s="194" t="s">
        <v>141</v>
      </c>
    </row>
    <row r="442" spans="1:65" s="2" customFormat="1" ht="21.75" customHeight="1">
      <c r="A442" s="33"/>
      <c r="B442" s="158"/>
      <c r="C442" s="159" t="s">
        <v>575</v>
      </c>
      <c r="D442" s="159" t="s">
        <v>144</v>
      </c>
      <c r="E442" s="160" t="s">
        <v>576</v>
      </c>
      <c r="F442" s="161" t="s">
        <v>577</v>
      </c>
      <c r="G442" s="162" t="s">
        <v>162</v>
      </c>
      <c r="H442" s="163">
        <v>14</v>
      </c>
      <c r="I442" s="164"/>
      <c r="J442" s="165">
        <f>ROUND(I442*H442,2)</f>
        <v>0</v>
      </c>
      <c r="K442" s="161" t="s">
        <v>148</v>
      </c>
      <c r="L442" s="34"/>
      <c r="M442" s="166" t="s">
        <v>1</v>
      </c>
      <c r="N442" s="167" t="s">
        <v>37</v>
      </c>
      <c r="O442" s="59"/>
      <c r="P442" s="168">
        <f>O442*H442</f>
        <v>0</v>
      </c>
      <c r="Q442" s="168">
        <v>0</v>
      </c>
      <c r="R442" s="168">
        <f>Q442*H442</f>
        <v>0</v>
      </c>
      <c r="S442" s="168">
        <v>0</v>
      </c>
      <c r="T442" s="169">
        <f>S442*H442</f>
        <v>0</v>
      </c>
      <c r="U442" s="33"/>
      <c r="V442" s="33"/>
      <c r="W442" s="33"/>
      <c r="X442" s="33"/>
      <c r="Y442" s="33"/>
      <c r="Z442" s="33"/>
      <c r="AA442" s="33"/>
      <c r="AB442" s="33"/>
      <c r="AC442" s="33"/>
      <c r="AD442" s="33"/>
      <c r="AE442" s="33"/>
      <c r="AR442" s="170" t="s">
        <v>149</v>
      </c>
      <c r="AT442" s="170" t="s">
        <v>144</v>
      </c>
      <c r="AU442" s="170" t="s">
        <v>82</v>
      </c>
      <c r="AY442" s="18" t="s">
        <v>141</v>
      </c>
      <c r="BE442" s="171">
        <f>IF(N442="základní",J442,0)</f>
        <v>0</v>
      </c>
      <c r="BF442" s="171">
        <f>IF(N442="snížená",J442,0)</f>
        <v>0</v>
      </c>
      <c r="BG442" s="171">
        <f>IF(N442="zákl. přenesená",J442,0)</f>
        <v>0</v>
      </c>
      <c r="BH442" s="171">
        <f>IF(N442="sníž. přenesená",J442,0)</f>
        <v>0</v>
      </c>
      <c r="BI442" s="171">
        <f>IF(N442="nulová",J442,0)</f>
        <v>0</v>
      </c>
      <c r="BJ442" s="18" t="s">
        <v>80</v>
      </c>
      <c r="BK442" s="171">
        <f>ROUND(I442*H442,2)</f>
        <v>0</v>
      </c>
      <c r="BL442" s="18" t="s">
        <v>149</v>
      </c>
      <c r="BM442" s="170" t="s">
        <v>578</v>
      </c>
    </row>
    <row r="443" spans="1:65" s="2" customFormat="1" ht="11.25">
      <c r="A443" s="33"/>
      <c r="B443" s="34"/>
      <c r="C443" s="33"/>
      <c r="D443" s="172" t="s">
        <v>151</v>
      </c>
      <c r="E443" s="33"/>
      <c r="F443" s="173" t="s">
        <v>577</v>
      </c>
      <c r="G443" s="33"/>
      <c r="H443" s="33"/>
      <c r="I443" s="94"/>
      <c r="J443" s="33"/>
      <c r="K443" s="33"/>
      <c r="L443" s="34"/>
      <c r="M443" s="174"/>
      <c r="N443" s="175"/>
      <c r="O443" s="59"/>
      <c r="P443" s="59"/>
      <c r="Q443" s="59"/>
      <c r="R443" s="59"/>
      <c r="S443" s="59"/>
      <c r="T443" s="60"/>
      <c r="U443" s="33"/>
      <c r="V443" s="33"/>
      <c r="W443" s="33"/>
      <c r="X443" s="33"/>
      <c r="Y443" s="33"/>
      <c r="Z443" s="33"/>
      <c r="AA443" s="33"/>
      <c r="AB443" s="33"/>
      <c r="AC443" s="33"/>
      <c r="AD443" s="33"/>
      <c r="AE443" s="33"/>
      <c r="AT443" s="18" t="s">
        <v>151</v>
      </c>
      <c r="AU443" s="18" t="s">
        <v>82</v>
      </c>
    </row>
    <row r="444" spans="1:65" s="13" customFormat="1" ht="11.25">
      <c r="B444" s="177"/>
      <c r="D444" s="172" t="s">
        <v>155</v>
      </c>
      <c r="E444" s="178" t="s">
        <v>1</v>
      </c>
      <c r="F444" s="179" t="s">
        <v>579</v>
      </c>
      <c r="H444" s="180">
        <v>14</v>
      </c>
      <c r="I444" s="181"/>
      <c r="L444" s="177"/>
      <c r="M444" s="182"/>
      <c r="N444" s="183"/>
      <c r="O444" s="183"/>
      <c r="P444" s="183"/>
      <c r="Q444" s="183"/>
      <c r="R444" s="183"/>
      <c r="S444" s="183"/>
      <c r="T444" s="184"/>
      <c r="AT444" s="178" t="s">
        <v>155</v>
      </c>
      <c r="AU444" s="178" t="s">
        <v>82</v>
      </c>
      <c r="AV444" s="13" t="s">
        <v>82</v>
      </c>
      <c r="AW444" s="13" t="s">
        <v>29</v>
      </c>
      <c r="AX444" s="13" t="s">
        <v>80</v>
      </c>
      <c r="AY444" s="178" t="s">
        <v>141</v>
      </c>
    </row>
    <row r="445" spans="1:65" s="15" customFormat="1" ht="11.25">
      <c r="B445" s="193"/>
      <c r="D445" s="172" t="s">
        <v>155</v>
      </c>
      <c r="E445" s="194" t="s">
        <v>1</v>
      </c>
      <c r="F445" s="195" t="s">
        <v>574</v>
      </c>
      <c r="H445" s="194" t="s">
        <v>1</v>
      </c>
      <c r="I445" s="196"/>
      <c r="L445" s="193"/>
      <c r="M445" s="197"/>
      <c r="N445" s="198"/>
      <c r="O445" s="198"/>
      <c r="P445" s="198"/>
      <c r="Q445" s="198"/>
      <c r="R445" s="198"/>
      <c r="S445" s="198"/>
      <c r="T445" s="199"/>
      <c r="AT445" s="194" t="s">
        <v>155</v>
      </c>
      <c r="AU445" s="194" t="s">
        <v>82</v>
      </c>
      <c r="AV445" s="15" t="s">
        <v>80</v>
      </c>
      <c r="AW445" s="15" t="s">
        <v>29</v>
      </c>
      <c r="AX445" s="15" t="s">
        <v>72</v>
      </c>
      <c r="AY445" s="194" t="s">
        <v>141</v>
      </c>
    </row>
    <row r="446" spans="1:65" s="2" customFormat="1" ht="21.75" customHeight="1">
      <c r="A446" s="33"/>
      <c r="B446" s="158"/>
      <c r="C446" s="159" t="s">
        <v>580</v>
      </c>
      <c r="D446" s="159" t="s">
        <v>144</v>
      </c>
      <c r="E446" s="160" t="s">
        <v>581</v>
      </c>
      <c r="F446" s="161" t="s">
        <v>582</v>
      </c>
      <c r="G446" s="162" t="s">
        <v>162</v>
      </c>
      <c r="H446" s="163">
        <v>14</v>
      </c>
      <c r="I446" s="164"/>
      <c r="J446" s="165">
        <f>ROUND(I446*H446,2)</f>
        <v>0</v>
      </c>
      <c r="K446" s="161" t="s">
        <v>148</v>
      </c>
      <c r="L446" s="34"/>
      <c r="M446" s="166" t="s">
        <v>1</v>
      </c>
      <c r="N446" s="167" t="s">
        <v>37</v>
      </c>
      <c r="O446" s="59"/>
      <c r="P446" s="168">
        <f>O446*H446</f>
        <v>0</v>
      </c>
      <c r="Q446" s="168">
        <v>0</v>
      </c>
      <c r="R446" s="168">
        <f>Q446*H446</f>
        <v>0</v>
      </c>
      <c r="S446" s="168">
        <v>0</v>
      </c>
      <c r="T446" s="169">
        <f>S446*H446</f>
        <v>0</v>
      </c>
      <c r="U446" s="33"/>
      <c r="V446" s="33"/>
      <c r="W446" s="33"/>
      <c r="X446" s="33"/>
      <c r="Y446" s="33"/>
      <c r="Z446" s="33"/>
      <c r="AA446" s="33"/>
      <c r="AB446" s="33"/>
      <c r="AC446" s="33"/>
      <c r="AD446" s="33"/>
      <c r="AE446" s="33"/>
      <c r="AR446" s="170" t="s">
        <v>149</v>
      </c>
      <c r="AT446" s="170" t="s">
        <v>144</v>
      </c>
      <c r="AU446" s="170" t="s">
        <v>82</v>
      </c>
      <c r="AY446" s="18" t="s">
        <v>141</v>
      </c>
      <c r="BE446" s="171">
        <f>IF(N446="základní",J446,0)</f>
        <v>0</v>
      </c>
      <c r="BF446" s="171">
        <f>IF(N446="snížená",J446,0)</f>
        <v>0</v>
      </c>
      <c r="BG446" s="171">
        <f>IF(N446="zákl. přenesená",J446,0)</f>
        <v>0</v>
      </c>
      <c r="BH446" s="171">
        <f>IF(N446="sníž. přenesená",J446,0)</f>
        <v>0</v>
      </c>
      <c r="BI446" s="171">
        <f>IF(N446="nulová",J446,0)</f>
        <v>0</v>
      </c>
      <c r="BJ446" s="18" t="s">
        <v>80</v>
      </c>
      <c r="BK446" s="171">
        <f>ROUND(I446*H446,2)</f>
        <v>0</v>
      </c>
      <c r="BL446" s="18" t="s">
        <v>149</v>
      </c>
      <c r="BM446" s="170" t="s">
        <v>583</v>
      </c>
    </row>
    <row r="447" spans="1:65" s="2" customFormat="1" ht="19.5">
      <c r="A447" s="33"/>
      <c r="B447" s="34"/>
      <c r="C447" s="33"/>
      <c r="D447" s="172" t="s">
        <v>151</v>
      </c>
      <c r="E447" s="33"/>
      <c r="F447" s="173" t="s">
        <v>584</v>
      </c>
      <c r="G447" s="33"/>
      <c r="H447" s="33"/>
      <c r="I447" s="94"/>
      <c r="J447" s="33"/>
      <c r="K447" s="33"/>
      <c r="L447" s="34"/>
      <c r="M447" s="174"/>
      <c r="N447" s="175"/>
      <c r="O447" s="59"/>
      <c r="P447" s="59"/>
      <c r="Q447" s="59"/>
      <c r="R447" s="59"/>
      <c r="S447" s="59"/>
      <c r="T447" s="60"/>
      <c r="U447" s="33"/>
      <c r="V447" s="33"/>
      <c r="W447" s="33"/>
      <c r="X447" s="33"/>
      <c r="Y447" s="33"/>
      <c r="Z447" s="33"/>
      <c r="AA447" s="33"/>
      <c r="AB447" s="33"/>
      <c r="AC447" s="33"/>
      <c r="AD447" s="33"/>
      <c r="AE447" s="33"/>
      <c r="AT447" s="18" t="s">
        <v>151</v>
      </c>
      <c r="AU447" s="18" t="s">
        <v>82</v>
      </c>
    </row>
    <row r="448" spans="1:65" s="2" customFormat="1" ht="48.75">
      <c r="A448" s="33"/>
      <c r="B448" s="34"/>
      <c r="C448" s="33"/>
      <c r="D448" s="172" t="s">
        <v>153</v>
      </c>
      <c r="E448" s="33"/>
      <c r="F448" s="176" t="s">
        <v>585</v>
      </c>
      <c r="G448" s="33"/>
      <c r="H448" s="33"/>
      <c r="I448" s="94"/>
      <c r="J448" s="33"/>
      <c r="K448" s="33"/>
      <c r="L448" s="34"/>
      <c r="M448" s="174"/>
      <c r="N448" s="175"/>
      <c r="O448" s="59"/>
      <c r="P448" s="59"/>
      <c r="Q448" s="59"/>
      <c r="R448" s="59"/>
      <c r="S448" s="59"/>
      <c r="T448" s="60"/>
      <c r="U448" s="33"/>
      <c r="V448" s="33"/>
      <c r="W448" s="33"/>
      <c r="X448" s="33"/>
      <c r="Y448" s="33"/>
      <c r="Z448" s="33"/>
      <c r="AA448" s="33"/>
      <c r="AB448" s="33"/>
      <c r="AC448" s="33"/>
      <c r="AD448" s="33"/>
      <c r="AE448" s="33"/>
      <c r="AT448" s="18" t="s">
        <v>153</v>
      </c>
      <c r="AU448" s="18" t="s">
        <v>82</v>
      </c>
    </row>
    <row r="449" spans="1:65" s="13" customFormat="1" ht="11.25">
      <c r="B449" s="177"/>
      <c r="D449" s="172" t="s">
        <v>155</v>
      </c>
      <c r="E449" s="178" t="s">
        <v>1</v>
      </c>
      <c r="F449" s="179" t="s">
        <v>586</v>
      </c>
      <c r="H449" s="180">
        <v>14</v>
      </c>
      <c r="I449" s="181"/>
      <c r="L449" s="177"/>
      <c r="M449" s="182"/>
      <c r="N449" s="183"/>
      <c r="O449" s="183"/>
      <c r="P449" s="183"/>
      <c r="Q449" s="183"/>
      <c r="R449" s="183"/>
      <c r="S449" s="183"/>
      <c r="T449" s="184"/>
      <c r="AT449" s="178" t="s">
        <v>155</v>
      </c>
      <c r="AU449" s="178" t="s">
        <v>82</v>
      </c>
      <c r="AV449" s="13" t="s">
        <v>82</v>
      </c>
      <c r="AW449" s="13" t="s">
        <v>29</v>
      </c>
      <c r="AX449" s="13" t="s">
        <v>80</v>
      </c>
      <c r="AY449" s="178" t="s">
        <v>141</v>
      </c>
    </row>
    <row r="450" spans="1:65" s="2" customFormat="1" ht="16.5" customHeight="1">
      <c r="A450" s="33"/>
      <c r="B450" s="158"/>
      <c r="C450" s="200" t="s">
        <v>587</v>
      </c>
      <c r="D450" s="200" t="s">
        <v>274</v>
      </c>
      <c r="E450" s="201" t="s">
        <v>588</v>
      </c>
      <c r="F450" s="202" t="s">
        <v>589</v>
      </c>
      <c r="G450" s="203" t="s">
        <v>162</v>
      </c>
      <c r="H450" s="204">
        <v>14</v>
      </c>
      <c r="I450" s="205"/>
      <c r="J450" s="206">
        <f>ROUND(I450*H450,2)</f>
        <v>0</v>
      </c>
      <c r="K450" s="202" t="s">
        <v>148</v>
      </c>
      <c r="L450" s="207"/>
      <c r="M450" s="208" t="s">
        <v>1</v>
      </c>
      <c r="N450" s="209" t="s">
        <v>37</v>
      </c>
      <c r="O450" s="59"/>
      <c r="P450" s="168">
        <f>O450*H450</f>
        <v>0</v>
      </c>
      <c r="Q450" s="168">
        <v>1.7799999999999999E-3</v>
      </c>
      <c r="R450" s="168">
        <f>Q450*H450</f>
        <v>2.4919999999999998E-2</v>
      </c>
      <c r="S450" s="168">
        <v>0</v>
      </c>
      <c r="T450" s="169">
        <f>S450*H450</f>
        <v>0</v>
      </c>
      <c r="U450" s="33"/>
      <c r="V450" s="33"/>
      <c r="W450" s="33"/>
      <c r="X450" s="33"/>
      <c r="Y450" s="33"/>
      <c r="Z450" s="33"/>
      <c r="AA450" s="33"/>
      <c r="AB450" s="33"/>
      <c r="AC450" s="33"/>
      <c r="AD450" s="33"/>
      <c r="AE450" s="33"/>
      <c r="AR450" s="170" t="s">
        <v>234</v>
      </c>
      <c r="AT450" s="170" t="s">
        <v>274</v>
      </c>
      <c r="AU450" s="170" t="s">
        <v>82</v>
      </c>
      <c r="AY450" s="18" t="s">
        <v>141</v>
      </c>
      <c r="BE450" s="171">
        <f>IF(N450="základní",J450,0)</f>
        <v>0</v>
      </c>
      <c r="BF450" s="171">
        <f>IF(N450="snížená",J450,0)</f>
        <v>0</v>
      </c>
      <c r="BG450" s="171">
        <f>IF(N450="zákl. přenesená",J450,0)</f>
        <v>0</v>
      </c>
      <c r="BH450" s="171">
        <f>IF(N450="sníž. přenesená",J450,0)</f>
        <v>0</v>
      </c>
      <c r="BI450" s="171">
        <f>IF(N450="nulová",J450,0)</f>
        <v>0</v>
      </c>
      <c r="BJ450" s="18" t="s">
        <v>80</v>
      </c>
      <c r="BK450" s="171">
        <f>ROUND(I450*H450,2)</f>
        <v>0</v>
      </c>
      <c r="BL450" s="18" t="s">
        <v>149</v>
      </c>
      <c r="BM450" s="170" t="s">
        <v>590</v>
      </c>
    </row>
    <row r="451" spans="1:65" s="2" customFormat="1" ht="11.25">
      <c r="A451" s="33"/>
      <c r="B451" s="34"/>
      <c r="C451" s="33"/>
      <c r="D451" s="172" t="s">
        <v>151</v>
      </c>
      <c r="E451" s="33"/>
      <c r="F451" s="173" t="s">
        <v>589</v>
      </c>
      <c r="G451" s="33"/>
      <c r="H451" s="33"/>
      <c r="I451" s="94"/>
      <c r="J451" s="33"/>
      <c r="K451" s="33"/>
      <c r="L451" s="34"/>
      <c r="M451" s="174"/>
      <c r="N451" s="175"/>
      <c r="O451" s="59"/>
      <c r="P451" s="59"/>
      <c r="Q451" s="59"/>
      <c r="R451" s="59"/>
      <c r="S451" s="59"/>
      <c r="T451" s="60"/>
      <c r="U451" s="33"/>
      <c r="V451" s="33"/>
      <c r="W451" s="33"/>
      <c r="X451" s="33"/>
      <c r="Y451" s="33"/>
      <c r="Z451" s="33"/>
      <c r="AA451" s="33"/>
      <c r="AB451" s="33"/>
      <c r="AC451" s="33"/>
      <c r="AD451" s="33"/>
      <c r="AE451" s="33"/>
      <c r="AT451" s="18" t="s">
        <v>151</v>
      </c>
      <c r="AU451" s="18" t="s">
        <v>82</v>
      </c>
    </row>
    <row r="452" spans="1:65" s="13" customFormat="1" ht="11.25">
      <c r="B452" s="177"/>
      <c r="D452" s="172" t="s">
        <v>155</v>
      </c>
      <c r="E452" s="178" t="s">
        <v>1</v>
      </c>
      <c r="F452" s="179" t="s">
        <v>586</v>
      </c>
      <c r="H452" s="180">
        <v>14</v>
      </c>
      <c r="I452" s="181"/>
      <c r="L452" s="177"/>
      <c r="M452" s="182"/>
      <c r="N452" s="183"/>
      <c r="O452" s="183"/>
      <c r="P452" s="183"/>
      <c r="Q452" s="183"/>
      <c r="R452" s="183"/>
      <c r="S452" s="183"/>
      <c r="T452" s="184"/>
      <c r="AT452" s="178" t="s">
        <v>155</v>
      </c>
      <c r="AU452" s="178" t="s">
        <v>82</v>
      </c>
      <c r="AV452" s="13" t="s">
        <v>82</v>
      </c>
      <c r="AW452" s="13" t="s">
        <v>29</v>
      </c>
      <c r="AX452" s="13" t="s">
        <v>80</v>
      </c>
      <c r="AY452" s="178" t="s">
        <v>141</v>
      </c>
    </row>
    <row r="453" spans="1:65" s="2" customFormat="1" ht="21.75" customHeight="1">
      <c r="A453" s="33"/>
      <c r="B453" s="158"/>
      <c r="C453" s="159" t="s">
        <v>591</v>
      </c>
      <c r="D453" s="159" t="s">
        <v>144</v>
      </c>
      <c r="E453" s="160" t="s">
        <v>592</v>
      </c>
      <c r="F453" s="161" t="s">
        <v>593</v>
      </c>
      <c r="G453" s="162" t="s">
        <v>216</v>
      </c>
      <c r="H453" s="163">
        <v>93.5</v>
      </c>
      <c r="I453" s="164"/>
      <c r="J453" s="165">
        <f>ROUND(I453*H453,2)</f>
        <v>0</v>
      </c>
      <c r="K453" s="161" t="s">
        <v>148</v>
      </c>
      <c r="L453" s="34"/>
      <c r="M453" s="166" t="s">
        <v>1</v>
      </c>
      <c r="N453" s="167" t="s">
        <v>37</v>
      </c>
      <c r="O453" s="59"/>
      <c r="P453" s="168">
        <f>O453*H453</f>
        <v>0</v>
      </c>
      <c r="Q453" s="168">
        <v>1.0000000000000001E-5</v>
      </c>
      <c r="R453" s="168">
        <f>Q453*H453</f>
        <v>9.3500000000000007E-4</v>
      </c>
      <c r="S453" s="168">
        <v>0</v>
      </c>
      <c r="T453" s="169">
        <f>S453*H453</f>
        <v>0</v>
      </c>
      <c r="U453" s="33"/>
      <c r="V453" s="33"/>
      <c r="W453" s="33"/>
      <c r="X453" s="33"/>
      <c r="Y453" s="33"/>
      <c r="Z453" s="33"/>
      <c r="AA453" s="33"/>
      <c r="AB453" s="33"/>
      <c r="AC453" s="33"/>
      <c r="AD453" s="33"/>
      <c r="AE453" s="33"/>
      <c r="AR453" s="170" t="s">
        <v>149</v>
      </c>
      <c r="AT453" s="170" t="s">
        <v>144</v>
      </c>
      <c r="AU453" s="170" t="s">
        <v>82</v>
      </c>
      <c r="AY453" s="18" t="s">
        <v>141</v>
      </c>
      <c r="BE453" s="171">
        <f>IF(N453="základní",J453,0)</f>
        <v>0</v>
      </c>
      <c r="BF453" s="171">
        <f>IF(N453="snížená",J453,0)</f>
        <v>0</v>
      </c>
      <c r="BG453" s="171">
        <f>IF(N453="zákl. přenesená",J453,0)</f>
        <v>0</v>
      </c>
      <c r="BH453" s="171">
        <f>IF(N453="sníž. přenesená",J453,0)</f>
        <v>0</v>
      </c>
      <c r="BI453" s="171">
        <f>IF(N453="nulová",J453,0)</f>
        <v>0</v>
      </c>
      <c r="BJ453" s="18" t="s">
        <v>80</v>
      </c>
      <c r="BK453" s="171">
        <f>ROUND(I453*H453,2)</f>
        <v>0</v>
      </c>
      <c r="BL453" s="18" t="s">
        <v>149</v>
      </c>
      <c r="BM453" s="170" t="s">
        <v>594</v>
      </c>
    </row>
    <row r="454" spans="1:65" s="2" customFormat="1" ht="29.25">
      <c r="A454" s="33"/>
      <c r="B454" s="34"/>
      <c r="C454" s="33"/>
      <c r="D454" s="172" t="s">
        <v>151</v>
      </c>
      <c r="E454" s="33"/>
      <c r="F454" s="173" t="s">
        <v>595</v>
      </c>
      <c r="G454" s="33"/>
      <c r="H454" s="33"/>
      <c r="I454" s="94"/>
      <c r="J454" s="33"/>
      <c r="K454" s="33"/>
      <c r="L454" s="34"/>
      <c r="M454" s="174"/>
      <c r="N454" s="175"/>
      <c r="O454" s="59"/>
      <c r="P454" s="59"/>
      <c r="Q454" s="59"/>
      <c r="R454" s="59"/>
      <c r="S454" s="59"/>
      <c r="T454" s="60"/>
      <c r="U454" s="33"/>
      <c r="V454" s="33"/>
      <c r="W454" s="33"/>
      <c r="X454" s="33"/>
      <c r="Y454" s="33"/>
      <c r="Z454" s="33"/>
      <c r="AA454" s="33"/>
      <c r="AB454" s="33"/>
      <c r="AC454" s="33"/>
      <c r="AD454" s="33"/>
      <c r="AE454" s="33"/>
      <c r="AT454" s="18" t="s">
        <v>151</v>
      </c>
      <c r="AU454" s="18" t="s">
        <v>82</v>
      </c>
    </row>
    <row r="455" spans="1:65" s="2" customFormat="1" ht="97.5">
      <c r="A455" s="33"/>
      <c r="B455" s="34"/>
      <c r="C455" s="33"/>
      <c r="D455" s="172" t="s">
        <v>153</v>
      </c>
      <c r="E455" s="33"/>
      <c r="F455" s="176" t="s">
        <v>596</v>
      </c>
      <c r="G455" s="33"/>
      <c r="H455" s="33"/>
      <c r="I455" s="94"/>
      <c r="J455" s="33"/>
      <c r="K455" s="33"/>
      <c r="L455" s="34"/>
      <c r="M455" s="174"/>
      <c r="N455" s="175"/>
      <c r="O455" s="59"/>
      <c r="P455" s="59"/>
      <c r="Q455" s="59"/>
      <c r="R455" s="59"/>
      <c r="S455" s="59"/>
      <c r="T455" s="60"/>
      <c r="U455" s="33"/>
      <c r="V455" s="33"/>
      <c r="W455" s="33"/>
      <c r="X455" s="33"/>
      <c r="Y455" s="33"/>
      <c r="Z455" s="33"/>
      <c r="AA455" s="33"/>
      <c r="AB455" s="33"/>
      <c r="AC455" s="33"/>
      <c r="AD455" s="33"/>
      <c r="AE455" s="33"/>
      <c r="AT455" s="18" t="s">
        <v>153</v>
      </c>
      <c r="AU455" s="18" t="s">
        <v>82</v>
      </c>
    </row>
    <row r="456" spans="1:65" s="13" customFormat="1" ht="11.25">
      <c r="B456" s="177"/>
      <c r="D456" s="172" t="s">
        <v>155</v>
      </c>
      <c r="E456" s="178" t="s">
        <v>1</v>
      </c>
      <c r="F456" s="179" t="s">
        <v>597</v>
      </c>
      <c r="H456" s="180">
        <v>93.5</v>
      </c>
      <c r="I456" s="181"/>
      <c r="L456" s="177"/>
      <c r="M456" s="182"/>
      <c r="N456" s="183"/>
      <c r="O456" s="183"/>
      <c r="P456" s="183"/>
      <c r="Q456" s="183"/>
      <c r="R456" s="183"/>
      <c r="S456" s="183"/>
      <c r="T456" s="184"/>
      <c r="AT456" s="178" t="s">
        <v>155</v>
      </c>
      <c r="AU456" s="178" t="s">
        <v>82</v>
      </c>
      <c r="AV456" s="13" t="s">
        <v>82</v>
      </c>
      <c r="AW456" s="13" t="s">
        <v>29</v>
      </c>
      <c r="AX456" s="13" t="s">
        <v>80</v>
      </c>
      <c r="AY456" s="178" t="s">
        <v>141</v>
      </c>
    </row>
    <row r="457" spans="1:65" s="2" customFormat="1" ht="21.75" customHeight="1">
      <c r="A457" s="33"/>
      <c r="B457" s="158"/>
      <c r="C457" s="159" t="s">
        <v>598</v>
      </c>
      <c r="D457" s="159" t="s">
        <v>144</v>
      </c>
      <c r="E457" s="160" t="s">
        <v>599</v>
      </c>
      <c r="F457" s="161" t="s">
        <v>600</v>
      </c>
      <c r="G457" s="162" t="s">
        <v>216</v>
      </c>
      <c r="H457" s="163">
        <v>93.5</v>
      </c>
      <c r="I457" s="164"/>
      <c r="J457" s="165">
        <f>ROUND(I457*H457,2)</f>
        <v>0</v>
      </c>
      <c r="K457" s="161" t="s">
        <v>148</v>
      </c>
      <c r="L457" s="34"/>
      <c r="M457" s="166" t="s">
        <v>1</v>
      </c>
      <c r="N457" s="167" t="s">
        <v>37</v>
      </c>
      <c r="O457" s="59"/>
      <c r="P457" s="168">
        <f>O457*H457</f>
        <v>0</v>
      </c>
      <c r="Q457" s="168">
        <v>2.6800000000000001E-3</v>
      </c>
      <c r="R457" s="168">
        <f>Q457*H457</f>
        <v>0.25058000000000002</v>
      </c>
      <c r="S457" s="168">
        <v>0</v>
      </c>
      <c r="T457" s="169">
        <f>S457*H457</f>
        <v>0</v>
      </c>
      <c r="U457" s="33"/>
      <c r="V457" s="33"/>
      <c r="W457" s="33"/>
      <c r="X457" s="33"/>
      <c r="Y457" s="33"/>
      <c r="Z457" s="33"/>
      <c r="AA457" s="33"/>
      <c r="AB457" s="33"/>
      <c r="AC457" s="33"/>
      <c r="AD457" s="33"/>
      <c r="AE457" s="33"/>
      <c r="AR457" s="170" t="s">
        <v>149</v>
      </c>
      <c r="AT457" s="170" t="s">
        <v>144</v>
      </c>
      <c r="AU457" s="170" t="s">
        <v>82</v>
      </c>
      <c r="AY457" s="18" t="s">
        <v>141</v>
      </c>
      <c r="BE457" s="171">
        <f>IF(N457="základní",J457,0)</f>
        <v>0</v>
      </c>
      <c r="BF457" s="171">
        <f>IF(N457="snížená",J457,0)</f>
        <v>0</v>
      </c>
      <c r="BG457" s="171">
        <f>IF(N457="zákl. přenesená",J457,0)</f>
        <v>0</v>
      </c>
      <c r="BH457" s="171">
        <f>IF(N457="sníž. přenesená",J457,0)</f>
        <v>0</v>
      </c>
      <c r="BI457" s="171">
        <f>IF(N457="nulová",J457,0)</f>
        <v>0</v>
      </c>
      <c r="BJ457" s="18" t="s">
        <v>80</v>
      </c>
      <c r="BK457" s="171">
        <f>ROUND(I457*H457,2)</f>
        <v>0</v>
      </c>
      <c r="BL457" s="18" t="s">
        <v>149</v>
      </c>
      <c r="BM457" s="170" t="s">
        <v>601</v>
      </c>
    </row>
    <row r="458" spans="1:65" s="2" customFormat="1" ht="29.25">
      <c r="A458" s="33"/>
      <c r="B458" s="34"/>
      <c r="C458" s="33"/>
      <c r="D458" s="172" t="s">
        <v>151</v>
      </c>
      <c r="E458" s="33"/>
      <c r="F458" s="173" t="s">
        <v>602</v>
      </c>
      <c r="G458" s="33"/>
      <c r="H458" s="33"/>
      <c r="I458" s="94"/>
      <c r="J458" s="33"/>
      <c r="K458" s="33"/>
      <c r="L458" s="34"/>
      <c r="M458" s="174"/>
      <c r="N458" s="175"/>
      <c r="O458" s="59"/>
      <c r="P458" s="59"/>
      <c r="Q458" s="59"/>
      <c r="R458" s="59"/>
      <c r="S458" s="59"/>
      <c r="T458" s="60"/>
      <c r="U458" s="33"/>
      <c r="V458" s="33"/>
      <c r="W458" s="33"/>
      <c r="X458" s="33"/>
      <c r="Y458" s="33"/>
      <c r="Z458" s="33"/>
      <c r="AA458" s="33"/>
      <c r="AB458" s="33"/>
      <c r="AC458" s="33"/>
      <c r="AD458" s="33"/>
      <c r="AE458" s="33"/>
      <c r="AT458" s="18" t="s">
        <v>151</v>
      </c>
      <c r="AU458" s="18" t="s">
        <v>82</v>
      </c>
    </row>
    <row r="459" spans="1:65" s="2" customFormat="1" ht="107.25">
      <c r="A459" s="33"/>
      <c r="B459" s="34"/>
      <c r="C459" s="33"/>
      <c r="D459" s="172" t="s">
        <v>153</v>
      </c>
      <c r="E459" s="33"/>
      <c r="F459" s="176" t="s">
        <v>603</v>
      </c>
      <c r="G459" s="33"/>
      <c r="H459" s="33"/>
      <c r="I459" s="94"/>
      <c r="J459" s="33"/>
      <c r="K459" s="33"/>
      <c r="L459" s="34"/>
      <c r="M459" s="174"/>
      <c r="N459" s="175"/>
      <c r="O459" s="59"/>
      <c r="P459" s="59"/>
      <c r="Q459" s="59"/>
      <c r="R459" s="59"/>
      <c r="S459" s="59"/>
      <c r="T459" s="60"/>
      <c r="U459" s="33"/>
      <c r="V459" s="33"/>
      <c r="W459" s="33"/>
      <c r="X459" s="33"/>
      <c r="Y459" s="33"/>
      <c r="Z459" s="33"/>
      <c r="AA459" s="33"/>
      <c r="AB459" s="33"/>
      <c r="AC459" s="33"/>
      <c r="AD459" s="33"/>
      <c r="AE459" s="33"/>
      <c r="AT459" s="18" t="s">
        <v>153</v>
      </c>
      <c r="AU459" s="18" t="s">
        <v>82</v>
      </c>
    </row>
    <row r="460" spans="1:65" s="13" customFormat="1" ht="11.25">
      <c r="B460" s="177"/>
      <c r="D460" s="172" t="s">
        <v>155</v>
      </c>
      <c r="E460" s="178" t="s">
        <v>1</v>
      </c>
      <c r="F460" s="179" t="s">
        <v>597</v>
      </c>
      <c r="H460" s="180">
        <v>93.5</v>
      </c>
      <c r="I460" s="181"/>
      <c r="L460" s="177"/>
      <c r="M460" s="182"/>
      <c r="N460" s="183"/>
      <c r="O460" s="183"/>
      <c r="P460" s="183"/>
      <c r="Q460" s="183"/>
      <c r="R460" s="183"/>
      <c r="S460" s="183"/>
      <c r="T460" s="184"/>
      <c r="AT460" s="178" t="s">
        <v>155</v>
      </c>
      <c r="AU460" s="178" t="s">
        <v>82</v>
      </c>
      <c r="AV460" s="13" t="s">
        <v>82</v>
      </c>
      <c r="AW460" s="13" t="s">
        <v>29</v>
      </c>
      <c r="AX460" s="13" t="s">
        <v>80</v>
      </c>
      <c r="AY460" s="178" t="s">
        <v>141</v>
      </c>
    </row>
    <row r="461" spans="1:65" s="2" customFormat="1" ht="21.75" customHeight="1">
      <c r="A461" s="33"/>
      <c r="B461" s="158"/>
      <c r="C461" s="159" t="s">
        <v>604</v>
      </c>
      <c r="D461" s="159" t="s">
        <v>144</v>
      </c>
      <c r="E461" s="160" t="s">
        <v>605</v>
      </c>
      <c r="F461" s="161" t="s">
        <v>606</v>
      </c>
      <c r="G461" s="162" t="s">
        <v>162</v>
      </c>
      <c r="H461" s="163">
        <v>34</v>
      </c>
      <c r="I461" s="164"/>
      <c r="J461" s="165">
        <f>ROUND(I461*H461,2)</f>
        <v>0</v>
      </c>
      <c r="K461" s="161" t="s">
        <v>148</v>
      </c>
      <c r="L461" s="34"/>
      <c r="M461" s="166" t="s">
        <v>1</v>
      </c>
      <c r="N461" s="167" t="s">
        <v>37</v>
      </c>
      <c r="O461" s="59"/>
      <c r="P461" s="168">
        <f>O461*H461</f>
        <v>0</v>
      </c>
      <c r="Q461" s="168">
        <v>0</v>
      </c>
      <c r="R461" s="168">
        <f>Q461*H461</f>
        <v>0</v>
      </c>
      <c r="S461" s="168">
        <v>0</v>
      </c>
      <c r="T461" s="169">
        <f>S461*H461</f>
        <v>0</v>
      </c>
      <c r="U461" s="33"/>
      <c r="V461" s="33"/>
      <c r="W461" s="33"/>
      <c r="X461" s="33"/>
      <c r="Y461" s="33"/>
      <c r="Z461" s="33"/>
      <c r="AA461" s="33"/>
      <c r="AB461" s="33"/>
      <c r="AC461" s="33"/>
      <c r="AD461" s="33"/>
      <c r="AE461" s="33"/>
      <c r="AR461" s="170" t="s">
        <v>149</v>
      </c>
      <c r="AT461" s="170" t="s">
        <v>144</v>
      </c>
      <c r="AU461" s="170" t="s">
        <v>82</v>
      </c>
      <c r="AY461" s="18" t="s">
        <v>141</v>
      </c>
      <c r="BE461" s="171">
        <f>IF(N461="základní",J461,0)</f>
        <v>0</v>
      </c>
      <c r="BF461" s="171">
        <f>IF(N461="snížená",J461,0)</f>
        <v>0</v>
      </c>
      <c r="BG461" s="171">
        <f>IF(N461="zákl. přenesená",J461,0)</f>
        <v>0</v>
      </c>
      <c r="BH461" s="171">
        <f>IF(N461="sníž. přenesená",J461,0)</f>
        <v>0</v>
      </c>
      <c r="BI461" s="171">
        <f>IF(N461="nulová",J461,0)</f>
        <v>0</v>
      </c>
      <c r="BJ461" s="18" t="s">
        <v>80</v>
      </c>
      <c r="BK461" s="171">
        <f>ROUND(I461*H461,2)</f>
        <v>0</v>
      </c>
      <c r="BL461" s="18" t="s">
        <v>149</v>
      </c>
      <c r="BM461" s="170" t="s">
        <v>607</v>
      </c>
    </row>
    <row r="462" spans="1:65" s="2" customFormat="1" ht="19.5">
      <c r="A462" s="33"/>
      <c r="B462" s="34"/>
      <c r="C462" s="33"/>
      <c r="D462" s="172" t="s">
        <v>151</v>
      </c>
      <c r="E462" s="33"/>
      <c r="F462" s="173" t="s">
        <v>608</v>
      </c>
      <c r="G462" s="33"/>
      <c r="H462" s="33"/>
      <c r="I462" s="94"/>
      <c r="J462" s="33"/>
      <c r="K462" s="33"/>
      <c r="L462" s="34"/>
      <c r="M462" s="174"/>
      <c r="N462" s="175"/>
      <c r="O462" s="59"/>
      <c r="P462" s="59"/>
      <c r="Q462" s="59"/>
      <c r="R462" s="59"/>
      <c r="S462" s="59"/>
      <c r="T462" s="60"/>
      <c r="U462" s="33"/>
      <c r="V462" s="33"/>
      <c r="W462" s="33"/>
      <c r="X462" s="33"/>
      <c r="Y462" s="33"/>
      <c r="Z462" s="33"/>
      <c r="AA462" s="33"/>
      <c r="AB462" s="33"/>
      <c r="AC462" s="33"/>
      <c r="AD462" s="33"/>
      <c r="AE462" s="33"/>
      <c r="AT462" s="18" t="s">
        <v>151</v>
      </c>
      <c r="AU462" s="18" t="s">
        <v>82</v>
      </c>
    </row>
    <row r="463" spans="1:65" s="2" customFormat="1" ht="48.75">
      <c r="A463" s="33"/>
      <c r="B463" s="34"/>
      <c r="C463" s="33"/>
      <c r="D463" s="172" t="s">
        <v>153</v>
      </c>
      <c r="E463" s="33"/>
      <c r="F463" s="176" t="s">
        <v>585</v>
      </c>
      <c r="G463" s="33"/>
      <c r="H463" s="33"/>
      <c r="I463" s="94"/>
      <c r="J463" s="33"/>
      <c r="K463" s="33"/>
      <c r="L463" s="34"/>
      <c r="M463" s="174"/>
      <c r="N463" s="175"/>
      <c r="O463" s="59"/>
      <c r="P463" s="59"/>
      <c r="Q463" s="59"/>
      <c r="R463" s="59"/>
      <c r="S463" s="59"/>
      <c r="T463" s="60"/>
      <c r="U463" s="33"/>
      <c r="V463" s="33"/>
      <c r="W463" s="33"/>
      <c r="X463" s="33"/>
      <c r="Y463" s="33"/>
      <c r="Z463" s="33"/>
      <c r="AA463" s="33"/>
      <c r="AB463" s="33"/>
      <c r="AC463" s="33"/>
      <c r="AD463" s="33"/>
      <c r="AE463" s="33"/>
      <c r="AT463" s="18" t="s">
        <v>153</v>
      </c>
      <c r="AU463" s="18" t="s">
        <v>82</v>
      </c>
    </row>
    <row r="464" spans="1:65" s="13" customFormat="1" ht="22.5">
      <c r="B464" s="177"/>
      <c r="D464" s="172" t="s">
        <v>155</v>
      </c>
      <c r="E464" s="178" t="s">
        <v>1</v>
      </c>
      <c r="F464" s="179" t="s">
        <v>609</v>
      </c>
      <c r="H464" s="180">
        <v>34</v>
      </c>
      <c r="I464" s="181"/>
      <c r="L464" s="177"/>
      <c r="M464" s="182"/>
      <c r="N464" s="183"/>
      <c r="O464" s="183"/>
      <c r="P464" s="183"/>
      <c r="Q464" s="183"/>
      <c r="R464" s="183"/>
      <c r="S464" s="183"/>
      <c r="T464" s="184"/>
      <c r="AT464" s="178" t="s">
        <v>155</v>
      </c>
      <c r="AU464" s="178" t="s">
        <v>82</v>
      </c>
      <c r="AV464" s="13" t="s">
        <v>82</v>
      </c>
      <c r="AW464" s="13" t="s">
        <v>29</v>
      </c>
      <c r="AX464" s="13" t="s">
        <v>80</v>
      </c>
      <c r="AY464" s="178" t="s">
        <v>141</v>
      </c>
    </row>
    <row r="465" spans="1:65" s="2" customFormat="1" ht="16.5" customHeight="1">
      <c r="A465" s="33"/>
      <c r="B465" s="158"/>
      <c r="C465" s="200" t="s">
        <v>610</v>
      </c>
      <c r="D465" s="200" t="s">
        <v>274</v>
      </c>
      <c r="E465" s="201" t="s">
        <v>611</v>
      </c>
      <c r="F465" s="202" t="s">
        <v>612</v>
      </c>
      <c r="G465" s="203" t="s">
        <v>162</v>
      </c>
      <c r="H465" s="204">
        <v>34</v>
      </c>
      <c r="I465" s="205"/>
      <c r="J465" s="206">
        <f>ROUND(I465*H465,2)</f>
        <v>0</v>
      </c>
      <c r="K465" s="202" t="s">
        <v>148</v>
      </c>
      <c r="L465" s="207"/>
      <c r="M465" s="208" t="s">
        <v>1</v>
      </c>
      <c r="N465" s="209" t="s">
        <v>37</v>
      </c>
      <c r="O465" s="59"/>
      <c r="P465" s="168">
        <f>O465*H465</f>
        <v>0</v>
      </c>
      <c r="Q465" s="168">
        <v>6.9999999999999999E-4</v>
      </c>
      <c r="R465" s="168">
        <f>Q465*H465</f>
        <v>2.3799999999999998E-2</v>
      </c>
      <c r="S465" s="168">
        <v>0</v>
      </c>
      <c r="T465" s="169">
        <f>S465*H465</f>
        <v>0</v>
      </c>
      <c r="U465" s="33"/>
      <c r="V465" s="33"/>
      <c r="W465" s="33"/>
      <c r="X465" s="33"/>
      <c r="Y465" s="33"/>
      <c r="Z465" s="33"/>
      <c r="AA465" s="33"/>
      <c r="AB465" s="33"/>
      <c r="AC465" s="33"/>
      <c r="AD465" s="33"/>
      <c r="AE465" s="33"/>
      <c r="AR465" s="170" t="s">
        <v>234</v>
      </c>
      <c r="AT465" s="170" t="s">
        <v>274</v>
      </c>
      <c r="AU465" s="170" t="s">
        <v>82</v>
      </c>
      <c r="AY465" s="18" t="s">
        <v>141</v>
      </c>
      <c r="BE465" s="171">
        <f>IF(N465="základní",J465,0)</f>
        <v>0</v>
      </c>
      <c r="BF465" s="171">
        <f>IF(N465="snížená",J465,0)</f>
        <v>0</v>
      </c>
      <c r="BG465" s="171">
        <f>IF(N465="zákl. přenesená",J465,0)</f>
        <v>0</v>
      </c>
      <c r="BH465" s="171">
        <f>IF(N465="sníž. přenesená",J465,0)</f>
        <v>0</v>
      </c>
      <c r="BI465" s="171">
        <f>IF(N465="nulová",J465,0)</f>
        <v>0</v>
      </c>
      <c r="BJ465" s="18" t="s">
        <v>80</v>
      </c>
      <c r="BK465" s="171">
        <f>ROUND(I465*H465,2)</f>
        <v>0</v>
      </c>
      <c r="BL465" s="18" t="s">
        <v>149</v>
      </c>
      <c r="BM465" s="170" t="s">
        <v>613</v>
      </c>
    </row>
    <row r="466" spans="1:65" s="2" customFormat="1" ht="11.25">
      <c r="A466" s="33"/>
      <c r="B466" s="34"/>
      <c r="C466" s="33"/>
      <c r="D466" s="172" t="s">
        <v>151</v>
      </c>
      <c r="E466" s="33"/>
      <c r="F466" s="173" t="s">
        <v>612</v>
      </c>
      <c r="G466" s="33"/>
      <c r="H466" s="33"/>
      <c r="I466" s="94"/>
      <c r="J466" s="33"/>
      <c r="K466" s="33"/>
      <c r="L466" s="34"/>
      <c r="M466" s="174"/>
      <c r="N466" s="175"/>
      <c r="O466" s="59"/>
      <c r="P466" s="59"/>
      <c r="Q466" s="59"/>
      <c r="R466" s="59"/>
      <c r="S466" s="59"/>
      <c r="T466" s="60"/>
      <c r="U466" s="33"/>
      <c r="V466" s="33"/>
      <c r="W466" s="33"/>
      <c r="X466" s="33"/>
      <c r="Y466" s="33"/>
      <c r="Z466" s="33"/>
      <c r="AA466" s="33"/>
      <c r="AB466" s="33"/>
      <c r="AC466" s="33"/>
      <c r="AD466" s="33"/>
      <c r="AE466" s="33"/>
      <c r="AT466" s="18" t="s">
        <v>151</v>
      </c>
      <c r="AU466" s="18" t="s">
        <v>82</v>
      </c>
    </row>
    <row r="467" spans="1:65" s="13" customFormat="1" ht="22.5">
      <c r="B467" s="177"/>
      <c r="D467" s="172" t="s">
        <v>155</v>
      </c>
      <c r="E467" s="178" t="s">
        <v>1</v>
      </c>
      <c r="F467" s="179" t="s">
        <v>609</v>
      </c>
      <c r="H467" s="180">
        <v>34</v>
      </c>
      <c r="I467" s="181"/>
      <c r="L467" s="177"/>
      <c r="M467" s="182"/>
      <c r="N467" s="183"/>
      <c r="O467" s="183"/>
      <c r="P467" s="183"/>
      <c r="Q467" s="183"/>
      <c r="R467" s="183"/>
      <c r="S467" s="183"/>
      <c r="T467" s="184"/>
      <c r="AT467" s="178" t="s">
        <v>155</v>
      </c>
      <c r="AU467" s="178" t="s">
        <v>82</v>
      </c>
      <c r="AV467" s="13" t="s">
        <v>82</v>
      </c>
      <c r="AW467" s="13" t="s">
        <v>29</v>
      </c>
      <c r="AX467" s="13" t="s">
        <v>80</v>
      </c>
      <c r="AY467" s="178" t="s">
        <v>141</v>
      </c>
    </row>
    <row r="468" spans="1:65" s="2" customFormat="1" ht="21.75" customHeight="1">
      <c r="A468" s="33"/>
      <c r="B468" s="158"/>
      <c r="C468" s="159" t="s">
        <v>614</v>
      </c>
      <c r="D468" s="159" t="s">
        <v>144</v>
      </c>
      <c r="E468" s="160" t="s">
        <v>615</v>
      </c>
      <c r="F468" s="161" t="s">
        <v>616</v>
      </c>
      <c r="G468" s="162" t="s">
        <v>162</v>
      </c>
      <c r="H468" s="163">
        <v>17</v>
      </c>
      <c r="I468" s="164"/>
      <c r="J468" s="165">
        <f>ROUND(I468*H468,2)</f>
        <v>0</v>
      </c>
      <c r="K468" s="161" t="s">
        <v>148</v>
      </c>
      <c r="L468" s="34"/>
      <c r="M468" s="166" t="s">
        <v>1</v>
      </c>
      <c r="N468" s="167" t="s">
        <v>37</v>
      </c>
      <c r="O468" s="59"/>
      <c r="P468" s="168">
        <f>O468*H468</f>
        <v>0</v>
      </c>
      <c r="Q468" s="168">
        <v>0.34089999999999998</v>
      </c>
      <c r="R468" s="168">
        <f>Q468*H468</f>
        <v>5.7952999999999992</v>
      </c>
      <c r="S468" s="168">
        <v>0</v>
      </c>
      <c r="T468" s="169">
        <f>S468*H468</f>
        <v>0</v>
      </c>
      <c r="U468" s="33"/>
      <c r="V468" s="33"/>
      <c r="W468" s="33"/>
      <c r="X468" s="33"/>
      <c r="Y468" s="33"/>
      <c r="Z468" s="33"/>
      <c r="AA468" s="33"/>
      <c r="AB468" s="33"/>
      <c r="AC468" s="33"/>
      <c r="AD468" s="33"/>
      <c r="AE468" s="33"/>
      <c r="AR468" s="170" t="s">
        <v>149</v>
      </c>
      <c r="AT468" s="170" t="s">
        <v>144</v>
      </c>
      <c r="AU468" s="170" t="s">
        <v>82</v>
      </c>
      <c r="AY468" s="18" t="s">
        <v>141</v>
      </c>
      <c r="BE468" s="171">
        <f>IF(N468="základní",J468,0)</f>
        <v>0</v>
      </c>
      <c r="BF468" s="171">
        <f>IF(N468="snížená",J468,0)</f>
        <v>0</v>
      </c>
      <c r="BG468" s="171">
        <f>IF(N468="zákl. přenesená",J468,0)</f>
        <v>0</v>
      </c>
      <c r="BH468" s="171">
        <f>IF(N468="sníž. přenesená",J468,0)</f>
        <v>0</v>
      </c>
      <c r="BI468" s="171">
        <f>IF(N468="nulová",J468,0)</f>
        <v>0</v>
      </c>
      <c r="BJ468" s="18" t="s">
        <v>80</v>
      </c>
      <c r="BK468" s="171">
        <f>ROUND(I468*H468,2)</f>
        <v>0</v>
      </c>
      <c r="BL468" s="18" t="s">
        <v>149</v>
      </c>
      <c r="BM468" s="170" t="s">
        <v>617</v>
      </c>
    </row>
    <row r="469" spans="1:65" s="2" customFormat="1" ht="19.5">
      <c r="A469" s="33"/>
      <c r="B469" s="34"/>
      <c r="C469" s="33"/>
      <c r="D469" s="172" t="s">
        <v>151</v>
      </c>
      <c r="E469" s="33"/>
      <c r="F469" s="173" t="s">
        <v>618</v>
      </c>
      <c r="G469" s="33"/>
      <c r="H469" s="33"/>
      <c r="I469" s="94"/>
      <c r="J469" s="33"/>
      <c r="K469" s="33"/>
      <c r="L469" s="34"/>
      <c r="M469" s="174"/>
      <c r="N469" s="175"/>
      <c r="O469" s="59"/>
      <c r="P469" s="59"/>
      <c r="Q469" s="59"/>
      <c r="R469" s="59"/>
      <c r="S469" s="59"/>
      <c r="T469" s="60"/>
      <c r="U469" s="33"/>
      <c r="V469" s="33"/>
      <c r="W469" s="33"/>
      <c r="X469" s="33"/>
      <c r="Y469" s="33"/>
      <c r="Z469" s="33"/>
      <c r="AA469" s="33"/>
      <c r="AB469" s="33"/>
      <c r="AC469" s="33"/>
      <c r="AD469" s="33"/>
      <c r="AE469" s="33"/>
      <c r="AT469" s="18" t="s">
        <v>151</v>
      </c>
      <c r="AU469" s="18" t="s">
        <v>82</v>
      </c>
    </row>
    <row r="470" spans="1:65" s="2" customFormat="1" ht="97.5">
      <c r="A470" s="33"/>
      <c r="B470" s="34"/>
      <c r="C470" s="33"/>
      <c r="D470" s="172" t="s">
        <v>153</v>
      </c>
      <c r="E470" s="33"/>
      <c r="F470" s="176" t="s">
        <v>619</v>
      </c>
      <c r="G470" s="33"/>
      <c r="H470" s="33"/>
      <c r="I470" s="94"/>
      <c r="J470" s="33"/>
      <c r="K470" s="33"/>
      <c r="L470" s="34"/>
      <c r="M470" s="174"/>
      <c r="N470" s="175"/>
      <c r="O470" s="59"/>
      <c r="P470" s="59"/>
      <c r="Q470" s="59"/>
      <c r="R470" s="59"/>
      <c r="S470" s="59"/>
      <c r="T470" s="60"/>
      <c r="U470" s="33"/>
      <c r="V470" s="33"/>
      <c r="W470" s="33"/>
      <c r="X470" s="33"/>
      <c r="Y470" s="33"/>
      <c r="Z470" s="33"/>
      <c r="AA470" s="33"/>
      <c r="AB470" s="33"/>
      <c r="AC470" s="33"/>
      <c r="AD470" s="33"/>
      <c r="AE470" s="33"/>
      <c r="AT470" s="18" t="s">
        <v>153</v>
      </c>
      <c r="AU470" s="18" t="s">
        <v>82</v>
      </c>
    </row>
    <row r="471" spans="1:65" s="13" customFormat="1" ht="11.25">
      <c r="B471" s="177"/>
      <c r="D471" s="172" t="s">
        <v>155</v>
      </c>
      <c r="E471" s="178" t="s">
        <v>1</v>
      </c>
      <c r="F471" s="179" t="s">
        <v>620</v>
      </c>
      <c r="H471" s="180">
        <v>17</v>
      </c>
      <c r="I471" s="181"/>
      <c r="L471" s="177"/>
      <c r="M471" s="182"/>
      <c r="N471" s="183"/>
      <c r="O471" s="183"/>
      <c r="P471" s="183"/>
      <c r="Q471" s="183"/>
      <c r="R471" s="183"/>
      <c r="S471" s="183"/>
      <c r="T471" s="184"/>
      <c r="AT471" s="178" t="s">
        <v>155</v>
      </c>
      <c r="AU471" s="178" t="s">
        <v>82</v>
      </c>
      <c r="AV471" s="13" t="s">
        <v>82</v>
      </c>
      <c r="AW471" s="13" t="s">
        <v>29</v>
      </c>
      <c r="AX471" s="13" t="s">
        <v>80</v>
      </c>
      <c r="AY471" s="178" t="s">
        <v>141</v>
      </c>
    </row>
    <row r="472" spans="1:65" s="2" customFormat="1" ht="16.5" customHeight="1">
      <c r="A472" s="33"/>
      <c r="B472" s="158"/>
      <c r="C472" s="200" t="s">
        <v>621</v>
      </c>
      <c r="D472" s="200" t="s">
        <v>274</v>
      </c>
      <c r="E472" s="201" t="s">
        <v>622</v>
      </c>
      <c r="F472" s="202" t="s">
        <v>623</v>
      </c>
      <c r="G472" s="203" t="s">
        <v>162</v>
      </c>
      <c r="H472" s="204">
        <v>17</v>
      </c>
      <c r="I472" s="205"/>
      <c r="J472" s="206">
        <f>ROUND(I472*H472,2)</f>
        <v>0</v>
      </c>
      <c r="K472" s="202" t="s">
        <v>148</v>
      </c>
      <c r="L472" s="207"/>
      <c r="M472" s="208" t="s">
        <v>1</v>
      </c>
      <c r="N472" s="209" t="s">
        <v>37</v>
      </c>
      <c r="O472" s="59"/>
      <c r="P472" s="168">
        <f>O472*H472</f>
        <v>0</v>
      </c>
      <c r="Q472" s="168">
        <v>1.2529999999999999E-2</v>
      </c>
      <c r="R472" s="168">
        <f>Q472*H472</f>
        <v>0.21300999999999998</v>
      </c>
      <c r="S472" s="168">
        <v>0</v>
      </c>
      <c r="T472" s="169">
        <f>S472*H472</f>
        <v>0</v>
      </c>
      <c r="U472" s="33"/>
      <c r="V472" s="33"/>
      <c r="W472" s="33"/>
      <c r="X472" s="33"/>
      <c r="Y472" s="33"/>
      <c r="Z472" s="33"/>
      <c r="AA472" s="33"/>
      <c r="AB472" s="33"/>
      <c r="AC472" s="33"/>
      <c r="AD472" s="33"/>
      <c r="AE472" s="33"/>
      <c r="AR472" s="170" t="s">
        <v>234</v>
      </c>
      <c r="AT472" s="170" t="s">
        <v>274</v>
      </c>
      <c r="AU472" s="170" t="s">
        <v>82</v>
      </c>
      <c r="AY472" s="18" t="s">
        <v>141</v>
      </c>
      <c r="BE472" s="171">
        <f>IF(N472="základní",J472,0)</f>
        <v>0</v>
      </c>
      <c r="BF472" s="171">
        <f>IF(N472="snížená",J472,0)</f>
        <v>0</v>
      </c>
      <c r="BG472" s="171">
        <f>IF(N472="zákl. přenesená",J472,0)</f>
        <v>0</v>
      </c>
      <c r="BH472" s="171">
        <f>IF(N472="sníž. přenesená",J472,0)</f>
        <v>0</v>
      </c>
      <c r="BI472" s="171">
        <f>IF(N472="nulová",J472,0)</f>
        <v>0</v>
      </c>
      <c r="BJ472" s="18" t="s">
        <v>80</v>
      </c>
      <c r="BK472" s="171">
        <f>ROUND(I472*H472,2)</f>
        <v>0</v>
      </c>
      <c r="BL472" s="18" t="s">
        <v>149</v>
      </c>
      <c r="BM472" s="170" t="s">
        <v>624</v>
      </c>
    </row>
    <row r="473" spans="1:65" s="2" customFormat="1" ht="11.25">
      <c r="A473" s="33"/>
      <c r="B473" s="34"/>
      <c r="C473" s="33"/>
      <c r="D473" s="172" t="s">
        <v>151</v>
      </c>
      <c r="E473" s="33"/>
      <c r="F473" s="173" t="s">
        <v>625</v>
      </c>
      <c r="G473" s="33"/>
      <c r="H473" s="33"/>
      <c r="I473" s="94"/>
      <c r="J473" s="33"/>
      <c r="K473" s="33"/>
      <c r="L473" s="34"/>
      <c r="M473" s="174"/>
      <c r="N473" s="175"/>
      <c r="O473" s="59"/>
      <c r="P473" s="59"/>
      <c r="Q473" s="59"/>
      <c r="R473" s="59"/>
      <c r="S473" s="59"/>
      <c r="T473" s="60"/>
      <c r="U473" s="33"/>
      <c r="V473" s="33"/>
      <c r="W473" s="33"/>
      <c r="X473" s="33"/>
      <c r="Y473" s="33"/>
      <c r="Z473" s="33"/>
      <c r="AA473" s="33"/>
      <c r="AB473" s="33"/>
      <c r="AC473" s="33"/>
      <c r="AD473" s="33"/>
      <c r="AE473" s="33"/>
      <c r="AT473" s="18" t="s">
        <v>151</v>
      </c>
      <c r="AU473" s="18" t="s">
        <v>82</v>
      </c>
    </row>
    <row r="474" spans="1:65" s="13" customFormat="1" ht="11.25">
      <c r="B474" s="177"/>
      <c r="D474" s="172" t="s">
        <v>155</v>
      </c>
      <c r="E474" s="178" t="s">
        <v>1</v>
      </c>
      <c r="F474" s="179" t="s">
        <v>626</v>
      </c>
      <c r="H474" s="180">
        <v>17</v>
      </c>
      <c r="I474" s="181"/>
      <c r="L474" s="177"/>
      <c r="M474" s="182"/>
      <c r="N474" s="183"/>
      <c r="O474" s="183"/>
      <c r="P474" s="183"/>
      <c r="Q474" s="183"/>
      <c r="R474" s="183"/>
      <c r="S474" s="183"/>
      <c r="T474" s="184"/>
      <c r="AT474" s="178" t="s">
        <v>155</v>
      </c>
      <c r="AU474" s="178" t="s">
        <v>82</v>
      </c>
      <c r="AV474" s="13" t="s">
        <v>82</v>
      </c>
      <c r="AW474" s="13" t="s">
        <v>29</v>
      </c>
      <c r="AX474" s="13" t="s">
        <v>80</v>
      </c>
      <c r="AY474" s="178" t="s">
        <v>141</v>
      </c>
    </row>
    <row r="475" spans="1:65" s="2" customFormat="1" ht="21.75" customHeight="1">
      <c r="A475" s="33"/>
      <c r="B475" s="158"/>
      <c r="C475" s="200" t="s">
        <v>627</v>
      </c>
      <c r="D475" s="200" t="s">
        <v>274</v>
      </c>
      <c r="E475" s="201" t="s">
        <v>628</v>
      </c>
      <c r="F475" s="202" t="s">
        <v>629</v>
      </c>
      <c r="G475" s="203" t="s">
        <v>162</v>
      </c>
      <c r="H475" s="204">
        <v>17</v>
      </c>
      <c r="I475" s="205"/>
      <c r="J475" s="206">
        <f>ROUND(I475*H475,2)</f>
        <v>0</v>
      </c>
      <c r="K475" s="202" t="s">
        <v>148</v>
      </c>
      <c r="L475" s="207"/>
      <c r="M475" s="208" t="s">
        <v>1</v>
      </c>
      <c r="N475" s="209" t="s">
        <v>37</v>
      </c>
      <c r="O475" s="59"/>
      <c r="P475" s="168">
        <f>O475*H475</f>
        <v>0</v>
      </c>
      <c r="Q475" s="168">
        <v>2.7E-2</v>
      </c>
      <c r="R475" s="168">
        <f>Q475*H475</f>
        <v>0.45900000000000002</v>
      </c>
      <c r="S475" s="168">
        <v>0</v>
      </c>
      <c r="T475" s="169">
        <f>S475*H475</f>
        <v>0</v>
      </c>
      <c r="U475" s="33"/>
      <c r="V475" s="33"/>
      <c r="W475" s="33"/>
      <c r="X475" s="33"/>
      <c r="Y475" s="33"/>
      <c r="Z475" s="33"/>
      <c r="AA475" s="33"/>
      <c r="AB475" s="33"/>
      <c r="AC475" s="33"/>
      <c r="AD475" s="33"/>
      <c r="AE475" s="33"/>
      <c r="AR475" s="170" t="s">
        <v>234</v>
      </c>
      <c r="AT475" s="170" t="s">
        <v>274</v>
      </c>
      <c r="AU475" s="170" t="s">
        <v>82</v>
      </c>
      <c r="AY475" s="18" t="s">
        <v>141</v>
      </c>
      <c r="BE475" s="171">
        <f>IF(N475="základní",J475,0)</f>
        <v>0</v>
      </c>
      <c r="BF475" s="171">
        <f>IF(N475="snížená",J475,0)</f>
        <v>0</v>
      </c>
      <c r="BG475" s="171">
        <f>IF(N475="zákl. přenesená",J475,0)</f>
        <v>0</v>
      </c>
      <c r="BH475" s="171">
        <f>IF(N475="sníž. přenesená",J475,0)</f>
        <v>0</v>
      </c>
      <c r="BI475" s="171">
        <f>IF(N475="nulová",J475,0)</f>
        <v>0</v>
      </c>
      <c r="BJ475" s="18" t="s">
        <v>80</v>
      </c>
      <c r="BK475" s="171">
        <f>ROUND(I475*H475,2)</f>
        <v>0</v>
      </c>
      <c r="BL475" s="18" t="s">
        <v>149</v>
      </c>
      <c r="BM475" s="170" t="s">
        <v>630</v>
      </c>
    </row>
    <row r="476" spans="1:65" s="2" customFormat="1" ht="11.25">
      <c r="A476" s="33"/>
      <c r="B476" s="34"/>
      <c r="C476" s="33"/>
      <c r="D476" s="172" t="s">
        <v>151</v>
      </c>
      <c r="E476" s="33"/>
      <c r="F476" s="173" t="s">
        <v>629</v>
      </c>
      <c r="G476" s="33"/>
      <c r="H476" s="33"/>
      <c r="I476" s="94"/>
      <c r="J476" s="33"/>
      <c r="K476" s="33"/>
      <c r="L476" s="34"/>
      <c r="M476" s="174"/>
      <c r="N476" s="175"/>
      <c r="O476" s="59"/>
      <c r="P476" s="59"/>
      <c r="Q476" s="59"/>
      <c r="R476" s="59"/>
      <c r="S476" s="59"/>
      <c r="T476" s="60"/>
      <c r="U476" s="33"/>
      <c r="V476" s="33"/>
      <c r="W476" s="33"/>
      <c r="X476" s="33"/>
      <c r="Y476" s="33"/>
      <c r="Z476" s="33"/>
      <c r="AA476" s="33"/>
      <c r="AB476" s="33"/>
      <c r="AC476" s="33"/>
      <c r="AD476" s="33"/>
      <c r="AE476" s="33"/>
      <c r="AT476" s="18" t="s">
        <v>151</v>
      </c>
      <c r="AU476" s="18" t="s">
        <v>82</v>
      </c>
    </row>
    <row r="477" spans="1:65" s="13" customFormat="1" ht="11.25">
      <c r="B477" s="177"/>
      <c r="D477" s="172" t="s">
        <v>155</v>
      </c>
      <c r="E477" s="178" t="s">
        <v>1</v>
      </c>
      <c r="F477" s="179" t="s">
        <v>620</v>
      </c>
      <c r="H477" s="180">
        <v>17</v>
      </c>
      <c r="I477" s="181"/>
      <c r="L477" s="177"/>
      <c r="M477" s="182"/>
      <c r="N477" s="183"/>
      <c r="O477" s="183"/>
      <c r="P477" s="183"/>
      <c r="Q477" s="183"/>
      <c r="R477" s="183"/>
      <c r="S477" s="183"/>
      <c r="T477" s="184"/>
      <c r="AT477" s="178" t="s">
        <v>155</v>
      </c>
      <c r="AU477" s="178" t="s">
        <v>82</v>
      </c>
      <c r="AV477" s="13" t="s">
        <v>82</v>
      </c>
      <c r="AW477" s="13" t="s">
        <v>29</v>
      </c>
      <c r="AX477" s="13" t="s">
        <v>80</v>
      </c>
      <c r="AY477" s="178" t="s">
        <v>141</v>
      </c>
    </row>
    <row r="478" spans="1:65" s="2" customFormat="1" ht="16.5" customHeight="1">
      <c r="A478" s="33"/>
      <c r="B478" s="158"/>
      <c r="C478" s="200" t="s">
        <v>631</v>
      </c>
      <c r="D478" s="200" t="s">
        <v>274</v>
      </c>
      <c r="E478" s="201" t="s">
        <v>632</v>
      </c>
      <c r="F478" s="202" t="s">
        <v>633</v>
      </c>
      <c r="G478" s="203" t="s">
        <v>162</v>
      </c>
      <c r="H478" s="204">
        <v>17</v>
      </c>
      <c r="I478" s="205"/>
      <c r="J478" s="206">
        <f>ROUND(I478*H478,2)</f>
        <v>0</v>
      </c>
      <c r="K478" s="202" t="s">
        <v>148</v>
      </c>
      <c r="L478" s="207"/>
      <c r="M478" s="208" t="s">
        <v>1</v>
      </c>
      <c r="N478" s="209" t="s">
        <v>37</v>
      </c>
      <c r="O478" s="59"/>
      <c r="P478" s="168">
        <f>O478*H478</f>
        <v>0</v>
      </c>
      <c r="Q478" s="168">
        <v>8.5000000000000006E-3</v>
      </c>
      <c r="R478" s="168">
        <f>Q478*H478</f>
        <v>0.14450000000000002</v>
      </c>
      <c r="S478" s="168">
        <v>0</v>
      </c>
      <c r="T478" s="169">
        <f>S478*H478</f>
        <v>0</v>
      </c>
      <c r="U478" s="33"/>
      <c r="V478" s="33"/>
      <c r="W478" s="33"/>
      <c r="X478" s="33"/>
      <c r="Y478" s="33"/>
      <c r="Z478" s="33"/>
      <c r="AA478" s="33"/>
      <c r="AB478" s="33"/>
      <c r="AC478" s="33"/>
      <c r="AD478" s="33"/>
      <c r="AE478" s="33"/>
      <c r="AR478" s="170" t="s">
        <v>234</v>
      </c>
      <c r="AT478" s="170" t="s">
        <v>274</v>
      </c>
      <c r="AU478" s="170" t="s">
        <v>82</v>
      </c>
      <c r="AY478" s="18" t="s">
        <v>141</v>
      </c>
      <c r="BE478" s="171">
        <f>IF(N478="základní",J478,0)</f>
        <v>0</v>
      </c>
      <c r="BF478" s="171">
        <f>IF(N478="snížená",J478,0)</f>
        <v>0</v>
      </c>
      <c r="BG478" s="171">
        <f>IF(N478="zákl. přenesená",J478,0)</f>
        <v>0</v>
      </c>
      <c r="BH478" s="171">
        <f>IF(N478="sníž. přenesená",J478,0)</f>
        <v>0</v>
      </c>
      <c r="BI478" s="171">
        <f>IF(N478="nulová",J478,0)</f>
        <v>0</v>
      </c>
      <c r="BJ478" s="18" t="s">
        <v>80</v>
      </c>
      <c r="BK478" s="171">
        <f>ROUND(I478*H478,2)</f>
        <v>0</v>
      </c>
      <c r="BL478" s="18" t="s">
        <v>149</v>
      </c>
      <c r="BM478" s="170" t="s">
        <v>634</v>
      </c>
    </row>
    <row r="479" spans="1:65" s="2" customFormat="1" ht="11.25">
      <c r="A479" s="33"/>
      <c r="B479" s="34"/>
      <c r="C479" s="33"/>
      <c r="D479" s="172" t="s">
        <v>151</v>
      </c>
      <c r="E479" s="33"/>
      <c r="F479" s="173" t="s">
        <v>633</v>
      </c>
      <c r="G479" s="33"/>
      <c r="H479" s="33"/>
      <c r="I479" s="94"/>
      <c r="J479" s="33"/>
      <c r="K479" s="33"/>
      <c r="L479" s="34"/>
      <c r="M479" s="174"/>
      <c r="N479" s="175"/>
      <c r="O479" s="59"/>
      <c r="P479" s="59"/>
      <c r="Q479" s="59"/>
      <c r="R479" s="59"/>
      <c r="S479" s="59"/>
      <c r="T479" s="60"/>
      <c r="U479" s="33"/>
      <c r="V479" s="33"/>
      <c r="W479" s="33"/>
      <c r="X479" s="33"/>
      <c r="Y479" s="33"/>
      <c r="Z479" s="33"/>
      <c r="AA479" s="33"/>
      <c r="AB479" s="33"/>
      <c r="AC479" s="33"/>
      <c r="AD479" s="33"/>
      <c r="AE479" s="33"/>
      <c r="AT479" s="18" t="s">
        <v>151</v>
      </c>
      <c r="AU479" s="18" t="s">
        <v>82</v>
      </c>
    </row>
    <row r="480" spans="1:65" s="13" customFormat="1" ht="11.25">
      <c r="B480" s="177"/>
      <c r="D480" s="172" t="s">
        <v>155</v>
      </c>
      <c r="E480" s="178" t="s">
        <v>1</v>
      </c>
      <c r="F480" s="179" t="s">
        <v>620</v>
      </c>
      <c r="H480" s="180">
        <v>17</v>
      </c>
      <c r="I480" s="181"/>
      <c r="L480" s="177"/>
      <c r="M480" s="182"/>
      <c r="N480" s="183"/>
      <c r="O480" s="183"/>
      <c r="P480" s="183"/>
      <c r="Q480" s="183"/>
      <c r="R480" s="183"/>
      <c r="S480" s="183"/>
      <c r="T480" s="184"/>
      <c r="AT480" s="178" t="s">
        <v>155</v>
      </c>
      <c r="AU480" s="178" t="s">
        <v>82</v>
      </c>
      <c r="AV480" s="13" t="s">
        <v>82</v>
      </c>
      <c r="AW480" s="13" t="s">
        <v>29</v>
      </c>
      <c r="AX480" s="13" t="s">
        <v>80</v>
      </c>
      <c r="AY480" s="178" t="s">
        <v>141</v>
      </c>
    </row>
    <row r="481" spans="1:65" s="2" customFormat="1" ht="16.5" customHeight="1">
      <c r="A481" s="33"/>
      <c r="B481" s="158"/>
      <c r="C481" s="200" t="s">
        <v>635</v>
      </c>
      <c r="D481" s="200" t="s">
        <v>274</v>
      </c>
      <c r="E481" s="201" t="s">
        <v>636</v>
      </c>
      <c r="F481" s="202" t="s">
        <v>637</v>
      </c>
      <c r="G481" s="203" t="s">
        <v>162</v>
      </c>
      <c r="H481" s="204">
        <v>14</v>
      </c>
      <c r="I481" s="205"/>
      <c r="J481" s="206">
        <f>ROUND(I481*H481,2)</f>
        <v>0</v>
      </c>
      <c r="K481" s="202" t="s">
        <v>148</v>
      </c>
      <c r="L481" s="207"/>
      <c r="M481" s="208" t="s">
        <v>1</v>
      </c>
      <c r="N481" s="209" t="s">
        <v>37</v>
      </c>
      <c r="O481" s="59"/>
      <c r="P481" s="168">
        <f>O481*H481</f>
        <v>0</v>
      </c>
      <c r="Q481" s="168">
        <v>0</v>
      </c>
      <c r="R481" s="168">
        <f>Q481*H481</f>
        <v>0</v>
      </c>
      <c r="S481" s="168">
        <v>0</v>
      </c>
      <c r="T481" s="169">
        <f>S481*H481</f>
        <v>0</v>
      </c>
      <c r="U481" s="33"/>
      <c r="V481" s="33"/>
      <c r="W481" s="33"/>
      <c r="X481" s="33"/>
      <c r="Y481" s="33"/>
      <c r="Z481" s="33"/>
      <c r="AA481" s="33"/>
      <c r="AB481" s="33"/>
      <c r="AC481" s="33"/>
      <c r="AD481" s="33"/>
      <c r="AE481" s="33"/>
      <c r="AR481" s="170" t="s">
        <v>234</v>
      </c>
      <c r="AT481" s="170" t="s">
        <v>274</v>
      </c>
      <c r="AU481" s="170" t="s">
        <v>82</v>
      </c>
      <c r="AY481" s="18" t="s">
        <v>141</v>
      </c>
      <c r="BE481" s="171">
        <f>IF(N481="základní",J481,0)</f>
        <v>0</v>
      </c>
      <c r="BF481" s="171">
        <f>IF(N481="snížená",J481,0)</f>
        <v>0</v>
      </c>
      <c r="BG481" s="171">
        <f>IF(N481="zákl. přenesená",J481,0)</f>
        <v>0</v>
      </c>
      <c r="BH481" s="171">
        <f>IF(N481="sníž. přenesená",J481,0)</f>
        <v>0</v>
      </c>
      <c r="BI481" s="171">
        <f>IF(N481="nulová",J481,0)</f>
        <v>0</v>
      </c>
      <c r="BJ481" s="18" t="s">
        <v>80</v>
      </c>
      <c r="BK481" s="171">
        <f>ROUND(I481*H481,2)</f>
        <v>0</v>
      </c>
      <c r="BL481" s="18" t="s">
        <v>149</v>
      </c>
      <c r="BM481" s="170" t="s">
        <v>638</v>
      </c>
    </row>
    <row r="482" spans="1:65" s="2" customFormat="1" ht="11.25">
      <c r="A482" s="33"/>
      <c r="B482" s="34"/>
      <c r="C482" s="33"/>
      <c r="D482" s="172" t="s">
        <v>151</v>
      </c>
      <c r="E482" s="33"/>
      <c r="F482" s="173" t="s">
        <v>637</v>
      </c>
      <c r="G482" s="33"/>
      <c r="H482" s="33"/>
      <c r="I482" s="94"/>
      <c r="J482" s="33"/>
      <c r="K482" s="33"/>
      <c r="L482" s="34"/>
      <c r="M482" s="174"/>
      <c r="N482" s="175"/>
      <c r="O482" s="59"/>
      <c r="P482" s="59"/>
      <c r="Q482" s="59"/>
      <c r="R482" s="59"/>
      <c r="S482" s="59"/>
      <c r="T482" s="60"/>
      <c r="U482" s="33"/>
      <c r="V482" s="33"/>
      <c r="W482" s="33"/>
      <c r="X482" s="33"/>
      <c r="Y482" s="33"/>
      <c r="Z482" s="33"/>
      <c r="AA482" s="33"/>
      <c r="AB482" s="33"/>
      <c r="AC482" s="33"/>
      <c r="AD482" s="33"/>
      <c r="AE482" s="33"/>
      <c r="AT482" s="18" t="s">
        <v>151</v>
      </c>
      <c r="AU482" s="18" t="s">
        <v>82</v>
      </c>
    </row>
    <row r="483" spans="1:65" s="13" customFormat="1" ht="11.25">
      <c r="B483" s="177"/>
      <c r="D483" s="172" t="s">
        <v>155</v>
      </c>
      <c r="E483" s="178" t="s">
        <v>1</v>
      </c>
      <c r="F483" s="179" t="s">
        <v>639</v>
      </c>
      <c r="H483" s="180">
        <v>14</v>
      </c>
      <c r="I483" s="181"/>
      <c r="L483" s="177"/>
      <c r="M483" s="182"/>
      <c r="N483" s="183"/>
      <c r="O483" s="183"/>
      <c r="P483" s="183"/>
      <c r="Q483" s="183"/>
      <c r="R483" s="183"/>
      <c r="S483" s="183"/>
      <c r="T483" s="184"/>
      <c r="AT483" s="178" t="s">
        <v>155</v>
      </c>
      <c r="AU483" s="178" t="s">
        <v>82</v>
      </c>
      <c r="AV483" s="13" t="s">
        <v>82</v>
      </c>
      <c r="AW483" s="13" t="s">
        <v>29</v>
      </c>
      <c r="AX483" s="13" t="s">
        <v>80</v>
      </c>
      <c r="AY483" s="178" t="s">
        <v>141</v>
      </c>
    </row>
    <row r="484" spans="1:65" s="2" customFormat="1" ht="16.5" customHeight="1">
      <c r="A484" s="33"/>
      <c r="B484" s="158"/>
      <c r="C484" s="200" t="s">
        <v>640</v>
      </c>
      <c r="D484" s="200" t="s">
        <v>274</v>
      </c>
      <c r="E484" s="201" t="s">
        <v>641</v>
      </c>
      <c r="F484" s="202" t="s">
        <v>642</v>
      </c>
      <c r="G484" s="203" t="s">
        <v>162</v>
      </c>
      <c r="H484" s="204">
        <v>3</v>
      </c>
      <c r="I484" s="205"/>
      <c r="J484" s="206">
        <f>ROUND(I484*H484,2)</f>
        <v>0</v>
      </c>
      <c r="K484" s="202" t="s">
        <v>148</v>
      </c>
      <c r="L484" s="207"/>
      <c r="M484" s="208" t="s">
        <v>1</v>
      </c>
      <c r="N484" s="209" t="s">
        <v>37</v>
      </c>
      <c r="O484" s="59"/>
      <c r="P484" s="168">
        <f>O484*H484</f>
        <v>0</v>
      </c>
      <c r="Q484" s="168">
        <v>0</v>
      </c>
      <c r="R484" s="168">
        <f>Q484*H484</f>
        <v>0</v>
      </c>
      <c r="S484" s="168">
        <v>0</v>
      </c>
      <c r="T484" s="169">
        <f>S484*H484</f>
        <v>0</v>
      </c>
      <c r="U484" s="33"/>
      <c r="V484" s="33"/>
      <c r="W484" s="33"/>
      <c r="X484" s="33"/>
      <c r="Y484" s="33"/>
      <c r="Z484" s="33"/>
      <c r="AA484" s="33"/>
      <c r="AB484" s="33"/>
      <c r="AC484" s="33"/>
      <c r="AD484" s="33"/>
      <c r="AE484" s="33"/>
      <c r="AR484" s="170" t="s">
        <v>234</v>
      </c>
      <c r="AT484" s="170" t="s">
        <v>274</v>
      </c>
      <c r="AU484" s="170" t="s">
        <v>82</v>
      </c>
      <c r="AY484" s="18" t="s">
        <v>141</v>
      </c>
      <c r="BE484" s="171">
        <f>IF(N484="základní",J484,0)</f>
        <v>0</v>
      </c>
      <c r="BF484" s="171">
        <f>IF(N484="snížená",J484,0)</f>
        <v>0</v>
      </c>
      <c r="BG484" s="171">
        <f>IF(N484="zákl. přenesená",J484,0)</f>
        <v>0</v>
      </c>
      <c r="BH484" s="171">
        <f>IF(N484="sníž. přenesená",J484,0)</f>
        <v>0</v>
      </c>
      <c r="BI484" s="171">
        <f>IF(N484="nulová",J484,0)</f>
        <v>0</v>
      </c>
      <c r="BJ484" s="18" t="s">
        <v>80</v>
      </c>
      <c r="BK484" s="171">
        <f>ROUND(I484*H484,2)</f>
        <v>0</v>
      </c>
      <c r="BL484" s="18" t="s">
        <v>149</v>
      </c>
      <c r="BM484" s="170" t="s">
        <v>643</v>
      </c>
    </row>
    <row r="485" spans="1:65" s="2" customFormat="1" ht="11.25">
      <c r="A485" s="33"/>
      <c r="B485" s="34"/>
      <c r="C485" s="33"/>
      <c r="D485" s="172" t="s">
        <v>151</v>
      </c>
      <c r="E485" s="33"/>
      <c r="F485" s="173" t="s">
        <v>642</v>
      </c>
      <c r="G485" s="33"/>
      <c r="H485" s="33"/>
      <c r="I485" s="94"/>
      <c r="J485" s="33"/>
      <c r="K485" s="33"/>
      <c r="L485" s="34"/>
      <c r="M485" s="174"/>
      <c r="N485" s="175"/>
      <c r="O485" s="59"/>
      <c r="P485" s="59"/>
      <c r="Q485" s="59"/>
      <c r="R485" s="59"/>
      <c r="S485" s="59"/>
      <c r="T485" s="60"/>
      <c r="U485" s="33"/>
      <c r="V485" s="33"/>
      <c r="W485" s="33"/>
      <c r="X485" s="33"/>
      <c r="Y485" s="33"/>
      <c r="Z485" s="33"/>
      <c r="AA485" s="33"/>
      <c r="AB485" s="33"/>
      <c r="AC485" s="33"/>
      <c r="AD485" s="33"/>
      <c r="AE485" s="33"/>
      <c r="AT485" s="18" t="s">
        <v>151</v>
      </c>
      <c r="AU485" s="18" t="s">
        <v>82</v>
      </c>
    </row>
    <row r="486" spans="1:65" s="13" customFormat="1" ht="22.5">
      <c r="B486" s="177"/>
      <c r="D486" s="172" t="s">
        <v>155</v>
      </c>
      <c r="E486" s="178" t="s">
        <v>1</v>
      </c>
      <c r="F486" s="179" t="s">
        <v>644</v>
      </c>
      <c r="H486" s="180">
        <v>3</v>
      </c>
      <c r="I486" s="181"/>
      <c r="L486" s="177"/>
      <c r="M486" s="182"/>
      <c r="N486" s="183"/>
      <c r="O486" s="183"/>
      <c r="P486" s="183"/>
      <c r="Q486" s="183"/>
      <c r="R486" s="183"/>
      <c r="S486" s="183"/>
      <c r="T486" s="184"/>
      <c r="AT486" s="178" t="s">
        <v>155</v>
      </c>
      <c r="AU486" s="178" t="s">
        <v>82</v>
      </c>
      <c r="AV486" s="13" t="s">
        <v>82</v>
      </c>
      <c r="AW486" s="13" t="s">
        <v>29</v>
      </c>
      <c r="AX486" s="13" t="s">
        <v>80</v>
      </c>
      <c r="AY486" s="178" t="s">
        <v>141</v>
      </c>
    </row>
    <row r="487" spans="1:65" s="2" customFormat="1" ht="21.75" customHeight="1">
      <c r="A487" s="33"/>
      <c r="B487" s="158"/>
      <c r="C487" s="159" t="s">
        <v>645</v>
      </c>
      <c r="D487" s="159" t="s">
        <v>144</v>
      </c>
      <c r="E487" s="160" t="s">
        <v>646</v>
      </c>
      <c r="F487" s="161" t="s">
        <v>647</v>
      </c>
      <c r="G487" s="162" t="s">
        <v>162</v>
      </c>
      <c r="H487" s="163">
        <v>19</v>
      </c>
      <c r="I487" s="164"/>
      <c r="J487" s="165">
        <f>ROUND(I487*H487,2)</f>
        <v>0</v>
      </c>
      <c r="K487" s="161" t="s">
        <v>148</v>
      </c>
      <c r="L487" s="34"/>
      <c r="M487" s="166" t="s">
        <v>1</v>
      </c>
      <c r="N487" s="167" t="s">
        <v>37</v>
      </c>
      <c r="O487" s="59"/>
      <c r="P487" s="168">
        <f>O487*H487</f>
        <v>0</v>
      </c>
      <c r="Q487" s="168">
        <v>0.42080000000000001</v>
      </c>
      <c r="R487" s="168">
        <f>Q487*H487</f>
        <v>7.9952000000000005</v>
      </c>
      <c r="S487" s="168">
        <v>0</v>
      </c>
      <c r="T487" s="169">
        <f>S487*H487</f>
        <v>0</v>
      </c>
      <c r="U487" s="33"/>
      <c r="V487" s="33"/>
      <c r="W487" s="33"/>
      <c r="X487" s="33"/>
      <c r="Y487" s="33"/>
      <c r="Z487" s="33"/>
      <c r="AA487" s="33"/>
      <c r="AB487" s="33"/>
      <c r="AC487" s="33"/>
      <c r="AD487" s="33"/>
      <c r="AE487" s="33"/>
      <c r="AR487" s="170" t="s">
        <v>149</v>
      </c>
      <c r="AT487" s="170" t="s">
        <v>144</v>
      </c>
      <c r="AU487" s="170" t="s">
        <v>82</v>
      </c>
      <c r="AY487" s="18" t="s">
        <v>141</v>
      </c>
      <c r="BE487" s="171">
        <f>IF(N487="základní",J487,0)</f>
        <v>0</v>
      </c>
      <c r="BF487" s="171">
        <f>IF(N487="snížená",J487,0)</f>
        <v>0</v>
      </c>
      <c r="BG487" s="171">
        <f>IF(N487="zákl. přenesená",J487,0)</f>
        <v>0</v>
      </c>
      <c r="BH487" s="171">
        <f>IF(N487="sníž. přenesená",J487,0)</f>
        <v>0</v>
      </c>
      <c r="BI487" s="171">
        <f>IF(N487="nulová",J487,0)</f>
        <v>0</v>
      </c>
      <c r="BJ487" s="18" t="s">
        <v>80</v>
      </c>
      <c r="BK487" s="171">
        <f>ROUND(I487*H487,2)</f>
        <v>0</v>
      </c>
      <c r="BL487" s="18" t="s">
        <v>149</v>
      </c>
      <c r="BM487" s="170" t="s">
        <v>648</v>
      </c>
    </row>
    <row r="488" spans="1:65" s="2" customFormat="1" ht="19.5">
      <c r="A488" s="33"/>
      <c r="B488" s="34"/>
      <c r="C488" s="33"/>
      <c r="D488" s="172" t="s">
        <v>151</v>
      </c>
      <c r="E488" s="33"/>
      <c r="F488" s="173" t="s">
        <v>649</v>
      </c>
      <c r="G488" s="33"/>
      <c r="H488" s="33"/>
      <c r="I488" s="94"/>
      <c r="J488" s="33"/>
      <c r="K488" s="33"/>
      <c r="L488" s="34"/>
      <c r="M488" s="174"/>
      <c r="N488" s="175"/>
      <c r="O488" s="59"/>
      <c r="P488" s="59"/>
      <c r="Q488" s="59"/>
      <c r="R488" s="59"/>
      <c r="S488" s="59"/>
      <c r="T488" s="60"/>
      <c r="U488" s="33"/>
      <c r="V488" s="33"/>
      <c r="W488" s="33"/>
      <c r="X488" s="33"/>
      <c r="Y488" s="33"/>
      <c r="Z488" s="33"/>
      <c r="AA488" s="33"/>
      <c r="AB488" s="33"/>
      <c r="AC488" s="33"/>
      <c r="AD488" s="33"/>
      <c r="AE488" s="33"/>
      <c r="AT488" s="18" t="s">
        <v>151</v>
      </c>
      <c r="AU488" s="18" t="s">
        <v>82</v>
      </c>
    </row>
    <row r="489" spans="1:65" s="2" customFormat="1" ht="97.5">
      <c r="A489" s="33"/>
      <c r="B489" s="34"/>
      <c r="C489" s="33"/>
      <c r="D489" s="172" t="s">
        <v>153</v>
      </c>
      <c r="E489" s="33"/>
      <c r="F489" s="176" t="s">
        <v>650</v>
      </c>
      <c r="G489" s="33"/>
      <c r="H489" s="33"/>
      <c r="I489" s="94"/>
      <c r="J489" s="33"/>
      <c r="K489" s="33"/>
      <c r="L489" s="34"/>
      <c r="M489" s="174"/>
      <c r="N489" s="175"/>
      <c r="O489" s="59"/>
      <c r="P489" s="59"/>
      <c r="Q489" s="59"/>
      <c r="R489" s="59"/>
      <c r="S489" s="59"/>
      <c r="T489" s="60"/>
      <c r="U489" s="33"/>
      <c r="V489" s="33"/>
      <c r="W489" s="33"/>
      <c r="X489" s="33"/>
      <c r="Y489" s="33"/>
      <c r="Z489" s="33"/>
      <c r="AA489" s="33"/>
      <c r="AB489" s="33"/>
      <c r="AC489" s="33"/>
      <c r="AD489" s="33"/>
      <c r="AE489" s="33"/>
      <c r="AT489" s="18" t="s">
        <v>153</v>
      </c>
      <c r="AU489" s="18" t="s">
        <v>82</v>
      </c>
    </row>
    <row r="490" spans="1:65" s="13" customFormat="1" ht="11.25">
      <c r="B490" s="177"/>
      <c r="D490" s="172" t="s">
        <v>155</v>
      </c>
      <c r="E490" s="178" t="s">
        <v>1</v>
      </c>
      <c r="F490" s="179" t="s">
        <v>651</v>
      </c>
      <c r="H490" s="180">
        <v>19</v>
      </c>
      <c r="I490" s="181"/>
      <c r="L490" s="177"/>
      <c r="M490" s="182"/>
      <c r="N490" s="183"/>
      <c r="O490" s="183"/>
      <c r="P490" s="183"/>
      <c r="Q490" s="183"/>
      <c r="R490" s="183"/>
      <c r="S490" s="183"/>
      <c r="T490" s="184"/>
      <c r="AT490" s="178" t="s">
        <v>155</v>
      </c>
      <c r="AU490" s="178" t="s">
        <v>82</v>
      </c>
      <c r="AV490" s="13" t="s">
        <v>82</v>
      </c>
      <c r="AW490" s="13" t="s">
        <v>29</v>
      </c>
      <c r="AX490" s="13" t="s">
        <v>80</v>
      </c>
      <c r="AY490" s="178" t="s">
        <v>141</v>
      </c>
    </row>
    <row r="491" spans="1:65" s="2" customFormat="1" ht="21.75" customHeight="1">
      <c r="A491" s="33"/>
      <c r="B491" s="158"/>
      <c r="C491" s="159" t="s">
        <v>652</v>
      </c>
      <c r="D491" s="159" t="s">
        <v>144</v>
      </c>
      <c r="E491" s="160" t="s">
        <v>653</v>
      </c>
      <c r="F491" s="161" t="s">
        <v>654</v>
      </c>
      <c r="G491" s="162" t="s">
        <v>162</v>
      </c>
      <c r="H491" s="163">
        <v>23</v>
      </c>
      <c r="I491" s="164"/>
      <c r="J491" s="165">
        <f>ROUND(I491*H491,2)</f>
        <v>0</v>
      </c>
      <c r="K491" s="161" t="s">
        <v>148</v>
      </c>
      <c r="L491" s="34"/>
      <c r="M491" s="166" t="s">
        <v>1</v>
      </c>
      <c r="N491" s="167" t="s">
        <v>37</v>
      </c>
      <c r="O491" s="59"/>
      <c r="P491" s="168">
        <f>O491*H491</f>
        <v>0</v>
      </c>
      <c r="Q491" s="168">
        <v>0.31108000000000002</v>
      </c>
      <c r="R491" s="168">
        <f>Q491*H491</f>
        <v>7.1548400000000001</v>
      </c>
      <c r="S491" s="168">
        <v>0</v>
      </c>
      <c r="T491" s="169">
        <f>S491*H491</f>
        <v>0</v>
      </c>
      <c r="U491" s="33"/>
      <c r="V491" s="33"/>
      <c r="W491" s="33"/>
      <c r="X491" s="33"/>
      <c r="Y491" s="33"/>
      <c r="Z491" s="33"/>
      <c r="AA491" s="33"/>
      <c r="AB491" s="33"/>
      <c r="AC491" s="33"/>
      <c r="AD491" s="33"/>
      <c r="AE491" s="33"/>
      <c r="AR491" s="170" t="s">
        <v>149</v>
      </c>
      <c r="AT491" s="170" t="s">
        <v>144</v>
      </c>
      <c r="AU491" s="170" t="s">
        <v>82</v>
      </c>
      <c r="AY491" s="18" t="s">
        <v>141</v>
      </c>
      <c r="BE491" s="171">
        <f>IF(N491="základní",J491,0)</f>
        <v>0</v>
      </c>
      <c r="BF491" s="171">
        <f>IF(N491="snížená",J491,0)</f>
        <v>0</v>
      </c>
      <c r="BG491" s="171">
        <f>IF(N491="zákl. přenesená",J491,0)</f>
        <v>0</v>
      </c>
      <c r="BH491" s="171">
        <f>IF(N491="sníž. přenesená",J491,0)</f>
        <v>0</v>
      </c>
      <c r="BI491" s="171">
        <f>IF(N491="nulová",J491,0)</f>
        <v>0</v>
      </c>
      <c r="BJ491" s="18" t="s">
        <v>80</v>
      </c>
      <c r="BK491" s="171">
        <f>ROUND(I491*H491,2)</f>
        <v>0</v>
      </c>
      <c r="BL491" s="18" t="s">
        <v>149</v>
      </c>
      <c r="BM491" s="170" t="s">
        <v>655</v>
      </c>
    </row>
    <row r="492" spans="1:65" s="2" customFormat="1" ht="19.5">
      <c r="A492" s="33"/>
      <c r="B492" s="34"/>
      <c r="C492" s="33"/>
      <c r="D492" s="172" t="s">
        <v>151</v>
      </c>
      <c r="E492" s="33"/>
      <c r="F492" s="173" t="s">
        <v>656</v>
      </c>
      <c r="G492" s="33"/>
      <c r="H492" s="33"/>
      <c r="I492" s="94"/>
      <c r="J492" s="33"/>
      <c r="K492" s="33"/>
      <c r="L492" s="34"/>
      <c r="M492" s="174"/>
      <c r="N492" s="175"/>
      <c r="O492" s="59"/>
      <c r="P492" s="59"/>
      <c r="Q492" s="59"/>
      <c r="R492" s="59"/>
      <c r="S492" s="59"/>
      <c r="T492" s="60"/>
      <c r="U492" s="33"/>
      <c r="V492" s="33"/>
      <c r="W492" s="33"/>
      <c r="X492" s="33"/>
      <c r="Y492" s="33"/>
      <c r="Z492" s="33"/>
      <c r="AA492" s="33"/>
      <c r="AB492" s="33"/>
      <c r="AC492" s="33"/>
      <c r="AD492" s="33"/>
      <c r="AE492" s="33"/>
      <c r="AT492" s="18" t="s">
        <v>151</v>
      </c>
      <c r="AU492" s="18" t="s">
        <v>82</v>
      </c>
    </row>
    <row r="493" spans="1:65" s="2" customFormat="1" ht="97.5">
      <c r="A493" s="33"/>
      <c r="B493" s="34"/>
      <c r="C493" s="33"/>
      <c r="D493" s="172" t="s">
        <v>153</v>
      </c>
      <c r="E493" s="33"/>
      <c r="F493" s="176" t="s">
        <v>650</v>
      </c>
      <c r="G493" s="33"/>
      <c r="H493" s="33"/>
      <c r="I493" s="94"/>
      <c r="J493" s="33"/>
      <c r="K493" s="33"/>
      <c r="L493" s="34"/>
      <c r="M493" s="174"/>
      <c r="N493" s="175"/>
      <c r="O493" s="59"/>
      <c r="P493" s="59"/>
      <c r="Q493" s="59"/>
      <c r="R493" s="59"/>
      <c r="S493" s="59"/>
      <c r="T493" s="60"/>
      <c r="U493" s="33"/>
      <c r="V493" s="33"/>
      <c r="W493" s="33"/>
      <c r="X493" s="33"/>
      <c r="Y493" s="33"/>
      <c r="Z493" s="33"/>
      <c r="AA493" s="33"/>
      <c r="AB493" s="33"/>
      <c r="AC493" s="33"/>
      <c r="AD493" s="33"/>
      <c r="AE493" s="33"/>
      <c r="AT493" s="18" t="s">
        <v>153</v>
      </c>
      <c r="AU493" s="18" t="s">
        <v>82</v>
      </c>
    </row>
    <row r="494" spans="1:65" s="13" customFormat="1" ht="11.25">
      <c r="B494" s="177"/>
      <c r="D494" s="172" t="s">
        <v>155</v>
      </c>
      <c r="E494" s="178" t="s">
        <v>1</v>
      </c>
      <c r="F494" s="179" t="s">
        <v>657</v>
      </c>
      <c r="H494" s="180">
        <v>23</v>
      </c>
      <c r="I494" s="181"/>
      <c r="L494" s="177"/>
      <c r="M494" s="182"/>
      <c r="N494" s="183"/>
      <c r="O494" s="183"/>
      <c r="P494" s="183"/>
      <c r="Q494" s="183"/>
      <c r="R494" s="183"/>
      <c r="S494" s="183"/>
      <c r="T494" s="184"/>
      <c r="AT494" s="178" t="s">
        <v>155</v>
      </c>
      <c r="AU494" s="178" t="s">
        <v>82</v>
      </c>
      <c r="AV494" s="13" t="s">
        <v>82</v>
      </c>
      <c r="AW494" s="13" t="s">
        <v>29</v>
      </c>
      <c r="AX494" s="13" t="s">
        <v>80</v>
      </c>
      <c r="AY494" s="178" t="s">
        <v>141</v>
      </c>
    </row>
    <row r="495" spans="1:65" s="12" customFormat="1" ht="22.9" customHeight="1">
      <c r="B495" s="145"/>
      <c r="D495" s="146" t="s">
        <v>71</v>
      </c>
      <c r="E495" s="156" t="s">
        <v>658</v>
      </c>
      <c r="F495" s="156" t="s">
        <v>659</v>
      </c>
      <c r="I495" s="148"/>
      <c r="J495" s="157">
        <f>BK495</f>
        <v>0</v>
      </c>
      <c r="L495" s="145"/>
      <c r="M495" s="150"/>
      <c r="N495" s="151"/>
      <c r="O495" s="151"/>
      <c r="P495" s="152">
        <f>P496+SUM(P497:P638)</f>
        <v>0</v>
      </c>
      <c r="Q495" s="151"/>
      <c r="R495" s="152">
        <f>R496+SUM(R497:R638)</f>
        <v>265.85550119999999</v>
      </c>
      <c r="S495" s="151"/>
      <c r="T495" s="153">
        <f>T496+SUM(T497:T638)</f>
        <v>140.15799999999999</v>
      </c>
      <c r="AR495" s="146" t="s">
        <v>80</v>
      </c>
      <c r="AT495" s="154" t="s">
        <v>71</v>
      </c>
      <c r="AU495" s="154" t="s">
        <v>80</v>
      </c>
      <c r="AY495" s="146" t="s">
        <v>141</v>
      </c>
      <c r="BK495" s="155">
        <f>BK496+SUM(BK497:BK638)</f>
        <v>0</v>
      </c>
    </row>
    <row r="496" spans="1:65" s="2" customFormat="1" ht="21.75" customHeight="1">
      <c r="A496" s="33"/>
      <c r="B496" s="158"/>
      <c r="C496" s="159" t="s">
        <v>660</v>
      </c>
      <c r="D496" s="159" t="s">
        <v>144</v>
      </c>
      <c r="E496" s="160" t="s">
        <v>661</v>
      </c>
      <c r="F496" s="161" t="s">
        <v>662</v>
      </c>
      <c r="G496" s="162" t="s">
        <v>216</v>
      </c>
      <c r="H496" s="163">
        <v>50</v>
      </c>
      <c r="I496" s="164"/>
      <c r="J496" s="165">
        <f>ROUND(I496*H496,2)</f>
        <v>0</v>
      </c>
      <c r="K496" s="161" t="s">
        <v>148</v>
      </c>
      <c r="L496" s="34"/>
      <c r="M496" s="166" t="s">
        <v>1</v>
      </c>
      <c r="N496" s="167" t="s">
        <v>37</v>
      </c>
      <c r="O496" s="59"/>
      <c r="P496" s="168">
        <f>O496*H496</f>
        <v>0</v>
      </c>
      <c r="Q496" s="168">
        <v>0</v>
      </c>
      <c r="R496" s="168">
        <f>Q496*H496</f>
        <v>0</v>
      </c>
      <c r="S496" s="168">
        <v>3.5000000000000003E-2</v>
      </c>
      <c r="T496" s="169">
        <f>S496*H496</f>
        <v>1.7500000000000002</v>
      </c>
      <c r="U496" s="33"/>
      <c r="V496" s="33"/>
      <c r="W496" s="33"/>
      <c r="X496" s="33"/>
      <c r="Y496" s="33"/>
      <c r="Z496" s="33"/>
      <c r="AA496" s="33"/>
      <c r="AB496" s="33"/>
      <c r="AC496" s="33"/>
      <c r="AD496" s="33"/>
      <c r="AE496" s="33"/>
      <c r="AR496" s="170" t="s">
        <v>149</v>
      </c>
      <c r="AT496" s="170" t="s">
        <v>144</v>
      </c>
      <c r="AU496" s="170" t="s">
        <v>82</v>
      </c>
      <c r="AY496" s="18" t="s">
        <v>141</v>
      </c>
      <c r="BE496" s="171">
        <f>IF(N496="základní",J496,0)</f>
        <v>0</v>
      </c>
      <c r="BF496" s="171">
        <f>IF(N496="snížená",J496,0)</f>
        <v>0</v>
      </c>
      <c r="BG496" s="171">
        <f>IF(N496="zákl. přenesená",J496,0)</f>
        <v>0</v>
      </c>
      <c r="BH496" s="171">
        <f>IF(N496="sníž. přenesená",J496,0)</f>
        <v>0</v>
      </c>
      <c r="BI496" s="171">
        <f>IF(N496="nulová",J496,0)</f>
        <v>0</v>
      </c>
      <c r="BJ496" s="18" t="s">
        <v>80</v>
      </c>
      <c r="BK496" s="171">
        <f>ROUND(I496*H496,2)</f>
        <v>0</v>
      </c>
      <c r="BL496" s="18" t="s">
        <v>149</v>
      </c>
      <c r="BM496" s="170" t="s">
        <v>663</v>
      </c>
    </row>
    <row r="497" spans="1:65" s="2" customFormat="1" ht="48.75">
      <c r="A497" s="33"/>
      <c r="B497" s="34"/>
      <c r="C497" s="33"/>
      <c r="D497" s="172" t="s">
        <v>151</v>
      </c>
      <c r="E497" s="33"/>
      <c r="F497" s="173" t="s">
        <v>664</v>
      </c>
      <c r="G497" s="33"/>
      <c r="H497" s="33"/>
      <c r="I497" s="94"/>
      <c r="J497" s="33"/>
      <c r="K497" s="33"/>
      <c r="L497" s="34"/>
      <c r="M497" s="174"/>
      <c r="N497" s="175"/>
      <c r="O497" s="59"/>
      <c r="P497" s="59"/>
      <c r="Q497" s="59"/>
      <c r="R497" s="59"/>
      <c r="S497" s="59"/>
      <c r="T497" s="60"/>
      <c r="U497" s="33"/>
      <c r="V497" s="33"/>
      <c r="W497" s="33"/>
      <c r="X497" s="33"/>
      <c r="Y497" s="33"/>
      <c r="Z497" s="33"/>
      <c r="AA497" s="33"/>
      <c r="AB497" s="33"/>
      <c r="AC497" s="33"/>
      <c r="AD497" s="33"/>
      <c r="AE497" s="33"/>
      <c r="AT497" s="18" t="s">
        <v>151</v>
      </c>
      <c r="AU497" s="18" t="s">
        <v>82</v>
      </c>
    </row>
    <row r="498" spans="1:65" s="2" customFormat="1" ht="97.5">
      <c r="A498" s="33"/>
      <c r="B498" s="34"/>
      <c r="C498" s="33"/>
      <c r="D498" s="172" t="s">
        <v>153</v>
      </c>
      <c r="E498" s="33"/>
      <c r="F498" s="176" t="s">
        <v>665</v>
      </c>
      <c r="G498" s="33"/>
      <c r="H498" s="33"/>
      <c r="I498" s="94"/>
      <c r="J498" s="33"/>
      <c r="K498" s="33"/>
      <c r="L498" s="34"/>
      <c r="M498" s="174"/>
      <c r="N498" s="175"/>
      <c r="O498" s="59"/>
      <c r="P498" s="59"/>
      <c r="Q498" s="59"/>
      <c r="R498" s="59"/>
      <c r="S498" s="59"/>
      <c r="T498" s="60"/>
      <c r="U498" s="33"/>
      <c r="V498" s="33"/>
      <c r="W498" s="33"/>
      <c r="X498" s="33"/>
      <c r="Y498" s="33"/>
      <c r="Z498" s="33"/>
      <c r="AA498" s="33"/>
      <c r="AB498" s="33"/>
      <c r="AC498" s="33"/>
      <c r="AD498" s="33"/>
      <c r="AE498" s="33"/>
      <c r="AT498" s="18" t="s">
        <v>153</v>
      </c>
      <c r="AU498" s="18" t="s">
        <v>82</v>
      </c>
    </row>
    <row r="499" spans="1:65" s="13" customFormat="1" ht="11.25">
      <c r="B499" s="177"/>
      <c r="D499" s="172" t="s">
        <v>155</v>
      </c>
      <c r="E499" s="178" t="s">
        <v>1</v>
      </c>
      <c r="F499" s="179" t="s">
        <v>666</v>
      </c>
      <c r="H499" s="180">
        <v>50</v>
      </c>
      <c r="I499" s="181"/>
      <c r="L499" s="177"/>
      <c r="M499" s="182"/>
      <c r="N499" s="183"/>
      <c r="O499" s="183"/>
      <c r="P499" s="183"/>
      <c r="Q499" s="183"/>
      <c r="R499" s="183"/>
      <c r="S499" s="183"/>
      <c r="T499" s="184"/>
      <c r="AT499" s="178" t="s">
        <v>155</v>
      </c>
      <c r="AU499" s="178" t="s">
        <v>82</v>
      </c>
      <c r="AV499" s="13" t="s">
        <v>82</v>
      </c>
      <c r="AW499" s="13" t="s">
        <v>29</v>
      </c>
      <c r="AX499" s="13" t="s">
        <v>80</v>
      </c>
      <c r="AY499" s="178" t="s">
        <v>141</v>
      </c>
    </row>
    <row r="500" spans="1:65" s="2" customFormat="1" ht="21.75" customHeight="1">
      <c r="A500" s="33"/>
      <c r="B500" s="158"/>
      <c r="C500" s="159" t="s">
        <v>667</v>
      </c>
      <c r="D500" s="159" t="s">
        <v>144</v>
      </c>
      <c r="E500" s="160" t="s">
        <v>668</v>
      </c>
      <c r="F500" s="161" t="s">
        <v>669</v>
      </c>
      <c r="G500" s="162" t="s">
        <v>162</v>
      </c>
      <c r="H500" s="163">
        <v>28</v>
      </c>
      <c r="I500" s="164"/>
      <c r="J500" s="165">
        <f>ROUND(I500*H500,2)</f>
        <v>0</v>
      </c>
      <c r="K500" s="161" t="s">
        <v>148</v>
      </c>
      <c r="L500" s="34"/>
      <c r="M500" s="166" t="s">
        <v>1</v>
      </c>
      <c r="N500" s="167" t="s">
        <v>37</v>
      </c>
      <c r="O500" s="59"/>
      <c r="P500" s="168">
        <f>O500*H500</f>
        <v>0</v>
      </c>
      <c r="Q500" s="168">
        <v>0</v>
      </c>
      <c r="R500" s="168">
        <f>Q500*H500</f>
        <v>0</v>
      </c>
      <c r="S500" s="168">
        <v>4.0000000000000001E-3</v>
      </c>
      <c r="T500" s="169">
        <f>S500*H500</f>
        <v>0.112</v>
      </c>
      <c r="U500" s="33"/>
      <c r="V500" s="33"/>
      <c r="W500" s="33"/>
      <c r="X500" s="33"/>
      <c r="Y500" s="33"/>
      <c r="Z500" s="33"/>
      <c r="AA500" s="33"/>
      <c r="AB500" s="33"/>
      <c r="AC500" s="33"/>
      <c r="AD500" s="33"/>
      <c r="AE500" s="33"/>
      <c r="AR500" s="170" t="s">
        <v>149</v>
      </c>
      <c r="AT500" s="170" t="s">
        <v>144</v>
      </c>
      <c r="AU500" s="170" t="s">
        <v>82</v>
      </c>
      <c r="AY500" s="18" t="s">
        <v>141</v>
      </c>
      <c r="BE500" s="171">
        <f>IF(N500="základní",J500,0)</f>
        <v>0</v>
      </c>
      <c r="BF500" s="171">
        <f>IF(N500="snížená",J500,0)</f>
        <v>0</v>
      </c>
      <c r="BG500" s="171">
        <f>IF(N500="zákl. přenesená",J500,0)</f>
        <v>0</v>
      </c>
      <c r="BH500" s="171">
        <f>IF(N500="sníž. přenesená",J500,0)</f>
        <v>0</v>
      </c>
      <c r="BI500" s="171">
        <f>IF(N500="nulová",J500,0)</f>
        <v>0</v>
      </c>
      <c r="BJ500" s="18" t="s">
        <v>80</v>
      </c>
      <c r="BK500" s="171">
        <f>ROUND(I500*H500,2)</f>
        <v>0</v>
      </c>
      <c r="BL500" s="18" t="s">
        <v>149</v>
      </c>
      <c r="BM500" s="170" t="s">
        <v>670</v>
      </c>
    </row>
    <row r="501" spans="1:65" s="2" customFormat="1" ht="29.25">
      <c r="A501" s="33"/>
      <c r="B501" s="34"/>
      <c r="C501" s="33"/>
      <c r="D501" s="172" t="s">
        <v>151</v>
      </c>
      <c r="E501" s="33"/>
      <c r="F501" s="173" t="s">
        <v>671</v>
      </c>
      <c r="G501" s="33"/>
      <c r="H501" s="33"/>
      <c r="I501" s="94"/>
      <c r="J501" s="33"/>
      <c r="K501" s="33"/>
      <c r="L501" s="34"/>
      <c r="M501" s="174"/>
      <c r="N501" s="175"/>
      <c r="O501" s="59"/>
      <c r="P501" s="59"/>
      <c r="Q501" s="59"/>
      <c r="R501" s="59"/>
      <c r="S501" s="59"/>
      <c r="T501" s="60"/>
      <c r="U501" s="33"/>
      <c r="V501" s="33"/>
      <c r="W501" s="33"/>
      <c r="X501" s="33"/>
      <c r="Y501" s="33"/>
      <c r="Z501" s="33"/>
      <c r="AA501" s="33"/>
      <c r="AB501" s="33"/>
      <c r="AC501" s="33"/>
      <c r="AD501" s="33"/>
      <c r="AE501" s="33"/>
      <c r="AT501" s="18" t="s">
        <v>151</v>
      </c>
      <c r="AU501" s="18" t="s">
        <v>82</v>
      </c>
    </row>
    <row r="502" spans="1:65" s="2" customFormat="1" ht="39">
      <c r="A502" s="33"/>
      <c r="B502" s="34"/>
      <c r="C502" s="33"/>
      <c r="D502" s="172" t="s">
        <v>153</v>
      </c>
      <c r="E502" s="33"/>
      <c r="F502" s="176" t="s">
        <v>672</v>
      </c>
      <c r="G502" s="33"/>
      <c r="H502" s="33"/>
      <c r="I502" s="94"/>
      <c r="J502" s="33"/>
      <c r="K502" s="33"/>
      <c r="L502" s="34"/>
      <c r="M502" s="174"/>
      <c r="N502" s="175"/>
      <c r="O502" s="59"/>
      <c r="P502" s="59"/>
      <c r="Q502" s="59"/>
      <c r="R502" s="59"/>
      <c r="S502" s="59"/>
      <c r="T502" s="60"/>
      <c r="U502" s="33"/>
      <c r="V502" s="33"/>
      <c r="W502" s="33"/>
      <c r="X502" s="33"/>
      <c r="Y502" s="33"/>
      <c r="Z502" s="33"/>
      <c r="AA502" s="33"/>
      <c r="AB502" s="33"/>
      <c r="AC502" s="33"/>
      <c r="AD502" s="33"/>
      <c r="AE502" s="33"/>
      <c r="AT502" s="18" t="s">
        <v>153</v>
      </c>
      <c r="AU502" s="18" t="s">
        <v>82</v>
      </c>
    </row>
    <row r="503" spans="1:65" s="13" customFormat="1" ht="11.25">
      <c r="B503" s="177"/>
      <c r="D503" s="172" t="s">
        <v>155</v>
      </c>
      <c r="E503" s="178" t="s">
        <v>1</v>
      </c>
      <c r="F503" s="179" t="s">
        <v>673</v>
      </c>
      <c r="H503" s="180">
        <v>28</v>
      </c>
      <c r="I503" s="181"/>
      <c r="L503" s="177"/>
      <c r="M503" s="182"/>
      <c r="N503" s="183"/>
      <c r="O503" s="183"/>
      <c r="P503" s="183"/>
      <c r="Q503" s="183"/>
      <c r="R503" s="183"/>
      <c r="S503" s="183"/>
      <c r="T503" s="184"/>
      <c r="AT503" s="178" t="s">
        <v>155</v>
      </c>
      <c r="AU503" s="178" t="s">
        <v>82</v>
      </c>
      <c r="AV503" s="13" t="s">
        <v>82</v>
      </c>
      <c r="AW503" s="13" t="s">
        <v>29</v>
      </c>
      <c r="AX503" s="13" t="s">
        <v>80</v>
      </c>
      <c r="AY503" s="178" t="s">
        <v>141</v>
      </c>
    </row>
    <row r="504" spans="1:65" s="2" customFormat="1" ht="21.75" customHeight="1">
      <c r="A504" s="33"/>
      <c r="B504" s="158"/>
      <c r="C504" s="159" t="s">
        <v>674</v>
      </c>
      <c r="D504" s="159" t="s">
        <v>144</v>
      </c>
      <c r="E504" s="160" t="s">
        <v>675</v>
      </c>
      <c r="F504" s="161" t="s">
        <v>676</v>
      </c>
      <c r="G504" s="162" t="s">
        <v>162</v>
      </c>
      <c r="H504" s="163">
        <v>28</v>
      </c>
      <c r="I504" s="164"/>
      <c r="J504" s="165">
        <f>ROUND(I504*H504,2)</f>
        <v>0</v>
      </c>
      <c r="K504" s="161" t="s">
        <v>148</v>
      </c>
      <c r="L504" s="34"/>
      <c r="M504" s="166" t="s">
        <v>1</v>
      </c>
      <c r="N504" s="167" t="s">
        <v>37</v>
      </c>
      <c r="O504" s="59"/>
      <c r="P504" s="168">
        <f>O504*H504</f>
        <v>0</v>
      </c>
      <c r="Q504" s="168">
        <v>0</v>
      </c>
      <c r="R504" s="168">
        <f>Q504*H504</f>
        <v>0</v>
      </c>
      <c r="S504" s="168">
        <v>8.2000000000000003E-2</v>
      </c>
      <c r="T504" s="169">
        <f>S504*H504</f>
        <v>2.2960000000000003</v>
      </c>
      <c r="U504" s="33"/>
      <c r="V504" s="33"/>
      <c r="W504" s="33"/>
      <c r="X504" s="33"/>
      <c r="Y504" s="33"/>
      <c r="Z504" s="33"/>
      <c r="AA504" s="33"/>
      <c r="AB504" s="33"/>
      <c r="AC504" s="33"/>
      <c r="AD504" s="33"/>
      <c r="AE504" s="33"/>
      <c r="AR504" s="170" t="s">
        <v>149</v>
      </c>
      <c r="AT504" s="170" t="s">
        <v>144</v>
      </c>
      <c r="AU504" s="170" t="s">
        <v>82</v>
      </c>
      <c r="AY504" s="18" t="s">
        <v>141</v>
      </c>
      <c r="BE504" s="171">
        <f>IF(N504="základní",J504,0)</f>
        <v>0</v>
      </c>
      <c r="BF504" s="171">
        <f>IF(N504="snížená",J504,0)</f>
        <v>0</v>
      </c>
      <c r="BG504" s="171">
        <f>IF(N504="zákl. přenesená",J504,0)</f>
        <v>0</v>
      </c>
      <c r="BH504" s="171">
        <f>IF(N504="sníž. přenesená",J504,0)</f>
        <v>0</v>
      </c>
      <c r="BI504" s="171">
        <f>IF(N504="nulová",J504,0)</f>
        <v>0</v>
      </c>
      <c r="BJ504" s="18" t="s">
        <v>80</v>
      </c>
      <c r="BK504" s="171">
        <f>ROUND(I504*H504,2)</f>
        <v>0</v>
      </c>
      <c r="BL504" s="18" t="s">
        <v>149</v>
      </c>
      <c r="BM504" s="170" t="s">
        <v>677</v>
      </c>
    </row>
    <row r="505" spans="1:65" s="2" customFormat="1" ht="39">
      <c r="A505" s="33"/>
      <c r="B505" s="34"/>
      <c r="C505" s="33"/>
      <c r="D505" s="172" t="s">
        <v>151</v>
      </c>
      <c r="E505" s="33"/>
      <c r="F505" s="173" t="s">
        <v>678</v>
      </c>
      <c r="G505" s="33"/>
      <c r="H505" s="33"/>
      <c r="I505" s="94"/>
      <c r="J505" s="33"/>
      <c r="K505" s="33"/>
      <c r="L505" s="34"/>
      <c r="M505" s="174"/>
      <c r="N505" s="175"/>
      <c r="O505" s="59"/>
      <c r="P505" s="59"/>
      <c r="Q505" s="59"/>
      <c r="R505" s="59"/>
      <c r="S505" s="59"/>
      <c r="T505" s="60"/>
      <c r="U505" s="33"/>
      <c r="V505" s="33"/>
      <c r="W505" s="33"/>
      <c r="X505" s="33"/>
      <c r="Y505" s="33"/>
      <c r="Z505" s="33"/>
      <c r="AA505" s="33"/>
      <c r="AB505" s="33"/>
      <c r="AC505" s="33"/>
      <c r="AD505" s="33"/>
      <c r="AE505" s="33"/>
      <c r="AT505" s="18" t="s">
        <v>151</v>
      </c>
      <c r="AU505" s="18" t="s">
        <v>82</v>
      </c>
    </row>
    <row r="506" spans="1:65" s="2" customFormat="1" ht="68.25">
      <c r="A506" s="33"/>
      <c r="B506" s="34"/>
      <c r="C506" s="33"/>
      <c r="D506" s="172" t="s">
        <v>153</v>
      </c>
      <c r="E506" s="33"/>
      <c r="F506" s="176" t="s">
        <v>679</v>
      </c>
      <c r="G506" s="33"/>
      <c r="H506" s="33"/>
      <c r="I506" s="94"/>
      <c r="J506" s="33"/>
      <c r="K506" s="33"/>
      <c r="L506" s="34"/>
      <c r="M506" s="174"/>
      <c r="N506" s="175"/>
      <c r="O506" s="59"/>
      <c r="P506" s="59"/>
      <c r="Q506" s="59"/>
      <c r="R506" s="59"/>
      <c r="S506" s="59"/>
      <c r="T506" s="60"/>
      <c r="U506" s="33"/>
      <c r="V506" s="33"/>
      <c r="W506" s="33"/>
      <c r="X506" s="33"/>
      <c r="Y506" s="33"/>
      <c r="Z506" s="33"/>
      <c r="AA506" s="33"/>
      <c r="AB506" s="33"/>
      <c r="AC506" s="33"/>
      <c r="AD506" s="33"/>
      <c r="AE506" s="33"/>
      <c r="AT506" s="18" t="s">
        <v>153</v>
      </c>
      <c r="AU506" s="18" t="s">
        <v>82</v>
      </c>
    </row>
    <row r="507" spans="1:65" s="13" customFormat="1" ht="11.25">
      <c r="B507" s="177"/>
      <c r="D507" s="172" t="s">
        <v>155</v>
      </c>
      <c r="E507" s="178" t="s">
        <v>1</v>
      </c>
      <c r="F507" s="179" t="s">
        <v>673</v>
      </c>
      <c r="H507" s="180">
        <v>28</v>
      </c>
      <c r="I507" s="181"/>
      <c r="L507" s="177"/>
      <c r="M507" s="182"/>
      <c r="N507" s="183"/>
      <c r="O507" s="183"/>
      <c r="P507" s="183"/>
      <c r="Q507" s="183"/>
      <c r="R507" s="183"/>
      <c r="S507" s="183"/>
      <c r="T507" s="184"/>
      <c r="AT507" s="178" t="s">
        <v>155</v>
      </c>
      <c r="AU507" s="178" t="s">
        <v>82</v>
      </c>
      <c r="AV507" s="13" t="s">
        <v>82</v>
      </c>
      <c r="AW507" s="13" t="s">
        <v>29</v>
      </c>
      <c r="AX507" s="13" t="s">
        <v>80</v>
      </c>
      <c r="AY507" s="178" t="s">
        <v>141</v>
      </c>
    </row>
    <row r="508" spans="1:65" s="2" customFormat="1" ht="21.75" customHeight="1">
      <c r="A508" s="33"/>
      <c r="B508" s="158"/>
      <c r="C508" s="159" t="s">
        <v>680</v>
      </c>
      <c r="D508" s="159" t="s">
        <v>144</v>
      </c>
      <c r="E508" s="160" t="s">
        <v>681</v>
      </c>
      <c r="F508" s="161" t="s">
        <v>682</v>
      </c>
      <c r="G508" s="162" t="s">
        <v>162</v>
      </c>
      <c r="H508" s="163">
        <v>43</v>
      </c>
      <c r="I508" s="164"/>
      <c r="J508" s="165">
        <f>ROUND(I508*H508,2)</f>
        <v>0</v>
      </c>
      <c r="K508" s="161" t="s">
        <v>148</v>
      </c>
      <c r="L508" s="34"/>
      <c r="M508" s="166" t="s">
        <v>1</v>
      </c>
      <c r="N508" s="167" t="s">
        <v>37</v>
      </c>
      <c r="O508" s="59"/>
      <c r="P508" s="168">
        <f>O508*H508</f>
        <v>0</v>
      </c>
      <c r="Q508" s="168">
        <v>0.10940999999999999</v>
      </c>
      <c r="R508" s="168">
        <f>Q508*H508</f>
        <v>4.7046299999999999</v>
      </c>
      <c r="S508" s="168">
        <v>0</v>
      </c>
      <c r="T508" s="169">
        <f>S508*H508</f>
        <v>0</v>
      </c>
      <c r="U508" s="33"/>
      <c r="V508" s="33"/>
      <c r="W508" s="33"/>
      <c r="X508" s="33"/>
      <c r="Y508" s="33"/>
      <c r="Z508" s="33"/>
      <c r="AA508" s="33"/>
      <c r="AB508" s="33"/>
      <c r="AC508" s="33"/>
      <c r="AD508" s="33"/>
      <c r="AE508" s="33"/>
      <c r="AR508" s="170" t="s">
        <v>149</v>
      </c>
      <c r="AT508" s="170" t="s">
        <v>144</v>
      </c>
      <c r="AU508" s="170" t="s">
        <v>82</v>
      </c>
      <c r="AY508" s="18" t="s">
        <v>141</v>
      </c>
      <c r="BE508" s="171">
        <f>IF(N508="základní",J508,0)</f>
        <v>0</v>
      </c>
      <c r="BF508" s="171">
        <f>IF(N508="snížená",J508,0)</f>
        <v>0</v>
      </c>
      <c r="BG508" s="171">
        <f>IF(N508="zákl. přenesená",J508,0)</f>
        <v>0</v>
      </c>
      <c r="BH508" s="171">
        <f>IF(N508="sníž. přenesená",J508,0)</f>
        <v>0</v>
      </c>
      <c r="BI508" s="171">
        <f>IF(N508="nulová",J508,0)</f>
        <v>0</v>
      </c>
      <c r="BJ508" s="18" t="s">
        <v>80</v>
      </c>
      <c r="BK508" s="171">
        <f>ROUND(I508*H508,2)</f>
        <v>0</v>
      </c>
      <c r="BL508" s="18" t="s">
        <v>149</v>
      </c>
      <c r="BM508" s="170" t="s">
        <v>683</v>
      </c>
    </row>
    <row r="509" spans="1:65" s="2" customFormat="1" ht="19.5">
      <c r="A509" s="33"/>
      <c r="B509" s="34"/>
      <c r="C509" s="33"/>
      <c r="D509" s="172" t="s">
        <v>151</v>
      </c>
      <c r="E509" s="33"/>
      <c r="F509" s="173" t="s">
        <v>684</v>
      </c>
      <c r="G509" s="33"/>
      <c r="H509" s="33"/>
      <c r="I509" s="94"/>
      <c r="J509" s="33"/>
      <c r="K509" s="33"/>
      <c r="L509" s="34"/>
      <c r="M509" s="174"/>
      <c r="N509" s="175"/>
      <c r="O509" s="59"/>
      <c r="P509" s="59"/>
      <c r="Q509" s="59"/>
      <c r="R509" s="59"/>
      <c r="S509" s="59"/>
      <c r="T509" s="60"/>
      <c r="U509" s="33"/>
      <c r="V509" s="33"/>
      <c r="W509" s="33"/>
      <c r="X509" s="33"/>
      <c r="Y509" s="33"/>
      <c r="Z509" s="33"/>
      <c r="AA509" s="33"/>
      <c r="AB509" s="33"/>
      <c r="AC509" s="33"/>
      <c r="AD509" s="33"/>
      <c r="AE509" s="33"/>
      <c r="AT509" s="18" t="s">
        <v>151</v>
      </c>
      <c r="AU509" s="18" t="s">
        <v>82</v>
      </c>
    </row>
    <row r="510" spans="1:65" s="2" customFormat="1" ht="87.75">
      <c r="A510" s="33"/>
      <c r="B510" s="34"/>
      <c r="C510" s="33"/>
      <c r="D510" s="172" t="s">
        <v>153</v>
      </c>
      <c r="E510" s="33"/>
      <c r="F510" s="176" t="s">
        <v>685</v>
      </c>
      <c r="G510" s="33"/>
      <c r="H510" s="33"/>
      <c r="I510" s="94"/>
      <c r="J510" s="33"/>
      <c r="K510" s="33"/>
      <c r="L510" s="34"/>
      <c r="M510" s="174"/>
      <c r="N510" s="175"/>
      <c r="O510" s="59"/>
      <c r="P510" s="59"/>
      <c r="Q510" s="59"/>
      <c r="R510" s="59"/>
      <c r="S510" s="59"/>
      <c r="T510" s="60"/>
      <c r="U510" s="33"/>
      <c r="V510" s="33"/>
      <c r="W510" s="33"/>
      <c r="X510" s="33"/>
      <c r="Y510" s="33"/>
      <c r="Z510" s="33"/>
      <c r="AA510" s="33"/>
      <c r="AB510" s="33"/>
      <c r="AC510" s="33"/>
      <c r="AD510" s="33"/>
      <c r="AE510" s="33"/>
      <c r="AT510" s="18" t="s">
        <v>153</v>
      </c>
      <c r="AU510" s="18" t="s">
        <v>82</v>
      </c>
    </row>
    <row r="511" spans="1:65" s="13" customFormat="1" ht="22.5">
      <c r="B511" s="177"/>
      <c r="D511" s="172" t="s">
        <v>155</v>
      </c>
      <c r="E511" s="178" t="s">
        <v>1</v>
      </c>
      <c r="F511" s="179" t="s">
        <v>686</v>
      </c>
      <c r="H511" s="180">
        <v>28</v>
      </c>
      <c r="I511" s="181"/>
      <c r="L511" s="177"/>
      <c r="M511" s="182"/>
      <c r="N511" s="183"/>
      <c r="O511" s="183"/>
      <c r="P511" s="183"/>
      <c r="Q511" s="183"/>
      <c r="R511" s="183"/>
      <c r="S511" s="183"/>
      <c r="T511" s="184"/>
      <c r="AT511" s="178" t="s">
        <v>155</v>
      </c>
      <c r="AU511" s="178" t="s">
        <v>82</v>
      </c>
      <c r="AV511" s="13" t="s">
        <v>82</v>
      </c>
      <c r="AW511" s="13" t="s">
        <v>29</v>
      </c>
      <c r="AX511" s="13" t="s">
        <v>72</v>
      </c>
      <c r="AY511" s="178" t="s">
        <v>141</v>
      </c>
    </row>
    <row r="512" spans="1:65" s="13" customFormat="1" ht="11.25">
      <c r="B512" s="177"/>
      <c r="D512" s="172" t="s">
        <v>155</v>
      </c>
      <c r="E512" s="178" t="s">
        <v>1</v>
      </c>
      <c r="F512" s="179" t="s">
        <v>687</v>
      </c>
      <c r="H512" s="180">
        <v>15</v>
      </c>
      <c r="I512" s="181"/>
      <c r="L512" s="177"/>
      <c r="M512" s="182"/>
      <c r="N512" s="183"/>
      <c r="O512" s="183"/>
      <c r="P512" s="183"/>
      <c r="Q512" s="183"/>
      <c r="R512" s="183"/>
      <c r="S512" s="183"/>
      <c r="T512" s="184"/>
      <c r="AT512" s="178" t="s">
        <v>155</v>
      </c>
      <c r="AU512" s="178" t="s">
        <v>82</v>
      </c>
      <c r="AV512" s="13" t="s">
        <v>82</v>
      </c>
      <c r="AW512" s="13" t="s">
        <v>29</v>
      </c>
      <c r="AX512" s="13" t="s">
        <v>72</v>
      </c>
      <c r="AY512" s="178" t="s">
        <v>141</v>
      </c>
    </row>
    <row r="513" spans="1:65" s="14" customFormat="1" ht="11.25">
      <c r="B513" s="185"/>
      <c r="D513" s="172" t="s">
        <v>155</v>
      </c>
      <c r="E513" s="186" t="s">
        <v>1</v>
      </c>
      <c r="F513" s="187" t="s">
        <v>158</v>
      </c>
      <c r="H513" s="188">
        <v>43</v>
      </c>
      <c r="I513" s="189"/>
      <c r="L513" s="185"/>
      <c r="M513" s="190"/>
      <c r="N513" s="191"/>
      <c r="O513" s="191"/>
      <c r="P513" s="191"/>
      <c r="Q513" s="191"/>
      <c r="R513" s="191"/>
      <c r="S513" s="191"/>
      <c r="T513" s="192"/>
      <c r="AT513" s="186" t="s">
        <v>155</v>
      </c>
      <c r="AU513" s="186" t="s">
        <v>82</v>
      </c>
      <c r="AV513" s="14" t="s">
        <v>149</v>
      </c>
      <c r="AW513" s="14" t="s">
        <v>29</v>
      </c>
      <c r="AX513" s="14" t="s">
        <v>80</v>
      </c>
      <c r="AY513" s="186" t="s">
        <v>141</v>
      </c>
    </row>
    <row r="514" spans="1:65" s="2" customFormat="1" ht="21.75" customHeight="1">
      <c r="A514" s="33"/>
      <c r="B514" s="158"/>
      <c r="C514" s="159" t="s">
        <v>688</v>
      </c>
      <c r="D514" s="159" t="s">
        <v>144</v>
      </c>
      <c r="E514" s="160" t="s">
        <v>689</v>
      </c>
      <c r="F514" s="161" t="s">
        <v>690</v>
      </c>
      <c r="G514" s="162" t="s">
        <v>162</v>
      </c>
      <c r="H514" s="163">
        <v>43</v>
      </c>
      <c r="I514" s="164"/>
      <c r="J514" s="165">
        <f>ROUND(I514*H514,2)</f>
        <v>0</v>
      </c>
      <c r="K514" s="161" t="s">
        <v>148</v>
      </c>
      <c r="L514" s="34"/>
      <c r="M514" s="166" t="s">
        <v>1</v>
      </c>
      <c r="N514" s="167" t="s">
        <v>37</v>
      </c>
      <c r="O514" s="59"/>
      <c r="P514" s="168">
        <f>O514*H514</f>
        <v>0</v>
      </c>
      <c r="Q514" s="168">
        <v>6.9999999999999999E-4</v>
      </c>
      <c r="R514" s="168">
        <f>Q514*H514</f>
        <v>3.0099999999999998E-2</v>
      </c>
      <c r="S514" s="168">
        <v>0</v>
      </c>
      <c r="T514" s="169">
        <f>S514*H514</f>
        <v>0</v>
      </c>
      <c r="U514" s="33"/>
      <c r="V514" s="33"/>
      <c r="W514" s="33"/>
      <c r="X514" s="33"/>
      <c r="Y514" s="33"/>
      <c r="Z514" s="33"/>
      <c r="AA514" s="33"/>
      <c r="AB514" s="33"/>
      <c r="AC514" s="33"/>
      <c r="AD514" s="33"/>
      <c r="AE514" s="33"/>
      <c r="AR514" s="170" t="s">
        <v>149</v>
      </c>
      <c r="AT514" s="170" t="s">
        <v>144</v>
      </c>
      <c r="AU514" s="170" t="s">
        <v>82</v>
      </c>
      <c r="AY514" s="18" t="s">
        <v>141</v>
      </c>
      <c r="BE514" s="171">
        <f>IF(N514="základní",J514,0)</f>
        <v>0</v>
      </c>
      <c r="BF514" s="171">
        <f>IF(N514="snížená",J514,0)</f>
        <v>0</v>
      </c>
      <c r="BG514" s="171">
        <f>IF(N514="zákl. přenesená",J514,0)</f>
        <v>0</v>
      </c>
      <c r="BH514" s="171">
        <f>IF(N514="sníž. přenesená",J514,0)</f>
        <v>0</v>
      </c>
      <c r="BI514" s="171">
        <f>IF(N514="nulová",J514,0)</f>
        <v>0</v>
      </c>
      <c r="BJ514" s="18" t="s">
        <v>80</v>
      </c>
      <c r="BK514" s="171">
        <f>ROUND(I514*H514,2)</f>
        <v>0</v>
      </c>
      <c r="BL514" s="18" t="s">
        <v>149</v>
      </c>
      <c r="BM514" s="170" t="s">
        <v>691</v>
      </c>
    </row>
    <row r="515" spans="1:65" s="2" customFormat="1" ht="19.5">
      <c r="A515" s="33"/>
      <c r="B515" s="34"/>
      <c r="C515" s="33"/>
      <c r="D515" s="172" t="s">
        <v>151</v>
      </c>
      <c r="E515" s="33"/>
      <c r="F515" s="173" t="s">
        <v>692</v>
      </c>
      <c r="G515" s="33"/>
      <c r="H515" s="33"/>
      <c r="I515" s="94"/>
      <c r="J515" s="33"/>
      <c r="K515" s="33"/>
      <c r="L515" s="34"/>
      <c r="M515" s="174"/>
      <c r="N515" s="175"/>
      <c r="O515" s="59"/>
      <c r="P515" s="59"/>
      <c r="Q515" s="59"/>
      <c r="R515" s="59"/>
      <c r="S515" s="59"/>
      <c r="T515" s="60"/>
      <c r="U515" s="33"/>
      <c r="V515" s="33"/>
      <c r="W515" s="33"/>
      <c r="X515" s="33"/>
      <c r="Y515" s="33"/>
      <c r="Z515" s="33"/>
      <c r="AA515" s="33"/>
      <c r="AB515" s="33"/>
      <c r="AC515" s="33"/>
      <c r="AD515" s="33"/>
      <c r="AE515" s="33"/>
      <c r="AT515" s="18" t="s">
        <v>151</v>
      </c>
      <c r="AU515" s="18" t="s">
        <v>82</v>
      </c>
    </row>
    <row r="516" spans="1:65" s="2" customFormat="1" ht="146.25">
      <c r="A516" s="33"/>
      <c r="B516" s="34"/>
      <c r="C516" s="33"/>
      <c r="D516" s="172" t="s">
        <v>153</v>
      </c>
      <c r="E516" s="33"/>
      <c r="F516" s="176" t="s">
        <v>693</v>
      </c>
      <c r="G516" s="33"/>
      <c r="H516" s="33"/>
      <c r="I516" s="94"/>
      <c r="J516" s="33"/>
      <c r="K516" s="33"/>
      <c r="L516" s="34"/>
      <c r="M516" s="174"/>
      <c r="N516" s="175"/>
      <c r="O516" s="59"/>
      <c r="P516" s="59"/>
      <c r="Q516" s="59"/>
      <c r="R516" s="59"/>
      <c r="S516" s="59"/>
      <c r="T516" s="60"/>
      <c r="U516" s="33"/>
      <c r="V516" s="33"/>
      <c r="W516" s="33"/>
      <c r="X516" s="33"/>
      <c r="Y516" s="33"/>
      <c r="Z516" s="33"/>
      <c r="AA516" s="33"/>
      <c r="AB516" s="33"/>
      <c r="AC516" s="33"/>
      <c r="AD516" s="33"/>
      <c r="AE516" s="33"/>
      <c r="AT516" s="18" t="s">
        <v>153</v>
      </c>
      <c r="AU516" s="18" t="s">
        <v>82</v>
      </c>
    </row>
    <row r="517" spans="1:65" s="13" customFormat="1" ht="22.5">
      <c r="B517" s="177"/>
      <c r="D517" s="172" t="s">
        <v>155</v>
      </c>
      <c r="E517" s="178" t="s">
        <v>1</v>
      </c>
      <c r="F517" s="179" t="s">
        <v>686</v>
      </c>
      <c r="H517" s="180">
        <v>28</v>
      </c>
      <c r="I517" s="181"/>
      <c r="L517" s="177"/>
      <c r="M517" s="182"/>
      <c r="N517" s="183"/>
      <c r="O517" s="183"/>
      <c r="P517" s="183"/>
      <c r="Q517" s="183"/>
      <c r="R517" s="183"/>
      <c r="S517" s="183"/>
      <c r="T517" s="184"/>
      <c r="AT517" s="178" t="s">
        <v>155</v>
      </c>
      <c r="AU517" s="178" t="s">
        <v>82</v>
      </c>
      <c r="AV517" s="13" t="s">
        <v>82</v>
      </c>
      <c r="AW517" s="13" t="s">
        <v>29</v>
      </c>
      <c r="AX517" s="13" t="s">
        <v>72</v>
      </c>
      <c r="AY517" s="178" t="s">
        <v>141</v>
      </c>
    </row>
    <row r="518" spans="1:65" s="13" customFormat="1" ht="11.25">
      <c r="B518" s="177"/>
      <c r="D518" s="172" t="s">
        <v>155</v>
      </c>
      <c r="E518" s="178" t="s">
        <v>1</v>
      </c>
      <c r="F518" s="179" t="s">
        <v>687</v>
      </c>
      <c r="H518" s="180">
        <v>15</v>
      </c>
      <c r="I518" s="181"/>
      <c r="L518" s="177"/>
      <c r="M518" s="182"/>
      <c r="N518" s="183"/>
      <c r="O518" s="183"/>
      <c r="P518" s="183"/>
      <c r="Q518" s="183"/>
      <c r="R518" s="183"/>
      <c r="S518" s="183"/>
      <c r="T518" s="184"/>
      <c r="AT518" s="178" t="s">
        <v>155</v>
      </c>
      <c r="AU518" s="178" t="s">
        <v>82</v>
      </c>
      <c r="AV518" s="13" t="s">
        <v>82</v>
      </c>
      <c r="AW518" s="13" t="s">
        <v>29</v>
      </c>
      <c r="AX518" s="13" t="s">
        <v>72</v>
      </c>
      <c r="AY518" s="178" t="s">
        <v>141</v>
      </c>
    </row>
    <row r="519" spans="1:65" s="14" customFormat="1" ht="11.25">
      <c r="B519" s="185"/>
      <c r="D519" s="172" t="s">
        <v>155</v>
      </c>
      <c r="E519" s="186" t="s">
        <v>1</v>
      </c>
      <c r="F519" s="187" t="s">
        <v>158</v>
      </c>
      <c r="H519" s="188">
        <v>43</v>
      </c>
      <c r="I519" s="189"/>
      <c r="L519" s="185"/>
      <c r="M519" s="190"/>
      <c r="N519" s="191"/>
      <c r="O519" s="191"/>
      <c r="P519" s="191"/>
      <c r="Q519" s="191"/>
      <c r="R519" s="191"/>
      <c r="S519" s="191"/>
      <c r="T519" s="192"/>
      <c r="AT519" s="186" t="s">
        <v>155</v>
      </c>
      <c r="AU519" s="186" t="s">
        <v>82</v>
      </c>
      <c r="AV519" s="14" t="s">
        <v>149</v>
      </c>
      <c r="AW519" s="14" t="s">
        <v>29</v>
      </c>
      <c r="AX519" s="14" t="s">
        <v>80</v>
      </c>
      <c r="AY519" s="186" t="s">
        <v>141</v>
      </c>
    </row>
    <row r="520" spans="1:65" s="2" customFormat="1" ht="16.5" customHeight="1">
      <c r="A520" s="33"/>
      <c r="B520" s="158"/>
      <c r="C520" s="200" t="s">
        <v>694</v>
      </c>
      <c r="D520" s="200" t="s">
        <v>274</v>
      </c>
      <c r="E520" s="201" t="s">
        <v>695</v>
      </c>
      <c r="F520" s="202" t="s">
        <v>696</v>
      </c>
      <c r="G520" s="203" t="s">
        <v>162</v>
      </c>
      <c r="H520" s="204">
        <v>6</v>
      </c>
      <c r="I520" s="205"/>
      <c r="J520" s="206">
        <f>ROUND(I520*H520,2)</f>
        <v>0</v>
      </c>
      <c r="K520" s="202" t="s">
        <v>148</v>
      </c>
      <c r="L520" s="207"/>
      <c r="M520" s="208" t="s">
        <v>1</v>
      </c>
      <c r="N520" s="209" t="s">
        <v>37</v>
      </c>
      <c r="O520" s="59"/>
      <c r="P520" s="168">
        <f>O520*H520</f>
        <v>0</v>
      </c>
      <c r="Q520" s="168">
        <v>2.5000000000000001E-3</v>
      </c>
      <c r="R520" s="168">
        <f>Q520*H520</f>
        <v>1.4999999999999999E-2</v>
      </c>
      <c r="S520" s="168">
        <v>0</v>
      </c>
      <c r="T520" s="169">
        <f>S520*H520</f>
        <v>0</v>
      </c>
      <c r="U520" s="33"/>
      <c r="V520" s="33"/>
      <c r="W520" s="33"/>
      <c r="X520" s="33"/>
      <c r="Y520" s="33"/>
      <c r="Z520" s="33"/>
      <c r="AA520" s="33"/>
      <c r="AB520" s="33"/>
      <c r="AC520" s="33"/>
      <c r="AD520" s="33"/>
      <c r="AE520" s="33"/>
      <c r="AR520" s="170" t="s">
        <v>234</v>
      </c>
      <c r="AT520" s="170" t="s">
        <v>274</v>
      </c>
      <c r="AU520" s="170" t="s">
        <v>82</v>
      </c>
      <c r="AY520" s="18" t="s">
        <v>141</v>
      </c>
      <c r="BE520" s="171">
        <f>IF(N520="základní",J520,0)</f>
        <v>0</v>
      </c>
      <c r="BF520" s="171">
        <f>IF(N520="snížená",J520,0)</f>
        <v>0</v>
      </c>
      <c r="BG520" s="171">
        <f>IF(N520="zákl. přenesená",J520,0)</f>
        <v>0</v>
      </c>
      <c r="BH520" s="171">
        <f>IF(N520="sníž. přenesená",J520,0)</f>
        <v>0</v>
      </c>
      <c r="BI520" s="171">
        <f>IF(N520="nulová",J520,0)</f>
        <v>0</v>
      </c>
      <c r="BJ520" s="18" t="s">
        <v>80</v>
      </c>
      <c r="BK520" s="171">
        <f>ROUND(I520*H520,2)</f>
        <v>0</v>
      </c>
      <c r="BL520" s="18" t="s">
        <v>149</v>
      </c>
      <c r="BM520" s="170" t="s">
        <v>697</v>
      </c>
    </row>
    <row r="521" spans="1:65" s="2" customFormat="1" ht="11.25">
      <c r="A521" s="33"/>
      <c r="B521" s="34"/>
      <c r="C521" s="33"/>
      <c r="D521" s="172" t="s">
        <v>151</v>
      </c>
      <c r="E521" s="33"/>
      <c r="F521" s="173" t="s">
        <v>696</v>
      </c>
      <c r="G521" s="33"/>
      <c r="H521" s="33"/>
      <c r="I521" s="94"/>
      <c r="J521" s="33"/>
      <c r="K521" s="33"/>
      <c r="L521" s="34"/>
      <c r="M521" s="174"/>
      <c r="N521" s="175"/>
      <c r="O521" s="59"/>
      <c r="P521" s="59"/>
      <c r="Q521" s="59"/>
      <c r="R521" s="59"/>
      <c r="S521" s="59"/>
      <c r="T521" s="60"/>
      <c r="U521" s="33"/>
      <c r="V521" s="33"/>
      <c r="W521" s="33"/>
      <c r="X521" s="33"/>
      <c r="Y521" s="33"/>
      <c r="Z521" s="33"/>
      <c r="AA521" s="33"/>
      <c r="AB521" s="33"/>
      <c r="AC521" s="33"/>
      <c r="AD521" s="33"/>
      <c r="AE521" s="33"/>
      <c r="AT521" s="18" t="s">
        <v>151</v>
      </c>
      <c r="AU521" s="18" t="s">
        <v>82</v>
      </c>
    </row>
    <row r="522" spans="1:65" s="13" customFormat="1" ht="11.25">
      <c r="B522" s="177"/>
      <c r="D522" s="172" t="s">
        <v>155</v>
      </c>
      <c r="E522" s="178" t="s">
        <v>1</v>
      </c>
      <c r="F522" s="179" t="s">
        <v>698</v>
      </c>
      <c r="H522" s="180">
        <v>3</v>
      </c>
      <c r="I522" s="181"/>
      <c r="L522" s="177"/>
      <c r="M522" s="182"/>
      <c r="N522" s="183"/>
      <c r="O522" s="183"/>
      <c r="P522" s="183"/>
      <c r="Q522" s="183"/>
      <c r="R522" s="183"/>
      <c r="S522" s="183"/>
      <c r="T522" s="184"/>
      <c r="AT522" s="178" t="s">
        <v>155</v>
      </c>
      <c r="AU522" s="178" t="s">
        <v>82</v>
      </c>
      <c r="AV522" s="13" t="s">
        <v>82</v>
      </c>
      <c r="AW522" s="13" t="s">
        <v>29</v>
      </c>
      <c r="AX522" s="13" t="s">
        <v>72</v>
      </c>
      <c r="AY522" s="178" t="s">
        <v>141</v>
      </c>
    </row>
    <row r="523" spans="1:65" s="13" customFormat="1" ht="11.25">
      <c r="B523" s="177"/>
      <c r="D523" s="172" t="s">
        <v>155</v>
      </c>
      <c r="E523" s="178" t="s">
        <v>1</v>
      </c>
      <c r="F523" s="179" t="s">
        <v>699</v>
      </c>
      <c r="H523" s="180">
        <v>3</v>
      </c>
      <c r="I523" s="181"/>
      <c r="L523" s="177"/>
      <c r="M523" s="182"/>
      <c r="N523" s="183"/>
      <c r="O523" s="183"/>
      <c r="P523" s="183"/>
      <c r="Q523" s="183"/>
      <c r="R523" s="183"/>
      <c r="S523" s="183"/>
      <c r="T523" s="184"/>
      <c r="AT523" s="178" t="s">
        <v>155</v>
      </c>
      <c r="AU523" s="178" t="s">
        <v>82</v>
      </c>
      <c r="AV523" s="13" t="s">
        <v>82</v>
      </c>
      <c r="AW523" s="13" t="s">
        <v>29</v>
      </c>
      <c r="AX523" s="13" t="s">
        <v>72</v>
      </c>
      <c r="AY523" s="178" t="s">
        <v>141</v>
      </c>
    </row>
    <row r="524" spans="1:65" s="14" customFormat="1" ht="11.25">
      <c r="B524" s="185"/>
      <c r="D524" s="172" t="s">
        <v>155</v>
      </c>
      <c r="E524" s="186" t="s">
        <v>1</v>
      </c>
      <c r="F524" s="187" t="s">
        <v>158</v>
      </c>
      <c r="H524" s="188">
        <v>6</v>
      </c>
      <c r="I524" s="189"/>
      <c r="L524" s="185"/>
      <c r="M524" s="190"/>
      <c r="N524" s="191"/>
      <c r="O524" s="191"/>
      <c r="P524" s="191"/>
      <c r="Q524" s="191"/>
      <c r="R524" s="191"/>
      <c r="S524" s="191"/>
      <c r="T524" s="192"/>
      <c r="AT524" s="186" t="s">
        <v>155</v>
      </c>
      <c r="AU524" s="186" t="s">
        <v>82</v>
      </c>
      <c r="AV524" s="14" t="s">
        <v>149</v>
      </c>
      <c r="AW524" s="14" t="s">
        <v>29</v>
      </c>
      <c r="AX524" s="14" t="s">
        <v>80</v>
      </c>
      <c r="AY524" s="186" t="s">
        <v>141</v>
      </c>
    </row>
    <row r="525" spans="1:65" s="2" customFormat="1" ht="16.5" customHeight="1">
      <c r="A525" s="33"/>
      <c r="B525" s="158"/>
      <c r="C525" s="200" t="s">
        <v>700</v>
      </c>
      <c r="D525" s="200" t="s">
        <v>274</v>
      </c>
      <c r="E525" s="201" t="s">
        <v>701</v>
      </c>
      <c r="F525" s="202" t="s">
        <v>702</v>
      </c>
      <c r="G525" s="203" t="s">
        <v>162</v>
      </c>
      <c r="H525" s="204">
        <v>3</v>
      </c>
      <c r="I525" s="205"/>
      <c r="J525" s="206">
        <f>ROUND(I525*H525,2)</f>
        <v>0</v>
      </c>
      <c r="K525" s="202" t="s">
        <v>148</v>
      </c>
      <c r="L525" s="207"/>
      <c r="M525" s="208" t="s">
        <v>1</v>
      </c>
      <c r="N525" s="209" t="s">
        <v>37</v>
      </c>
      <c r="O525" s="59"/>
      <c r="P525" s="168">
        <f>O525*H525</f>
        <v>0</v>
      </c>
      <c r="Q525" s="168">
        <v>3.5000000000000001E-3</v>
      </c>
      <c r="R525" s="168">
        <f>Q525*H525</f>
        <v>1.0500000000000001E-2</v>
      </c>
      <c r="S525" s="168">
        <v>0</v>
      </c>
      <c r="T525" s="169">
        <f>S525*H525</f>
        <v>0</v>
      </c>
      <c r="U525" s="33"/>
      <c r="V525" s="33"/>
      <c r="W525" s="33"/>
      <c r="X525" s="33"/>
      <c r="Y525" s="33"/>
      <c r="Z525" s="33"/>
      <c r="AA525" s="33"/>
      <c r="AB525" s="33"/>
      <c r="AC525" s="33"/>
      <c r="AD525" s="33"/>
      <c r="AE525" s="33"/>
      <c r="AR525" s="170" t="s">
        <v>234</v>
      </c>
      <c r="AT525" s="170" t="s">
        <v>274</v>
      </c>
      <c r="AU525" s="170" t="s">
        <v>82</v>
      </c>
      <c r="AY525" s="18" t="s">
        <v>141</v>
      </c>
      <c r="BE525" s="171">
        <f>IF(N525="základní",J525,0)</f>
        <v>0</v>
      </c>
      <c r="BF525" s="171">
        <f>IF(N525="snížená",J525,0)</f>
        <v>0</v>
      </c>
      <c r="BG525" s="171">
        <f>IF(N525="zákl. přenesená",J525,0)</f>
        <v>0</v>
      </c>
      <c r="BH525" s="171">
        <f>IF(N525="sníž. přenesená",J525,0)</f>
        <v>0</v>
      </c>
      <c r="BI525" s="171">
        <f>IF(N525="nulová",J525,0)</f>
        <v>0</v>
      </c>
      <c r="BJ525" s="18" t="s">
        <v>80</v>
      </c>
      <c r="BK525" s="171">
        <f>ROUND(I525*H525,2)</f>
        <v>0</v>
      </c>
      <c r="BL525" s="18" t="s">
        <v>149</v>
      </c>
      <c r="BM525" s="170" t="s">
        <v>703</v>
      </c>
    </row>
    <row r="526" spans="1:65" s="2" customFormat="1" ht="11.25">
      <c r="A526" s="33"/>
      <c r="B526" s="34"/>
      <c r="C526" s="33"/>
      <c r="D526" s="172" t="s">
        <v>151</v>
      </c>
      <c r="E526" s="33"/>
      <c r="F526" s="173" t="s">
        <v>702</v>
      </c>
      <c r="G526" s="33"/>
      <c r="H526" s="33"/>
      <c r="I526" s="94"/>
      <c r="J526" s="33"/>
      <c r="K526" s="33"/>
      <c r="L526" s="34"/>
      <c r="M526" s="174"/>
      <c r="N526" s="175"/>
      <c r="O526" s="59"/>
      <c r="P526" s="59"/>
      <c r="Q526" s="59"/>
      <c r="R526" s="59"/>
      <c r="S526" s="59"/>
      <c r="T526" s="60"/>
      <c r="U526" s="33"/>
      <c r="V526" s="33"/>
      <c r="W526" s="33"/>
      <c r="X526" s="33"/>
      <c r="Y526" s="33"/>
      <c r="Z526" s="33"/>
      <c r="AA526" s="33"/>
      <c r="AB526" s="33"/>
      <c r="AC526" s="33"/>
      <c r="AD526" s="33"/>
      <c r="AE526" s="33"/>
      <c r="AT526" s="18" t="s">
        <v>151</v>
      </c>
      <c r="AU526" s="18" t="s">
        <v>82</v>
      </c>
    </row>
    <row r="527" spans="1:65" s="13" customFormat="1" ht="11.25">
      <c r="B527" s="177"/>
      <c r="D527" s="172" t="s">
        <v>155</v>
      </c>
      <c r="E527" s="178" t="s">
        <v>1</v>
      </c>
      <c r="F527" s="179" t="s">
        <v>704</v>
      </c>
      <c r="H527" s="180">
        <v>1</v>
      </c>
      <c r="I527" s="181"/>
      <c r="L527" s="177"/>
      <c r="M527" s="182"/>
      <c r="N527" s="183"/>
      <c r="O527" s="183"/>
      <c r="P527" s="183"/>
      <c r="Q527" s="183"/>
      <c r="R527" s="183"/>
      <c r="S527" s="183"/>
      <c r="T527" s="184"/>
      <c r="AT527" s="178" t="s">
        <v>155</v>
      </c>
      <c r="AU527" s="178" t="s">
        <v>82</v>
      </c>
      <c r="AV527" s="13" t="s">
        <v>82</v>
      </c>
      <c r="AW527" s="13" t="s">
        <v>29</v>
      </c>
      <c r="AX527" s="13" t="s">
        <v>72</v>
      </c>
      <c r="AY527" s="178" t="s">
        <v>141</v>
      </c>
    </row>
    <row r="528" spans="1:65" s="13" customFormat="1" ht="11.25">
      <c r="B528" s="177"/>
      <c r="D528" s="172" t="s">
        <v>155</v>
      </c>
      <c r="E528" s="178" t="s">
        <v>1</v>
      </c>
      <c r="F528" s="179" t="s">
        <v>705</v>
      </c>
      <c r="H528" s="180">
        <v>2</v>
      </c>
      <c r="I528" s="181"/>
      <c r="L528" s="177"/>
      <c r="M528" s="182"/>
      <c r="N528" s="183"/>
      <c r="O528" s="183"/>
      <c r="P528" s="183"/>
      <c r="Q528" s="183"/>
      <c r="R528" s="183"/>
      <c r="S528" s="183"/>
      <c r="T528" s="184"/>
      <c r="AT528" s="178" t="s">
        <v>155</v>
      </c>
      <c r="AU528" s="178" t="s">
        <v>82</v>
      </c>
      <c r="AV528" s="13" t="s">
        <v>82</v>
      </c>
      <c r="AW528" s="13" t="s">
        <v>29</v>
      </c>
      <c r="AX528" s="13" t="s">
        <v>72</v>
      </c>
      <c r="AY528" s="178" t="s">
        <v>141</v>
      </c>
    </row>
    <row r="529" spans="1:65" s="14" customFormat="1" ht="11.25">
      <c r="B529" s="185"/>
      <c r="D529" s="172" t="s">
        <v>155</v>
      </c>
      <c r="E529" s="186" t="s">
        <v>1</v>
      </c>
      <c r="F529" s="187" t="s">
        <v>158</v>
      </c>
      <c r="H529" s="188">
        <v>3</v>
      </c>
      <c r="I529" s="189"/>
      <c r="L529" s="185"/>
      <c r="M529" s="190"/>
      <c r="N529" s="191"/>
      <c r="O529" s="191"/>
      <c r="P529" s="191"/>
      <c r="Q529" s="191"/>
      <c r="R529" s="191"/>
      <c r="S529" s="191"/>
      <c r="T529" s="192"/>
      <c r="AT529" s="186" t="s">
        <v>155</v>
      </c>
      <c r="AU529" s="186" t="s">
        <v>82</v>
      </c>
      <c r="AV529" s="14" t="s">
        <v>149</v>
      </c>
      <c r="AW529" s="14" t="s">
        <v>29</v>
      </c>
      <c r="AX529" s="14" t="s">
        <v>80</v>
      </c>
      <c r="AY529" s="186" t="s">
        <v>141</v>
      </c>
    </row>
    <row r="530" spans="1:65" s="2" customFormat="1" ht="16.5" customHeight="1">
      <c r="A530" s="33"/>
      <c r="B530" s="158"/>
      <c r="C530" s="200" t="s">
        <v>706</v>
      </c>
      <c r="D530" s="200" t="s">
        <v>274</v>
      </c>
      <c r="E530" s="201" t="s">
        <v>707</v>
      </c>
      <c r="F530" s="202" t="s">
        <v>708</v>
      </c>
      <c r="G530" s="203" t="s">
        <v>162</v>
      </c>
      <c r="H530" s="204">
        <v>4</v>
      </c>
      <c r="I530" s="205"/>
      <c r="J530" s="206">
        <f>ROUND(I530*H530,2)</f>
        <v>0</v>
      </c>
      <c r="K530" s="202" t="s">
        <v>148</v>
      </c>
      <c r="L530" s="207"/>
      <c r="M530" s="208" t="s">
        <v>1</v>
      </c>
      <c r="N530" s="209" t="s">
        <v>37</v>
      </c>
      <c r="O530" s="59"/>
      <c r="P530" s="168">
        <f>O530*H530</f>
        <v>0</v>
      </c>
      <c r="Q530" s="168">
        <v>1.1999999999999999E-3</v>
      </c>
      <c r="R530" s="168">
        <f>Q530*H530</f>
        <v>4.7999999999999996E-3</v>
      </c>
      <c r="S530" s="168">
        <v>0</v>
      </c>
      <c r="T530" s="169">
        <f>S530*H530</f>
        <v>0</v>
      </c>
      <c r="U530" s="33"/>
      <c r="V530" s="33"/>
      <c r="W530" s="33"/>
      <c r="X530" s="33"/>
      <c r="Y530" s="33"/>
      <c r="Z530" s="33"/>
      <c r="AA530" s="33"/>
      <c r="AB530" s="33"/>
      <c r="AC530" s="33"/>
      <c r="AD530" s="33"/>
      <c r="AE530" s="33"/>
      <c r="AR530" s="170" t="s">
        <v>234</v>
      </c>
      <c r="AT530" s="170" t="s">
        <v>274</v>
      </c>
      <c r="AU530" s="170" t="s">
        <v>82</v>
      </c>
      <c r="AY530" s="18" t="s">
        <v>141</v>
      </c>
      <c r="BE530" s="171">
        <f>IF(N530="základní",J530,0)</f>
        <v>0</v>
      </c>
      <c r="BF530" s="171">
        <f>IF(N530="snížená",J530,0)</f>
        <v>0</v>
      </c>
      <c r="BG530" s="171">
        <f>IF(N530="zákl. přenesená",J530,0)</f>
        <v>0</v>
      </c>
      <c r="BH530" s="171">
        <f>IF(N530="sníž. přenesená",J530,0)</f>
        <v>0</v>
      </c>
      <c r="BI530" s="171">
        <f>IF(N530="nulová",J530,0)</f>
        <v>0</v>
      </c>
      <c r="BJ530" s="18" t="s">
        <v>80</v>
      </c>
      <c r="BK530" s="171">
        <f>ROUND(I530*H530,2)</f>
        <v>0</v>
      </c>
      <c r="BL530" s="18" t="s">
        <v>149</v>
      </c>
      <c r="BM530" s="170" t="s">
        <v>709</v>
      </c>
    </row>
    <row r="531" spans="1:65" s="2" customFormat="1" ht="11.25">
      <c r="A531" s="33"/>
      <c r="B531" s="34"/>
      <c r="C531" s="33"/>
      <c r="D531" s="172" t="s">
        <v>151</v>
      </c>
      <c r="E531" s="33"/>
      <c r="F531" s="173" t="s">
        <v>708</v>
      </c>
      <c r="G531" s="33"/>
      <c r="H531" s="33"/>
      <c r="I531" s="94"/>
      <c r="J531" s="33"/>
      <c r="K531" s="33"/>
      <c r="L531" s="34"/>
      <c r="M531" s="174"/>
      <c r="N531" s="175"/>
      <c r="O531" s="59"/>
      <c r="P531" s="59"/>
      <c r="Q531" s="59"/>
      <c r="R531" s="59"/>
      <c r="S531" s="59"/>
      <c r="T531" s="60"/>
      <c r="U531" s="33"/>
      <c r="V531" s="33"/>
      <c r="W531" s="33"/>
      <c r="X531" s="33"/>
      <c r="Y531" s="33"/>
      <c r="Z531" s="33"/>
      <c r="AA531" s="33"/>
      <c r="AB531" s="33"/>
      <c r="AC531" s="33"/>
      <c r="AD531" s="33"/>
      <c r="AE531" s="33"/>
      <c r="AT531" s="18" t="s">
        <v>151</v>
      </c>
      <c r="AU531" s="18" t="s">
        <v>82</v>
      </c>
    </row>
    <row r="532" spans="1:65" s="13" customFormat="1" ht="11.25">
      <c r="B532" s="177"/>
      <c r="D532" s="172" t="s">
        <v>155</v>
      </c>
      <c r="E532" s="178" t="s">
        <v>1</v>
      </c>
      <c r="F532" s="179" t="s">
        <v>710</v>
      </c>
      <c r="H532" s="180">
        <v>2</v>
      </c>
      <c r="I532" s="181"/>
      <c r="L532" s="177"/>
      <c r="M532" s="182"/>
      <c r="N532" s="183"/>
      <c r="O532" s="183"/>
      <c r="P532" s="183"/>
      <c r="Q532" s="183"/>
      <c r="R532" s="183"/>
      <c r="S532" s="183"/>
      <c r="T532" s="184"/>
      <c r="AT532" s="178" t="s">
        <v>155</v>
      </c>
      <c r="AU532" s="178" t="s">
        <v>82</v>
      </c>
      <c r="AV532" s="13" t="s">
        <v>82</v>
      </c>
      <c r="AW532" s="13" t="s">
        <v>29</v>
      </c>
      <c r="AX532" s="13" t="s">
        <v>72</v>
      </c>
      <c r="AY532" s="178" t="s">
        <v>141</v>
      </c>
    </row>
    <row r="533" spans="1:65" s="13" customFormat="1" ht="11.25">
      <c r="B533" s="177"/>
      <c r="D533" s="172" t="s">
        <v>155</v>
      </c>
      <c r="E533" s="178" t="s">
        <v>1</v>
      </c>
      <c r="F533" s="179" t="s">
        <v>711</v>
      </c>
      <c r="H533" s="180">
        <v>2</v>
      </c>
      <c r="I533" s="181"/>
      <c r="L533" s="177"/>
      <c r="M533" s="182"/>
      <c r="N533" s="183"/>
      <c r="O533" s="183"/>
      <c r="P533" s="183"/>
      <c r="Q533" s="183"/>
      <c r="R533" s="183"/>
      <c r="S533" s="183"/>
      <c r="T533" s="184"/>
      <c r="AT533" s="178" t="s">
        <v>155</v>
      </c>
      <c r="AU533" s="178" t="s">
        <v>82</v>
      </c>
      <c r="AV533" s="13" t="s">
        <v>82</v>
      </c>
      <c r="AW533" s="13" t="s">
        <v>29</v>
      </c>
      <c r="AX533" s="13" t="s">
        <v>72</v>
      </c>
      <c r="AY533" s="178" t="s">
        <v>141</v>
      </c>
    </row>
    <row r="534" spans="1:65" s="14" customFormat="1" ht="11.25">
      <c r="B534" s="185"/>
      <c r="D534" s="172" t="s">
        <v>155</v>
      </c>
      <c r="E534" s="186" t="s">
        <v>1</v>
      </c>
      <c r="F534" s="187" t="s">
        <v>158</v>
      </c>
      <c r="H534" s="188">
        <v>4</v>
      </c>
      <c r="I534" s="189"/>
      <c r="L534" s="185"/>
      <c r="M534" s="190"/>
      <c r="N534" s="191"/>
      <c r="O534" s="191"/>
      <c r="P534" s="191"/>
      <c r="Q534" s="191"/>
      <c r="R534" s="191"/>
      <c r="S534" s="191"/>
      <c r="T534" s="192"/>
      <c r="AT534" s="186" t="s">
        <v>155</v>
      </c>
      <c r="AU534" s="186" t="s">
        <v>82</v>
      </c>
      <c r="AV534" s="14" t="s">
        <v>149</v>
      </c>
      <c r="AW534" s="14" t="s">
        <v>29</v>
      </c>
      <c r="AX534" s="14" t="s">
        <v>80</v>
      </c>
      <c r="AY534" s="186" t="s">
        <v>141</v>
      </c>
    </row>
    <row r="535" spans="1:65" s="2" customFormat="1" ht="16.5" customHeight="1">
      <c r="A535" s="33"/>
      <c r="B535" s="158"/>
      <c r="C535" s="200" t="s">
        <v>712</v>
      </c>
      <c r="D535" s="200" t="s">
        <v>274</v>
      </c>
      <c r="E535" s="201" t="s">
        <v>713</v>
      </c>
      <c r="F535" s="202" t="s">
        <v>714</v>
      </c>
      <c r="G535" s="203" t="s">
        <v>162</v>
      </c>
      <c r="H535" s="204">
        <v>2</v>
      </c>
      <c r="I535" s="205"/>
      <c r="J535" s="206">
        <f>ROUND(I535*H535,2)</f>
        <v>0</v>
      </c>
      <c r="K535" s="202" t="s">
        <v>148</v>
      </c>
      <c r="L535" s="207"/>
      <c r="M535" s="208" t="s">
        <v>1</v>
      </c>
      <c r="N535" s="209" t="s">
        <v>37</v>
      </c>
      <c r="O535" s="59"/>
      <c r="P535" s="168">
        <f>O535*H535</f>
        <v>0</v>
      </c>
      <c r="Q535" s="168">
        <v>2.3999999999999998E-3</v>
      </c>
      <c r="R535" s="168">
        <f>Q535*H535</f>
        <v>4.7999999999999996E-3</v>
      </c>
      <c r="S535" s="168">
        <v>0</v>
      </c>
      <c r="T535" s="169">
        <f>S535*H535</f>
        <v>0</v>
      </c>
      <c r="U535" s="33"/>
      <c r="V535" s="33"/>
      <c r="W535" s="33"/>
      <c r="X535" s="33"/>
      <c r="Y535" s="33"/>
      <c r="Z535" s="33"/>
      <c r="AA535" s="33"/>
      <c r="AB535" s="33"/>
      <c r="AC535" s="33"/>
      <c r="AD535" s="33"/>
      <c r="AE535" s="33"/>
      <c r="AR535" s="170" t="s">
        <v>234</v>
      </c>
      <c r="AT535" s="170" t="s">
        <v>274</v>
      </c>
      <c r="AU535" s="170" t="s">
        <v>82</v>
      </c>
      <c r="AY535" s="18" t="s">
        <v>141</v>
      </c>
      <c r="BE535" s="171">
        <f>IF(N535="základní",J535,0)</f>
        <v>0</v>
      </c>
      <c r="BF535" s="171">
        <f>IF(N535="snížená",J535,0)</f>
        <v>0</v>
      </c>
      <c r="BG535" s="171">
        <f>IF(N535="zákl. přenesená",J535,0)</f>
        <v>0</v>
      </c>
      <c r="BH535" s="171">
        <f>IF(N535="sníž. přenesená",J535,0)</f>
        <v>0</v>
      </c>
      <c r="BI535" s="171">
        <f>IF(N535="nulová",J535,0)</f>
        <v>0</v>
      </c>
      <c r="BJ535" s="18" t="s">
        <v>80</v>
      </c>
      <c r="BK535" s="171">
        <f>ROUND(I535*H535,2)</f>
        <v>0</v>
      </c>
      <c r="BL535" s="18" t="s">
        <v>149</v>
      </c>
      <c r="BM535" s="170" t="s">
        <v>715</v>
      </c>
    </row>
    <row r="536" spans="1:65" s="2" customFormat="1" ht="11.25">
      <c r="A536" s="33"/>
      <c r="B536" s="34"/>
      <c r="C536" s="33"/>
      <c r="D536" s="172" t="s">
        <v>151</v>
      </c>
      <c r="E536" s="33"/>
      <c r="F536" s="173" t="s">
        <v>714</v>
      </c>
      <c r="G536" s="33"/>
      <c r="H536" s="33"/>
      <c r="I536" s="94"/>
      <c r="J536" s="33"/>
      <c r="K536" s="33"/>
      <c r="L536" s="34"/>
      <c r="M536" s="174"/>
      <c r="N536" s="175"/>
      <c r="O536" s="59"/>
      <c r="P536" s="59"/>
      <c r="Q536" s="59"/>
      <c r="R536" s="59"/>
      <c r="S536" s="59"/>
      <c r="T536" s="60"/>
      <c r="U536" s="33"/>
      <c r="V536" s="33"/>
      <c r="W536" s="33"/>
      <c r="X536" s="33"/>
      <c r="Y536" s="33"/>
      <c r="Z536" s="33"/>
      <c r="AA536" s="33"/>
      <c r="AB536" s="33"/>
      <c r="AC536" s="33"/>
      <c r="AD536" s="33"/>
      <c r="AE536" s="33"/>
      <c r="AT536" s="18" t="s">
        <v>151</v>
      </c>
      <c r="AU536" s="18" t="s">
        <v>82</v>
      </c>
    </row>
    <row r="537" spans="1:65" s="13" customFormat="1" ht="11.25">
      <c r="B537" s="177"/>
      <c r="D537" s="172" t="s">
        <v>155</v>
      </c>
      <c r="E537" s="178" t="s">
        <v>1</v>
      </c>
      <c r="F537" s="179" t="s">
        <v>716</v>
      </c>
      <c r="H537" s="180">
        <v>2</v>
      </c>
      <c r="I537" s="181"/>
      <c r="L537" s="177"/>
      <c r="M537" s="182"/>
      <c r="N537" s="183"/>
      <c r="O537" s="183"/>
      <c r="P537" s="183"/>
      <c r="Q537" s="183"/>
      <c r="R537" s="183"/>
      <c r="S537" s="183"/>
      <c r="T537" s="184"/>
      <c r="AT537" s="178" t="s">
        <v>155</v>
      </c>
      <c r="AU537" s="178" t="s">
        <v>82</v>
      </c>
      <c r="AV537" s="13" t="s">
        <v>82</v>
      </c>
      <c r="AW537" s="13" t="s">
        <v>29</v>
      </c>
      <c r="AX537" s="13" t="s">
        <v>80</v>
      </c>
      <c r="AY537" s="178" t="s">
        <v>141</v>
      </c>
    </row>
    <row r="538" spans="1:65" s="2" customFormat="1" ht="16.5" customHeight="1">
      <c r="A538" s="33"/>
      <c r="B538" s="158"/>
      <c r="C538" s="200" t="s">
        <v>717</v>
      </c>
      <c r="D538" s="200" t="s">
        <v>274</v>
      </c>
      <c r="E538" s="201" t="s">
        <v>718</v>
      </c>
      <c r="F538" s="202" t="s">
        <v>719</v>
      </c>
      <c r="G538" s="203" t="s">
        <v>162</v>
      </c>
      <c r="H538" s="204">
        <v>14</v>
      </c>
      <c r="I538" s="205"/>
      <c r="J538" s="206">
        <f>ROUND(I538*H538,2)</f>
        <v>0</v>
      </c>
      <c r="K538" s="202" t="s">
        <v>148</v>
      </c>
      <c r="L538" s="207"/>
      <c r="M538" s="208" t="s">
        <v>1</v>
      </c>
      <c r="N538" s="209" t="s">
        <v>37</v>
      </c>
      <c r="O538" s="59"/>
      <c r="P538" s="168">
        <f>O538*H538</f>
        <v>0</v>
      </c>
      <c r="Q538" s="168">
        <v>6.1000000000000004E-3</v>
      </c>
      <c r="R538" s="168">
        <f>Q538*H538</f>
        <v>8.5400000000000004E-2</v>
      </c>
      <c r="S538" s="168">
        <v>0</v>
      </c>
      <c r="T538" s="169">
        <f>S538*H538</f>
        <v>0</v>
      </c>
      <c r="U538" s="33"/>
      <c r="V538" s="33"/>
      <c r="W538" s="33"/>
      <c r="X538" s="33"/>
      <c r="Y538" s="33"/>
      <c r="Z538" s="33"/>
      <c r="AA538" s="33"/>
      <c r="AB538" s="33"/>
      <c r="AC538" s="33"/>
      <c r="AD538" s="33"/>
      <c r="AE538" s="33"/>
      <c r="AR538" s="170" t="s">
        <v>234</v>
      </c>
      <c r="AT538" s="170" t="s">
        <v>274</v>
      </c>
      <c r="AU538" s="170" t="s">
        <v>82</v>
      </c>
      <c r="AY538" s="18" t="s">
        <v>141</v>
      </c>
      <c r="BE538" s="171">
        <f>IF(N538="základní",J538,0)</f>
        <v>0</v>
      </c>
      <c r="BF538" s="171">
        <f>IF(N538="snížená",J538,0)</f>
        <v>0</v>
      </c>
      <c r="BG538" s="171">
        <f>IF(N538="zákl. přenesená",J538,0)</f>
        <v>0</v>
      </c>
      <c r="BH538" s="171">
        <f>IF(N538="sníž. přenesená",J538,0)</f>
        <v>0</v>
      </c>
      <c r="BI538" s="171">
        <f>IF(N538="nulová",J538,0)</f>
        <v>0</v>
      </c>
      <c r="BJ538" s="18" t="s">
        <v>80</v>
      </c>
      <c r="BK538" s="171">
        <f>ROUND(I538*H538,2)</f>
        <v>0</v>
      </c>
      <c r="BL538" s="18" t="s">
        <v>149</v>
      </c>
      <c r="BM538" s="170" t="s">
        <v>720</v>
      </c>
    </row>
    <row r="539" spans="1:65" s="2" customFormat="1" ht="11.25">
      <c r="A539" s="33"/>
      <c r="B539" s="34"/>
      <c r="C539" s="33"/>
      <c r="D539" s="172" t="s">
        <v>151</v>
      </c>
      <c r="E539" s="33"/>
      <c r="F539" s="173" t="s">
        <v>719</v>
      </c>
      <c r="G539" s="33"/>
      <c r="H539" s="33"/>
      <c r="I539" s="94"/>
      <c r="J539" s="33"/>
      <c r="K539" s="33"/>
      <c r="L539" s="34"/>
      <c r="M539" s="174"/>
      <c r="N539" s="175"/>
      <c r="O539" s="59"/>
      <c r="P539" s="59"/>
      <c r="Q539" s="59"/>
      <c r="R539" s="59"/>
      <c r="S539" s="59"/>
      <c r="T539" s="60"/>
      <c r="U539" s="33"/>
      <c r="V539" s="33"/>
      <c r="W539" s="33"/>
      <c r="X539" s="33"/>
      <c r="Y539" s="33"/>
      <c r="Z539" s="33"/>
      <c r="AA539" s="33"/>
      <c r="AB539" s="33"/>
      <c r="AC539" s="33"/>
      <c r="AD539" s="33"/>
      <c r="AE539" s="33"/>
      <c r="AT539" s="18" t="s">
        <v>151</v>
      </c>
      <c r="AU539" s="18" t="s">
        <v>82</v>
      </c>
    </row>
    <row r="540" spans="1:65" s="13" customFormat="1" ht="11.25">
      <c r="B540" s="177"/>
      <c r="D540" s="172" t="s">
        <v>155</v>
      </c>
      <c r="E540" s="178" t="s">
        <v>1</v>
      </c>
      <c r="F540" s="179" t="s">
        <v>721</v>
      </c>
      <c r="H540" s="180">
        <v>14</v>
      </c>
      <c r="I540" s="181"/>
      <c r="L540" s="177"/>
      <c r="M540" s="182"/>
      <c r="N540" s="183"/>
      <c r="O540" s="183"/>
      <c r="P540" s="183"/>
      <c r="Q540" s="183"/>
      <c r="R540" s="183"/>
      <c r="S540" s="183"/>
      <c r="T540" s="184"/>
      <c r="AT540" s="178" t="s">
        <v>155</v>
      </c>
      <c r="AU540" s="178" t="s">
        <v>82</v>
      </c>
      <c r="AV540" s="13" t="s">
        <v>82</v>
      </c>
      <c r="AW540" s="13" t="s">
        <v>29</v>
      </c>
      <c r="AX540" s="13" t="s">
        <v>80</v>
      </c>
      <c r="AY540" s="178" t="s">
        <v>141</v>
      </c>
    </row>
    <row r="541" spans="1:65" s="2" customFormat="1" ht="16.5" customHeight="1">
      <c r="A541" s="33"/>
      <c r="B541" s="158"/>
      <c r="C541" s="200" t="s">
        <v>722</v>
      </c>
      <c r="D541" s="200" t="s">
        <v>274</v>
      </c>
      <c r="E541" s="201" t="s">
        <v>723</v>
      </c>
      <c r="F541" s="202" t="s">
        <v>724</v>
      </c>
      <c r="G541" s="203" t="s">
        <v>162</v>
      </c>
      <c r="H541" s="204">
        <v>14</v>
      </c>
      <c r="I541" s="205"/>
      <c r="J541" s="206">
        <f>ROUND(I541*H541,2)</f>
        <v>0</v>
      </c>
      <c r="K541" s="202" t="s">
        <v>148</v>
      </c>
      <c r="L541" s="207"/>
      <c r="M541" s="208" t="s">
        <v>1</v>
      </c>
      <c r="N541" s="209" t="s">
        <v>37</v>
      </c>
      <c r="O541" s="59"/>
      <c r="P541" s="168">
        <f>O541*H541</f>
        <v>0</v>
      </c>
      <c r="Q541" s="168">
        <v>3.0000000000000001E-3</v>
      </c>
      <c r="R541" s="168">
        <f>Q541*H541</f>
        <v>4.2000000000000003E-2</v>
      </c>
      <c r="S541" s="168">
        <v>0</v>
      </c>
      <c r="T541" s="169">
        <f>S541*H541</f>
        <v>0</v>
      </c>
      <c r="U541" s="33"/>
      <c r="V541" s="33"/>
      <c r="W541" s="33"/>
      <c r="X541" s="33"/>
      <c r="Y541" s="33"/>
      <c r="Z541" s="33"/>
      <c r="AA541" s="33"/>
      <c r="AB541" s="33"/>
      <c r="AC541" s="33"/>
      <c r="AD541" s="33"/>
      <c r="AE541" s="33"/>
      <c r="AR541" s="170" t="s">
        <v>234</v>
      </c>
      <c r="AT541" s="170" t="s">
        <v>274</v>
      </c>
      <c r="AU541" s="170" t="s">
        <v>82</v>
      </c>
      <c r="AY541" s="18" t="s">
        <v>141</v>
      </c>
      <c r="BE541" s="171">
        <f>IF(N541="základní",J541,0)</f>
        <v>0</v>
      </c>
      <c r="BF541" s="171">
        <f>IF(N541="snížená",J541,0)</f>
        <v>0</v>
      </c>
      <c r="BG541" s="171">
        <f>IF(N541="zákl. přenesená",J541,0)</f>
        <v>0</v>
      </c>
      <c r="BH541" s="171">
        <f>IF(N541="sníž. přenesená",J541,0)</f>
        <v>0</v>
      </c>
      <c r="BI541" s="171">
        <f>IF(N541="nulová",J541,0)</f>
        <v>0</v>
      </c>
      <c r="BJ541" s="18" t="s">
        <v>80</v>
      </c>
      <c r="BK541" s="171">
        <f>ROUND(I541*H541,2)</f>
        <v>0</v>
      </c>
      <c r="BL541" s="18" t="s">
        <v>149</v>
      </c>
      <c r="BM541" s="170" t="s">
        <v>725</v>
      </c>
    </row>
    <row r="542" spans="1:65" s="2" customFormat="1" ht="11.25">
      <c r="A542" s="33"/>
      <c r="B542" s="34"/>
      <c r="C542" s="33"/>
      <c r="D542" s="172" t="s">
        <v>151</v>
      </c>
      <c r="E542" s="33"/>
      <c r="F542" s="173" t="s">
        <v>724</v>
      </c>
      <c r="G542" s="33"/>
      <c r="H542" s="33"/>
      <c r="I542" s="94"/>
      <c r="J542" s="33"/>
      <c r="K542" s="33"/>
      <c r="L542" s="34"/>
      <c r="M542" s="174"/>
      <c r="N542" s="175"/>
      <c r="O542" s="59"/>
      <c r="P542" s="59"/>
      <c r="Q542" s="59"/>
      <c r="R542" s="59"/>
      <c r="S542" s="59"/>
      <c r="T542" s="60"/>
      <c r="U542" s="33"/>
      <c r="V542" s="33"/>
      <c r="W542" s="33"/>
      <c r="X542" s="33"/>
      <c r="Y542" s="33"/>
      <c r="Z542" s="33"/>
      <c r="AA542" s="33"/>
      <c r="AB542" s="33"/>
      <c r="AC542" s="33"/>
      <c r="AD542" s="33"/>
      <c r="AE542" s="33"/>
      <c r="AT542" s="18" t="s">
        <v>151</v>
      </c>
      <c r="AU542" s="18" t="s">
        <v>82</v>
      </c>
    </row>
    <row r="543" spans="1:65" s="13" customFormat="1" ht="11.25">
      <c r="B543" s="177"/>
      <c r="D543" s="172" t="s">
        <v>155</v>
      </c>
      <c r="E543" s="178" t="s">
        <v>1</v>
      </c>
      <c r="F543" s="179" t="s">
        <v>721</v>
      </c>
      <c r="H543" s="180">
        <v>14</v>
      </c>
      <c r="I543" s="181"/>
      <c r="L543" s="177"/>
      <c r="M543" s="182"/>
      <c r="N543" s="183"/>
      <c r="O543" s="183"/>
      <c r="P543" s="183"/>
      <c r="Q543" s="183"/>
      <c r="R543" s="183"/>
      <c r="S543" s="183"/>
      <c r="T543" s="184"/>
      <c r="AT543" s="178" t="s">
        <v>155</v>
      </c>
      <c r="AU543" s="178" t="s">
        <v>82</v>
      </c>
      <c r="AV543" s="13" t="s">
        <v>82</v>
      </c>
      <c r="AW543" s="13" t="s">
        <v>29</v>
      </c>
      <c r="AX543" s="13" t="s">
        <v>80</v>
      </c>
      <c r="AY543" s="178" t="s">
        <v>141</v>
      </c>
    </row>
    <row r="544" spans="1:65" s="2" customFormat="1" ht="16.5" customHeight="1">
      <c r="A544" s="33"/>
      <c r="B544" s="158"/>
      <c r="C544" s="200" t="s">
        <v>726</v>
      </c>
      <c r="D544" s="200" t="s">
        <v>274</v>
      </c>
      <c r="E544" s="201" t="s">
        <v>727</v>
      </c>
      <c r="F544" s="202" t="s">
        <v>728</v>
      </c>
      <c r="G544" s="203" t="s">
        <v>162</v>
      </c>
      <c r="H544" s="204">
        <v>30</v>
      </c>
      <c r="I544" s="205"/>
      <c r="J544" s="206">
        <f>ROUND(I544*H544,2)</f>
        <v>0</v>
      </c>
      <c r="K544" s="202" t="s">
        <v>148</v>
      </c>
      <c r="L544" s="207"/>
      <c r="M544" s="208" t="s">
        <v>1</v>
      </c>
      <c r="N544" s="209" t="s">
        <v>37</v>
      </c>
      <c r="O544" s="59"/>
      <c r="P544" s="168">
        <f>O544*H544</f>
        <v>0</v>
      </c>
      <c r="Q544" s="168">
        <v>3.5E-4</v>
      </c>
      <c r="R544" s="168">
        <f>Q544*H544</f>
        <v>1.0500000000000001E-2</v>
      </c>
      <c r="S544" s="168">
        <v>0</v>
      </c>
      <c r="T544" s="169">
        <f>S544*H544</f>
        <v>0</v>
      </c>
      <c r="U544" s="33"/>
      <c r="V544" s="33"/>
      <c r="W544" s="33"/>
      <c r="X544" s="33"/>
      <c r="Y544" s="33"/>
      <c r="Z544" s="33"/>
      <c r="AA544" s="33"/>
      <c r="AB544" s="33"/>
      <c r="AC544" s="33"/>
      <c r="AD544" s="33"/>
      <c r="AE544" s="33"/>
      <c r="AR544" s="170" t="s">
        <v>234</v>
      </c>
      <c r="AT544" s="170" t="s">
        <v>274</v>
      </c>
      <c r="AU544" s="170" t="s">
        <v>82</v>
      </c>
      <c r="AY544" s="18" t="s">
        <v>141</v>
      </c>
      <c r="BE544" s="171">
        <f>IF(N544="základní",J544,0)</f>
        <v>0</v>
      </c>
      <c r="BF544" s="171">
        <f>IF(N544="snížená",J544,0)</f>
        <v>0</v>
      </c>
      <c r="BG544" s="171">
        <f>IF(N544="zákl. přenesená",J544,0)</f>
        <v>0</v>
      </c>
      <c r="BH544" s="171">
        <f>IF(N544="sníž. přenesená",J544,0)</f>
        <v>0</v>
      </c>
      <c r="BI544" s="171">
        <f>IF(N544="nulová",J544,0)</f>
        <v>0</v>
      </c>
      <c r="BJ544" s="18" t="s">
        <v>80</v>
      </c>
      <c r="BK544" s="171">
        <f>ROUND(I544*H544,2)</f>
        <v>0</v>
      </c>
      <c r="BL544" s="18" t="s">
        <v>149</v>
      </c>
      <c r="BM544" s="170" t="s">
        <v>729</v>
      </c>
    </row>
    <row r="545" spans="1:65" s="2" customFormat="1" ht="11.25">
      <c r="A545" s="33"/>
      <c r="B545" s="34"/>
      <c r="C545" s="33"/>
      <c r="D545" s="172" t="s">
        <v>151</v>
      </c>
      <c r="E545" s="33"/>
      <c r="F545" s="173" t="s">
        <v>728</v>
      </c>
      <c r="G545" s="33"/>
      <c r="H545" s="33"/>
      <c r="I545" s="94"/>
      <c r="J545" s="33"/>
      <c r="K545" s="33"/>
      <c r="L545" s="34"/>
      <c r="M545" s="174"/>
      <c r="N545" s="175"/>
      <c r="O545" s="59"/>
      <c r="P545" s="59"/>
      <c r="Q545" s="59"/>
      <c r="R545" s="59"/>
      <c r="S545" s="59"/>
      <c r="T545" s="60"/>
      <c r="U545" s="33"/>
      <c r="V545" s="33"/>
      <c r="W545" s="33"/>
      <c r="X545" s="33"/>
      <c r="Y545" s="33"/>
      <c r="Z545" s="33"/>
      <c r="AA545" s="33"/>
      <c r="AB545" s="33"/>
      <c r="AC545" s="33"/>
      <c r="AD545" s="33"/>
      <c r="AE545" s="33"/>
      <c r="AT545" s="18" t="s">
        <v>151</v>
      </c>
      <c r="AU545" s="18" t="s">
        <v>82</v>
      </c>
    </row>
    <row r="546" spans="1:65" s="13" customFormat="1" ht="22.5">
      <c r="B546" s="177"/>
      <c r="D546" s="172" t="s">
        <v>155</v>
      </c>
      <c r="E546" s="178" t="s">
        <v>1</v>
      </c>
      <c r="F546" s="179" t="s">
        <v>730</v>
      </c>
      <c r="H546" s="180">
        <v>30</v>
      </c>
      <c r="I546" s="181"/>
      <c r="L546" s="177"/>
      <c r="M546" s="182"/>
      <c r="N546" s="183"/>
      <c r="O546" s="183"/>
      <c r="P546" s="183"/>
      <c r="Q546" s="183"/>
      <c r="R546" s="183"/>
      <c r="S546" s="183"/>
      <c r="T546" s="184"/>
      <c r="AT546" s="178" t="s">
        <v>155</v>
      </c>
      <c r="AU546" s="178" t="s">
        <v>82</v>
      </c>
      <c r="AV546" s="13" t="s">
        <v>82</v>
      </c>
      <c r="AW546" s="13" t="s">
        <v>29</v>
      </c>
      <c r="AX546" s="13" t="s">
        <v>80</v>
      </c>
      <c r="AY546" s="178" t="s">
        <v>141</v>
      </c>
    </row>
    <row r="547" spans="1:65" s="2" customFormat="1" ht="16.5" customHeight="1">
      <c r="A547" s="33"/>
      <c r="B547" s="158"/>
      <c r="C547" s="200" t="s">
        <v>731</v>
      </c>
      <c r="D547" s="200" t="s">
        <v>274</v>
      </c>
      <c r="E547" s="201" t="s">
        <v>732</v>
      </c>
      <c r="F547" s="202" t="s">
        <v>733</v>
      </c>
      <c r="G547" s="203" t="s">
        <v>162</v>
      </c>
      <c r="H547" s="204">
        <v>14</v>
      </c>
      <c r="I547" s="205"/>
      <c r="J547" s="206">
        <f>ROUND(I547*H547,2)</f>
        <v>0</v>
      </c>
      <c r="K547" s="202" t="s">
        <v>148</v>
      </c>
      <c r="L547" s="207"/>
      <c r="M547" s="208" t="s">
        <v>1</v>
      </c>
      <c r="N547" s="209" t="s">
        <v>37</v>
      </c>
      <c r="O547" s="59"/>
      <c r="P547" s="168">
        <f>O547*H547</f>
        <v>0</v>
      </c>
      <c r="Q547" s="168">
        <v>1E-4</v>
      </c>
      <c r="R547" s="168">
        <f>Q547*H547</f>
        <v>1.4E-3</v>
      </c>
      <c r="S547" s="168">
        <v>0</v>
      </c>
      <c r="T547" s="169">
        <f>S547*H547</f>
        <v>0</v>
      </c>
      <c r="U547" s="33"/>
      <c r="V547" s="33"/>
      <c r="W547" s="33"/>
      <c r="X547" s="33"/>
      <c r="Y547" s="33"/>
      <c r="Z547" s="33"/>
      <c r="AA547" s="33"/>
      <c r="AB547" s="33"/>
      <c r="AC547" s="33"/>
      <c r="AD547" s="33"/>
      <c r="AE547" s="33"/>
      <c r="AR547" s="170" t="s">
        <v>234</v>
      </c>
      <c r="AT547" s="170" t="s">
        <v>274</v>
      </c>
      <c r="AU547" s="170" t="s">
        <v>82</v>
      </c>
      <c r="AY547" s="18" t="s">
        <v>141</v>
      </c>
      <c r="BE547" s="171">
        <f>IF(N547="základní",J547,0)</f>
        <v>0</v>
      </c>
      <c r="BF547" s="171">
        <f>IF(N547="snížená",J547,0)</f>
        <v>0</v>
      </c>
      <c r="BG547" s="171">
        <f>IF(N547="zákl. přenesená",J547,0)</f>
        <v>0</v>
      </c>
      <c r="BH547" s="171">
        <f>IF(N547="sníž. přenesená",J547,0)</f>
        <v>0</v>
      </c>
      <c r="BI547" s="171">
        <f>IF(N547="nulová",J547,0)</f>
        <v>0</v>
      </c>
      <c r="BJ547" s="18" t="s">
        <v>80</v>
      </c>
      <c r="BK547" s="171">
        <f>ROUND(I547*H547,2)</f>
        <v>0</v>
      </c>
      <c r="BL547" s="18" t="s">
        <v>149</v>
      </c>
      <c r="BM547" s="170" t="s">
        <v>734</v>
      </c>
    </row>
    <row r="548" spans="1:65" s="2" customFormat="1" ht="11.25">
      <c r="A548" s="33"/>
      <c r="B548" s="34"/>
      <c r="C548" s="33"/>
      <c r="D548" s="172" t="s">
        <v>151</v>
      </c>
      <c r="E548" s="33"/>
      <c r="F548" s="173" t="s">
        <v>733</v>
      </c>
      <c r="G548" s="33"/>
      <c r="H548" s="33"/>
      <c r="I548" s="94"/>
      <c r="J548" s="33"/>
      <c r="K548" s="33"/>
      <c r="L548" s="34"/>
      <c r="M548" s="174"/>
      <c r="N548" s="175"/>
      <c r="O548" s="59"/>
      <c r="P548" s="59"/>
      <c r="Q548" s="59"/>
      <c r="R548" s="59"/>
      <c r="S548" s="59"/>
      <c r="T548" s="60"/>
      <c r="U548" s="33"/>
      <c r="V548" s="33"/>
      <c r="W548" s="33"/>
      <c r="X548" s="33"/>
      <c r="Y548" s="33"/>
      <c r="Z548" s="33"/>
      <c r="AA548" s="33"/>
      <c r="AB548" s="33"/>
      <c r="AC548" s="33"/>
      <c r="AD548" s="33"/>
      <c r="AE548" s="33"/>
      <c r="AT548" s="18" t="s">
        <v>151</v>
      </c>
      <c r="AU548" s="18" t="s">
        <v>82</v>
      </c>
    </row>
    <row r="549" spans="1:65" s="13" customFormat="1" ht="11.25">
      <c r="B549" s="177"/>
      <c r="D549" s="172" t="s">
        <v>155</v>
      </c>
      <c r="E549" s="178" t="s">
        <v>1</v>
      </c>
      <c r="F549" s="179" t="s">
        <v>721</v>
      </c>
      <c r="H549" s="180">
        <v>14</v>
      </c>
      <c r="I549" s="181"/>
      <c r="L549" s="177"/>
      <c r="M549" s="182"/>
      <c r="N549" s="183"/>
      <c r="O549" s="183"/>
      <c r="P549" s="183"/>
      <c r="Q549" s="183"/>
      <c r="R549" s="183"/>
      <c r="S549" s="183"/>
      <c r="T549" s="184"/>
      <c r="AT549" s="178" t="s">
        <v>155</v>
      </c>
      <c r="AU549" s="178" t="s">
        <v>82</v>
      </c>
      <c r="AV549" s="13" t="s">
        <v>82</v>
      </c>
      <c r="AW549" s="13" t="s">
        <v>29</v>
      </c>
      <c r="AX549" s="13" t="s">
        <v>80</v>
      </c>
      <c r="AY549" s="178" t="s">
        <v>141</v>
      </c>
    </row>
    <row r="550" spans="1:65" s="2" customFormat="1" ht="16.5" customHeight="1">
      <c r="A550" s="33"/>
      <c r="B550" s="158"/>
      <c r="C550" s="159" t="s">
        <v>735</v>
      </c>
      <c r="D550" s="159" t="s">
        <v>144</v>
      </c>
      <c r="E550" s="160" t="s">
        <v>736</v>
      </c>
      <c r="F550" s="161" t="s">
        <v>737</v>
      </c>
      <c r="G550" s="162" t="s">
        <v>169</v>
      </c>
      <c r="H550" s="163">
        <v>72.92</v>
      </c>
      <c r="I550" s="164"/>
      <c r="J550" s="165">
        <f>ROUND(I550*H550,2)</f>
        <v>0</v>
      </c>
      <c r="K550" s="161" t="s">
        <v>148</v>
      </c>
      <c r="L550" s="34"/>
      <c r="M550" s="166" t="s">
        <v>1</v>
      </c>
      <c r="N550" s="167" t="s">
        <v>37</v>
      </c>
      <c r="O550" s="59"/>
      <c r="P550" s="168">
        <f>O550*H550</f>
        <v>0</v>
      </c>
      <c r="Q550" s="168">
        <v>1.0000000000000001E-5</v>
      </c>
      <c r="R550" s="168">
        <f>Q550*H550</f>
        <v>7.2920000000000005E-4</v>
      </c>
      <c r="S550" s="168">
        <v>0</v>
      </c>
      <c r="T550" s="169">
        <f>S550*H550</f>
        <v>0</v>
      </c>
      <c r="U550" s="33"/>
      <c r="V550" s="33"/>
      <c r="W550" s="33"/>
      <c r="X550" s="33"/>
      <c r="Y550" s="33"/>
      <c r="Z550" s="33"/>
      <c r="AA550" s="33"/>
      <c r="AB550" s="33"/>
      <c r="AC550" s="33"/>
      <c r="AD550" s="33"/>
      <c r="AE550" s="33"/>
      <c r="AR550" s="170" t="s">
        <v>149</v>
      </c>
      <c r="AT550" s="170" t="s">
        <v>144</v>
      </c>
      <c r="AU550" s="170" t="s">
        <v>82</v>
      </c>
      <c r="AY550" s="18" t="s">
        <v>141</v>
      </c>
      <c r="BE550" s="171">
        <f>IF(N550="základní",J550,0)</f>
        <v>0</v>
      </c>
      <c r="BF550" s="171">
        <f>IF(N550="snížená",J550,0)</f>
        <v>0</v>
      </c>
      <c r="BG550" s="171">
        <f>IF(N550="zákl. přenesená",J550,0)</f>
        <v>0</v>
      </c>
      <c r="BH550" s="171">
        <f>IF(N550="sníž. přenesená",J550,0)</f>
        <v>0</v>
      </c>
      <c r="BI550" s="171">
        <f>IF(N550="nulová",J550,0)</f>
        <v>0</v>
      </c>
      <c r="BJ550" s="18" t="s">
        <v>80</v>
      </c>
      <c r="BK550" s="171">
        <f>ROUND(I550*H550,2)</f>
        <v>0</v>
      </c>
      <c r="BL550" s="18" t="s">
        <v>149</v>
      </c>
      <c r="BM550" s="170" t="s">
        <v>738</v>
      </c>
    </row>
    <row r="551" spans="1:65" s="2" customFormat="1" ht="19.5">
      <c r="A551" s="33"/>
      <c r="B551" s="34"/>
      <c r="C551" s="33"/>
      <c r="D551" s="172" t="s">
        <v>151</v>
      </c>
      <c r="E551" s="33"/>
      <c r="F551" s="173" t="s">
        <v>739</v>
      </c>
      <c r="G551" s="33"/>
      <c r="H551" s="33"/>
      <c r="I551" s="94"/>
      <c r="J551" s="33"/>
      <c r="K551" s="33"/>
      <c r="L551" s="34"/>
      <c r="M551" s="174"/>
      <c r="N551" s="175"/>
      <c r="O551" s="59"/>
      <c r="P551" s="59"/>
      <c r="Q551" s="59"/>
      <c r="R551" s="59"/>
      <c r="S551" s="59"/>
      <c r="T551" s="60"/>
      <c r="U551" s="33"/>
      <c r="V551" s="33"/>
      <c r="W551" s="33"/>
      <c r="X551" s="33"/>
      <c r="Y551" s="33"/>
      <c r="Z551" s="33"/>
      <c r="AA551" s="33"/>
      <c r="AB551" s="33"/>
      <c r="AC551" s="33"/>
      <c r="AD551" s="33"/>
      <c r="AE551" s="33"/>
      <c r="AT551" s="18" t="s">
        <v>151</v>
      </c>
      <c r="AU551" s="18" t="s">
        <v>82</v>
      </c>
    </row>
    <row r="552" spans="1:65" s="2" customFormat="1" ht="39">
      <c r="A552" s="33"/>
      <c r="B552" s="34"/>
      <c r="C552" s="33"/>
      <c r="D552" s="172" t="s">
        <v>153</v>
      </c>
      <c r="E552" s="33"/>
      <c r="F552" s="176" t="s">
        <v>740</v>
      </c>
      <c r="G552" s="33"/>
      <c r="H552" s="33"/>
      <c r="I552" s="94"/>
      <c r="J552" s="33"/>
      <c r="K552" s="33"/>
      <c r="L552" s="34"/>
      <c r="M552" s="174"/>
      <c r="N552" s="175"/>
      <c r="O552" s="59"/>
      <c r="P552" s="59"/>
      <c r="Q552" s="59"/>
      <c r="R552" s="59"/>
      <c r="S552" s="59"/>
      <c r="T552" s="60"/>
      <c r="U552" s="33"/>
      <c r="V552" s="33"/>
      <c r="W552" s="33"/>
      <c r="X552" s="33"/>
      <c r="Y552" s="33"/>
      <c r="Z552" s="33"/>
      <c r="AA552" s="33"/>
      <c r="AB552" s="33"/>
      <c r="AC552" s="33"/>
      <c r="AD552" s="33"/>
      <c r="AE552" s="33"/>
      <c r="AT552" s="18" t="s">
        <v>153</v>
      </c>
      <c r="AU552" s="18" t="s">
        <v>82</v>
      </c>
    </row>
    <row r="553" spans="1:65" s="13" customFormat="1" ht="11.25">
      <c r="B553" s="177"/>
      <c r="D553" s="172" t="s">
        <v>155</v>
      </c>
      <c r="E553" s="178" t="s">
        <v>1</v>
      </c>
      <c r="F553" s="179" t="s">
        <v>741</v>
      </c>
      <c r="H553" s="180">
        <v>55.5</v>
      </c>
      <c r="I553" s="181"/>
      <c r="L553" s="177"/>
      <c r="M553" s="182"/>
      <c r="N553" s="183"/>
      <c r="O553" s="183"/>
      <c r="P553" s="183"/>
      <c r="Q553" s="183"/>
      <c r="R553" s="183"/>
      <c r="S553" s="183"/>
      <c r="T553" s="184"/>
      <c r="AT553" s="178" t="s">
        <v>155</v>
      </c>
      <c r="AU553" s="178" t="s">
        <v>82</v>
      </c>
      <c r="AV553" s="13" t="s">
        <v>82</v>
      </c>
      <c r="AW553" s="13" t="s">
        <v>29</v>
      </c>
      <c r="AX553" s="13" t="s">
        <v>72</v>
      </c>
      <c r="AY553" s="178" t="s">
        <v>141</v>
      </c>
    </row>
    <row r="554" spans="1:65" s="13" customFormat="1" ht="22.5">
      <c r="B554" s="177"/>
      <c r="D554" s="172" t="s">
        <v>155</v>
      </c>
      <c r="E554" s="178" t="s">
        <v>1</v>
      </c>
      <c r="F554" s="179" t="s">
        <v>742</v>
      </c>
      <c r="H554" s="180">
        <v>17.420000000000002</v>
      </c>
      <c r="I554" s="181"/>
      <c r="L554" s="177"/>
      <c r="M554" s="182"/>
      <c r="N554" s="183"/>
      <c r="O554" s="183"/>
      <c r="P554" s="183"/>
      <c r="Q554" s="183"/>
      <c r="R554" s="183"/>
      <c r="S554" s="183"/>
      <c r="T554" s="184"/>
      <c r="AT554" s="178" t="s">
        <v>155</v>
      </c>
      <c r="AU554" s="178" t="s">
        <v>82</v>
      </c>
      <c r="AV554" s="13" t="s">
        <v>82</v>
      </c>
      <c r="AW554" s="13" t="s">
        <v>29</v>
      </c>
      <c r="AX554" s="13" t="s">
        <v>72</v>
      </c>
      <c r="AY554" s="178" t="s">
        <v>141</v>
      </c>
    </row>
    <row r="555" spans="1:65" s="14" customFormat="1" ht="11.25">
      <c r="B555" s="185"/>
      <c r="D555" s="172" t="s">
        <v>155</v>
      </c>
      <c r="E555" s="186" t="s">
        <v>1</v>
      </c>
      <c r="F555" s="187" t="s">
        <v>158</v>
      </c>
      <c r="H555" s="188">
        <v>72.92</v>
      </c>
      <c r="I555" s="189"/>
      <c r="L555" s="185"/>
      <c r="M555" s="190"/>
      <c r="N555" s="191"/>
      <c r="O555" s="191"/>
      <c r="P555" s="191"/>
      <c r="Q555" s="191"/>
      <c r="R555" s="191"/>
      <c r="S555" s="191"/>
      <c r="T555" s="192"/>
      <c r="AT555" s="186" t="s">
        <v>155</v>
      </c>
      <c r="AU555" s="186" t="s">
        <v>82</v>
      </c>
      <c r="AV555" s="14" t="s">
        <v>149</v>
      </c>
      <c r="AW555" s="14" t="s">
        <v>29</v>
      </c>
      <c r="AX555" s="14" t="s">
        <v>80</v>
      </c>
      <c r="AY555" s="186" t="s">
        <v>141</v>
      </c>
    </row>
    <row r="556" spans="1:65" s="2" customFormat="1" ht="21.75" customHeight="1">
      <c r="A556" s="33"/>
      <c r="B556" s="158"/>
      <c r="C556" s="159" t="s">
        <v>743</v>
      </c>
      <c r="D556" s="159" t="s">
        <v>144</v>
      </c>
      <c r="E556" s="160" t="s">
        <v>744</v>
      </c>
      <c r="F556" s="161" t="s">
        <v>745</v>
      </c>
      <c r="G556" s="162" t="s">
        <v>169</v>
      </c>
      <c r="H556" s="163">
        <v>72.92</v>
      </c>
      <c r="I556" s="164"/>
      <c r="J556" s="165">
        <f>ROUND(I556*H556,2)</f>
        <v>0</v>
      </c>
      <c r="K556" s="161" t="s">
        <v>148</v>
      </c>
      <c r="L556" s="34"/>
      <c r="M556" s="166" t="s">
        <v>1</v>
      </c>
      <c r="N556" s="167" t="s">
        <v>37</v>
      </c>
      <c r="O556" s="59"/>
      <c r="P556" s="168">
        <f>O556*H556</f>
        <v>0</v>
      </c>
      <c r="Q556" s="168">
        <v>2.5999999999999999E-3</v>
      </c>
      <c r="R556" s="168">
        <f>Q556*H556</f>
        <v>0.18959199999999998</v>
      </c>
      <c r="S556" s="168">
        <v>0</v>
      </c>
      <c r="T556" s="169">
        <f>S556*H556</f>
        <v>0</v>
      </c>
      <c r="U556" s="33"/>
      <c r="V556" s="33"/>
      <c r="W556" s="33"/>
      <c r="X556" s="33"/>
      <c r="Y556" s="33"/>
      <c r="Z556" s="33"/>
      <c r="AA556" s="33"/>
      <c r="AB556" s="33"/>
      <c r="AC556" s="33"/>
      <c r="AD556" s="33"/>
      <c r="AE556" s="33"/>
      <c r="AR556" s="170" t="s">
        <v>149</v>
      </c>
      <c r="AT556" s="170" t="s">
        <v>144</v>
      </c>
      <c r="AU556" s="170" t="s">
        <v>82</v>
      </c>
      <c r="AY556" s="18" t="s">
        <v>141</v>
      </c>
      <c r="BE556" s="171">
        <f>IF(N556="základní",J556,0)</f>
        <v>0</v>
      </c>
      <c r="BF556" s="171">
        <f>IF(N556="snížená",J556,0)</f>
        <v>0</v>
      </c>
      <c r="BG556" s="171">
        <f>IF(N556="zákl. přenesená",J556,0)</f>
        <v>0</v>
      </c>
      <c r="BH556" s="171">
        <f>IF(N556="sníž. přenesená",J556,0)</f>
        <v>0</v>
      </c>
      <c r="BI556" s="171">
        <f>IF(N556="nulová",J556,0)</f>
        <v>0</v>
      </c>
      <c r="BJ556" s="18" t="s">
        <v>80</v>
      </c>
      <c r="BK556" s="171">
        <f>ROUND(I556*H556,2)</f>
        <v>0</v>
      </c>
      <c r="BL556" s="18" t="s">
        <v>149</v>
      </c>
      <c r="BM556" s="170" t="s">
        <v>746</v>
      </c>
    </row>
    <row r="557" spans="1:65" s="2" customFormat="1" ht="19.5">
      <c r="A557" s="33"/>
      <c r="B557" s="34"/>
      <c r="C557" s="33"/>
      <c r="D557" s="172" t="s">
        <v>151</v>
      </c>
      <c r="E557" s="33"/>
      <c r="F557" s="173" t="s">
        <v>747</v>
      </c>
      <c r="G557" s="33"/>
      <c r="H557" s="33"/>
      <c r="I557" s="94"/>
      <c r="J557" s="33"/>
      <c r="K557" s="33"/>
      <c r="L557" s="34"/>
      <c r="M557" s="174"/>
      <c r="N557" s="175"/>
      <c r="O557" s="59"/>
      <c r="P557" s="59"/>
      <c r="Q557" s="59"/>
      <c r="R557" s="59"/>
      <c r="S557" s="59"/>
      <c r="T557" s="60"/>
      <c r="U557" s="33"/>
      <c r="V557" s="33"/>
      <c r="W557" s="33"/>
      <c r="X557" s="33"/>
      <c r="Y557" s="33"/>
      <c r="Z557" s="33"/>
      <c r="AA557" s="33"/>
      <c r="AB557" s="33"/>
      <c r="AC557" s="33"/>
      <c r="AD557" s="33"/>
      <c r="AE557" s="33"/>
      <c r="AT557" s="18" t="s">
        <v>151</v>
      </c>
      <c r="AU557" s="18" t="s">
        <v>82</v>
      </c>
    </row>
    <row r="558" spans="1:65" s="2" customFormat="1" ht="107.25">
      <c r="A558" s="33"/>
      <c r="B558" s="34"/>
      <c r="C558" s="33"/>
      <c r="D558" s="172" t="s">
        <v>153</v>
      </c>
      <c r="E558" s="33"/>
      <c r="F558" s="176" t="s">
        <v>748</v>
      </c>
      <c r="G558" s="33"/>
      <c r="H558" s="33"/>
      <c r="I558" s="94"/>
      <c r="J558" s="33"/>
      <c r="K558" s="33"/>
      <c r="L558" s="34"/>
      <c r="M558" s="174"/>
      <c r="N558" s="175"/>
      <c r="O558" s="59"/>
      <c r="P558" s="59"/>
      <c r="Q558" s="59"/>
      <c r="R558" s="59"/>
      <c r="S558" s="59"/>
      <c r="T558" s="60"/>
      <c r="U558" s="33"/>
      <c r="V558" s="33"/>
      <c r="W558" s="33"/>
      <c r="X558" s="33"/>
      <c r="Y558" s="33"/>
      <c r="Z558" s="33"/>
      <c r="AA558" s="33"/>
      <c r="AB558" s="33"/>
      <c r="AC558" s="33"/>
      <c r="AD558" s="33"/>
      <c r="AE558" s="33"/>
      <c r="AT558" s="18" t="s">
        <v>153</v>
      </c>
      <c r="AU558" s="18" t="s">
        <v>82</v>
      </c>
    </row>
    <row r="559" spans="1:65" s="13" customFormat="1" ht="11.25">
      <c r="B559" s="177"/>
      <c r="D559" s="172" t="s">
        <v>155</v>
      </c>
      <c r="E559" s="178" t="s">
        <v>1</v>
      </c>
      <c r="F559" s="179" t="s">
        <v>741</v>
      </c>
      <c r="H559" s="180">
        <v>55.5</v>
      </c>
      <c r="I559" s="181"/>
      <c r="L559" s="177"/>
      <c r="M559" s="182"/>
      <c r="N559" s="183"/>
      <c r="O559" s="183"/>
      <c r="P559" s="183"/>
      <c r="Q559" s="183"/>
      <c r="R559" s="183"/>
      <c r="S559" s="183"/>
      <c r="T559" s="184"/>
      <c r="AT559" s="178" t="s">
        <v>155</v>
      </c>
      <c r="AU559" s="178" t="s">
        <v>82</v>
      </c>
      <c r="AV559" s="13" t="s">
        <v>82</v>
      </c>
      <c r="AW559" s="13" t="s">
        <v>29</v>
      </c>
      <c r="AX559" s="13" t="s">
        <v>72</v>
      </c>
      <c r="AY559" s="178" t="s">
        <v>141</v>
      </c>
    </row>
    <row r="560" spans="1:65" s="13" customFormat="1" ht="22.5">
      <c r="B560" s="177"/>
      <c r="D560" s="172" t="s">
        <v>155</v>
      </c>
      <c r="E560" s="178" t="s">
        <v>1</v>
      </c>
      <c r="F560" s="179" t="s">
        <v>742</v>
      </c>
      <c r="H560" s="180">
        <v>17.420000000000002</v>
      </c>
      <c r="I560" s="181"/>
      <c r="L560" s="177"/>
      <c r="M560" s="182"/>
      <c r="N560" s="183"/>
      <c r="O560" s="183"/>
      <c r="P560" s="183"/>
      <c r="Q560" s="183"/>
      <c r="R560" s="183"/>
      <c r="S560" s="183"/>
      <c r="T560" s="184"/>
      <c r="AT560" s="178" t="s">
        <v>155</v>
      </c>
      <c r="AU560" s="178" t="s">
        <v>82</v>
      </c>
      <c r="AV560" s="13" t="s">
        <v>82</v>
      </c>
      <c r="AW560" s="13" t="s">
        <v>29</v>
      </c>
      <c r="AX560" s="13" t="s">
        <v>72</v>
      </c>
      <c r="AY560" s="178" t="s">
        <v>141</v>
      </c>
    </row>
    <row r="561" spans="1:65" s="14" customFormat="1" ht="11.25">
      <c r="B561" s="185"/>
      <c r="D561" s="172" t="s">
        <v>155</v>
      </c>
      <c r="E561" s="186" t="s">
        <v>1</v>
      </c>
      <c r="F561" s="187" t="s">
        <v>158</v>
      </c>
      <c r="H561" s="188">
        <v>72.92</v>
      </c>
      <c r="I561" s="189"/>
      <c r="L561" s="185"/>
      <c r="M561" s="190"/>
      <c r="N561" s="191"/>
      <c r="O561" s="191"/>
      <c r="P561" s="191"/>
      <c r="Q561" s="191"/>
      <c r="R561" s="191"/>
      <c r="S561" s="191"/>
      <c r="T561" s="192"/>
      <c r="AT561" s="186" t="s">
        <v>155</v>
      </c>
      <c r="AU561" s="186" t="s">
        <v>82</v>
      </c>
      <c r="AV561" s="14" t="s">
        <v>149</v>
      </c>
      <c r="AW561" s="14" t="s">
        <v>29</v>
      </c>
      <c r="AX561" s="14" t="s">
        <v>80</v>
      </c>
      <c r="AY561" s="186" t="s">
        <v>141</v>
      </c>
    </row>
    <row r="562" spans="1:65" s="15" customFormat="1" ht="22.5">
      <c r="B562" s="193"/>
      <c r="D562" s="172" t="s">
        <v>155</v>
      </c>
      <c r="E562" s="194" t="s">
        <v>1</v>
      </c>
      <c r="F562" s="195" t="s">
        <v>749</v>
      </c>
      <c r="H562" s="194" t="s">
        <v>1</v>
      </c>
      <c r="I562" s="196"/>
      <c r="L562" s="193"/>
      <c r="M562" s="197"/>
      <c r="N562" s="198"/>
      <c r="O562" s="198"/>
      <c r="P562" s="198"/>
      <c r="Q562" s="198"/>
      <c r="R562" s="198"/>
      <c r="S562" s="198"/>
      <c r="T562" s="199"/>
      <c r="AT562" s="194" t="s">
        <v>155</v>
      </c>
      <c r="AU562" s="194" t="s">
        <v>82</v>
      </c>
      <c r="AV562" s="15" t="s">
        <v>80</v>
      </c>
      <c r="AW562" s="15" t="s">
        <v>29</v>
      </c>
      <c r="AX562" s="15" t="s">
        <v>72</v>
      </c>
      <c r="AY562" s="194" t="s">
        <v>141</v>
      </c>
    </row>
    <row r="563" spans="1:65" s="2" customFormat="1" ht="21.75" customHeight="1">
      <c r="A563" s="33"/>
      <c r="B563" s="158"/>
      <c r="C563" s="159" t="s">
        <v>750</v>
      </c>
      <c r="D563" s="159" t="s">
        <v>144</v>
      </c>
      <c r="E563" s="160" t="s">
        <v>751</v>
      </c>
      <c r="F563" s="161" t="s">
        <v>752</v>
      </c>
      <c r="G563" s="162" t="s">
        <v>216</v>
      </c>
      <c r="H563" s="163">
        <v>1047</v>
      </c>
      <c r="I563" s="164"/>
      <c r="J563" s="165">
        <f>ROUND(I563*H563,2)</f>
        <v>0</v>
      </c>
      <c r="K563" s="161" t="s">
        <v>148</v>
      </c>
      <c r="L563" s="34"/>
      <c r="M563" s="166" t="s">
        <v>1</v>
      </c>
      <c r="N563" s="167" t="s">
        <v>37</v>
      </c>
      <c r="O563" s="59"/>
      <c r="P563" s="168">
        <f>O563*H563</f>
        <v>0</v>
      </c>
      <c r="Q563" s="168">
        <v>0.13944999999999999</v>
      </c>
      <c r="R563" s="168">
        <f>Q563*H563</f>
        <v>146.00414999999998</v>
      </c>
      <c r="S563" s="168">
        <v>0</v>
      </c>
      <c r="T563" s="169">
        <f>S563*H563</f>
        <v>0</v>
      </c>
      <c r="U563" s="33"/>
      <c r="V563" s="33"/>
      <c r="W563" s="33"/>
      <c r="X563" s="33"/>
      <c r="Y563" s="33"/>
      <c r="Z563" s="33"/>
      <c r="AA563" s="33"/>
      <c r="AB563" s="33"/>
      <c r="AC563" s="33"/>
      <c r="AD563" s="33"/>
      <c r="AE563" s="33"/>
      <c r="AR563" s="170" t="s">
        <v>149</v>
      </c>
      <c r="AT563" s="170" t="s">
        <v>144</v>
      </c>
      <c r="AU563" s="170" t="s">
        <v>82</v>
      </c>
      <c r="AY563" s="18" t="s">
        <v>141</v>
      </c>
      <c r="BE563" s="171">
        <f>IF(N563="základní",J563,0)</f>
        <v>0</v>
      </c>
      <c r="BF563" s="171">
        <f>IF(N563="snížená",J563,0)</f>
        <v>0</v>
      </c>
      <c r="BG563" s="171">
        <f>IF(N563="zákl. přenesená",J563,0)</f>
        <v>0</v>
      </c>
      <c r="BH563" s="171">
        <f>IF(N563="sníž. přenesená",J563,0)</f>
        <v>0</v>
      </c>
      <c r="BI563" s="171">
        <f>IF(N563="nulová",J563,0)</f>
        <v>0</v>
      </c>
      <c r="BJ563" s="18" t="s">
        <v>80</v>
      </c>
      <c r="BK563" s="171">
        <f>ROUND(I563*H563,2)</f>
        <v>0</v>
      </c>
      <c r="BL563" s="18" t="s">
        <v>149</v>
      </c>
      <c r="BM563" s="170" t="s">
        <v>753</v>
      </c>
    </row>
    <row r="564" spans="1:65" s="2" customFormat="1" ht="29.25">
      <c r="A564" s="33"/>
      <c r="B564" s="34"/>
      <c r="C564" s="33"/>
      <c r="D564" s="172" t="s">
        <v>151</v>
      </c>
      <c r="E564" s="33"/>
      <c r="F564" s="173" t="s">
        <v>754</v>
      </c>
      <c r="G564" s="33"/>
      <c r="H564" s="33"/>
      <c r="I564" s="94"/>
      <c r="J564" s="33"/>
      <c r="K564" s="33"/>
      <c r="L564" s="34"/>
      <c r="M564" s="174"/>
      <c r="N564" s="175"/>
      <c r="O564" s="59"/>
      <c r="P564" s="59"/>
      <c r="Q564" s="59"/>
      <c r="R564" s="59"/>
      <c r="S564" s="59"/>
      <c r="T564" s="60"/>
      <c r="U564" s="33"/>
      <c r="V564" s="33"/>
      <c r="W564" s="33"/>
      <c r="X564" s="33"/>
      <c r="Y564" s="33"/>
      <c r="Z564" s="33"/>
      <c r="AA564" s="33"/>
      <c r="AB564" s="33"/>
      <c r="AC564" s="33"/>
      <c r="AD564" s="33"/>
      <c r="AE564" s="33"/>
      <c r="AT564" s="18" t="s">
        <v>151</v>
      </c>
      <c r="AU564" s="18" t="s">
        <v>82</v>
      </c>
    </row>
    <row r="565" spans="1:65" s="2" customFormat="1" ht="107.25">
      <c r="A565" s="33"/>
      <c r="B565" s="34"/>
      <c r="C565" s="33"/>
      <c r="D565" s="172" t="s">
        <v>153</v>
      </c>
      <c r="E565" s="33"/>
      <c r="F565" s="176" t="s">
        <v>755</v>
      </c>
      <c r="G565" s="33"/>
      <c r="H565" s="33"/>
      <c r="I565" s="94"/>
      <c r="J565" s="33"/>
      <c r="K565" s="33"/>
      <c r="L565" s="34"/>
      <c r="M565" s="174"/>
      <c r="N565" s="175"/>
      <c r="O565" s="59"/>
      <c r="P565" s="59"/>
      <c r="Q565" s="59"/>
      <c r="R565" s="59"/>
      <c r="S565" s="59"/>
      <c r="T565" s="60"/>
      <c r="U565" s="33"/>
      <c r="V565" s="33"/>
      <c r="W565" s="33"/>
      <c r="X565" s="33"/>
      <c r="Y565" s="33"/>
      <c r="Z565" s="33"/>
      <c r="AA565" s="33"/>
      <c r="AB565" s="33"/>
      <c r="AC565" s="33"/>
      <c r="AD565" s="33"/>
      <c r="AE565" s="33"/>
      <c r="AT565" s="18" t="s">
        <v>153</v>
      </c>
      <c r="AU565" s="18" t="s">
        <v>82</v>
      </c>
    </row>
    <row r="566" spans="1:65" s="13" customFormat="1" ht="11.25">
      <c r="B566" s="177"/>
      <c r="D566" s="172" t="s">
        <v>155</v>
      </c>
      <c r="E566" s="178" t="s">
        <v>1</v>
      </c>
      <c r="F566" s="179" t="s">
        <v>756</v>
      </c>
      <c r="H566" s="180">
        <v>540</v>
      </c>
      <c r="I566" s="181"/>
      <c r="L566" s="177"/>
      <c r="M566" s="182"/>
      <c r="N566" s="183"/>
      <c r="O566" s="183"/>
      <c r="P566" s="183"/>
      <c r="Q566" s="183"/>
      <c r="R566" s="183"/>
      <c r="S566" s="183"/>
      <c r="T566" s="184"/>
      <c r="AT566" s="178" t="s">
        <v>155</v>
      </c>
      <c r="AU566" s="178" t="s">
        <v>82</v>
      </c>
      <c r="AV566" s="13" t="s">
        <v>82</v>
      </c>
      <c r="AW566" s="13" t="s">
        <v>29</v>
      </c>
      <c r="AX566" s="13" t="s">
        <v>72</v>
      </c>
      <c r="AY566" s="178" t="s">
        <v>141</v>
      </c>
    </row>
    <row r="567" spans="1:65" s="13" customFormat="1" ht="11.25">
      <c r="B567" s="177"/>
      <c r="D567" s="172" t="s">
        <v>155</v>
      </c>
      <c r="E567" s="178" t="s">
        <v>1</v>
      </c>
      <c r="F567" s="179" t="s">
        <v>757</v>
      </c>
      <c r="H567" s="180">
        <v>118</v>
      </c>
      <c r="I567" s="181"/>
      <c r="L567" s="177"/>
      <c r="M567" s="182"/>
      <c r="N567" s="183"/>
      <c r="O567" s="183"/>
      <c r="P567" s="183"/>
      <c r="Q567" s="183"/>
      <c r="R567" s="183"/>
      <c r="S567" s="183"/>
      <c r="T567" s="184"/>
      <c r="AT567" s="178" t="s">
        <v>155</v>
      </c>
      <c r="AU567" s="178" t="s">
        <v>82</v>
      </c>
      <c r="AV567" s="13" t="s">
        <v>82</v>
      </c>
      <c r="AW567" s="13" t="s">
        <v>29</v>
      </c>
      <c r="AX567" s="13" t="s">
        <v>72</v>
      </c>
      <c r="AY567" s="178" t="s">
        <v>141</v>
      </c>
    </row>
    <row r="568" spans="1:65" s="13" customFormat="1" ht="11.25">
      <c r="B568" s="177"/>
      <c r="D568" s="172" t="s">
        <v>155</v>
      </c>
      <c r="E568" s="178" t="s">
        <v>1</v>
      </c>
      <c r="F568" s="179" t="s">
        <v>758</v>
      </c>
      <c r="H568" s="180">
        <v>27</v>
      </c>
      <c r="I568" s="181"/>
      <c r="L568" s="177"/>
      <c r="M568" s="182"/>
      <c r="N568" s="183"/>
      <c r="O568" s="183"/>
      <c r="P568" s="183"/>
      <c r="Q568" s="183"/>
      <c r="R568" s="183"/>
      <c r="S568" s="183"/>
      <c r="T568" s="184"/>
      <c r="AT568" s="178" t="s">
        <v>155</v>
      </c>
      <c r="AU568" s="178" t="s">
        <v>82</v>
      </c>
      <c r="AV568" s="13" t="s">
        <v>82</v>
      </c>
      <c r="AW568" s="13" t="s">
        <v>29</v>
      </c>
      <c r="AX568" s="13" t="s">
        <v>72</v>
      </c>
      <c r="AY568" s="178" t="s">
        <v>141</v>
      </c>
    </row>
    <row r="569" spans="1:65" s="13" customFormat="1" ht="11.25">
      <c r="B569" s="177"/>
      <c r="D569" s="172" t="s">
        <v>155</v>
      </c>
      <c r="E569" s="178" t="s">
        <v>1</v>
      </c>
      <c r="F569" s="179" t="s">
        <v>759</v>
      </c>
      <c r="H569" s="180">
        <v>350</v>
      </c>
      <c r="I569" s="181"/>
      <c r="L569" s="177"/>
      <c r="M569" s="182"/>
      <c r="N569" s="183"/>
      <c r="O569" s="183"/>
      <c r="P569" s="183"/>
      <c r="Q569" s="183"/>
      <c r="R569" s="183"/>
      <c r="S569" s="183"/>
      <c r="T569" s="184"/>
      <c r="AT569" s="178" t="s">
        <v>155</v>
      </c>
      <c r="AU569" s="178" t="s">
        <v>82</v>
      </c>
      <c r="AV569" s="13" t="s">
        <v>82</v>
      </c>
      <c r="AW569" s="13" t="s">
        <v>29</v>
      </c>
      <c r="AX569" s="13" t="s">
        <v>72</v>
      </c>
      <c r="AY569" s="178" t="s">
        <v>141</v>
      </c>
    </row>
    <row r="570" spans="1:65" s="13" customFormat="1" ht="22.5">
      <c r="B570" s="177"/>
      <c r="D570" s="172" t="s">
        <v>155</v>
      </c>
      <c r="E570" s="178" t="s">
        <v>1</v>
      </c>
      <c r="F570" s="179" t="s">
        <v>760</v>
      </c>
      <c r="H570" s="180">
        <v>12</v>
      </c>
      <c r="I570" s="181"/>
      <c r="L570" s="177"/>
      <c r="M570" s="182"/>
      <c r="N570" s="183"/>
      <c r="O570" s="183"/>
      <c r="P570" s="183"/>
      <c r="Q570" s="183"/>
      <c r="R570" s="183"/>
      <c r="S570" s="183"/>
      <c r="T570" s="184"/>
      <c r="AT570" s="178" t="s">
        <v>155</v>
      </c>
      <c r="AU570" s="178" t="s">
        <v>82</v>
      </c>
      <c r="AV570" s="13" t="s">
        <v>82</v>
      </c>
      <c r="AW570" s="13" t="s">
        <v>29</v>
      </c>
      <c r="AX570" s="13" t="s">
        <v>72</v>
      </c>
      <c r="AY570" s="178" t="s">
        <v>141</v>
      </c>
    </row>
    <row r="571" spans="1:65" s="14" customFormat="1" ht="11.25">
      <c r="B571" s="185"/>
      <c r="D571" s="172" t="s">
        <v>155</v>
      </c>
      <c r="E571" s="186" t="s">
        <v>1</v>
      </c>
      <c r="F571" s="187" t="s">
        <v>158</v>
      </c>
      <c r="H571" s="188">
        <v>1047</v>
      </c>
      <c r="I571" s="189"/>
      <c r="L571" s="185"/>
      <c r="M571" s="190"/>
      <c r="N571" s="191"/>
      <c r="O571" s="191"/>
      <c r="P571" s="191"/>
      <c r="Q571" s="191"/>
      <c r="R571" s="191"/>
      <c r="S571" s="191"/>
      <c r="T571" s="192"/>
      <c r="AT571" s="186" t="s">
        <v>155</v>
      </c>
      <c r="AU571" s="186" t="s">
        <v>82</v>
      </c>
      <c r="AV571" s="14" t="s">
        <v>149</v>
      </c>
      <c r="AW571" s="14" t="s">
        <v>29</v>
      </c>
      <c r="AX571" s="14" t="s">
        <v>80</v>
      </c>
      <c r="AY571" s="186" t="s">
        <v>141</v>
      </c>
    </row>
    <row r="572" spans="1:65" s="15" customFormat="1" ht="22.5">
      <c r="B572" s="193"/>
      <c r="D572" s="172" t="s">
        <v>155</v>
      </c>
      <c r="E572" s="194" t="s">
        <v>1</v>
      </c>
      <c r="F572" s="195" t="s">
        <v>458</v>
      </c>
      <c r="H572" s="194" t="s">
        <v>1</v>
      </c>
      <c r="I572" s="196"/>
      <c r="L572" s="193"/>
      <c r="M572" s="197"/>
      <c r="N572" s="198"/>
      <c r="O572" s="198"/>
      <c r="P572" s="198"/>
      <c r="Q572" s="198"/>
      <c r="R572" s="198"/>
      <c r="S572" s="198"/>
      <c r="T572" s="199"/>
      <c r="AT572" s="194" t="s">
        <v>155</v>
      </c>
      <c r="AU572" s="194" t="s">
        <v>82</v>
      </c>
      <c r="AV572" s="15" t="s">
        <v>80</v>
      </c>
      <c r="AW572" s="15" t="s">
        <v>29</v>
      </c>
      <c r="AX572" s="15" t="s">
        <v>72</v>
      </c>
      <c r="AY572" s="194" t="s">
        <v>141</v>
      </c>
    </row>
    <row r="573" spans="1:65" s="2" customFormat="1" ht="16.5" customHeight="1">
      <c r="A573" s="33"/>
      <c r="B573" s="158"/>
      <c r="C573" s="200" t="s">
        <v>761</v>
      </c>
      <c r="D573" s="200" t="s">
        <v>274</v>
      </c>
      <c r="E573" s="201" t="s">
        <v>762</v>
      </c>
      <c r="F573" s="202" t="s">
        <v>763</v>
      </c>
      <c r="G573" s="203" t="s">
        <v>216</v>
      </c>
      <c r="H573" s="204">
        <v>567</v>
      </c>
      <c r="I573" s="205"/>
      <c r="J573" s="206">
        <f>ROUND(I573*H573,2)</f>
        <v>0</v>
      </c>
      <c r="K573" s="202" t="s">
        <v>148</v>
      </c>
      <c r="L573" s="207"/>
      <c r="M573" s="208" t="s">
        <v>1</v>
      </c>
      <c r="N573" s="209" t="s">
        <v>37</v>
      </c>
      <c r="O573" s="59"/>
      <c r="P573" s="168">
        <f>O573*H573</f>
        <v>0</v>
      </c>
      <c r="Q573" s="168">
        <v>0.125</v>
      </c>
      <c r="R573" s="168">
        <f>Q573*H573</f>
        <v>70.875</v>
      </c>
      <c r="S573" s="168">
        <v>0</v>
      </c>
      <c r="T573" s="169">
        <f>S573*H573</f>
        <v>0</v>
      </c>
      <c r="U573" s="33"/>
      <c r="V573" s="33"/>
      <c r="W573" s="33"/>
      <c r="X573" s="33"/>
      <c r="Y573" s="33"/>
      <c r="Z573" s="33"/>
      <c r="AA573" s="33"/>
      <c r="AB573" s="33"/>
      <c r="AC573" s="33"/>
      <c r="AD573" s="33"/>
      <c r="AE573" s="33"/>
      <c r="AR573" s="170" t="s">
        <v>234</v>
      </c>
      <c r="AT573" s="170" t="s">
        <v>274</v>
      </c>
      <c r="AU573" s="170" t="s">
        <v>82</v>
      </c>
      <c r="AY573" s="18" t="s">
        <v>141</v>
      </c>
      <c r="BE573" s="171">
        <f>IF(N573="základní",J573,0)</f>
        <v>0</v>
      </c>
      <c r="BF573" s="171">
        <f>IF(N573="snížená",J573,0)</f>
        <v>0</v>
      </c>
      <c r="BG573" s="171">
        <f>IF(N573="zákl. přenesená",J573,0)</f>
        <v>0</v>
      </c>
      <c r="BH573" s="171">
        <f>IF(N573="sníž. přenesená",J573,0)</f>
        <v>0</v>
      </c>
      <c r="BI573" s="171">
        <f>IF(N573="nulová",J573,0)</f>
        <v>0</v>
      </c>
      <c r="BJ573" s="18" t="s">
        <v>80</v>
      </c>
      <c r="BK573" s="171">
        <f>ROUND(I573*H573,2)</f>
        <v>0</v>
      </c>
      <c r="BL573" s="18" t="s">
        <v>149</v>
      </c>
      <c r="BM573" s="170" t="s">
        <v>764</v>
      </c>
    </row>
    <row r="574" spans="1:65" s="2" customFormat="1" ht="11.25">
      <c r="A574" s="33"/>
      <c r="B574" s="34"/>
      <c r="C574" s="33"/>
      <c r="D574" s="172" t="s">
        <v>151</v>
      </c>
      <c r="E574" s="33"/>
      <c r="F574" s="173" t="s">
        <v>763</v>
      </c>
      <c r="G574" s="33"/>
      <c r="H574" s="33"/>
      <c r="I574" s="94"/>
      <c r="J574" s="33"/>
      <c r="K574" s="33"/>
      <c r="L574" s="34"/>
      <c r="M574" s="174"/>
      <c r="N574" s="175"/>
      <c r="O574" s="59"/>
      <c r="P574" s="59"/>
      <c r="Q574" s="59"/>
      <c r="R574" s="59"/>
      <c r="S574" s="59"/>
      <c r="T574" s="60"/>
      <c r="U574" s="33"/>
      <c r="V574" s="33"/>
      <c r="W574" s="33"/>
      <c r="X574" s="33"/>
      <c r="Y574" s="33"/>
      <c r="Z574" s="33"/>
      <c r="AA574" s="33"/>
      <c r="AB574" s="33"/>
      <c r="AC574" s="33"/>
      <c r="AD574" s="33"/>
      <c r="AE574" s="33"/>
      <c r="AT574" s="18" t="s">
        <v>151</v>
      </c>
      <c r="AU574" s="18" t="s">
        <v>82</v>
      </c>
    </row>
    <row r="575" spans="1:65" s="13" customFormat="1" ht="11.25">
      <c r="B575" s="177"/>
      <c r="D575" s="172" t="s">
        <v>155</v>
      </c>
      <c r="E575" s="178" t="s">
        <v>1</v>
      </c>
      <c r="F575" s="179" t="s">
        <v>756</v>
      </c>
      <c r="H575" s="180">
        <v>540</v>
      </c>
      <c r="I575" s="181"/>
      <c r="L575" s="177"/>
      <c r="M575" s="182"/>
      <c r="N575" s="183"/>
      <c r="O575" s="183"/>
      <c r="P575" s="183"/>
      <c r="Q575" s="183"/>
      <c r="R575" s="183"/>
      <c r="S575" s="183"/>
      <c r="T575" s="184"/>
      <c r="AT575" s="178" t="s">
        <v>155</v>
      </c>
      <c r="AU575" s="178" t="s">
        <v>82</v>
      </c>
      <c r="AV575" s="13" t="s">
        <v>82</v>
      </c>
      <c r="AW575" s="13" t="s">
        <v>29</v>
      </c>
      <c r="AX575" s="13" t="s">
        <v>72</v>
      </c>
      <c r="AY575" s="178" t="s">
        <v>141</v>
      </c>
    </row>
    <row r="576" spans="1:65" s="13" customFormat="1" ht="11.25">
      <c r="B576" s="177"/>
      <c r="D576" s="172" t="s">
        <v>155</v>
      </c>
      <c r="E576" s="178" t="s">
        <v>1</v>
      </c>
      <c r="F576" s="179" t="s">
        <v>765</v>
      </c>
      <c r="H576" s="180">
        <v>567</v>
      </c>
      <c r="I576" s="181"/>
      <c r="L576" s="177"/>
      <c r="M576" s="182"/>
      <c r="N576" s="183"/>
      <c r="O576" s="183"/>
      <c r="P576" s="183"/>
      <c r="Q576" s="183"/>
      <c r="R576" s="183"/>
      <c r="S576" s="183"/>
      <c r="T576" s="184"/>
      <c r="AT576" s="178" t="s">
        <v>155</v>
      </c>
      <c r="AU576" s="178" t="s">
        <v>82</v>
      </c>
      <c r="AV576" s="13" t="s">
        <v>82</v>
      </c>
      <c r="AW576" s="13" t="s">
        <v>29</v>
      </c>
      <c r="AX576" s="13" t="s">
        <v>80</v>
      </c>
      <c r="AY576" s="178" t="s">
        <v>141</v>
      </c>
    </row>
    <row r="577" spans="1:65" s="15" customFormat="1" ht="22.5">
      <c r="B577" s="193"/>
      <c r="D577" s="172" t="s">
        <v>155</v>
      </c>
      <c r="E577" s="194" t="s">
        <v>1</v>
      </c>
      <c r="F577" s="195" t="s">
        <v>458</v>
      </c>
      <c r="H577" s="194" t="s">
        <v>1</v>
      </c>
      <c r="I577" s="196"/>
      <c r="L577" s="193"/>
      <c r="M577" s="197"/>
      <c r="N577" s="198"/>
      <c r="O577" s="198"/>
      <c r="P577" s="198"/>
      <c r="Q577" s="198"/>
      <c r="R577" s="198"/>
      <c r="S577" s="198"/>
      <c r="T577" s="199"/>
      <c r="AT577" s="194" t="s">
        <v>155</v>
      </c>
      <c r="AU577" s="194" t="s">
        <v>82</v>
      </c>
      <c r="AV577" s="15" t="s">
        <v>80</v>
      </c>
      <c r="AW577" s="15" t="s">
        <v>29</v>
      </c>
      <c r="AX577" s="15" t="s">
        <v>72</v>
      </c>
      <c r="AY577" s="194" t="s">
        <v>141</v>
      </c>
    </row>
    <row r="578" spans="1:65" s="2" customFormat="1" ht="21.75" customHeight="1">
      <c r="A578" s="33"/>
      <c r="B578" s="158"/>
      <c r="C578" s="200" t="s">
        <v>766</v>
      </c>
      <c r="D578" s="200" t="s">
        <v>274</v>
      </c>
      <c r="E578" s="201" t="s">
        <v>767</v>
      </c>
      <c r="F578" s="202" t="s">
        <v>768</v>
      </c>
      <c r="G578" s="203" t="s">
        <v>216</v>
      </c>
      <c r="H578" s="204">
        <v>45</v>
      </c>
      <c r="I578" s="205"/>
      <c r="J578" s="206">
        <f>ROUND(I578*H578,2)</f>
        <v>0</v>
      </c>
      <c r="K578" s="202" t="s">
        <v>148</v>
      </c>
      <c r="L578" s="207"/>
      <c r="M578" s="208" t="s">
        <v>1</v>
      </c>
      <c r="N578" s="209" t="s">
        <v>37</v>
      </c>
      <c r="O578" s="59"/>
      <c r="P578" s="168">
        <f>O578*H578</f>
        <v>0</v>
      </c>
      <c r="Q578" s="168">
        <v>0.125</v>
      </c>
      <c r="R578" s="168">
        <f>Q578*H578</f>
        <v>5.625</v>
      </c>
      <c r="S578" s="168">
        <v>0</v>
      </c>
      <c r="T578" s="169">
        <f>S578*H578</f>
        <v>0</v>
      </c>
      <c r="U578" s="33"/>
      <c r="V578" s="33"/>
      <c r="W578" s="33"/>
      <c r="X578" s="33"/>
      <c r="Y578" s="33"/>
      <c r="Z578" s="33"/>
      <c r="AA578" s="33"/>
      <c r="AB578" s="33"/>
      <c r="AC578" s="33"/>
      <c r="AD578" s="33"/>
      <c r="AE578" s="33"/>
      <c r="AR578" s="170" t="s">
        <v>234</v>
      </c>
      <c r="AT578" s="170" t="s">
        <v>274</v>
      </c>
      <c r="AU578" s="170" t="s">
        <v>82</v>
      </c>
      <c r="AY578" s="18" t="s">
        <v>141</v>
      </c>
      <c r="BE578" s="171">
        <f>IF(N578="základní",J578,0)</f>
        <v>0</v>
      </c>
      <c r="BF578" s="171">
        <f>IF(N578="snížená",J578,0)</f>
        <v>0</v>
      </c>
      <c r="BG578" s="171">
        <f>IF(N578="zákl. přenesená",J578,0)</f>
        <v>0</v>
      </c>
      <c r="BH578" s="171">
        <f>IF(N578="sníž. přenesená",J578,0)</f>
        <v>0</v>
      </c>
      <c r="BI578" s="171">
        <f>IF(N578="nulová",J578,0)</f>
        <v>0</v>
      </c>
      <c r="BJ578" s="18" t="s">
        <v>80</v>
      </c>
      <c r="BK578" s="171">
        <f>ROUND(I578*H578,2)</f>
        <v>0</v>
      </c>
      <c r="BL578" s="18" t="s">
        <v>149</v>
      </c>
      <c r="BM578" s="170" t="s">
        <v>769</v>
      </c>
    </row>
    <row r="579" spans="1:65" s="2" customFormat="1" ht="11.25">
      <c r="A579" s="33"/>
      <c r="B579" s="34"/>
      <c r="C579" s="33"/>
      <c r="D579" s="172" t="s">
        <v>151</v>
      </c>
      <c r="E579" s="33"/>
      <c r="F579" s="173" t="s">
        <v>768</v>
      </c>
      <c r="G579" s="33"/>
      <c r="H579" s="33"/>
      <c r="I579" s="94"/>
      <c r="J579" s="33"/>
      <c r="K579" s="33"/>
      <c r="L579" s="34"/>
      <c r="M579" s="174"/>
      <c r="N579" s="175"/>
      <c r="O579" s="59"/>
      <c r="P579" s="59"/>
      <c r="Q579" s="59"/>
      <c r="R579" s="59"/>
      <c r="S579" s="59"/>
      <c r="T579" s="60"/>
      <c r="U579" s="33"/>
      <c r="V579" s="33"/>
      <c r="W579" s="33"/>
      <c r="X579" s="33"/>
      <c r="Y579" s="33"/>
      <c r="Z579" s="33"/>
      <c r="AA579" s="33"/>
      <c r="AB579" s="33"/>
      <c r="AC579" s="33"/>
      <c r="AD579" s="33"/>
      <c r="AE579" s="33"/>
      <c r="AT579" s="18" t="s">
        <v>151</v>
      </c>
      <c r="AU579" s="18" t="s">
        <v>82</v>
      </c>
    </row>
    <row r="580" spans="1:65" s="13" customFormat="1" ht="11.25">
      <c r="B580" s="177"/>
      <c r="D580" s="172" t="s">
        <v>155</v>
      </c>
      <c r="E580" s="178" t="s">
        <v>1</v>
      </c>
      <c r="F580" s="179" t="s">
        <v>770</v>
      </c>
      <c r="H580" s="180">
        <v>18</v>
      </c>
      <c r="I580" s="181"/>
      <c r="L580" s="177"/>
      <c r="M580" s="182"/>
      <c r="N580" s="183"/>
      <c r="O580" s="183"/>
      <c r="P580" s="183"/>
      <c r="Q580" s="183"/>
      <c r="R580" s="183"/>
      <c r="S580" s="183"/>
      <c r="T580" s="184"/>
      <c r="AT580" s="178" t="s">
        <v>155</v>
      </c>
      <c r="AU580" s="178" t="s">
        <v>82</v>
      </c>
      <c r="AV580" s="13" t="s">
        <v>82</v>
      </c>
      <c r="AW580" s="13" t="s">
        <v>29</v>
      </c>
      <c r="AX580" s="13" t="s">
        <v>72</v>
      </c>
      <c r="AY580" s="178" t="s">
        <v>141</v>
      </c>
    </row>
    <row r="581" spans="1:65" s="13" customFormat="1" ht="11.25">
      <c r="B581" s="177"/>
      <c r="D581" s="172" t="s">
        <v>155</v>
      </c>
      <c r="E581" s="178" t="s">
        <v>1</v>
      </c>
      <c r="F581" s="179" t="s">
        <v>771</v>
      </c>
      <c r="H581" s="180">
        <v>18</v>
      </c>
      <c r="I581" s="181"/>
      <c r="L581" s="177"/>
      <c r="M581" s="182"/>
      <c r="N581" s="183"/>
      <c r="O581" s="183"/>
      <c r="P581" s="183"/>
      <c r="Q581" s="183"/>
      <c r="R581" s="183"/>
      <c r="S581" s="183"/>
      <c r="T581" s="184"/>
      <c r="AT581" s="178" t="s">
        <v>155</v>
      </c>
      <c r="AU581" s="178" t="s">
        <v>82</v>
      </c>
      <c r="AV581" s="13" t="s">
        <v>82</v>
      </c>
      <c r="AW581" s="13" t="s">
        <v>29</v>
      </c>
      <c r="AX581" s="13" t="s">
        <v>72</v>
      </c>
      <c r="AY581" s="178" t="s">
        <v>141</v>
      </c>
    </row>
    <row r="582" spans="1:65" s="13" customFormat="1" ht="11.25">
      <c r="B582" s="177"/>
      <c r="D582" s="172" t="s">
        <v>155</v>
      </c>
      <c r="E582" s="178" t="s">
        <v>1</v>
      </c>
      <c r="F582" s="179" t="s">
        <v>772</v>
      </c>
      <c r="H582" s="180">
        <v>4</v>
      </c>
      <c r="I582" s="181"/>
      <c r="L582" s="177"/>
      <c r="M582" s="182"/>
      <c r="N582" s="183"/>
      <c r="O582" s="183"/>
      <c r="P582" s="183"/>
      <c r="Q582" s="183"/>
      <c r="R582" s="183"/>
      <c r="S582" s="183"/>
      <c r="T582" s="184"/>
      <c r="AT582" s="178" t="s">
        <v>155</v>
      </c>
      <c r="AU582" s="178" t="s">
        <v>82</v>
      </c>
      <c r="AV582" s="13" t="s">
        <v>82</v>
      </c>
      <c r="AW582" s="13" t="s">
        <v>29</v>
      </c>
      <c r="AX582" s="13" t="s">
        <v>72</v>
      </c>
      <c r="AY582" s="178" t="s">
        <v>141</v>
      </c>
    </row>
    <row r="583" spans="1:65" s="13" customFormat="1" ht="11.25">
      <c r="B583" s="177"/>
      <c r="D583" s="172" t="s">
        <v>155</v>
      </c>
      <c r="E583" s="178" t="s">
        <v>1</v>
      </c>
      <c r="F583" s="179" t="s">
        <v>773</v>
      </c>
      <c r="H583" s="180">
        <v>5</v>
      </c>
      <c r="I583" s="181"/>
      <c r="L583" s="177"/>
      <c r="M583" s="182"/>
      <c r="N583" s="183"/>
      <c r="O583" s="183"/>
      <c r="P583" s="183"/>
      <c r="Q583" s="183"/>
      <c r="R583" s="183"/>
      <c r="S583" s="183"/>
      <c r="T583" s="184"/>
      <c r="AT583" s="178" t="s">
        <v>155</v>
      </c>
      <c r="AU583" s="178" t="s">
        <v>82</v>
      </c>
      <c r="AV583" s="13" t="s">
        <v>82</v>
      </c>
      <c r="AW583" s="13" t="s">
        <v>29</v>
      </c>
      <c r="AX583" s="13" t="s">
        <v>72</v>
      </c>
      <c r="AY583" s="178" t="s">
        <v>141</v>
      </c>
    </row>
    <row r="584" spans="1:65" s="14" customFormat="1" ht="11.25">
      <c r="B584" s="185"/>
      <c r="D584" s="172" t="s">
        <v>155</v>
      </c>
      <c r="E584" s="186" t="s">
        <v>1</v>
      </c>
      <c r="F584" s="187" t="s">
        <v>158</v>
      </c>
      <c r="H584" s="188">
        <v>45</v>
      </c>
      <c r="I584" s="189"/>
      <c r="L584" s="185"/>
      <c r="M584" s="190"/>
      <c r="N584" s="191"/>
      <c r="O584" s="191"/>
      <c r="P584" s="191"/>
      <c r="Q584" s="191"/>
      <c r="R584" s="191"/>
      <c r="S584" s="191"/>
      <c r="T584" s="192"/>
      <c r="AT584" s="186" t="s">
        <v>155</v>
      </c>
      <c r="AU584" s="186" t="s">
        <v>82</v>
      </c>
      <c r="AV584" s="14" t="s">
        <v>149</v>
      </c>
      <c r="AW584" s="14" t="s">
        <v>29</v>
      </c>
      <c r="AX584" s="14" t="s">
        <v>80</v>
      </c>
      <c r="AY584" s="186" t="s">
        <v>141</v>
      </c>
    </row>
    <row r="585" spans="1:65" s="15" customFormat="1" ht="22.5">
      <c r="B585" s="193"/>
      <c r="D585" s="172" t="s">
        <v>155</v>
      </c>
      <c r="E585" s="194" t="s">
        <v>1</v>
      </c>
      <c r="F585" s="195" t="s">
        <v>458</v>
      </c>
      <c r="H585" s="194" t="s">
        <v>1</v>
      </c>
      <c r="I585" s="196"/>
      <c r="L585" s="193"/>
      <c r="M585" s="197"/>
      <c r="N585" s="198"/>
      <c r="O585" s="198"/>
      <c r="P585" s="198"/>
      <c r="Q585" s="198"/>
      <c r="R585" s="198"/>
      <c r="S585" s="198"/>
      <c r="T585" s="199"/>
      <c r="AT585" s="194" t="s">
        <v>155</v>
      </c>
      <c r="AU585" s="194" t="s">
        <v>82</v>
      </c>
      <c r="AV585" s="15" t="s">
        <v>80</v>
      </c>
      <c r="AW585" s="15" t="s">
        <v>29</v>
      </c>
      <c r="AX585" s="15" t="s">
        <v>72</v>
      </c>
      <c r="AY585" s="194" t="s">
        <v>141</v>
      </c>
    </row>
    <row r="586" spans="1:65" s="2" customFormat="1" ht="21.75" customHeight="1">
      <c r="A586" s="33"/>
      <c r="B586" s="158"/>
      <c r="C586" s="200" t="s">
        <v>774</v>
      </c>
      <c r="D586" s="200" t="s">
        <v>274</v>
      </c>
      <c r="E586" s="201" t="s">
        <v>775</v>
      </c>
      <c r="F586" s="202" t="s">
        <v>776</v>
      </c>
      <c r="G586" s="203" t="s">
        <v>216</v>
      </c>
      <c r="H586" s="204">
        <v>13</v>
      </c>
      <c r="I586" s="205"/>
      <c r="J586" s="206">
        <f>ROUND(I586*H586,2)</f>
        <v>0</v>
      </c>
      <c r="K586" s="202" t="s">
        <v>148</v>
      </c>
      <c r="L586" s="207"/>
      <c r="M586" s="208" t="s">
        <v>1</v>
      </c>
      <c r="N586" s="209" t="s">
        <v>37</v>
      </c>
      <c r="O586" s="59"/>
      <c r="P586" s="168">
        <f>O586*H586</f>
        <v>0</v>
      </c>
      <c r="Q586" s="168">
        <v>0.125</v>
      </c>
      <c r="R586" s="168">
        <f>Q586*H586</f>
        <v>1.625</v>
      </c>
      <c r="S586" s="168">
        <v>0</v>
      </c>
      <c r="T586" s="169">
        <f>S586*H586</f>
        <v>0</v>
      </c>
      <c r="U586" s="33"/>
      <c r="V586" s="33"/>
      <c r="W586" s="33"/>
      <c r="X586" s="33"/>
      <c r="Y586" s="33"/>
      <c r="Z586" s="33"/>
      <c r="AA586" s="33"/>
      <c r="AB586" s="33"/>
      <c r="AC586" s="33"/>
      <c r="AD586" s="33"/>
      <c r="AE586" s="33"/>
      <c r="AR586" s="170" t="s">
        <v>234</v>
      </c>
      <c r="AT586" s="170" t="s">
        <v>274</v>
      </c>
      <c r="AU586" s="170" t="s">
        <v>82</v>
      </c>
      <c r="AY586" s="18" t="s">
        <v>141</v>
      </c>
      <c r="BE586" s="171">
        <f>IF(N586="základní",J586,0)</f>
        <v>0</v>
      </c>
      <c r="BF586" s="171">
        <f>IF(N586="snížená",J586,0)</f>
        <v>0</v>
      </c>
      <c r="BG586" s="171">
        <f>IF(N586="zákl. přenesená",J586,0)</f>
        <v>0</v>
      </c>
      <c r="BH586" s="171">
        <f>IF(N586="sníž. přenesená",J586,0)</f>
        <v>0</v>
      </c>
      <c r="BI586" s="171">
        <f>IF(N586="nulová",J586,0)</f>
        <v>0</v>
      </c>
      <c r="BJ586" s="18" t="s">
        <v>80</v>
      </c>
      <c r="BK586" s="171">
        <f>ROUND(I586*H586,2)</f>
        <v>0</v>
      </c>
      <c r="BL586" s="18" t="s">
        <v>149</v>
      </c>
      <c r="BM586" s="170" t="s">
        <v>777</v>
      </c>
    </row>
    <row r="587" spans="1:65" s="2" customFormat="1" ht="11.25">
      <c r="A587" s="33"/>
      <c r="B587" s="34"/>
      <c r="C587" s="33"/>
      <c r="D587" s="172" t="s">
        <v>151</v>
      </c>
      <c r="E587" s="33"/>
      <c r="F587" s="173" t="s">
        <v>776</v>
      </c>
      <c r="G587" s="33"/>
      <c r="H587" s="33"/>
      <c r="I587" s="94"/>
      <c r="J587" s="33"/>
      <c r="K587" s="33"/>
      <c r="L587" s="34"/>
      <c r="M587" s="174"/>
      <c r="N587" s="175"/>
      <c r="O587" s="59"/>
      <c r="P587" s="59"/>
      <c r="Q587" s="59"/>
      <c r="R587" s="59"/>
      <c r="S587" s="59"/>
      <c r="T587" s="60"/>
      <c r="U587" s="33"/>
      <c r="V587" s="33"/>
      <c r="W587" s="33"/>
      <c r="X587" s="33"/>
      <c r="Y587" s="33"/>
      <c r="Z587" s="33"/>
      <c r="AA587" s="33"/>
      <c r="AB587" s="33"/>
      <c r="AC587" s="33"/>
      <c r="AD587" s="33"/>
      <c r="AE587" s="33"/>
      <c r="AT587" s="18" t="s">
        <v>151</v>
      </c>
      <c r="AU587" s="18" t="s">
        <v>82</v>
      </c>
    </row>
    <row r="588" spans="1:65" s="13" customFormat="1" ht="11.25">
      <c r="B588" s="177"/>
      <c r="D588" s="172" t="s">
        <v>155</v>
      </c>
      <c r="E588" s="178" t="s">
        <v>1</v>
      </c>
      <c r="F588" s="179" t="s">
        <v>778</v>
      </c>
      <c r="H588" s="180">
        <v>13</v>
      </c>
      <c r="I588" s="181"/>
      <c r="L588" s="177"/>
      <c r="M588" s="182"/>
      <c r="N588" s="183"/>
      <c r="O588" s="183"/>
      <c r="P588" s="183"/>
      <c r="Q588" s="183"/>
      <c r="R588" s="183"/>
      <c r="S588" s="183"/>
      <c r="T588" s="184"/>
      <c r="AT588" s="178" t="s">
        <v>155</v>
      </c>
      <c r="AU588" s="178" t="s">
        <v>82</v>
      </c>
      <c r="AV588" s="13" t="s">
        <v>82</v>
      </c>
      <c r="AW588" s="13" t="s">
        <v>29</v>
      </c>
      <c r="AX588" s="13" t="s">
        <v>80</v>
      </c>
      <c r="AY588" s="178" t="s">
        <v>141</v>
      </c>
    </row>
    <row r="589" spans="1:65" s="15" customFormat="1" ht="22.5">
      <c r="B589" s="193"/>
      <c r="D589" s="172" t="s">
        <v>155</v>
      </c>
      <c r="E589" s="194" t="s">
        <v>1</v>
      </c>
      <c r="F589" s="195" t="s">
        <v>458</v>
      </c>
      <c r="H589" s="194" t="s">
        <v>1</v>
      </c>
      <c r="I589" s="196"/>
      <c r="L589" s="193"/>
      <c r="M589" s="197"/>
      <c r="N589" s="198"/>
      <c r="O589" s="198"/>
      <c r="P589" s="198"/>
      <c r="Q589" s="198"/>
      <c r="R589" s="198"/>
      <c r="S589" s="198"/>
      <c r="T589" s="199"/>
      <c r="AT589" s="194" t="s">
        <v>155</v>
      </c>
      <c r="AU589" s="194" t="s">
        <v>82</v>
      </c>
      <c r="AV589" s="15" t="s">
        <v>80</v>
      </c>
      <c r="AW589" s="15" t="s">
        <v>29</v>
      </c>
      <c r="AX589" s="15" t="s">
        <v>72</v>
      </c>
      <c r="AY589" s="194" t="s">
        <v>141</v>
      </c>
    </row>
    <row r="590" spans="1:65" s="2" customFormat="1" ht="21.75" customHeight="1">
      <c r="A590" s="33"/>
      <c r="B590" s="158"/>
      <c r="C590" s="200" t="s">
        <v>779</v>
      </c>
      <c r="D590" s="200" t="s">
        <v>274</v>
      </c>
      <c r="E590" s="201" t="s">
        <v>780</v>
      </c>
      <c r="F590" s="202" t="s">
        <v>781</v>
      </c>
      <c r="G590" s="203" t="s">
        <v>216</v>
      </c>
      <c r="H590" s="204">
        <v>62</v>
      </c>
      <c r="I590" s="205"/>
      <c r="J590" s="206">
        <f>ROUND(I590*H590,2)</f>
        <v>0</v>
      </c>
      <c r="K590" s="202" t="s">
        <v>148</v>
      </c>
      <c r="L590" s="207"/>
      <c r="M590" s="208" t="s">
        <v>1</v>
      </c>
      <c r="N590" s="209" t="s">
        <v>37</v>
      </c>
      <c r="O590" s="59"/>
      <c r="P590" s="168">
        <f>O590*H590</f>
        <v>0</v>
      </c>
      <c r="Q590" s="168">
        <v>0.125</v>
      </c>
      <c r="R590" s="168">
        <f>Q590*H590</f>
        <v>7.75</v>
      </c>
      <c r="S590" s="168">
        <v>0</v>
      </c>
      <c r="T590" s="169">
        <f>S590*H590</f>
        <v>0</v>
      </c>
      <c r="U590" s="33"/>
      <c r="V590" s="33"/>
      <c r="W590" s="33"/>
      <c r="X590" s="33"/>
      <c r="Y590" s="33"/>
      <c r="Z590" s="33"/>
      <c r="AA590" s="33"/>
      <c r="AB590" s="33"/>
      <c r="AC590" s="33"/>
      <c r="AD590" s="33"/>
      <c r="AE590" s="33"/>
      <c r="AR590" s="170" t="s">
        <v>234</v>
      </c>
      <c r="AT590" s="170" t="s">
        <v>274</v>
      </c>
      <c r="AU590" s="170" t="s">
        <v>82</v>
      </c>
      <c r="AY590" s="18" t="s">
        <v>141</v>
      </c>
      <c r="BE590" s="171">
        <f>IF(N590="základní",J590,0)</f>
        <v>0</v>
      </c>
      <c r="BF590" s="171">
        <f>IF(N590="snížená",J590,0)</f>
        <v>0</v>
      </c>
      <c r="BG590" s="171">
        <f>IF(N590="zákl. přenesená",J590,0)</f>
        <v>0</v>
      </c>
      <c r="BH590" s="171">
        <f>IF(N590="sníž. přenesená",J590,0)</f>
        <v>0</v>
      </c>
      <c r="BI590" s="171">
        <f>IF(N590="nulová",J590,0)</f>
        <v>0</v>
      </c>
      <c r="BJ590" s="18" t="s">
        <v>80</v>
      </c>
      <c r="BK590" s="171">
        <f>ROUND(I590*H590,2)</f>
        <v>0</v>
      </c>
      <c r="BL590" s="18" t="s">
        <v>149</v>
      </c>
      <c r="BM590" s="170" t="s">
        <v>782</v>
      </c>
    </row>
    <row r="591" spans="1:65" s="2" customFormat="1" ht="11.25">
      <c r="A591" s="33"/>
      <c r="B591" s="34"/>
      <c r="C591" s="33"/>
      <c r="D591" s="172" t="s">
        <v>151</v>
      </c>
      <c r="E591" s="33"/>
      <c r="F591" s="173" t="s">
        <v>781</v>
      </c>
      <c r="G591" s="33"/>
      <c r="H591" s="33"/>
      <c r="I591" s="94"/>
      <c r="J591" s="33"/>
      <c r="K591" s="33"/>
      <c r="L591" s="34"/>
      <c r="M591" s="174"/>
      <c r="N591" s="175"/>
      <c r="O591" s="59"/>
      <c r="P591" s="59"/>
      <c r="Q591" s="59"/>
      <c r="R591" s="59"/>
      <c r="S591" s="59"/>
      <c r="T591" s="60"/>
      <c r="U591" s="33"/>
      <c r="V591" s="33"/>
      <c r="W591" s="33"/>
      <c r="X591" s="33"/>
      <c r="Y591" s="33"/>
      <c r="Z591" s="33"/>
      <c r="AA591" s="33"/>
      <c r="AB591" s="33"/>
      <c r="AC591" s="33"/>
      <c r="AD591" s="33"/>
      <c r="AE591" s="33"/>
      <c r="AT591" s="18" t="s">
        <v>151</v>
      </c>
      <c r="AU591" s="18" t="s">
        <v>82</v>
      </c>
    </row>
    <row r="592" spans="1:65" s="13" customFormat="1" ht="11.25">
      <c r="B592" s="177"/>
      <c r="D592" s="172" t="s">
        <v>155</v>
      </c>
      <c r="E592" s="178" t="s">
        <v>1</v>
      </c>
      <c r="F592" s="179" t="s">
        <v>783</v>
      </c>
      <c r="H592" s="180">
        <v>19</v>
      </c>
      <c r="I592" s="181"/>
      <c r="L592" s="177"/>
      <c r="M592" s="182"/>
      <c r="N592" s="183"/>
      <c r="O592" s="183"/>
      <c r="P592" s="183"/>
      <c r="Q592" s="183"/>
      <c r="R592" s="183"/>
      <c r="S592" s="183"/>
      <c r="T592" s="184"/>
      <c r="AT592" s="178" t="s">
        <v>155</v>
      </c>
      <c r="AU592" s="178" t="s">
        <v>82</v>
      </c>
      <c r="AV592" s="13" t="s">
        <v>82</v>
      </c>
      <c r="AW592" s="13" t="s">
        <v>29</v>
      </c>
      <c r="AX592" s="13" t="s">
        <v>72</v>
      </c>
      <c r="AY592" s="178" t="s">
        <v>141</v>
      </c>
    </row>
    <row r="593" spans="1:65" s="13" customFormat="1" ht="11.25">
      <c r="B593" s="177"/>
      <c r="D593" s="172" t="s">
        <v>155</v>
      </c>
      <c r="E593" s="178" t="s">
        <v>1</v>
      </c>
      <c r="F593" s="179" t="s">
        <v>784</v>
      </c>
      <c r="H593" s="180">
        <v>33</v>
      </c>
      <c r="I593" s="181"/>
      <c r="L593" s="177"/>
      <c r="M593" s="182"/>
      <c r="N593" s="183"/>
      <c r="O593" s="183"/>
      <c r="P593" s="183"/>
      <c r="Q593" s="183"/>
      <c r="R593" s="183"/>
      <c r="S593" s="183"/>
      <c r="T593" s="184"/>
      <c r="AT593" s="178" t="s">
        <v>155</v>
      </c>
      <c r="AU593" s="178" t="s">
        <v>82</v>
      </c>
      <c r="AV593" s="13" t="s">
        <v>82</v>
      </c>
      <c r="AW593" s="13" t="s">
        <v>29</v>
      </c>
      <c r="AX593" s="13" t="s">
        <v>72</v>
      </c>
      <c r="AY593" s="178" t="s">
        <v>141</v>
      </c>
    </row>
    <row r="594" spans="1:65" s="13" customFormat="1" ht="11.25">
      <c r="B594" s="177"/>
      <c r="D594" s="172" t="s">
        <v>155</v>
      </c>
      <c r="E594" s="178" t="s">
        <v>1</v>
      </c>
      <c r="F594" s="179" t="s">
        <v>785</v>
      </c>
      <c r="H594" s="180">
        <v>10</v>
      </c>
      <c r="I594" s="181"/>
      <c r="L594" s="177"/>
      <c r="M594" s="182"/>
      <c r="N594" s="183"/>
      <c r="O594" s="183"/>
      <c r="P594" s="183"/>
      <c r="Q594" s="183"/>
      <c r="R594" s="183"/>
      <c r="S594" s="183"/>
      <c r="T594" s="184"/>
      <c r="AT594" s="178" t="s">
        <v>155</v>
      </c>
      <c r="AU594" s="178" t="s">
        <v>82</v>
      </c>
      <c r="AV594" s="13" t="s">
        <v>82</v>
      </c>
      <c r="AW594" s="13" t="s">
        <v>29</v>
      </c>
      <c r="AX594" s="13" t="s">
        <v>72</v>
      </c>
      <c r="AY594" s="178" t="s">
        <v>141</v>
      </c>
    </row>
    <row r="595" spans="1:65" s="14" customFormat="1" ht="11.25">
      <c r="B595" s="185"/>
      <c r="D595" s="172" t="s">
        <v>155</v>
      </c>
      <c r="E595" s="186" t="s">
        <v>1</v>
      </c>
      <c r="F595" s="187" t="s">
        <v>158</v>
      </c>
      <c r="H595" s="188">
        <v>62</v>
      </c>
      <c r="I595" s="189"/>
      <c r="L595" s="185"/>
      <c r="M595" s="190"/>
      <c r="N595" s="191"/>
      <c r="O595" s="191"/>
      <c r="P595" s="191"/>
      <c r="Q595" s="191"/>
      <c r="R595" s="191"/>
      <c r="S595" s="191"/>
      <c r="T595" s="192"/>
      <c r="AT595" s="186" t="s">
        <v>155</v>
      </c>
      <c r="AU595" s="186" t="s">
        <v>82</v>
      </c>
      <c r="AV595" s="14" t="s">
        <v>149</v>
      </c>
      <c r="AW595" s="14" t="s">
        <v>29</v>
      </c>
      <c r="AX595" s="14" t="s">
        <v>80</v>
      </c>
      <c r="AY595" s="186" t="s">
        <v>141</v>
      </c>
    </row>
    <row r="596" spans="1:65" s="15" customFormat="1" ht="22.5">
      <c r="B596" s="193"/>
      <c r="D596" s="172" t="s">
        <v>155</v>
      </c>
      <c r="E596" s="194" t="s">
        <v>1</v>
      </c>
      <c r="F596" s="195" t="s">
        <v>458</v>
      </c>
      <c r="H596" s="194" t="s">
        <v>1</v>
      </c>
      <c r="I596" s="196"/>
      <c r="L596" s="193"/>
      <c r="M596" s="197"/>
      <c r="N596" s="198"/>
      <c r="O596" s="198"/>
      <c r="P596" s="198"/>
      <c r="Q596" s="198"/>
      <c r="R596" s="198"/>
      <c r="S596" s="198"/>
      <c r="T596" s="199"/>
      <c r="AT596" s="194" t="s">
        <v>155</v>
      </c>
      <c r="AU596" s="194" t="s">
        <v>82</v>
      </c>
      <c r="AV596" s="15" t="s">
        <v>80</v>
      </c>
      <c r="AW596" s="15" t="s">
        <v>29</v>
      </c>
      <c r="AX596" s="15" t="s">
        <v>72</v>
      </c>
      <c r="AY596" s="194" t="s">
        <v>141</v>
      </c>
    </row>
    <row r="597" spans="1:65" s="2" customFormat="1" ht="16.5" customHeight="1">
      <c r="A597" s="33"/>
      <c r="B597" s="158"/>
      <c r="C597" s="200" t="s">
        <v>786</v>
      </c>
      <c r="D597" s="200" t="s">
        <v>274</v>
      </c>
      <c r="E597" s="201" t="s">
        <v>787</v>
      </c>
      <c r="F597" s="202" t="s">
        <v>788</v>
      </c>
      <c r="G597" s="203" t="s">
        <v>216</v>
      </c>
      <c r="H597" s="204">
        <v>350</v>
      </c>
      <c r="I597" s="205"/>
      <c r="J597" s="206">
        <f>ROUND(I597*H597,2)</f>
        <v>0</v>
      </c>
      <c r="K597" s="202" t="s">
        <v>148</v>
      </c>
      <c r="L597" s="207"/>
      <c r="M597" s="208" t="s">
        <v>1</v>
      </c>
      <c r="N597" s="209" t="s">
        <v>37</v>
      </c>
      <c r="O597" s="59"/>
      <c r="P597" s="168">
        <f>O597*H597</f>
        <v>0</v>
      </c>
      <c r="Q597" s="168">
        <v>8.2000000000000003E-2</v>
      </c>
      <c r="R597" s="168">
        <f>Q597*H597</f>
        <v>28.700000000000003</v>
      </c>
      <c r="S597" s="168">
        <v>0</v>
      </c>
      <c r="T597" s="169">
        <f>S597*H597</f>
        <v>0</v>
      </c>
      <c r="U597" s="33"/>
      <c r="V597" s="33"/>
      <c r="W597" s="33"/>
      <c r="X597" s="33"/>
      <c r="Y597" s="33"/>
      <c r="Z597" s="33"/>
      <c r="AA597" s="33"/>
      <c r="AB597" s="33"/>
      <c r="AC597" s="33"/>
      <c r="AD597" s="33"/>
      <c r="AE597" s="33"/>
      <c r="AR597" s="170" t="s">
        <v>234</v>
      </c>
      <c r="AT597" s="170" t="s">
        <v>274</v>
      </c>
      <c r="AU597" s="170" t="s">
        <v>82</v>
      </c>
      <c r="AY597" s="18" t="s">
        <v>141</v>
      </c>
      <c r="BE597" s="171">
        <f>IF(N597="základní",J597,0)</f>
        <v>0</v>
      </c>
      <c r="BF597" s="171">
        <f>IF(N597="snížená",J597,0)</f>
        <v>0</v>
      </c>
      <c r="BG597" s="171">
        <f>IF(N597="zákl. přenesená",J597,0)</f>
        <v>0</v>
      </c>
      <c r="BH597" s="171">
        <f>IF(N597="sníž. přenesená",J597,0)</f>
        <v>0</v>
      </c>
      <c r="BI597" s="171">
        <f>IF(N597="nulová",J597,0)</f>
        <v>0</v>
      </c>
      <c r="BJ597" s="18" t="s">
        <v>80</v>
      </c>
      <c r="BK597" s="171">
        <f>ROUND(I597*H597,2)</f>
        <v>0</v>
      </c>
      <c r="BL597" s="18" t="s">
        <v>149</v>
      </c>
      <c r="BM597" s="170" t="s">
        <v>789</v>
      </c>
    </row>
    <row r="598" spans="1:65" s="2" customFormat="1" ht="11.25">
      <c r="A598" s="33"/>
      <c r="B598" s="34"/>
      <c r="C598" s="33"/>
      <c r="D598" s="172" t="s">
        <v>151</v>
      </c>
      <c r="E598" s="33"/>
      <c r="F598" s="173" t="s">
        <v>788</v>
      </c>
      <c r="G598" s="33"/>
      <c r="H598" s="33"/>
      <c r="I598" s="94"/>
      <c r="J598" s="33"/>
      <c r="K598" s="33"/>
      <c r="L598" s="34"/>
      <c r="M598" s="174"/>
      <c r="N598" s="175"/>
      <c r="O598" s="59"/>
      <c r="P598" s="59"/>
      <c r="Q598" s="59"/>
      <c r="R598" s="59"/>
      <c r="S598" s="59"/>
      <c r="T598" s="60"/>
      <c r="U598" s="33"/>
      <c r="V598" s="33"/>
      <c r="W598" s="33"/>
      <c r="X598" s="33"/>
      <c r="Y598" s="33"/>
      <c r="Z598" s="33"/>
      <c r="AA598" s="33"/>
      <c r="AB598" s="33"/>
      <c r="AC598" s="33"/>
      <c r="AD598" s="33"/>
      <c r="AE598" s="33"/>
      <c r="AT598" s="18" t="s">
        <v>151</v>
      </c>
      <c r="AU598" s="18" t="s">
        <v>82</v>
      </c>
    </row>
    <row r="599" spans="1:65" s="13" customFormat="1" ht="11.25">
      <c r="B599" s="177"/>
      <c r="D599" s="172" t="s">
        <v>155</v>
      </c>
      <c r="E599" s="178" t="s">
        <v>1</v>
      </c>
      <c r="F599" s="179" t="s">
        <v>759</v>
      </c>
      <c r="H599" s="180">
        <v>350</v>
      </c>
      <c r="I599" s="181"/>
      <c r="L599" s="177"/>
      <c r="M599" s="182"/>
      <c r="N599" s="183"/>
      <c r="O599" s="183"/>
      <c r="P599" s="183"/>
      <c r="Q599" s="183"/>
      <c r="R599" s="183"/>
      <c r="S599" s="183"/>
      <c r="T599" s="184"/>
      <c r="AT599" s="178" t="s">
        <v>155</v>
      </c>
      <c r="AU599" s="178" t="s">
        <v>82</v>
      </c>
      <c r="AV599" s="13" t="s">
        <v>82</v>
      </c>
      <c r="AW599" s="13" t="s">
        <v>29</v>
      </c>
      <c r="AX599" s="13" t="s">
        <v>80</v>
      </c>
      <c r="AY599" s="178" t="s">
        <v>141</v>
      </c>
    </row>
    <row r="600" spans="1:65" s="15" customFormat="1" ht="22.5">
      <c r="B600" s="193"/>
      <c r="D600" s="172" t="s">
        <v>155</v>
      </c>
      <c r="E600" s="194" t="s">
        <v>1</v>
      </c>
      <c r="F600" s="195" t="s">
        <v>458</v>
      </c>
      <c r="H600" s="194" t="s">
        <v>1</v>
      </c>
      <c r="I600" s="196"/>
      <c r="L600" s="193"/>
      <c r="M600" s="197"/>
      <c r="N600" s="198"/>
      <c r="O600" s="198"/>
      <c r="P600" s="198"/>
      <c r="Q600" s="198"/>
      <c r="R600" s="198"/>
      <c r="S600" s="198"/>
      <c r="T600" s="199"/>
      <c r="AT600" s="194" t="s">
        <v>155</v>
      </c>
      <c r="AU600" s="194" t="s">
        <v>82</v>
      </c>
      <c r="AV600" s="15" t="s">
        <v>80</v>
      </c>
      <c r="AW600" s="15" t="s">
        <v>29</v>
      </c>
      <c r="AX600" s="15" t="s">
        <v>72</v>
      </c>
      <c r="AY600" s="194" t="s">
        <v>141</v>
      </c>
    </row>
    <row r="601" spans="1:65" s="2" customFormat="1" ht="21.75" customHeight="1">
      <c r="A601" s="33"/>
      <c r="B601" s="158"/>
      <c r="C601" s="159" t="s">
        <v>790</v>
      </c>
      <c r="D601" s="159" t="s">
        <v>144</v>
      </c>
      <c r="E601" s="160" t="s">
        <v>791</v>
      </c>
      <c r="F601" s="161" t="s">
        <v>792</v>
      </c>
      <c r="G601" s="162" t="s">
        <v>216</v>
      </c>
      <c r="H601" s="163">
        <v>25.6</v>
      </c>
      <c r="I601" s="164"/>
      <c r="J601" s="165">
        <f>ROUND(I601*H601,2)</f>
        <v>0</v>
      </c>
      <c r="K601" s="161" t="s">
        <v>148</v>
      </c>
      <c r="L601" s="34"/>
      <c r="M601" s="166" t="s">
        <v>1</v>
      </c>
      <c r="N601" s="167" t="s">
        <v>37</v>
      </c>
      <c r="O601" s="59"/>
      <c r="P601" s="168">
        <f>O601*H601</f>
        <v>0</v>
      </c>
      <c r="Q601" s="168">
        <v>0</v>
      </c>
      <c r="R601" s="168">
        <f>Q601*H601</f>
        <v>0</v>
      </c>
      <c r="S601" s="168">
        <v>0</v>
      </c>
      <c r="T601" s="169">
        <f>S601*H601</f>
        <v>0</v>
      </c>
      <c r="U601" s="33"/>
      <c r="V601" s="33"/>
      <c r="W601" s="33"/>
      <c r="X601" s="33"/>
      <c r="Y601" s="33"/>
      <c r="Z601" s="33"/>
      <c r="AA601" s="33"/>
      <c r="AB601" s="33"/>
      <c r="AC601" s="33"/>
      <c r="AD601" s="33"/>
      <c r="AE601" s="33"/>
      <c r="AR601" s="170" t="s">
        <v>149</v>
      </c>
      <c r="AT601" s="170" t="s">
        <v>144</v>
      </c>
      <c r="AU601" s="170" t="s">
        <v>82</v>
      </c>
      <c r="AY601" s="18" t="s">
        <v>141</v>
      </c>
      <c r="BE601" s="171">
        <f>IF(N601="základní",J601,0)</f>
        <v>0</v>
      </c>
      <c r="BF601" s="171">
        <f>IF(N601="snížená",J601,0)</f>
        <v>0</v>
      </c>
      <c r="BG601" s="171">
        <f>IF(N601="zákl. přenesená",J601,0)</f>
        <v>0</v>
      </c>
      <c r="BH601" s="171">
        <f>IF(N601="sníž. přenesená",J601,0)</f>
        <v>0</v>
      </c>
      <c r="BI601" s="171">
        <f>IF(N601="nulová",J601,0)</f>
        <v>0</v>
      </c>
      <c r="BJ601" s="18" t="s">
        <v>80</v>
      </c>
      <c r="BK601" s="171">
        <f>ROUND(I601*H601,2)</f>
        <v>0</v>
      </c>
      <c r="BL601" s="18" t="s">
        <v>149</v>
      </c>
      <c r="BM601" s="170" t="s">
        <v>793</v>
      </c>
    </row>
    <row r="602" spans="1:65" s="2" customFormat="1" ht="11.25">
      <c r="A602" s="33"/>
      <c r="B602" s="34"/>
      <c r="C602" s="33"/>
      <c r="D602" s="172" t="s">
        <v>151</v>
      </c>
      <c r="E602" s="33"/>
      <c r="F602" s="173" t="s">
        <v>792</v>
      </c>
      <c r="G602" s="33"/>
      <c r="H602" s="33"/>
      <c r="I602" s="94"/>
      <c r="J602" s="33"/>
      <c r="K602" s="33"/>
      <c r="L602" s="34"/>
      <c r="M602" s="174"/>
      <c r="N602" s="175"/>
      <c r="O602" s="59"/>
      <c r="P602" s="59"/>
      <c r="Q602" s="59"/>
      <c r="R602" s="59"/>
      <c r="S602" s="59"/>
      <c r="T602" s="60"/>
      <c r="U602" s="33"/>
      <c r="V602" s="33"/>
      <c r="W602" s="33"/>
      <c r="X602" s="33"/>
      <c r="Y602" s="33"/>
      <c r="Z602" s="33"/>
      <c r="AA602" s="33"/>
      <c r="AB602" s="33"/>
      <c r="AC602" s="33"/>
      <c r="AD602" s="33"/>
      <c r="AE602" s="33"/>
      <c r="AT602" s="18" t="s">
        <v>151</v>
      </c>
      <c r="AU602" s="18" t="s">
        <v>82</v>
      </c>
    </row>
    <row r="603" spans="1:65" s="13" customFormat="1" ht="11.25">
      <c r="B603" s="177"/>
      <c r="D603" s="172" t="s">
        <v>155</v>
      </c>
      <c r="E603" s="178" t="s">
        <v>1</v>
      </c>
      <c r="F603" s="179" t="s">
        <v>794</v>
      </c>
      <c r="H603" s="180">
        <v>25.6</v>
      </c>
      <c r="I603" s="181"/>
      <c r="L603" s="177"/>
      <c r="M603" s="182"/>
      <c r="N603" s="183"/>
      <c r="O603" s="183"/>
      <c r="P603" s="183"/>
      <c r="Q603" s="183"/>
      <c r="R603" s="183"/>
      <c r="S603" s="183"/>
      <c r="T603" s="184"/>
      <c r="AT603" s="178" t="s">
        <v>155</v>
      </c>
      <c r="AU603" s="178" t="s">
        <v>82</v>
      </c>
      <c r="AV603" s="13" t="s">
        <v>82</v>
      </c>
      <c r="AW603" s="13" t="s">
        <v>29</v>
      </c>
      <c r="AX603" s="13" t="s">
        <v>80</v>
      </c>
      <c r="AY603" s="178" t="s">
        <v>141</v>
      </c>
    </row>
    <row r="604" spans="1:65" s="15" customFormat="1" ht="22.5">
      <c r="B604" s="193"/>
      <c r="D604" s="172" t="s">
        <v>155</v>
      </c>
      <c r="E604" s="194" t="s">
        <v>1</v>
      </c>
      <c r="F604" s="195" t="s">
        <v>458</v>
      </c>
      <c r="H604" s="194" t="s">
        <v>1</v>
      </c>
      <c r="I604" s="196"/>
      <c r="L604" s="193"/>
      <c r="M604" s="197"/>
      <c r="N604" s="198"/>
      <c r="O604" s="198"/>
      <c r="P604" s="198"/>
      <c r="Q604" s="198"/>
      <c r="R604" s="198"/>
      <c r="S604" s="198"/>
      <c r="T604" s="199"/>
      <c r="AT604" s="194" t="s">
        <v>155</v>
      </c>
      <c r="AU604" s="194" t="s">
        <v>82</v>
      </c>
      <c r="AV604" s="15" t="s">
        <v>80</v>
      </c>
      <c r="AW604" s="15" t="s">
        <v>29</v>
      </c>
      <c r="AX604" s="15" t="s">
        <v>72</v>
      </c>
      <c r="AY604" s="194" t="s">
        <v>141</v>
      </c>
    </row>
    <row r="605" spans="1:65" s="2" customFormat="1" ht="16.5" customHeight="1">
      <c r="A605" s="33"/>
      <c r="B605" s="158"/>
      <c r="C605" s="200" t="s">
        <v>795</v>
      </c>
      <c r="D605" s="200" t="s">
        <v>274</v>
      </c>
      <c r="E605" s="201" t="s">
        <v>796</v>
      </c>
      <c r="F605" s="202" t="s">
        <v>797</v>
      </c>
      <c r="G605" s="203" t="s">
        <v>216</v>
      </c>
      <c r="H605" s="204">
        <v>25.6</v>
      </c>
      <c r="I605" s="205"/>
      <c r="J605" s="206">
        <f>ROUND(I605*H605,2)</f>
        <v>0</v>
      </c>
      <c r="K605" s="202" t="s">
        <v>148</v>
      </c>
      <c r="L605" s="207"/>
      <c r="M605" s="208" t="s">
        <v>1</v>
      </c>
      <c r="N605" s="209" t="s">
        <v>37</v>
      </c>
      <c r="O605" s="59"/>
      <c r="P605" s="168">
        <f>O605*H605</f>
        <v>0</v>
      </c>
      <c r="Q605" s="168">
        <v>0</v>
      </c>
      <c r="R605" s="168">
        <f>Q605*H605</f>
        <v>0</v>
      </c>
      <c r="S605" s="168">
        <v>0</v>
      </c>
      <c r="T605" s="169">
        <f>S605*H605</f>
        <v>0</v>
      </c>
      <c r="U605" s="33"/>
      <c r="V605" s="33"/>
      <c r="W605" s="33"/>
      <c r="X605" s="33"/>
      <c r="Y605" s="33"/>
      <c r="Z605" s="33"/>
      <c r="AA605" s="33"/>
      <c r="AB605" s="33"/>
      <c r="AC605" s="33"/>
      <c r="AD605" s="33"/>
      <c r="AE605" s="33"/>
      <c r="AR605" s="170" t="s">
        <v>234</v>
      </c>
      <c r="AT605" s="170" t="s">
        <v>274</v>
      </c>
      <c r="AU605" s="170" t="s">
        <v>82</v>
      </c>
      <c r="AY605" s="18" t="s">
        <v>141</v>
      </c>
      <c r="BE605" s="171">
        <f>IF(N605="základní",J605,0)</f>
        <v>0</v>
      </c>
      <c r="BF605" s="171">
        <f>IF(N605="snížená",J605,0)</f>
        <v>0</v>
      </c>
      <c r="BG605" s="171">
        <f>IF(N605="zákl. přenesená",J605,0)</f>
        <v>0</v>
      </c>
      <c r="BH605" s="171">
        <f>IF(N605="sníž. přenesená",J605,0)</f>
        <v>0</v>
      </c>
      <c r="BI605" s="171">
        <f>IF(N605="nulová",J605,0)</f>
        <v>0</v>
      </c>
      <c r="BJ605" s="18" t="s">
        <v>80</v>
      </c>
      <c r="BK605" s="171">
        <f>ROUND(I605*H605,2)</f>
        <v>0</v>
      </c>
      <c r="BL605" s="18" t="s">
        <v>149</v>
      </c>
      <c r="BM605" s="170" t="s">
        <v>798</v>
      </c>
    </row>
    <row r="606" spans="1:65" s="2" customFormat="1" ht="11.25">
      <c r="A606" s="33"/>
      <c r="B606" s="34"/>
      <c r="C606" s="33"/>
      <c r="D606" s="172" t="s">
        <v>151</v>
      </c>
      <c r="E606" s="33"/>
      <c r="F606" s="173" t="s">
        <v>797</v>
      </c>
      <c r="G606" s="33"/>
      <c r="H606" s="33"/>
      <c r="I606" s="94"/>
      <c r="J606" s="33"/>
      <c r="K606" s="33"/>
      <c r="L606" s="34"/>
      <c r="M606" s="174"/>
      <c r="N606" s="175"/>
      <c r="O606" s="59"/>
      <c r="P606" s="59"/>
      <c r="Q606" s="59"/>
      <c r="R606" s="59"/>
      <c r="S606" s="59"/>
      <c r="T606" s="60"/>
      <c r="U606" s="33"/>
      <c r="V606" s="33"/>
      <c r="W606" s="33"/>
      <c r="X606" s="33"/>
      <c r="Y606" s="33"/>
      <c r="Z606" s="33"/>
      <c r="AA606" s="33"/>
      <c r="AB606" s="33"/>
      <c r="AC606" s="33"/>
      <c r="AD606" s="33"/>
      <c r="AE606" s="33"/>
      <c r="AT606" s="18" t="s">
        <v>151</v>
      </c>
      <c r="AU606" s="18" t="s">
        <v>82</v>
      </c>
    </row>
    <row r="607" spans="1:65" s="13" customFormat="1" ht="11.25">
      <c r="B607" s="177"/>
      <c r="D607" s="172" t="s">
        <v>155</v>
      </c>
      <c r="E607" s="178" t="s">
        <v>1</v>
      </c>
      <c r="F607" s="179" t="s">
        <v>794</v>
      </c>
      <c r="H607" s="180">
        <v>25.6</v>
      </c>
      <c r="I607" s="181"/>
      <c r="L607" s="177"/>
      <c r="M607" s="182"/>
      <c r="N607" s="183"/>
      <c r="O607" s="183"/>
      <c r="P607" s="183"/>
      <c r="Q607" s="183"/>
      <c r="R607" s="183"/>
      <c r="S607" s="183"/>
      <c r="T607" s="184"/>
      <c r="AT607" s="178" t="s">
        <v>155</v>
      </c>
      <c r="AU607" s="178" t="s">
        <v>82</v>
      </c>
      <c r="AV607" s="13" t="s">
        <v>82</v>
      </c>
      <c r="AW607" s="13" t="s">
        <v>29</v>
      </c>
      <c r="AX607" s="13" t="s">
        <v>80</v>
      </c>
      <c r="AY607" s="178" t="s">
        <v>141</v>
      </c>
    </row>
    <row r="608" spans="1:65" s="15" customFormat="1" ht="22.5">
      <c r="B608" s="193"/>
      <c r="D608" s="172" t="s">
        <v>155</v>
      </c>
      <c r="E608" s="194" t="s">
        <v>1</v>
      </c>
      <c r="F608" s="195" t="s">
        <v>458</v>
      </c>
      <c r="H608" s="194" t="s">
        <v>1</v>
      </c>
      <c r="I608" s="196"/>
      <c r="L608" s="193"/>
      <c r="M608" s="197"/>
      <c r="N608" s="198"/>
      <c r="O608" s="198"/>
      <c r="P608" s="198"/>
      <c r="Q608" s="198"/>
      <c r="R608" s="198"/>
      <c r="S608" s="198"/>
      <c r="T608" s="199"/>
      <c r="AT608" s="194" t="s">
        <v>155</v>
      </c>
      <c r="AU608" s="194" t="s">
        <v>82</v>
      </c>
      <c r="AV608" s="15" t="s">
        <v>80</v>
      </c>
      <c r="AW608" s="15" t="s">
        <v>29</v>
      </c>
      <c r="AX608" s="15" t="s">
        <v>72</v>
      </c>
      <c r="AY608" s="194" t="s">
        <v>141</v>
      </c>
    </row>
    <row r="609" spans="1:65" s="2" customFormat="1" ht="21.75" customHeight="1">
      <c r="A609" s="33"/>
      <c r="B609" s="158"/>
      <c r="C609" s="159" t="s">
        <v>799</v>
      </c>
      <c r="D609" s="159" t="s">
        <v>144</v>
      </c>
      <c r="E609" s="160" t="s">
        <v>800</v>
      </c>
      <c r="F609" s="161" t="s">
        <v>801</v>
      </c>
      <c r="G609" s="162" t="s">
        <v>216</v>
      </c>
      <c r="H609" s="163">
        <v>290</v>
      </c>
      <c r="I609" s="164"/>
      <c r="J609" s="165">
        <f>ROUND(I609*H609,2)</f>
        <v>0</v>
      </c>
      <c r="K609" s="161" t="s">
        <v>148</v>
      </c>
      <c r="L609" s="34"/>
      <c r="M609" s="166" t="s">
        <v>1</v>
      </c>
      <c r="N609" s="167" t="s">
        <v>37</v>
      </c>
      <c r="O609" s="59"/>
      <c r="P609" s="168">
        <f>O609*H609</f>
        <v>0</v>
      </c>
      <c r="Q609" s="168">
        <v>6.0999999999999997E-4</v>
      </c>
      <c r="R609" s="168">
        <f>Q609*H609</f>
        <v>0.1769</v>
      </c>
      <c r="S609" s="168">
        <v>0</v>
      </c>
      <c r="T609" s="169">
        <f>S609*H609</f>
        <v>0</v>
      </c>
      <c r="U609" s="33"/>
      <c r="V609" s="33"/>
      <c r="W609" s="33"/>
      <c r="X609" s="33"/>
      <c r="Y609" s="33"/>
      <c r="Z609" s="33"/>
      <c r="AA609" s="33"/>
      <c r="AB609" s="33"/>
      <c r="AC609" s="33"/>
      <c r="AD609" s="33"/>
      <c r="AE609" s="33"/>
      <c r="AR609" s="170" t="s">
        <v>149</v>
      </c>
      <c r="AT609" s="170" t="s">
        <v>144</v>
      </c>
      <c r="AU609" s="170" t="s">
        <v>82</v>
      </c>
      <c r="AY609" s="18" t="s">
        <v>141</v>
      </c>
      <c r="BE609" s="171">
        <f>IF(N609="základní",J609,0)</f>
        <v>0</v>
      </c>
      <c r="BF609" s="171">
        <f>IF(N609="snížená",J609,0)</f>
        <v>0</v>
      </c>
      <c r="BG609" s="171">
        <f>IF(N609="zákl. přenesená",J609,0)</f>
        <v>0</v>
      </c>
      <c r="BH609" s="171">
        <f>IF(N609="sníž. přenesená",J609,0)</f>
        <v>0</v>
      </c>
      <c r="BI609" s="171">
        <f>IF(N609="nulová",J609,0)</f>
        <v>0</v>
      </c>
      <c r="BJ609" s="18" t="s">
        <v>80</v>
      </c>
      <c r="BK609" s="171">
        <f>ROUND(I609*H609,2)</f>
        <v>0</v>
      </c>
      <c r="BL609" s="18" t="s">
        <v>149</v>
      </c>
      <c r="BM609" s="170" t="s">
        <v>802</v>
      </c>
    </row>
    <row r="610" spans="1:65" s="2" customFormat="1" ht="39">
      <c r="A610" s="33"/>
      <c r="B610" s="34"/>
      <c r="C610" s="33"/>
      <c r="D610" s="172" t="s">
        <v>151</v>
      </c>
      <c r="E610" s="33"/>
      <c r="F610" s="173" t="s">
        <v>803</v>
      </c>
      <c r="G610" s="33"/>
      <c r="H610" s="33"/>
      <c r="I610" s="94"/>
      <c r="J610" s="33"/>
      <c r="K610" s="33"/>
      <c r="L610" s="34"/>
      <c r="M610" s="174"/>
      <c r="N610" s="175"/>
      <c r="O610" s="59"/>
      <c r="P610" s="59"/>
      <c r="Q610" s="59"/>
      <c r="R610" s="59"/>
      <c r="S610" s="59"/>
      <c r="T610" s="60"/>
      <c r="U610" s="33"/>
      <c r="V610" s="33"/>
      <c r="W610" s="33"/>
      <c r="X610" s="33"/>
      <c r="Y610" s="33"/>
      <c r="Z610" s="33"/>
      <c r="AA610" s="33"/>
      <c r="AB610" s="33"/>
      <c r="AC610" s="33"/>
      <c r="AD610" s="33"/>
      <c r="AE610" s="33"/>
      <c r="AT610" s="18" t="s">
        <v>151</v>
      </c>
      <c r="AU610" s="18" t="s">
        <v>82</v>
      </c>
    </row>
    <row r="611" spans="1:65" s="2" customFormat="1" ht="29.25">
      <c r="A611" s="33"/>
      <c r="B611" s="34"/>
      <c r="C611" s="33"/>
      <c r="D611" s="172" t="s">
        <v>153</v>
      </c>
      <c r="E611" s="33"/>
      <c r="F611" s="176" t="s">
        <v>804</v>
      </c>
      <c r="G611" s="33"/>
      <c r="H611" s="33"/>
      <c r="I611" s="94"/>
      <c r="J611" s="33"/>
      <c r="K611" s="33"/>
      <c r="L611" s="34"/>
      <c r="M611" s="174"/>
      <c r="N611" s="175"/>
      <c r="O611" s="59"/>
      <c r="P611" s="59"/>
      <c r="Q611" s="59"/>
      <c r="R611" s="59"/>
      <c r="S611" s="59"/>
      <c r="T611" s="60"/>
      <c r="U611" s="33"/>
      <c r="V611" s="33"/>
      <c r="W611" s="33"/>
      <c r="X611" s="33"/>
      <c r="Y611" s="33"/>
      <c r="Z611" s="33"/>
      <c r="AA611" s="33"/>
      <c r="AB611" s="33"/>
      <c r="AC611" s="33"/>
      <c r="AD611" s="33"/>
      <c r="AE611" s="33"/>
      <c r="AT611" s="18" t="s">
        <v>153</v>
      </c>
      <c r="AU611" s="18" t="s">
        <v>82</v>
      </c>
    </row>
    <row r="612" spans="1:65" s="13" customFormat="1" ht="22.5">
      <c r="B612" s="177"/>
      <c r="D612" s="172" t="s">
        <v>155</v>
      </c>
      <c r="E612" s="178" t="s">
        <v>1</v>
      </c>
      <c r="F612" s="179" t="s">
        <v>805</v>
      </c>
      <c r="H612" s="180">
        <v>30</v>
      </c>
      <c r="I612" s="181"/>
      <c r="L612" s="177"/>
      <c r="M612" s="182"/>
      <c r="N612" s="183"/>
      <c r="O612" s="183"/>
      <c r="P612" s="183"/>
      <c r="Q612" s="183"/>
      <c r="R612" s="183"/>
      <c r="S612" s="183"/>
      <c r="T612" s="184"/>
      <c r="AT612" s="178" t="s">
        <v>155</v>
      </c>
      <c r="AU612" s="178" t="s">
        <v>82</v>
      </c>
      <c r="AV612" s="13" t="s">
        <v>82</v>
      </c>
      <c r="AW612" s="13" t="s">
        <v>29</v>
      </c>
      <c r="AX612" s="13" t="s">
        <v>72</v>
      </c>
      <c r="AY612" s="178" t="s">
        <v>141</v>
      </c>
    </row>
    <row r="613" spans="1:65" s="13" customFormat="1" ht="22.5">
      <c r="B613" s="177"/>
      <c r="D613" s="172" t="s">
        <v>155</v>
      </c>
      <c r="E613" s="178" t="s">
        <v>1</v>
      </c>
      <c r="F613" s="179" t="s">
        <v>806</v>
      </c>
      <c r="H613" s="180">
        <v>260</v>
      </c>
      <c r="I613" s="181"/>
      <c r="L613" s="177"/>
      <c r="M613" s="182"/>
      <c r="N613" s="183"/>
      <c r="O613" s="183"/>
      <c r="P613" s="183"/>
      <c r="Q613" s="183"/>
      <c r="R613" s="183"/>
      <c r="S613" s="183"/>
      <c r="T613" s="184"/>
      <c r="AT613" s="178" t="s">
        <v>155</v>
      </c>
      <c r="AU613" s="178" t="s">
        <v>82</v>
      </c>
      <c r="AV613" s="13" t="s">
        <v>82</v>
      </c>
      <c r="AW613" s="13" t="s">
        <v>29</v>
      </c>
      <c r="AX613" s="13" t="s">
        <v>72</v>
      </c>
      <c r="AY613" s="178" t="s">
        <v>141</v>
      </c>
    </row>
    <row r="614" spans="1:65" s="14" customFormat="1" ht="11.25">
      <c r="B614" s="185"/>
      <c r="D614" s="172" t="s">
        <v>155</v>
      </c>
      <c r="E614" s="186" t="s">
        <v>1</v>
      </c>
      <c r="F614" s="187" t="s">
        <v>158</v>
      </c>
      <c r="H614" s="188">
        <v>290</v>
      </c>
      <c r="I614" s="189"/>
      <c r="L614" s="185"/>
      <c r="M614" s="190"/>
      <c r="N614" s="191"/>
      <c r="O614" s="191"/>
      <c r="P614" s="191"/>
      <c r="Q614" s="191"/>
      <c r="R614" s="191"/>
      <c r="S614" s="191"/>
      <c r="T614" s="192"/>
      <c r="AT614" s="186" t="s">
        <v>155</v>
      </c>
      <c r="AU614" s="186" t="s">
        <v>82</v>
      </c>
      <c r="AV614" s="14" t="s">
        <v>149</v>
      </c>
      <c r="AW614" s="14" t="s">
        <v>29</v>
      </c>
      <c r="AX614" s="14" t="s">
        <v>80</v>
      </c>
      <c r="AY614" s="186" t="s">
        <v>141</v>
      </c>
    </row>
    <row r="615" spans="1:65" s="2" customFormat="1" ht="21.75" customHeight="1">
      <c r="A615" s="33"/>
      <c r="B615" s="158"/>
      <c r="C615" s="159" t="s">
        <v>807</v>
      </c>
      <c r="D615" s="159" t="s">
        <v>144</v>
      </c>
      <c r="E615" s="160" t="s">
        <v>808</v>
      </c>
      <c r="F615" s="161" t="s">
        <v>809</v>
      </c>
      <c r="G615" s="162" t="s">
        <v>169</v>
      </c>
      <c r="H615" s="163">
        <v>30</v>
      </c>
      <c r="I615" s="164"/>
      <c r="J615" s="165">
        <f>ROUND(I615*H615,2)</f>
        <v>0</v>
      </c>
      <c r="K615" s="161" t="s">
        <v>148</v>
      </c>
      <c r="L615" s="34"/>
      <c r="M615" s="166" t="s">
        <v>1</v>
      </c>
      <c r="N615" s="167" t="s">
        <v>37</v>
      </c>
      <c r="O615" s="59"/>
      <c r="P615" s="168">
        <f>O615*H615</f>
        <v>0</v>
      </c>
      <c r="Q615" s="168">
        <v>0</v>
      </c>
      <c r="R615" s="168">
        <f>Q615*H615</f>
        <v>0</v>
      </c>
      <c r="S615" s="168">
        <v>0</v>
      </c>
      <c r="T615" s="169">
        <f>S615*H615</f>
        <v>0</v>
      </c>
      <c r="U615" s="33"/>
      <c r="V615" s="33"/>
      <c r="W615" s="33"/>
      <c r="X615" s="33"/>
      <c r="Y615" s="33"/>
      <c r="Z615" s="33"/>
      <c r="AA615" s="33"/>
      <c r="AB615" s="33"/>
      <c r="AC615" s="33"/>
      <c r="AD615" s="33"/>
      <c r="AE615" s="33"/>
      <c r="AR615" s="170" t="s">
        <v>149</v>
      </c>
      <c r="AT615" s="170" t="s">
        <v>144</v>
      </c>
      <c r="AU615" s="170" t="s">
        <v>82</v>
      </c>
      <c r="AY615" s="18" t="s">
        <v>141</v>
      </c>
      <c r="BE615" s="171">
        <f>IF(N615="základní",J615,0)</f>
        <v>0</v>
      </c>
      <c r="BF615" s="171">
        <f>IF(N615="snížená",J615,0)</f>
        <v>0</v>
      </c>
      <c r="BG615" s="171">
        <f>IF(N615="zákl. přenesená",J615,0)</f>
        <v>0</v>
      </c>
      <c r="BH615" s="171">
        <f>IF(N615="sníž. přenesená",J615,0)</f>
        <v>0</v>
      </c>
      <c r="BI615" s="171">
        <f>IF(N615="nulová",J615,0)</f>
        <v>0</v>
      </c>
      <c r="BJ615" s="18" t="s">
        <v>80</v>
      </c>
      <c r="BK615" s="171">
        <f>ROUND(I615*H615,2)</f>
        <v>0</v>
      </c>
      <c r="BL615" s="18" t="s">
        <v>149</v>
      </c>
      <c r="BM615" s="170" t="s">
        <v>810</v>
      </c>
    </row>
    <row r="616" spans="1:65" s="2" customFormat="1" ht="11.25">
      <c r="A616" s="33"/>
      <c r="B616" s="34"/>
      <c r="C616" s="33"/>
      <c r="D616" s="172" t="s">
        <v>151</v>
      </c>
      <c r="E616" s="33"/>
      <c r="F616" s="173" t="s">
        <v>809</v>
      </c>
      <c r="G616" s="33"/>
      <c r="H616" s="33"/>
      <c r="I616" s="94"/>
      <c r="J616" s="33"/>
      <c r="K616" s="33"/>
      <c r="L616" s="34"/>
      <c r="M616" s="174"/>
      <c r="N616" s="175"/>
      <c r="O616" s="59"/>
      <c r="P616" s="59"/>
      <c r="Q616" s="59"/>
      <c r="R616" s="59"/>
      <c r="S616" s="59"/>
      <c r="T616" s="60"/>
      <c r="U616" s="33"/>
      <c r="V616" s="33"/>
      <c r="W616" s="33"/>
      <c r="X616" s="33"/>
      <c r="Y616" s="33"/>
      <c r="Z616" s="33"/>
      <c r="AA616" s="33"/>
      <c r="AB616" s="33"/>
      <c r="AC616" s="33"/>
      <c r="AD616" s="33"/>
      <c r="AE616" s="33"/>
      <c r="AT616" s="18" t="s">
        <v>151</v>
      </c>
      <c r="AU616" s="18" t="s">
        <v>82</v>
      </c>
    </row>
    <row r="617" spans="1:65" s="15" customFormat="1" ht="33.75">
      <c r="B617" s="193"/>
      <c r="D617" s="172" t="s">
        <v>155</v>
      </c>
      <c r="E617" s="194" t="s">
        <v>1</v>
      </c>
      <c r="F617" s="195" t="s">
        <v>811</v>
      </c>
      <c r="H617" s="194" t="s">
        <v>1</v>
      </c>
      <c r="I617" s="196"/>
      <c r="L617" s="193"/>
      <c r="M617" s="197"/>
      <c r="N617" s="198"/>
      <c r="O617" s="198"/>
      <c r="P617" s="198"/>
      <c r="Q617" s="198"/>
      <c r="R617" s="198"/>
      <c r="S617" s="198"/>
      <c r="T617" s="199"/>
      <c r="AT617" s="194" t="s">
        <v>155</v>
      </c>
      <c r="AU617" s="194" t="s">
        <v>82</v>
      </c>
      <c r="AV617" s="15" t="s">
        <v>80</v>
      </c>
      <c r="AW617" s="15" t="s">
        <v>29</v>
      </c>
      <c r="AX617" s="15" t="s">
        <v>72</v>
      </c>
      <c r="AY617" s="194" t="s">
        <v>141</v>
      </c>
    </row>
    <row r="618" spans="1:65" s="13" customFormat="1" ht="22.5">
      <c r="B618" s="177"/>
      <c r="D618" s="172" t="s">
        <v>155</v>
      </c>
      <c r="E618" s="178" t="s">
        <v>1</v>
      </c>
      <c r="F618" s="179" t="s">
        <v>812</v>
      </c>
      <c r="H618" s="180">
        <v>30</v>
      </c>
      <c r="I618" s="181"/>
      <c r="L618" s="177"/>
      <c r="M618" s="182"/>
      <c r="N618" s="183"/>
      <c r="O618" s="183"/>
      <c r="P618" s="183"/>
      <c r="Q618" s="183"/>
      <c r="R618" s="183"/>
      <c r="S618" s="183"/>
      <c r="T618" s="184"/>
      <c r="AT618" s="178" t="s">
        <v>155</v>
      </c>
      <c r="AU618" s="178" t="s">
        <v>82</v>
      </c>
      <c r="AV618" s="13" t="s">
        <v>82</v>
      </c>
      <c r="AW618" s="13" t="s">
        <v>29</v>
      </c>
      <c r="AX618" s="13" t="s">
        <v>80</v>
      </c>
      <c r="AY618" s="178" t="s">
        <v>141</v>
      </c>
    </row>
    <row r="619" spans="1:65" s="2" customFormat="1" ht="16.5" customHeight="1">
      <c r="A619" s="33"/>
      <c r="B619" s="158"/>
      <c r="C619" s="159" t="s">
        <v>813</v>
      </c>
      <c r="D619" s="159" t="s">
        <v>144</v>
      </c>
      <c r="E619" s="160" t="s">
        <v>814</v>
      </c>
      <c r="F619" s="161" t="s">
        <v>815</v>
      </c>
      <c r="G619" s="162" t="s">
        <v>216</v>
      </c>
      <c r="H619" s="163">
        <v>30</v>
      </c>
      <c r="I619" s="164"/>
      <c r="J619" s="165">
        <f>ROUND(I619*H619,2)</f>
        <v>0</v>
      </c>
      <c r="K619" s="161" t="s">
        <v>148</v>
      </c>
      <c r="L619" s="34"/>
      <c r="M619" s="166" t="s">
        <v>1</v>
      </c>
      <c r="N619" s="167" t="s">
        <v>37</v>
      </c>
      <c r="O619" s="59"/>
      <c r="P619" s="168">
        <f>O619*H619</f>
        <v>0</v>
      </c>
      <c r="Q619" s="168">
        <v>0</v>
      </c>
      <c r="R619" s="168">
        <f>Q619*H619</f>
        <v>0</v>
      </c>
      <c r="S619" s="168">
        <v>0</v>
      </c>
      <c r="T619" s="169">
        <f>S619*H619</f>
        <v>0</v>
      </c>
      <c r="U619" s="33"/>
      <c r="V619" s="33"/>
      <c r="W619" s="33"/>
      <c r="X619" s="33"/>
      <c r="Y619" s="33"/>
      <c r="Z619" s="33"/>
      <c r="AA619" s="33"/>
      <c r="AB619" s="33"/>
      <c r="AC619" s="33"/>
      <c r="AD619" s="33"/>
      <c r="AE619" s="33"/>
      <c r="AR619" s="170" t="s">
        <v>149</v>
      </c>
      <c r="AT619" s="170" t="s">
        <v>144</v>
      </c>
      <c r="AU619" s="170" t="s">
        <v>82</v>
      </c>
      <c r="AY619" s="18" t="s">
        <v>141</v>
      </c>
      <c r="BE619" s="171">
        <f>IF(N619="základní",J619,0)</f>
        <v>0</v>
      </c>
      <c r="BF619" s="171">
        <f>IF(N619="snížená",J619,0)</f>
        <v>0</v>
      </c>
      <c r="BG619" s="171">
        <f>IF(N619="zákl. přenesená",J619,0)</f>
        <v>0</v>
      </c>
      <c r="BH619" s="171">
        <f>IF(N619="sníž. přenesená",J619,0)</f>
        <v>0</v>
      </c>
      <c r="BI619" s="171">
        <f>IF(N619="nulová",J619,0)</f>
        <v>0</v>
      </c>
      <c r="BJ619" s="18" t="s">
        <v>80</v>
      </c>
      <c r="BK619" s="171">
        <f>ROUND(I619*H619,2)</f>
        <v>0</v>
      </c>
      <c r="BL619" s="18" t="s">
        <v>149</v>
      </c>
      <c r="BM619" s="170" t="s">
        <v>816</v>
      </c>
    </row>
    <row r="620" spans="1:65" s="2" customFormat="1" ht="19.5">
      <c r="A620" s="33"/>
      <c r="B620" s="34"/>
      <c r="C620" s="33"/>
      <c r="D620" s="172" t="s">
        <v>151</v>
      </c>
      <c r="E620" s="33"/>
      <c r="F620" s="173" t="s">
        <v>817</v>
      </c>
      <c r="G620" s="33"/>
      <c r="H620" s="33"/>
      <c r="I620" s="94"/>
      <c r="J620" s="33"/>
      <c r="K620" s="33"/>
      <c r="L620" s="34"/>
      <c r="M620" s="174"/>
      <c r="N620" s="175"/>
      <c r="O620" s="59"/>
      <c r="P620" s="59"/>
      <c r="Q620" s="59"/>
      <c r="R620" s="59"/>
      <c r="S620" s="59"/>
      <c r="T620" s="60"/>
      <c r="U620" s="33"/>
      <c r="V620" s="33"/>
      <c r="W620" s="33"/>
      <c r="X620" s="33"/>
      <c r="Y620" s="33"/>
      <c r="Z620" s="33"/>
      <c r="AA620" s="33"/>
      <c r="AB620" s="33"/>
      <c r="AC620" s="33"/>
      <c r="AD620" s="33"/>
      <c r="AE620" s="33"/>
      <c r="AT620" s="18" t="s">
        <v>151</v>
      </c>
      <c r="AU620" s="18" t="s">
        <v>82</v>
      </c>
    </row>
    <row r="621" spans="1:65" s="2" customFormat="1" ht="19.5">
      <c r="A621" s="33"/>
      <c r="B621" s="34"/>
      <c r="C621" s="33"/>
      <c r="D621" s="172" t="s">
        <v>153</v>
      </c>
      <c r="E621" s="33"/>
      <c r="F621" s="176" t="s">
        <v>818</v>
      </c>
      <c r="G621" s="33"/>
      <c r="H621" s="33"/>
      <c r="I621" s="94"/>
      <c r="J621" s="33"/>
      <c r="K621" s="33"/>
      <c r="L621" s="34"/>
      <c r="M621" s="174"/>
      <c r="N621" s="175"/>
      <c r="O621" s="59"/>
      <c r="P621" s="59"/>
      <c r="Q621" s="59"/>
      <c r="R621" s="59"/>
      <c r="S621" s="59"/>
      <c r="T621" s="60"/>
      <c r="U621" s="33"/>
      <c r="V621" s="33"/>
      <c r="W621" s="33"/>
      <c r="X621" s="33"/>
      <c r="Y621" s="33"/>
      <c r="Z621" s="33"/>
      <c r="AA621" s="33"/>
      <c r="AB621" s="33"/>
      <c r="AC621" s="33"/>
      <c r="AD621" s="33"/>
      <c r="AE621" s="33"/>
      <c r="AT621" s="18" t="s">
        <v>153</v>
      </c>
      <c r="AU621" s="18" t="s">
        <v>82</v>
      </c>
    </row>
    <row r="622" spans="1:65" s="13" customFormat="1" ht="22.5">
      <c r="B622" s="177"/>
      <c r="D622" s="172" t="s">
        <v>155</v>
      </c>
      <c r="E622" s="178" t="s">
        <v>1</v>
      </c>
      <c r="F622" s="179" t="s">
        <v>819</v>
      </c>
      <c r="H622" s="180">
        <v>30</v>
      </c>
      <c r="I622" s="181"/>
      <c r="L622" s="177"/>
      <c r="M622" s="182"/>
      <c r="N622" s="183"/>
      <c r="O622" s="183"/>
      <c r="P622" s="183"/>
      <c r="Q622" s="183"/>
      <c r="R622" s="183"/>
      <c r="S622" s="183"/>
      <c r="T622" s="184"/>
      <c r="AT622" s="178" t="s">
        <v>155</v>
      </c>
      <c r="AU622" s="178" t="s">
        <v>82</v>
      </c>
      <c r="AV622" s="13" t="s">
        <v>82</v>
      </c>
      <c r="AW622" s="13" t="s">
        <v>29</v>
      </c>
      <c r="AX622" s="13" t="s">
        <v>80</v>
      </c>
      <c r="AY622" s="178" t="s">
        <v>141</v>
      </c>
    </row>
    <row r="623" spans="1:65" s="2" customFormat="1" ht="16.5" customHeight="1">
      <c r="A623" s="33"/>
      <c r="B623" s="158"/>
      <c r="C623" s="159" t="s">
        <v>820</v>
      </c>
      <c r="D623" s="159" t="s">
        <v>144</v>
      </c>
      <c r="E623" s="160" t="s">
        <v>821</v>
      </c>
      <c r="F623" s="161" t="s">
        <v>822</v>
      </c>
      <c r="G623" s="162" t="s">
        <v>169</v>
      </c>
      <c r="H623" s="163">
        <v>6800</v>
      </c>
      <c r="I623" s="164"/>
      <c r="J623" s="165">
        <f>ROUND(I623*H623,2)</f>
        <v>0</v>
      </c>
      <c r="K623" s="161" t="s">
        <v>148</v>
      </c>
      <c r="L623" s="34"/>
      <c r="M623" s="166" t="s">
        <v>1</v>
      </c>
      <c r="N623" s="167" t="s">
        <v>37</v>
      </c>
      <c r="O623" s="59"/>
      <c r="P623" s="168">
        <f>O623*H623</f>
        <v>0</v>
      </c>
      <c r="Q623" s="168">
        <v>0</v>
      </c>
      <c r="R623" s="168">
        <f>Q623*H623</f>
        <v>0</v>
      </c>
      <c r="S623" s="168">
        <v>0.02</v>
      </c>
      <c r="T623" s="169">
        <f>S623*H623</f>
        <v>136</v>
      </c>
      <c r="U623" s="33"/>
      <c r="V623" s="33"/>
      <c r="W623" s="33"/>
      <c r="X623" s="33"/>
      <c r="Y623" s="33"/>
      <c r="Z623" s="33"/>
      <c r="AA623" s="33"/>
      <c r="AB623" s="33"/>
      <c r="AC623" s="33"/>
      <c r="AD623" s="33"/>
      <c r="AE623" s="33"/>
      <c r="AR623" s="170" t="s">
        <v>149</v>
      </c>
      <c r="AT623" s="170" t="s">
        <v>144</v>
      </c>
      <c r="AU623" s="170" t="s">
        <v>82</v>
      </c>
      <c r="AY623" s="18" t="s">
        <v>141</v>
      </c>
      <c r="BE623" s="171">
        <f>IF(N623="základní",J623,0)</f>
        <v>0</v>
      </c>
      <c r="BF623" s="171">
        <f>IF(N623="snížená",J623,0)</f>
        <v>0</v>
      </c>
      <c r="BG623" s="171">
        <f>IF(N623="zákl. přenesená",J623,0)</f>
        <v>0</v>
      </c>
      <c r="BH623" s="171">
        <f>IF(N623="sníž. přenesená",J623,0)</f>
        <v>0</v>
      </c>
      <c r="BI623" s="171">
        <f>IF(N623="nulová",J623,0)</f>
        <v>0</v>
      </c>
      <c r="BJ623" s="18" t="s">
        <v>80</v>
      </c>
      <c r="BK623" s="171">
        <f>ROUND(I623*H623,2)</f>
        <v>0</v>
      </c>
      <c r="BL623" s="18" t="s">
        <v>149</v>
      </c>
      <c r="BM623" s="170" t="s">
        <v>823</v>
      </c>
    </row>
    <row r="624" spans="1:65" s="2" customFormat="1" ht="19.5">
      <c r="A624" s="33"/>
      <c r="B624" s="34"/>
      <c r="C624" s="33"/>
      <c r="D624" s="172" t="s">
        <v>151</v>
      </c>
      <c r="E624" s="33"/>
      <c r="F624" s="173" t="s">
        <v>824</v>
      </c>
      <c r="G624" s="33"/>
      <c r="H624" s="33"/>
      <c r="I624" s="94"/>
      <c r="J624" s="33"/>
      <c r="K624" s="33"/>
      <c r="L624" s="34"/>
      <c r="M624" s="174"/>
      <c r="N624" s="175"/>
      <c r="O624" s="59"/>
      <c r="P624" s="59"/>
      <c r="Q624" s="59"/>
      <c r="R624" s="59"/>
      <c r="S624" s="59"/>
      <c r="T624" s="60"/>
      <c r="U624" s="33"/>
      <c r="V624" s="33"/>
      <c r="W624" s="33"/>
      <c r="X624" s="33"/>
      <c r="Y624" s="33"/>
      <c r="Z624" s="33"/>
      <c r="AA624" s="33"/>
      <c r="AB624" s="33"/>
      <c r="AC624" s="33"/>
      <c r="AD624" s="33"/>
      <c r="AE624" s="33"/>
      <c r="AT624" s="18" t="s">
        <v>151</v>
      </c>
      <c r="AU624" s="18" t="s">
        <v>82</v>
      </c>
    </row>
    <row r="625" spans="1:65" s="2" customFormat="1" ht="68.25">
      <c r="A625" s="33"/>
      <c r="B625" s="34"/>
      <c r="C625" s="33"/>
      <c r="D625" s="172" t="s">
        <v>153</v>
      </c>
      <c r="E625" s="33"/>
      <c r="F625" s="176" t="s">
        <v>825</v>
      </c>
      <c r="G625" s="33"/>
      <c r="H625" s="33"/>
      <c r="I625" s="94"/>
      <c r="J625" s="33"/>
      <c r="K625" s="33"/>
      <c r="L625" s="34"/>
      <c r="M625" s="174"/>
      <c r="N625" s="175"/>
      <c r="O625" s="59"/>
      <c r="P625" s="59"/>
      <c r="Q625" s="59"/>
      <c r="R625" s="59"/>
      <c r="S625" s="59"/>
      <c r="T625" s="60"/>
      <c r="U625" s="33"/>
      <c r="V625" s="33"/>
      <c r="W625" s="33"/>
      <c r="X625" s="33"/>
      <c r="Y625" s="33"/>
      <c r="Z625" s="33"/>
      <c r="AA625" s="33"/>
      <c r="AB625" s="33"/>
      <c r="AC625" s="33"/>
      <c r="AD625" s="33"/>
      <c r="AE625" s="33"/>
      <c r="AT625" s="18" t="s">
        <v>153</v>
      </c>
      <c r="AU625" s="18" t="s">
        <v>82</v>
      </c>
    </row>
    <row r="626" spans="1:65" s="13" customFormat="1" ht="22.5">
      <c r="B626" s="177"/>
      <c r="D626" s="172" t="s">
        <v>155</v>
      </c>
      <c r="E626" s="178" t="s">
        <v>1</v>
      </c>
      <c r="F626" s="179" t="s">
        <v>826</v>
      </c>
      <c r="H626" s="180">
        <v>1900</v>
      </c>
      <c r="I626" s="181"/>
      <c r="L626" s="177"/>
      <c r="M626" s="182"/>
      <c r="N626" s="183"/>
      <c r="O626" s="183"/>
      <c r="P626" s="183"/>
      <c r="Q626" s="183"/>
      <c r="R626" s="183"/>
      <c r="S626" s="183"/>
      <c r="T626" s="184"/>
      <c r="AT626" s="178" t="s">
        <v>155</v>
      </c>
      <c r="AU626" s="178" t="s">
        <v>82</v>
      </c>
      <c r="AV626" s="13" t="s">
        <v>82</v>
      </c>
      <c r="AW626" s="13" t="s">
        <v>29</v>
      </c>
      <c r="AX626" s="13" t="s">
        <v>72</v>
      </c>
      <c r="AY626" s="178" t="s">
        <v>141</v>
      </c>
    </row>
    <row r="627" spans="1:65" s="13" customFormat="1" ht="22.5">
      <c r="B627" s="177"/>
      <c r="D627" s="172" t="s">
        <v>155</v>
      </c>
      <c r="E627" s="178" t="s">
        <v>1</v>
      </c>
      <c r="F627" s="179" t="s">
        <v>827</v>
      </c>
      <c r="H627" s="180">
        <v>1900</v>
      </c>
      <c r="I627" s="181"/>
      <c r="L627" s="177"/>
      <c r="M627" s="182"/>
      <c r="N627" s="183"/>
      <c r="O627" s="183"/>
      <c r="P627" s="183"/>
      <c r="Q627" s="183"/>
      <c r="R627" s="183"/>
      <c r="S627" s="183"/>
      <c r="T627" s="184"/>
      <c r="AT627" s="178" t="s">
        <v>155</v>
      </c>
      <c r="AU627" s="178" t="s">
        <v>82</v>
      </c>
      <c r="AV627" s="13" t="s">
        <v>82</v>
      </c>
      <c r="AW627" s="13" t="s">
        <v>29</v>
      </c>
      <c r="AX627" s="13" t="s">
        <v>72</v>
      </c>
      <c r="AY627" s="178" t="s">
        <v>141</v>
      </c>
    </row>
    <row r="628" spans="1:65" s="13" customFormat="1" ht="22.5">
      <c r="B628" s="177"/>
      <c r="D628" s="172" t="s">
        <v>155</v>
      </c>
      <c r="E628" s="178" t="s">
        <v>1</v>
      </c>
      <c r="F628" s="179" t="s">
        <v>828</v>
      </c>
      <c r="H628" s="180">
        <v>3000</v>
      </c>
      <c r="I628" s="181"/>
      <c r="L628" s="177"/>
      <c r="M628" s="182"/>
      <c r="N628" s="183"/>
      <c r="O628" s="183"/>
      <c r="P628" s="183"/>
      <c r="Q628" s="183"/>
      <c r="R628" s="183"/>
      <c r="S628" s="183"/>
      <c r="T628" s="184"/>
      <c r="AT628" s="178" t="s">
        <v>155</v>
      </c>
      <c r="AU628" s="178" t="s">
        <v>82</v>
      </c>
      <c r="AV628" s="13" t="s">
        <v>82</v>
      </c>
      <c r="AW628" s="13" t="s">
        <v>29</v>
      </c>
      <c r="AX628" s="13" t="s">
        <v>72</v>
      </c>
      <c r="AY628" s="178" t="s">
        <v>141</v>
      </c>
    </row>
    <row r="629" spans="1:65" s="14" customFormat="1" ht="11.25">
      <c r="B629" s="185"/>
      <c r="D629" s="172" t="s">
        <v>155</v>
      </c>
      <c r="E629" s="186" t="s">
        <v>1</v>
      </c>
      <c r="F629" s="187" t="s">
        <v>158</v>
      </c>
      <c r="H629" s="188">
        <v>6800</v>
      </c>
      <c r="I629" s="189"/>
      <c r="L629" s="185"/>
      <c r="M629" s="190"/>
      <c r="N629" s="191"/>
      <c r="O629" s="191"/>
      <c r="P629" s="191"/>
      <c r="Q629" s="191"/>
      <c r="R629" s="191"/>
      <c r="S629" s="191"/>
      <c r="T629" s="192"/>
      <c r="AT629" s="186" t="s">
        <v>155</v>
      </c>
      <c r="AU629" s="186" t="s">
        <v>82</v>
      </c>
      <c r="AV629" s="14" t="s">
        <v>149</v>
      </c>
      <c r="AW629" s="14" t="s">
        <v>29</v>
      </c>
      <c r="AX629" s="14" t="s">
        <v>80</v>
      </c>
      <c r="AY629" s="186" t="s">
        <v>141</v>
      </c>
    </row>
    <row r="630" spans="1:65" s="2" customFormat="1" ht="21.75" customHeight="1">
      <c r="A630" s="33"/>
      <c r="B630" s="158"/>
      <c r="C630" s="159" t="s">
        <v>829</v>
      </c>
      <c r="D630" s="159" t="s">
        <v>144</v>
      </c>
      <c r="E630" s="160" t="s">
        <v>830</v>
      </c>
      <c r="F630" s="161" t="s">
        <v>831</v>
      </c>
      <c r="G630" s="162" t="s">
        <v>169</v>
      </c>
      <c r="H630" s="163">
        <v>270</v>
      </c>
      <c r="I630" s="164"/>
      <c r="J630" s="165">
        <f>ROUND(I630*H630,2)</f>
        <v>0</v>
      </c>
      <c r="K630" s="161" t="s">
        <v>148</v>
      </c>
      <c r="L630" s="34"/>
      <c r="M630" s="166" t="s">
        <v>1</v>
      </c>
      <c r="N630" s="167" t="s">
        <v>37</v>
      </c>
      <c r="O630" s="59"/>
      <c r="P630" s="168">
        <f>O630*H630</f>
        <v>0</v>
      </c>
      <c r="Q630" s="168">
        <v>0</v>
      </c>
      <c r="R630" s="168">
        <f>Q630*H630</f>
        <v>0</v>
      </c>
      <c r="S630" s="168">
        <v>0</v>
      </c>
      <c r="T630" s="169">
        <f>S630*H630</f>
        <v>0</v>
      </c>
      <c r="U630" s="33"/>
      <c r="V630" s="33"/>
      <c r="W630" s="33"/>
      <c r="X630" s="33"/>
      <c r="Y630" s="33"/>
      <c r="Z630" s="33"/>
      <c r="AA630" s="33"/>
      <c r="AB630" s="33"/>
      <c r="AC630" s="33"/>
      <c r="AD630" s="33"/>
      <c r="AE630" s="33"/>
      <c r="AR630" s="170" t="s">
        <v>149</v>
      </c>
      <c r="AT630" s="170" t="s">
        <v>144</v>
      </c>
      <c r="AU630" s="170" t="s">
        <v>82</v>
      </c>
      <c r="AY630" s="18" t="s">
        <v>141</v>
      </c>
      <c r="BE630" s="171">
        <f>IF(N630="základní",J630,0)</f>
        <v>0</v>
      </c>
      <c r="BF630" s="171">
        <f>IF(N630="snížená",J630,0)</f>
        <v>0</v>
      </c>
      <c r="BG630" s="171">
        <f>IF(N630="zákl. přenesená",J630,0)</f>
        <v>0</v>
      </c>
      <c r="BH630" s="171">
        <f>IF(N630="sníž. přenesená",J630,0)</f>
        <v>0</v>
      </c>
      <c r="BI630" s="171">
        <f>IF(N630="nulová",J630,0)</f>
        <v>0</v>
      </c>
      <c r="BJ630" s="18" t="s">
        <v>80</v>
      </c>
      <c r="BK630" s="171">
        <f>ROUND(I630*H630,2)</f>
        <v>0</v>
      </c>
      <c r="BL630" s="18" t="s">
        <v>149</v>
      </c>
      <c r="BM630" s="170" t="s">
        <v>832</v>
      </c>
    </row>
    <row r="631" spans="1:65" s="2" customFormat="1" ht="39">
      <c r="A631" s="33"/>
      <c r="B631" s="34"/>
      <c r="C631" s="33"/>
      <c r="D631" s="172" t="s">
        <v>151</v>
      </c>
      <c r="E631" s="33"/>
      <c r="F631" s="173" t="s">
        <v>833</v>
      </c>
      <c r="G631" s="33"/>
      <c r="H631" s="33"/>
      <c r="I631" s="94"/>
      <c r="J631" s="33"/>
      <c r="K631" s="33"/>
      <c r="L631" s="34"/>
      <c r="M631" s="174"/>
      <c r="N631" s="175"/>
      <c r="O631" s="59"/>
      <c r="P631" s="59"/>
      <c r="Q631" s="59"/>
      <c r="R631" s="59"/>
      <c r="S631" s="59"/>
      <c r="T631" s="60"/>
      <c r="U631" s="33"/>
      <c r="V631" s="33"/>
      <c r="W631" s="33"/>
      <c r="X631" s="33"/>
      <c r="Y631" s="33"/>
      <c r="Z631" s="33"/>
      <c r="AA631" s="33"/>
      <c r="AB631" s="33"/>
      <c r="AC631" s="33"/>
      <c r="AD631" s="33"/>
      <c r="AE631" s="33"/>
      <c r="AT631" s="18" t="s">
        <v>151</v>
      </c>
      <c r="AU631" s="18" t="s">
        <v>82</v>
      </c>
    </row>
    <row r="632" spans="1:65" s="2" customFormat="1" ht="48.75">
      <c r="A632" s="33"/>
      <c r="B632" s="34"/>
      <c r="C632" s="33"/>
      <c r="D632" s="172" t="s">
        <v>153</v>
      </c>
      <c r="E632" s="33"/>
      <c r="F632" s="176" t="s">
        <v>834</v>
      </c>
      <c r="G632" s="33"/>
      <c r="H632" s="33"/>
      <c r="I632" s="94"/>
      <c r="J632" s="33"/>
      <c r="K632" s="33"/>
      <c r="L632" s="34"/>
      <c r="M632" s="174"/>
      <c r="N632" s="175"/>
      <c r="O632" s="59"/>
      <c r="P632" s="59"/>
      <c r="Q632" s="59"/>
      <c r="R632" s="59"/>
      <c r="S632" s="59"/>
      <c r="T632" s="60"/>
      <c r="U632" s="33"/>
      <c r="V632" s="33"/>
      <c r="W632" s="33"/>
      <c r="X632" s="33"/>
      <c r="Y632" s="33"/>
      <c r="Z632" s="33"/>
      <c r="AA632" s="33"/>
      <c r="AB632" s="33"/>
      <c r="AC632" s="33"/>
      <c r="AD632" s="33"/>
      <c r="AE632" s="33"/>
      <c r="AT632" s="18" t="s">
        <v>153</v>
      </c>
      <c r="AU632" s="18" t="s">
        <v>82</v>
      </c>
    </row>
    <row r="633" spans="1:65" s="13" customFormat="1" ht="22.5">
      <c r="B633" s="177"/>
      <c r="D633" s="172" t="s">
        <v>155</v>
      </c>
      <c r="E633" s="178" t="s">
        <v>1</v>
      </c>
      <c r="F633" s="179" t="s">
        <v>835</v>
      </c>
      <c r="H633" s="180">
        <v>270</v>
      </c>
      <c r="I633" s="181"/>
      <c r="L633" s="177"/>
      <c r="M633" s="182"/>
      <c r="N633" s="183"/>
      <c r="O633" s="183"/>
      <c r="P633" s="183"/>
      <c r="Q633" s="183"/>
      <c r="R633" s="183"/>
      <c r="S633" s="183"/>
      <c r="T633" s="184"/>
      <c r="AT633" s="178" t="s">
        <v>155</v>
      </c>
      <c r="AU633" s="178" t="s">
        <v>82</v>
      </c>
      <c r="AV633" s="13" t="s">
        <v>82</v>
      </c>
      <c r="AW633" s="13" t="s">
        <v>29</v>
      </c>
      <c r="AX633" s="13" t="s">
        <v>80</v>
      </c>
      <c r="AY633" s="178" t="s">
        <v>141</v>
      </c>
    </row>
    <row r="634" spans="1:65" s="2" customFormat="1" ht="21.75" customHeight="1">
      <c r="A634" s="33"/>
      <c r="B634" s="158"/>
      <c r="C634" s="159" t="s">
        <v>836</v>
      </c>
      <c r="D634" s="159" t="s">
        <v>144</v>
      </c>
      <c r="E634" s="160" t="s">
        <v>837</v>
      </c>
      <c r="F634" s="161" t="s">
        <v>838</v>
      </c>
      <c r="G634" s="162" t="s">
        <v>169</v>
      </c>
      <c r="H634" s="163">
        <v>124</v>
      </c>
      <c r="I634" s="164"/>
      <c r="J634" s="165">
        <f>ROUND(I634*H634,2)</f>
        <v>0</v>
      </c>
      <c r="K634" s="161" t="s">
        <v>148</v>
      </c>
      <c r="L634" s="34"/>
      <c r="M634" s="166" t="s">
        <v>1</v>
      </c>
      <c r="N634" s="167" t="s">
        <v>37</v>
      </c>
      <c r="O634" s="59"/>
      <c r="P634" s="168">
        <f>O634*H634</f>
        <v>0</v>
      </c>
      <c r="Q634" s="168">
        <v>0</v>
      </c>
      <c r="R634" s="168">
        <f>Q634*H634</f>
        <v>0</v>
      </c>
      <c r="S634" s="168">
        <v>0</v>
      </c>
      <c r="T634" s="169">
        <f>S634*H634</f>
        <v>0</v>
      </c>
      <c r="U634" s="33"/>
      <c r="V634" s="33"/>
      <c r="W634" s="33"/>
      <c r="X634" s="33"/>
      <c r="Y634" s="33"/>
      <c r="Z634" s="33"/>
      <c r="AA634" s="33"/>
      <c r="AB634" s="33"/>
      <c r="AC634" s="33"/>
      <c r="AD634" s="33"/>
      <c r="AE634" s="33"/>
      <c r="AR634" s="170" t="s">
        <v>149</v>
      </c>
      <c r="AT634" s="170" t="s">
        <v>144</v>
      </c>
      <c r="AU634" s="170" t="s">
        <v>82</v>
      </c>
      <c r="AY634" s="18" t="s">
        <v>141</v>
      </c>
      <c r="BE634" s="171">
        <f>IF(N634="základní",J634,0)</f>
        <v>0</v>
      </c>
      <c r="BF634" s="171">
        <f>IF(N634="snížená",J634,0)</f>
        <v>0</v>
      </c>
      <c r="BG634" s="171">
        <f>IF(N634="zákl. přenesená",J634,0)</f>
        <v>0</v>
      </c>
      <c r="BH634" s="171">
        <f>IF(N634="sníž. přenesená",J634,0)</f>
        <v>0</v>
      </c>
      <c r="BI634" s="171">
        <f>IF(N634="nulová",J634,0)</f>
        <v>0</v>
      </c>
      <c r="BJ634" s="18" t="s">
        <v>80</v>
      </c>
      <c r="BK634" s="171">
        <f>ROUND(I634*H634,2)</f>
        <v>0</v>
      </c>
      <c r="BL634" s="18" t="s">
        <v>149</v>
      </c>
      <c r="BM634" s="170" t="s">
        <v>839</v>
      </c>
    </row>
    <row r="635" spans="1:65" s="2" customFormat="1" ht="48.75">
      <c r="A635" s="33"/>
      <c r="B635" s="34"/>
      <c r="C635" s="33"/>
      <c r="D635" s="172" t="s">
        <v>151</v>
      </c>
      <c r="E635" s="33"/>
      <c r="F635" s="173" t="s">
        <v>840</v>
      </c>
      <c r="G635" s="33"/>
      <c r="H635" s="33"/>
      <c r="I635" s="94"/>
      <c r="J635" s="33"/>
      <c r="K635" s="33"/>
      <c r="L635" s="34"/>
      <c r="M635" s="174"/>
      <c r="N635" s="175"/>
      <c r="O635" s="59"/>
      <c r="P635" s="59"/>
      <c r="Q635" s="59"/>
      <c r="R635" s="59"/>
      <c r="S635" s="59"/>
      <c r="T635" s="60"/>
      <c r="U635" s="33"/>
      <c r="V635" s="33"/>
      <c r="W635" s="33"/>
      <c r="X635" s="33"/>
      <c r="Y635" s="33"/>
      <c r="Z635" s="33"/>
      <c r="AA635" s="33"/>
      <c r="AB635" s="33"/>
      <c r="AC635" s="33"/>
      <c r="AD635" s="33"/>
      <c r="AE635" s="33"/>
      <c r="AT635" s="18" t="s">
        <v>151</v>
      </c>
      <c r="AU635" s="18" t="s">
        <v>82</v>
      </c>
    </row>
    <row r="636" spans="1:65" s="2" customFormat="1" ht="48.75">
      <c r="A636" s="33"/>
      <c r="B636" s="34"/>
      <c r="C636" s="33"/>
      <c r="D636" s="172" t="s">
        <v>153</v>
      </c>
      <c r="E636" s="33"/>
      <c r="F636" s="176" t="s">
        <v>834</v>
      </c>
      <c r="G636" s="33"/>
      <c r="H636" s="33"/>
      <c r="I636" s="94"/>
      <c r="J636" s="33"/>
      <c r="K636" s="33"/>
      <c r="L636" s="34"/>
      <c r="M636" s="174"/>
      <c r="N636" s="175"/>
      <c r="O636" s="59"/>
      <c r="P636" s="59"/>
      <c r="Q636" s="59"/>
      <c r="R636" s="59"/>
      <c r="S636" s="59"/>
      <c r="T636" s="60"/>
      <c r="U636" s="33"/>
      <c r="V636" s="33"/>
      <c r="W636" s="33"/>
      <c r="X636" s="33"/>
      <c r="Y636" s="33"/>
      <c r="Z636" s="33"/>
      <c r="AA636" s="33"/>
      <c r="AB636" s="33"/>
      <c r="AC636" s="33"/>
      <c r="AD636" s="33"/>
      <c r="AE636" s="33"/>
      <c r="AT636" s="18" t="s">
        <v>153</v>
      </c>
      <c r="AU636" s="18" t="s">
        <v>82</v>
      </c>
    </row>
    <row r="637" spans="1:65" s="13" customFormat="1" ht="22.5">
      <c r="B637" s="177"/>
      <c r="D637" s="172" t="s">
        <v>155</v>
      </c>
      <c r="E637" s="178" t="s">
        <v>1</v>
      </c>
      <c r="F637" s="179" t="s">
        <v>841</v>
      </c>
      <c r="H637" s="180">
        <v>124</v>
      </c>
      <c r="I637" s="181"/>
      <c r="L637" s="177"/>
      <c r="M637" s="182"/>
      <c r="N637" s="183"/>
      <c r="O637" s="183"/>
      <c r="P637" s="183"/>
      <c r="Q637" s="183"/>
      <c r="R637" s="183"/>
      <c r="S637" s="183"/>
      <c r="T637" s="184"/>
      <c r="AT637" s="178" t="s">
        <v>155</v>
      </c>
      <c r="AU637" s="178" t="s">
        <v>82</v>
      </c>
      <c r="AV637" s="13" t="s">
        <v>82</v>
      </c>
      <c r="AW637" s="13" t="s">
        <v>29</v>
      </c>
      <c r="AX637" s="13" t="s">
        <v>80</v>
      </c>
      <c r="AY637" s="178" t="s">
        <v>141</v>
      </c>
    </row>
    <row r="638" spans="1:65" s="12" customFormat="1" ht="20.85" customHeight="1">
      <c r="B638" s="145"/>
      <c r="D638" s="146" t="s">
        <v>71</v>
      </c>
      <c r="E638" s="156" t="s">
        <v>842</v>
      </c>
      <c r="F638" s="156" t="s">
        <v>843</v>
      </c>
      <c r="I638" s="148"/>
      <c r="J638" s="157">
        <f>BK638</f>
        <v>0</v>
      </c>
      <c r="L638" s="145"/>
      <c r="M638" s="150"/>
      <c r="N638" s="151"/>
      <c r="O638" s="151"/>
      <c r="P638" s="152">
        <f>SUM(P639:P697)</f>
        <v>0</v>
      </c>
      <c r="Q638" s="151"/>
      <c r="R638" s="152">
        <f>SUM(R639:R697)</f>
        <v>0</v>
      </c>
      <c r="S638" s="151"/>
      <c r="T638" s="153">
        <f>SUM(T639:T697)</f>
        <v>0</v>
      </c>
      <c r="AR638" s="146" t="s">
        <v>80</v>
      </c>
      <c r="AT638" s="154" t="s">
        <v>71</v>
      </c>
      <c r="AU638" s="154" t="s">
        <v>82</v>
      </c>
      <c r="AY638" s="146" t="s">
        <v>141</v>
      </c>
      <c r="BK638" s="155">
        <f>SUM(BK639:BK697)</f>
        <v>0</v>
      </c>
    </row>
    <row r="639" spans="1:65" s="2" customFormat="1" ht="16.5" customHeight="1">
      <c r="A639" s="33"/>
      <c r="B639" s="158"/>
      <c r="C639" s="159" t="s">
        <v>844</v>
      </c>
      <c r="D639" s="159" t="s">
        <v>144</v>
      </c>
      <c r="E639" s="160" t="s">
        <v>845</v>
      </c>
      <c r="F639" s="161" t="s">
        <v>846</v>
      </c>
      <c r="G639" s="162" t="s">
        <v>162</v>
      </c>
      <c r="H639" s="163">
        <v>6</v>
      </c>
      <c r="I639" s="164"/>
      <c r="J639" s="165">
        <f>ROUND(I639*H639,2)</f>
        <v>0</v>
      </c>
      <c r="K639" s="161" t="s">
        <v>148</v>
      </c>
      <c r="L639" s="34"/>
      <c r="M639" s="166" t="s">
        <v>1</v>
      </c>
      <c r="N639" s="167" t="s">
        <v>37</v>
      </c>
      <c r="O639" s="59"/>
      <c r="P639" s="168">
        <f>O639*H639</f>
        <v>0</v>
      </c>
      <c r="Q639" s="168">
        <v>0</v>
      </c>
      <c r="R639" s="168">
        <f>Q639*H639</f>
        <v>0</v>
      </c>
      <c r="S639" s="168">
        <v>0</v>
      </c>
      <c r="T639" s="169">
        <f>S639*H639</f>
        <v>0</v>
      </c>
      <c r="U639" s="33"/>
      <c r="V639" s="33"/>
      <c r="W639" s="33"/>
      <c r="X639" s="33"/>
      <c r="Y639" s="33"/>
      <c r="Z639" s="33"/>
      <c r="AA639" s="33"/>
      <c r="AB639" s="33"/>
      <c r="AC639" s="33"/>
      <c r="AD639" s="33"/>
      <c r="AE639" s="33"/>
      <c r="AR639" s="170" t="s">
        <v>149</v>
      </c>
      <c r="AT639" s="170" t="s">
        <v>144</v>
      </c>
      <c r="AU639" s="170" t="s">
        <v>305</v>
      </c>
      <c r="AY639" s="18" t="s">
        <v>141</v>
      </c>
      <c r="BE639" s="171">
        <f>IF(N639="základní",J639,0)</f>
        <v>0</v>
      </c>
      <c r="BF639" s="171">
        <f>IF(N639="snížená",J639,0)</f>
        <v>0</v>
      </c>
      <c r="BG639" s="171">
        <f>IF(N639="zákl. přenesená",J639,0)</f>
        <v>0</v>
      </c>
      <c r="BH639" s="171">
        <f>IF(N639="sníž. přenesená",J639,0)</f>
        <v>0</v>
      </c>
      <c r="BI639" s="171">
        <f>IF(N639="nulová",J639,0)</f>
        <v>0</v>
      </c>
      <c r="BJ639" s="18" t="s">
        <v>80</v>
      </c>
      <c r="BK639" s="171">
        <f>ROUND(I639*H639,2)</f>
        <v>0</v>
      </c>
      <c r="BL639" s="18" t="s">
        <v>149</v>
      </c>
      <c r="BM639" s="170" t="s">
        <v>847</v>
      </c>
    </row>
    <row r="640" spans="1:65" s="2" customFormat="1" ht="11.25">
      <c r="A640" s="33"/>
      <c r="B640" s="34"/>
      <c r="C640" s="33"/>
      <c r="D640" s="172" t="s">
        <v>151</v>
      </c>
      <c r="E640" s="33"/>
      <c r="F640" s="173" t="s">
        <v>846</v>
      </c>
      <c r="G640" s="33"/>
      <c r="H640" s="33"/>
      <c r="I640" s="94"/>
      <c r="J640" s="33"/>
      <c r="K640" s="33"/>
      <c r="L640" s="34"/>
      <c r="M640" s="174"/>
      <c r="N640" s="175"/>
      <c r="O640" s="59"/>
      <c r="P640" s="59"/>
      <c r="Q640" s="59"/>
      <c r="R640" s="59"/>
      <c r="S640" s="59"/>
      <c r="T640" s="60"/>
      <c r="U640" s="33"/>
      <c r="V640" s="33"/>
      <c r="W640" s="33"/>
      <c r="X640" s="33"/>
      <c r="Y640" s="33"/>
      <c r="Z640" s="33"/>
      <c r="AA640" s="33"/>
      <c r="AB640" s="33"/>
      <c r="AC640" s="33"/>
      <c r="AD640" s="33"/>
      <c r="AE640" s="33"/>
      <c r="AT640" s="18" t="s">
        <v>151</v>
      </c>
      <c r="AU640" s="18" t="s">
        <v>305</v>
      </c>
    </row>
    <row r="641" spans="1:65" s="15" customFormat="1" ht="33.75">
      <c r="B641" s="193"/>
      <c r="D641" s="172" t="s">
        <v>155</v>
      </c>
      <c r="E641" s="194" t="s">
        <v>1</v>
      </c>
      <c r="F641" s="195" t="s">
        <v>848</v>
      </c>
      <c r="H641" s="194" t="s">
        <v>1</v>
      </c>
      <c r="I641" s="196"/>
      <c r="L641" s="193"/>
      <c r="M641" s="197"/>
      <c r="N641" s="198"/>
      <c r="O641" s="198"/>
      <c r="P641" s="198"/>
      <c r="Q641" s="198"/>
      <c r="R641" s="198"/>
      <c r="S641" s="198"/>
      <c r="T641" s="199"/>
      <c r="AT641" s="194" t="s">
        <v>155</v>
      </c>
      <c r="AU641" s="194" t="s">
        <v>305</v>
      </c>
      <c r="AV641" s="15" t="s">
        <v>80</v>
      </c>
      <c r="AW641" s="15" t="s">
        <v>29</v>
      </c>
      <c r="AX641" s="15" t="s">
        <v>72</v>
      </c>
      <c r="AY641" s="194" t="s">
        <v>141</v>
      </c>
    </row>
    <row r="642" spans="1:65" s="15" customFormat="1" ht="11.25">
      <c r="B642" s="193"/>
      <c r="D642" s="172" t="s">
        <v>155</v>
      </c>
      <c r="E642" s="194" t="s">
        <v>1</v>
      </c>
      <c r="F642" s="195" t="s">
        <v>849</v>
      </c>
      <c r="H642" s="194" t="s">
        <v>1</v>
      </c>
      <c r="I642" s="196"/>
      <c r="L642" s="193"/>
      <c r="M642" s="197"/>
      <c r="N642" s="198"/>
      <c r="O642" s="198"/>
      <c r="P642" s="198"/>
      <c r="Q642" s="198"/>
      <c r="R642" s="198"/>
      <c r="S642" s="198"/>
      <c r="T642" s="199"/>
      <c r="AT642" s="194" t="s">
        <v>155</v>
      </c>
      <c r="AU642" s="194" t="s">
        <v>305</v>
      </c>
      <c r="AV642" s="15" t="s">
        <v>80</v>
      </c>
      <c r="AW642" s="15" t="s">
        <v>29</v>
      </c>
      <c r="AX642" s="15" t="s">
        <v>72</v>
      </c>
      <c r="AY642" s="194" t="s">
        <v>141</v>
      </c>
    </row>
    <row r="643" spans="1:65" s="15" customFormat="1" ht="22.5">
      <c r="B643" s="193"/>
      <c r="D643" s="172" t="s">
        <v>155</v>
      </c>
      <c r="E643" s="194" t="s">
        <v>1</v>
      </c>
      <c r="F643" s="195" t="s">
        <v>458</v>
      </c>
      <c r="H643" s="194" t="s">
        <v>1</v>
      </c>
      <c r="I643" s="196"/>
      <c r="L643" s="193"/>
      <c r="M643" s="197"/>
      <c r="N643" s="198"/>
      <c r="O643" s="198"/>
      <c r="P643" s="198"/>
      <c r="Q643" s="198"/>
      <c r="R643" s="198"/>
      <c r="S643" s="198"/>
      <c r="T643" s="199"/>
      <c r="AT643" s="194" t="s">
        <v>155</v>
      </c>
      <c r="AU643" s="194" t="s">
        <v>305</v>
      </c>
      <c r="AV643" s="15" t="s">
        <v>80</v>
      </c>
      <c r="AW643" s="15" t="s">
        <v>29</v>
      </c>
      <c r="AX643" s="15" t="s">
        <v>72</v>
      </c>
      <c r="AY643" s="194" t="s">
        <v>141</v>
      </c>
    </row>
    <row r="644" spans="1:65" s="13" customFormat="1" ht="11.25">
      <c r="B644" s="177"/>
      <c r="D644" s="172" t="s">
        <v>155</v>
      </c>
      <c r="E644" s="178" t="s">
        <v>1</v>
      </c>
      <c r="F644" s="179" t="s">
        <v>850</v>
      </c>
      <c r="H644" s="180">
        <v>6</v>
      </c>
      <c r="I644" s="181"/>
      <c r="L644" s="177"/>
      <c r="M644" s="182"/>
      <c r="N644" s="183"/>
      <c r="O644" s="183"/>
      <c r="P644" s="183"/>
      <c r="Q644" s="183"/>
      <c r="R644" s="183"/>
      <c r="S644" s="183"/>
      <c r="T644" s="184"/>
      <c r="AT644" s="178" t="s">
        <v>155</v>
      </c>
      <c r="AU644" s="178" t="s">
        <v>305</v>
      </c>
      <c r="AV644" s="13" t="s">
        <v>82</v>
      </c>
      <c r="AW644" s="13" t="s">
        <v>29</v>
      </c>
      <c r="AX644" s="13" t="s">
        <v>80</v>
      </c>
      <c r="AY644" s="178" t="s">
        <v>141</v>
      </c>
    </row>
    <row r="645" spans="1:65" s="2" customFormat="1" ht="16.5" customHeight="1">
      <c r="A645" s="33"/>
      <c r="B645" s="158"/>
      <c r="C645" s="159" t="s">
        <v>851</v>
      </c>
      <c r="D645" s="159" t="s">
        <v>144</v>
      </c>
      <c r="E645" s="160" t="s">
        <v>852</v>
      </c>
      <c r="F645" s="161" t="s">
        <v>853</v>
      </c>
      <c r="G645" s="162" t="s">
        <v>162</v>
      </c>
      <c r="H645" s="163">
        <v>2</v>
      </c>
      <c r="I645" s="164"/>
      <c r="J645" s="165">
        <f>ROUND(I645*H645,2)</f>
        <v>0</v>
      </c>
      <c r="K645" s="161" t="s">
        <v>148</v>
      </c>
      <c r="L645" s="34"/>
      <c r="M645" s="166" t="s">
        <v>1</v>
      </c>
      <c r="N645" s="167" t="s">
        <v>37</v>
      </c>
      <c r="O645" s="59"/>
      <c r="P645" s="168">
        <f>O645*H645</f>
        <v>0</v>
      </c>
      <c r="Q645" s="168">
        <v>0</v>
      </c>
      <c r="R645" s="168">
        <f>Q645*H645</f>
        <v>0</v>
      </c>
      <c r="S645" s="168">
        <v>0</v>
      </c>
      <c r="T645" s="169">
        <f>S645*H645</f>
        <v>0</v>
      </c>
      <c r="U645" s="33"/>
      <c r="V645" s="33"/>
      <c r="W645" s="33"/>
      <c r="X645" s="33"/>
      <c r="Y645" s="33"/>
      <c r="Z645" s="33"/>
      <c r="AA645" s="33"/>
      <c r="AB645" s="33"/>
      <c r="AC645" s="33"/>
      <c r="AD645" s="33"/>
      <c r="AE645" s="33"/>
      <c r="AR645" s="170" t="s">
        <v>149</v>
      </c>
      <c r="AT645" s="170" t="s">
        <v>144</v>
      </c>
      <c r="AU645" s="170" t="s">
        <v>305</v>
      </c>
      <c r="AY645" s="18" t="s">
        <v>141</v>
      </c>
      <c r="BE645" s="171">
        <f>IF(N645="základní",J645,0)</f>
        <v>0</v>
      </c>
      <c r="BF645" s="171">
        <f>IF(N645="snížená",J645,0)</f>
        <v>0</v>
      </c>
      <c r="BG645" s="171">
        <f>IF(N645="zákl. přenesená",J645,0)</f>
        <v>0</v>
      </c>
      <c r="BH645" s="171">
        <f>IF(N645="sníž. přenesená",J645,0)</f>
        <v>0</v>
      </c>
      <c r="BI645" s="171">
        <f>IF(N645="nulová",J645,0)</f>
        <v>0</v>
      </c>
      <c r="BJ645" s="18" t="s">
        <v>80</v>
      </c>
      <c r="BK645" s="171">
        <f>ROUND(I645*H645,2)</f>
        <v>0</v>
      </c>
      <c r="BL645" s="18" t="s">
        <v>149</v>
      </c>
      <c r="BM645" s="170" t="s">
        <v>854</v>
      </c>
    </row>
    <row r="646" spans="1:65" s="2" customFormat="1" ht="11.25">
      <c r="A646" s="33"/>
      <c r="B646" s="34"/>
      <c r="C646" s="33"/>
      <c r="D646" s="172" t="s">
        <v>151</v>
      </c>
      <c r="E646" s="33"/>
      <c r="F646" s="173" t="s">
        <v>853</v>
      </c>
      <c r="G646" s="33"/>
      <c r="H646" s="33"/>
      <c r="I646" s="94"/>
      <c r="J646" s="33"/>
      <c r="K646" s="33"/>
      <c r="L646" s="34"/>
      <c r="M646" s="174"/>
      <c r="N646" s="175"/>
      <c r="O646" s="59"/>
      <c r="P646" s="59"/>
      <c r="Q646" s="59"/>
      <c r="R646" s="59"/>
      <c r="S646" s="59"/>
      <c r="T646" s="60"/>
      <c r="U646" s="33"/>
      <c r="V646" s="33"/>
      <c r="W646" s="33"/>
      <c r="X646" s="33"/>
      <c r="Y646" s="33"/>
      <c r="Z646" s="33"/>
      <c r="AA646" s="33"/>
      <c r="AB646" s="33"/>
      <c r="AC646" s="33"/>
      <c r="AD646" s="33"/>
      <c r="AE646" s="33"/>
      <c r="AT646" s="18" t="s">
        <v>151</v>
      </c>
      <c r="AU646" s="18" t="s">
        <v>305</v>
      </c>
    </row>
    <row r="647" spans="1:65" s="15" customFormat="1" ht="33.75">
      <c r="B647" s="193"/>
      <c r="D647" s="172" t="s">
        <v>155</v>
      </c>
      <c r="E647" s="194" t="s">
        <v>1</v>
      </c>
      <c r="F647" s="195" t="s">
        <v>855</v>
      </c>
      <c r="H647" s="194" t="s">
        <v>1</v>
      </c>
      <c r="I647" s="196"/>
      <c r="L647" s="193"/>
      <c r="M647" s="197"/>
      <c r="N647" s="198"/>
      <c r="O647" s="198"/>
      <c r="P647" s="198"/>
      <c r="Q647" s="198"/>
      <c r="R647" s="198"/>
      <c r="S647" s="198"/>
      <c r="T647" s="199"/>
      <c r="AT647" s="194" t="s">
        <v>155</v>
      </c>
      <c r="AU647" s="194" t="s">
        <v>305</v>
      </c>
      <c r="AV647" s="15" t="s">
        <v>80</v>
      </c>
      <c r="AW647" s="15" t="s">
        <v>29</v>
      </c>
      <c r="AX647" s="15" t="s">
        <v>72</v>
      </c>
      <c r="AY647" s="194" t="s">
        <v>141</v>
      </c>
    </row>
    <row r="648" spans="1:65" s="15" customFormat="1" ht="22.5">
      <c r="B648" s="193"/>
      <c r="D648" s="172" t="s">
        <v>155</v>
      </c>
      <c r="E648" s="194" t="s">
        <v>1</v>
      </c>
      <c r="F648" s="195" t="s">
        <v>856</v>
      </c>
      <c r="H648" s="194" t="s">
        <v>1</v>
      </c>
      <c r="I648" s="196"/>
      <c r="L648" s="193"/>
      <c r="M648" s="197"/>
      <c r="N648" s="198"/>
      <c r="O648" s="198"/>
      <c r="P648" s="198"/>
      <c r="Q648" s="198"/>
      <c r="R648" s="198"/>
      <c r="S648" s="198"/>
      <c r="T648" s="199"/>
      <c r="AT648" s="194" t="s">
        <v>155</v>
      </c>
      <c r="AU648" s="194" t="s">
        <v>305</v>
      </c>
      <c r="AV648" s="15" t="s">
        <v>80</v>
      </c>
      <c r="AW648" s="15" t="s">
        <v>29</v>
      </c>
      <c r="AX648" s="15" t="s">
        <v>72</v>
      </c>
      <c r="AY648" s="194" t="s">
        <v>141</v>
      </c>
    </row>
    <row r="649" spans="1:65" s="15" customFormat="1" ht="22.5">
      <c r="B649" s="193"/>
      <c r="D649" s="172" t="s">
        <v>155</v>
      </c>
      <c r="E649" s="194" t="s">
        <v>1</v>
      </c>
      <c r="F649" s="195" t="s">
        <v>458</v>
      </c>
      <c r="H649" s="194" t="s">
        <v>1</v>
      </c>
      <c r="I649" s="196"/>
      <c r="L649" s="193"/>
      <c r="M649" s="197"/>
      <c r="N649" s="198"/>
      <c r="O649" s="198"/>
      <c r="P649" s="198"/>
      <c r="Q649" s="198"/>
      <c r="R649" s="198"/>
      <c r="S649" s="198"/>
      <c r="T649" s="199"/>
      <c r="AT649" s="194" t="s">
        <v>155</v>
      </c>
      <c r="AU649" s="194" t="s">
        <v>305</v>
      </c>
      <c r="AV649" s="15" t="s">
        <v>80</v>
      </c>
      <c r="AW649" s="15" t="s">
        <v>29</v>
      </c>
      <c r="AX649" s="15" t="s">
        <v>72</v>
      </c>
      <c r="AY649" s="194" t="s">
        <v>141</v>
      </c>
    </row>
    <row r="650" spans="1:65" s="13" customFormat="1" ht="11.25">
      <c r="B650" s="177"/>
      <c r="D650" s="172" t="s">
        <v>155</v>
      </c>
      <c r="E650" s="178" t="s">
        <v>1</v>
      </c>
      <c r="F650" s="179" t="s">
        <v>82</v>
      </c>
      <c r="H650" s="180">
        <v>2</v>
      </c>
      <c r="I650" s="181"/>
      <c r="L650" s="177"/>
      <c r="M650" s="182"/>
      <c r="N650" s="183"/>
      <c r="O650" s="183"/>
      <c r="P650" s="183"/>
      <c r="Q650" s="183"/>
      <c r="R650" s="183"/>
      <c r="S650" s="183"/>
      <c r="T650" s="184"/>
      <c r="AT650" s="178" t="s">
        <v>155</v>
      </c>
      <c r="AU650" s="178" t="s">
        <v>305</v>
      </c>
      <c r="AV650" s="13" t="s">
        <v>82</v>
      </c>
      <c r="AW650" s="13" t="s">
        <v>29</v>
      </c>
      <c r="AX650" s="13" t="s">
        <v>80</v>
      </c>
      <c r="AY650" s="178" t="s">
        <v>141</v>
      </c>
    </row>
    <row r="651" spans="1:65" s="2" customFormat="1" ht="16.5" customHeight="1">
      <c r="A651" s="33"/>
      <c r="B651" s="158"/>
      <c r="C651" s="159" t="s">
        <v>857</v>
      </c>
      <c r="D651" s="159" t="s">
        <v>144</v>
      </c>
      <c r="E651" s="160" t="s">
        <v>858</v>
      </c>
      <c r="F651" s="161" t="s">
        <v>859</v>
      </c>
      <c r="G651" s="162" t="s">
        <v>162</v>
      </c>
      <c r="H651" s="163">
        <v>13</v>
      </c>
      <c r="I651" s="164"/>
      <c r="J651" s="165">
        <f>ROUND(I651*H651,2)</f>
        <v>0</v>
      </c>
      <c r="K651" s="161" t="s">
        <v>148</v>
      </c>
      <c r="L651" s="34"/>
      <c r="M651" s="166" t="s">
        <v>1</v>
      </c>
      <c r="N651" s="167" t="s">
        <v>37</v>
      </c>
      <c r="O651" s="59"/>
      <c r="P651" s="168">
        <f>O651*H651</f>
        <v>0</v>
      </c>
      <c r="Q651" s="168">
        <v>0</v>
      </c>
      <c r="R651" s="168">
        <f>Q651*H651</f>
        <v>0</v>
      </c>
      <c r="S651" s="168">
        <v>0</v>
      </c>
      <c r="T651" s="169">
        <f>S651*H651</f>
        <v>0</v>
      </c>
      <c r="U651" s="33"/>
      <c r="V651" s="33"/>
      <c r="W651" s="33"/>
      <c r="X651" s="33"/>
      <c r="Y651" s="33"/>
      <c r="Z651" s="33"/>
      <c r="AA651" s="33"/>
      <c r="AB651" s="33"/>
      <c r="AC651" s="33"/>
      <c r="AD651" s="33"/>
      <c r="AE651" s="33"/>
      <c r="AR651" s="170" t="s">
        <v>149</v>
      </c>
      <c r="AT651" s="170" t="s">
        <v>144</v>
      </c>
      <c r="AU651" s="170" t="s">
        <v>305</v>
      </c>
      <c r="AY651" s="18" t="s">
        <v>141</v>
      </c>
      <c r="BE651" s="171">
        <f>IF(N651="základní",J651,0)</f>
        <v>0</v>
      </c>
      <c r="BF651" s="171">
        <f>IF(N651="snížená",J651,0)</f>
        <v>0</v>
      </c>
      <c r="BG651" s="171">
        <f>IF(N651="zákl. přenesená",J651,0)</f>
        <v>0</v>
      </c>
      <c r="BH651" s="171">
        <f>IF(N651="sníž. přenesená",J651,0)</f>
        <v>0</v>
      </c>
      <c r="BI651" s="171">
        <f>IF(N651="nulová",J651,0)</f>
        <v>0</v>
      </c>
      <c r="BJ651" s="18" t="s">
        <v>80</v>
      </c>
      <c r="BK651" s="171">
        <f>ROUND(I651*H651,2)</f>
        <v>0</v>
      </c>
      <c r="BL651" s="18" t="s">
        <v>149</v>
      </c>
      <c r="BM651" s="170" t="s">
        <v>860</v>
      </c>
    </row>
    <row r="652" spans="1:65" s="2" customFormat="1" ht="11.25">
      <c r="A652" s="33"/>
      <c r="B652" s="34"/>
      <c r="C652" s="33"/>
      <c r="D652" s="172" t="s">
        <v>151</v>
      </c>
      <c r="E652" s="33"/>
      <c r="F652" s="173" t="s">
        <v>859</v>
      </c>
      <c r="G652" s="33"/>
      <c r="H652" s="33"/>
      <c r="I652" s="94"/>
      <c r="J652" s="33"/>
      <c r="K652" s="33"/>
      <c r="L652" s="34"/>
      <c r="M652" s="174"/>
      <c r="N652" s="175"/>
      <c r="O652" s="59"/>
      <c r="P652" s="59"/>
      <c r="Q652" s="59"/>
      <c r="R652" s="59"/>
      <c r="S652" s="59"/>
      <c r="T652" s="60"/>
      <c r="U652" s="33"/>
      <c r="V652" s="33"/>
      <c r="W652" s="33"/>
      <c r="X652" s="33"/>
      <c r="Y652" s="33"/>
      <c r="Z652" s="33"/>
      <c r="AA652" s="33"/>
      <c r="AB652" s="33"/>
      <c r="AC652" s="33"/>
      <c r="AD652" s="33"/>
      <c r="AE652" s="33"/>
      <c r="AT652" s="18" t="s">
        <v>151</v>
      </c>
      <c r="AU652" s="18" t="s">
        <v>305</v>
      </c>
    </row>
    <row r="653" spans="1:65" s="15" customFormat="1" ht="22.5">
      <c r="B653" s="193"/>
      <c r="D653" s="172" t="s">
        <v>155</v>
      </c>
      <c r="E653" s="194" t="s">
        <v>1</v>
      </c>
      <c r="F653" s="195" t="s">
        <v>861</v>
      </c>
      <c r="H653" s="194" t="s">
        <v>1</v>
      </c>
      <c r="I653" s="196"/>
      <c r="L653" s="193"/>
      <c r="M653" s="197"/>
      <c r="N653" s="198"/>
      <c r="O653" s="198"/>
      <c r="P653" s="198"/>
      <c r="Q653" s="198"/>
      <c r="R653" s="198"/>
      <c r="S653" s="198"/>
      <c r="T653" s="199"/>
      <c r="AT653" s="194" t="s">
        <v>155</v>
      </c>
      <c r="AU653" s="194" t="s">
        <v>305</v>
      </c>
      <c r="AV653" s="15" t="s">
        <v>80</v>
      </c>
      <c r="AW653" s="15" t="s">
        <v>29</v>
      </c>
      <c r="AX653" s="15" t="s">
        <v>72</v>
      </c>
      <c r="AY653" s="194" t="s">
        <v>141</v>
      </c>
    </row>
    <row r="654" spans="1:65" s="15" customFormat="1" ht="33.75">
      <c r="B654" s="193"/>
      <c r="D654" s="172" t="s">
        <v>155</v>
      </c>
      <c r="E654" s="194" t="s">
        <v>1</v>
      </c>
      <c r="F654" s="195" t="s">
        <v>862</v>
      </c>
      <c r="H654" s="194" t="s">
        <v>1</v>
      </c>
      <c r="I654" s="196"/>
      <c r="L654" s="193"/>
      <c r="M654" s="197"/>
      <c r="N654" s="198"/>
      <c r="O654" s="198"/>
      <c r="P654" s="198"/>
      <c r="Q654" s="198"/>
      <c r="R654" s="198"/>
      <c r="S654" s="198"/>
      <c r="T654" s="199"/>
      <c r="AT654" s="194" t="s">
        <v>155</v>
      </c>
      <c r="AU654" s="194" t="s">
        <v>305</v>
      </c>
      <c r="AV654" s="15" t="s">
        <v>80</v>
      </c>
      <c r="AW654" s="15" t="s">
        <v>29</v>
      </c>
      <c r="AX654" s="15" t="s">
        <v>72</v>
      </c>
      <c r="AY654" s="194" t="s">
        <v>141</v>
      </c>
    </row>
    <row r="655" spans="1:65" s="15" customFormat="1" ht="22.5">
      <c r="B655" s="193"/>
      <c r="D655" s="172" t="s">
        <v>155</v>
      </c>
      <c r="E655" s="194" t="s">
        <v>1</v>
      </c>
      <c r="F655" s="195" t="s">
        <v>856</v>
      </c>
      <c r="H655" s="194" t="s">
        <v>1</v>
      </c>
      <c r="I655" s="196"/>
      <c r="L655" s="193"/>
      <c r="M655" s="197"/>
      <c r="N655" s="198"/>
      <c r="O655" s="198"/>
      <c r="P655" s="198"/>
      <c r="Q655" s="198"/>
      <c r="R655" s="198"/>
      <c r="S655" s="198"/>
      <c r="T655" s="199"/>
      <c r="AT655" s="194" t="s">
        <v>155</v>
      </c>
      <c r="AU655" s="194" t="s">
        <v>305</v>
      </c>
      <c r="AV655" s="15" t="s">
        <v>80</v>
      </c>
      <c r="AW655" s="15" t="s">
        <v>29</v>
      </c>
      <c r="AX655" s="15" t="s">
        <v>72</v>
      </c>
      <c r="AY655" s="194" t="s">
        <v>141</v>
      </c>
    </row>
    <row r="656" spans="1:65" s="15" customFormat="1" ht="22.5">
      <c r="B656" s="193"/>
      <c r="D656" s="172" t="s">
        <v>155</v>
      </c>
      <c r="E656" s="194" t="s">
        <v>1</v>
      </c>
      <c r="F656" s="195" t="s">
        <v>458</v>
      </c>
      <c r="H656" s="194" t="s">
        <v>1</v>
      </c>
      <c r="I656" s="196"/>
      <c r="L656" s="193"/>
      <c r="M656" s="197"/>
      <c r="N656" s="198"/>
      <c r="O656" s="198"/>
      <c r="P656" s="198"/>
      <c r="Q656" s="198"/>
      <c r="R656" s="198"/>
      <c r="S656" s="198"/>
      <c r="T656" s="199"/>
      <c r="AT656" s="194" t="s">
        <v>155</v>
      </c>
      <c r="AU656" s="194" t="s">
        <v>305</v>
      </c>
      <c r="AV656" s="15" t="s">
        <v>80</v>
      </c>
      <c r="AW656" s="15" t="s">
        <v>29</v>
      </c>
      <c r="AX656" s="15" t="s">
        <v>72</v>
      </c>
      <c r="AY656" s="194" t="s">
        <v>141</v>
      </c>
    </row>
    <row r="657" spans="1:65" s="13" customFormat="1" ht="11.25">
      <c r="B657" s="177"/>
      <c r="D657" s="172" t="s">
        <v>155</v>
      </c>
      <c r="E657" s="178" t="s">
        <v>1</v>
      </c>
      <c r="F657" s="179" t="s">
        <v>863</v>
      </c>
      <c r="H657" s="180">
        <v>13</v>
      </c>
      <c r="I657" s="181"/>
      <c r="L657" s="177"/>
      <c r="M657" s="182"/>
      <c r="N657" s="183"/>
      <c r="O657" s="183"/>
      <c r="P657" s="183"/>
      <c r="Q657" s="183"/>
      <c r="R657" s="183"/>
      <c r="S657" s="183"/>
      <c r="T657" s="184"/>
      <c r="AT657" s="178" t="s">
        <v>155</v>
      </c>
      <c r="AU657" s="178" t="s">
        <v>305</v>
      </c>
      <c r="AV657" s="13" t="s">
        <v>82</v>
      </c>
      <c r="AW657" s="13" t="s">
        <v>29</v>
      </c>
      <c r="AX657" s="13" t="s">
        <v>80</v>
      </c>
      <c r="AY657" s="178" t="s">
        <v>141</v>
      </c>
    </row>
    <row r="658" spans="1:65" s="2" customFormat="1" ht="16.5" customHeight="1">
      <c r="A658" s="33"/>
      <c r="B658" s="158"/>
      <c r="C658" s="159" t="s">
        <v>864</v>
      </c>
      <c r="D658" s="159" t="s">
        <v>144</v>
      </c>
      <c r="E658" s="160" t="s">
        <v>865</v>
      </c>
      <c r="F658" s="161" t="s">
        <v>866</v>
      </c>
      <c r="G658" s="162" t="s">
        <v>162</v>
      </c>
      <c r="H658" s="163">
        <v>10</v>
      </c>
      <c r="I658" s="164"/>
      <c r="J658" s="165">
        <f>ROUND(I658*H658,2)</f>
        <v>0</v>
      </c>
      <c r="K658" s="161" t="s">
        <v>148</v>
      </c>
      <c r="L658" s="34"/>
      <c r="M658" s="166" t="s">
        <v>1</v>
      </c>
      <c r="N658" s="167" t="s">
        <v>37</v>
      </c>
      <c r="O658" s="59"/>
      <c r="P658" s="168">
        <f>O658*H658</f>
        <v>0</v>
      </c>
      <c r="Q658" s="168">
        <v>0</v>
      </c>
      <c r="R658" s="168">
        <f>Q658*H658</f>
        <v>0</v>
      </c>
      <c r="S658" s="168">
        <v>0</v>
      </c>
      <c r="T658" s="169">
        <f>S658*H658</f>
        <v>0</v>
      </c>
      <c r="U658" s="33"/>
      <c r="V658" s="33"/>
      <c r="W658" s="33"/>
      <c r="X658" s="33"/>
      <c r="Y658" s="33"/>
      <c r="Z658" s="33"/>
      <c r="AA658" s="33"/>
      <c r="AB658" s="33"/>
      <c r="AC658" s="33"/>
      <c r="AD658" s="33"/>
      <c r="AE658" s="33"/>
      <c r="AR658" s="170" t="s">
        <v>149</v>
      </c>
      <c r="AT658" s="170" t="s">
        <v>144</v>
      </c>
      <c r="AU658" s="170" t="s">
        <v>305</v>
      </c>
      <c r="AY658" s="18" t="s">
        <v>141</v>
      </c>
      <c r="BE658" s="171">
        <f>IF(N658="základní",J658,0)</f>
        <v>0</v>
      </c>
      <c r="BF658" s="171">
        <f>IF(N658="snížená",J658,0)</f>
        <v>0</v>
      </c>
      <c r="BG658" s="171">
        <f>IF(N658="zákl. přenesená",J658,0)</f>
        <v>0</v>
      </c>
      <c r="BH658" s="171">
        <f>IF(N658="sníž. přenesená",J658,0)</f>
        <v>0</v>
      </c>
      <c r="BI658" s="171">
        <f>IF(N658="nulová",J658,0)</f>
        <v>0</v>
      </c>
      <c r="BJ658" s="18" t="s">
        <v>80</v>
      </c>
      <c r="BK658" s="171">
        <f>ROUND(I658*H658,2)</f>
        <v>0</v>
      </c>
      <c r="BL658" s="18" t="s">
        <v>149</v>
      </c>
      <c r="BM658" s="170" t="s">
        <v>867</v>
      </c>
    </row>
    <row r="659" spans="1:65" s="2" customFormat="1" ht="11.25">
      <c r="A659" s="33"/>
      <c r="B659" s="34"/>
      <c r="C659" s="33"/>
      <c r="D659" s="172" t="s">
        <v>151</v>
      </c>
      <c r="E659" s="33"/>
      <c r="F659" s="173" t="s">
        <v>866</v>
      </c>
      <c r="G659" s="33"/>
      <c r="H659" s="33"/>
      <c r="I659" s="94"/>
      <c r="J659" s="33"/>
      <c r="K659" s="33"/>
      <c r="L659" s="34"/>
      <c r="M659" s="174"/>
      <c r="N659" s="175"/>
      <c r="O659" s="59"/>
      <c r="P659" s="59"/>
      <c r="Q659" s="59"/>
      <c r="R659" s="59"/>
      <c r="S659" s="59"/>
      <c r="T659" s="60"/>
      <c r="U659" s="33"/>
      <c r="V659" s="33"/>
      <c r="W659" s="33"/>
      <c r="X659" s="33"/>
      <c r="Y659" s="33"/>
      <c r="Z659" s="33"/>
      <c r="AA659" s="33"/>
      <c r="AB659" s="33"/>
      <c r="AC659" s="33"/>
      <c r="AD659" s="33"/>
      <c r="AE659" s="33"/>
      <c r="AT659" s="18" t="s">
        <v>151</v>
      </c>
      <c r="AU659" s="18" t="s">
        <v>305</v>
      </c>
    </row>
    <row r="660" spans="1:65" s="15" customFormat="1" ht="22.5">
      <c r="B660" s="193"/>
      <c r="D660" s="172" t="s">
        <v>155</v>
      </c>
      <c r="E660" s="194" t="s">
        <v>1</v>
      </c>
      <c r="F660" s="195" t="s">
        <v>868</v>
      </c>
      <c r="H660" s="194" t="s">
        <v>1</v>
      </c>
      <c r="I660" s="196"/>
      <c r="L660" s="193"/>
      <c r="M660" s="197"/>
      <c r="N660" s="198"/>
      <c r="O660" s="198"/>
      <c r="P660" s="198"/>
      <c r="Q660" s="198"/>
      <c r="R660" s="198"/>
      <c r="S660" s="198"/>
      <c r="T660" s="199"/>
      <c r="AT660" s="194" t="s">
        <v>155</v>
      </c>
      <c r="AU660" s="194" t="s">
        <v>305</v>
      </c>
      <c r="AV660" s="15" t="s">
        <v>80</v>
      </c>
      <c r="AW660" s="15" t="s">
        <v>29</v>
      </c>
      <c r="AX660" s="15" t="s">
        <v>72</v>
      </c>
      <c r="AY660" s="194" t="s">
        <v>141</v>
      </c>
    </row>
    <row r="661" spans="1:65" s="15" customFormat="1" ht="33.75">
      <c r="B661" s="193"/>
      <c r="D661" s="172" t="s">
        <v>155</v>
      </c>
      <c r="E661" s="194" t="s">
        <v>1</v>
      </c>
      <c r="F661" s="195" t="s">
        <v>862</v>
      </c>
      <c r="H661" s="194" t="s">
        <v>1</v>
      </c>
      <c r="I661" s="196"/>
      <c r="L661" s="193"/>
      <c r="M661" s="197"/>
      <c r="N661" s="198"/>
      <c r="O661" s="198"/>
      <c r="P661" s="198"/>
      <c r="Q661" s="198"/>
      <c r="R661" s="198"/>
      <c r="S661" s="198"/>
      <c r="T661" s="199"/>
      <c r="AT661" s="194" t="s">
        <v>155</v>
      </c>
      <c r="AU661" s="194" t="s">
        <v>305</v>
      </c>
      <c r="AV661" s="15" t="s">
        <v>80</v>
      </c>
      <c r="AW661" s="15" t="s">
        <v>29</v>
      </c>
      <c r="AX661" s="15" t="s">
        <v>72</v>
      </c>
      <c r="AY661" s="194" t="s">
        <v>141</v>
      </c>
    </row>
    <row r="662" spans="1:65" s="15" customFormat="1" ht="22.5">
      <c r="B662" s="193"/>
      <c r="D662" s="172" t="s">
        <v>155</v>
      </c>
      <c r="E662" s="194" t="s">
        <v>1</v>
      </c>
      <c r="F662" s="195" t="s">
        <v>856</v>
      </c>
      <c r="H662" s="194" t="s">
        <v>1</v>
      </c>
      <c r="I662" s="196"/>
      <c r="L662" s="193"/>
      <c r="M662" s="197"/>
      <c r="N662" s="198"/>
      <c r="O662" s="198"/>
      <c r="P662" s="198"/>
      <c r="Q662" s="198"/>
      <c r="R662" s="198"/>
      <c r="S662" s="198"/>
      <c r="T662" s="199"/>
      <c r="AT662" s="194" t="s">
        <v>155</v>
      </c>
      <c r="AU662" s="194" t="s">
        <v>305</v>
      </c>
      <c r="AV662" s="15" t="s">
        <v>80</v>
      </c>
      <c r="AW662" s="15" t="s">
        <v>29</v>
      </c>
      <c r="AX662" s="15" t="s">
        <v>72</v>
      </c>
      <c r="AY662" s="194" t="s">
        <v>141</v>
      </c>
    </row>
    <row r="663" spans="1:65" s="15" customFormat="1" ht="22.5">
      <c r="B663" s="193"/>
      <c r="D663" s="172" t="s">
        <v>155</v>
      </c>
      <c r="E663" s="194" t="s">
        <v>1</v>
      </c>
      <c r="F663" s="195" t="s">
        <v>458</v>
      </c>
      <c r="H663" s="194" t="s">
        <v>1</v>
      </c>
      <c r="I663" s="196"/>
      <c r="L663" s="193"/>
      <c r="M663" s="197"/>
      <c r="N663" s="198"/>
      <c r="O663" s="198"/>
      <c r="P663" s="198"/>
      <c r="Q663" s="198"/>
      <c r="R663" s="198"/>
      <c r="S663" s="198"/>
      <c r="T663" s="199"/>
      <c r="AT663" s="194" t="s">
        <v>155</v>
      </c>
      <c r="AU663" s="194" t="s">
        <v>305</v>
      </c>
      <c r="AV663" s="15" t="s">
        <v>80</v>
      </c>
      <c r="AW663" s="15" t="s">
        <v>29</v>
      </c>
      <c r="AX663" s="15" t="s">
        <v>72</v>
      </c>
      <c r="AY663" s="194" t="s">
        <v>141</v>
      </c>
    </row>
    <row r="664" spans="1:65" s="13" customFormat="1" ht="11.25">
      <c r="B664" s="177"/>
      <c r="D664" s="172" t="s">
        <v>155</v>
      </c>
      <c r="E664" s="178" t="s">
        <v>1</v>
      </c>
      <c r="F664" s="179" t="s">
        <v>842</v>
      </c>
      <c r="H664" s="180">
        <v>10</v>
      </c>
      <c r="I664" s="181"/>
      <c r="L664" s="177"/>
      <c r="M664" s="182"/>
      <c r="N664" s="183"/>
      <c r="O664" s="183"/>
      <c r="P664" s="183"/>
      <c r="Q664" s="183"/>
      <c r="R664" s="183"/>
      <c r="S664" s="183"/>
      <c r="T664" s="184"/>
      <c r="AT664" s="178" t="s">
        <v>155</v>
      </c>
      <c r="AU664" s="178" t="s">
        <v>305</v>
      </c>
      <c r="AV664" s="13" t="s">
        <v>82</v>
      </c>
      <c r="AW664" s="13" t="s">
        <v>29</v>
      </c>
      <c r="AX664" s="13" t="s">
        <v>80</v>
      </c>
      <c r="AY664" s="178" t="s">
        <v>141</v>
      </c>
    </row>
    <row r="665" spans="1:65" s="2" customFormat="1" ht="16.5" customHeight="1">
      <c r="A665" s="33"/>
      <c r="B665" s="158"/>
      <c r="C665" s="159" t="s">
        <v>869</v>
      </c>
      <c r="D665" s="159" t="s">
        <v>144</v>
      </c>
      <c r="E665" s="160" t="s">
        <v>870</v>
      </c>
      <c r="F665" s="161" t="s">
        <v>871</v>
      </c>
      <c r="G665" s="162" t="s">
        <v>162</v>
      </c>
      <c r="H665" s="163">
        <v>1</v>
      </c>
      <c r="I665" s="164"/>
      <c r="J665" s="165">
        <f>ROUND(I665*H665,2)</f>
        <v>0</v>
      </c>
      <c r="K665" s="161" t="s">
        <v>148</v>
      </c>
      <c r="L665" s="34"/>
      <c r="M665" s="166" t="s">
        <v>1</v>
      </c>
      <c r="N665" s="167" t="s">
        <v>37</v>
      </c>
      <c r="O665" s="59"/>
      <c r="P665" s="168">
        <f>O665*H665</f>
        <v>0</v>
      </c>
      <c r="Q665" s="168">
        <v>0</v>
      </c>
      <c r="R665" s="168">
        <f>Q665*H665</f>
        <v>0</v>
      </c>
      <c r="S665" s="168">
        <v>0</v>
      </c>
      <c r="T665" s="169">
        <f>S665*H665</f>
        <v>0</v>
      </c>
      <c r="U665" s="33"/>
      <c r="V665" s="33"/>
      <c r="W665" s="33"/>
      <c r="X665" s="33"/>
      <c r="Y665" s="33"/>
      <c r="Z665" s="33"/>
      <c r="AA665" s="33"/>
      <c r="AB665" s="33"/>
      <c r="AC665" s="33"/>
      <c r="AD665" s="33"/>
      <c r="AE665" s="33"/>
      <c r="AR665" s="170" t="s">
        <v>149</v>
      </c>
      <c r="AT665" s="170" t="s">
        <v>144</v>
      </c>
      <c r="AU665" s="170" t="s">
        <v>305</v>
      </c>
      <c r="AY665" s="18" t="s">
        <v>141</v>
      </c>
      <c r="BE665" s="171">
        <f>IF(N665="základní",J665,0)</f>
        <v>0</v>
      </c>
      <c r="BF665" s="171">
        <f>IF(N665="snížená",J665,0)</f>
        <v>0</v>
      </c>
      <c r="BG665" s="171">
        <f>IF(N665="zákl. přenesená",J665,0)</f>
        <v>0</v>
      </c>
      <c r="BH665" s="171">
        <f>IF(N665="sníž. přenesená",J665,0)</f>
        <v>0</v>
      </c>
      <c r="BI665" s="171">
        <f>IF(N665="nulová",J665,0)</f>
        <v>0</v>
      </c>
      <c r="BJ665" s="18" t="s">
        <v>80</v>
      </c>
      <c r="BK665" s="171">
        <f>ROUND(I665*H665,2)</f>
        <v>0</v>
      </c>
      <c r="BL665" s="18" t="s">
        <v>149</v>
      </c>
      <c r="BM665" s="170" t="s">
        <v>872</v>
      </c>
    </row>
    <row r="666" spans="1:65" s="2" customFormat="1" ht="11.25">
      <c r="A666" s="33"/>
      <c r="B666" s="34"/>
      <c r="C666" s="33"/>
      <c r="D666" s="172" t="s">
        <v>151</v>
      </c>
      <c r="E666" s="33"/>
      <c r="F666" s="173" t="s">
        <v>871</v>
      </c>
      <c r="G666" s="33"/>
      <c r="H666" s="33"/>
      <c r="I666" s="94"/>
      <c r="J666" s="33"/>
      <c r="K666" s="33"/>
      <c r="L666" s="34"/>
      <c r="M666" s="174"/>
      <c r="N666" s="175"/>
      <c r="O666" s="59"/>
      <c r="P666" s="59"/>
      <c r="Q666" s="59"/>
      <c r="R666" s="59"/>
      <c r="S666" s="59"/>
      <c r="T666" s="60"/>
      <c r="U666" s="33"/>
      <c r="V666" s="33"/>
      <c r="W666" s="33"/>
      <c r="X666" s="33"/>
      <c r="Y666" s="33"/>
      <c r="Z666" s="33"/>
      <c r="AA666" s="33"/>
      <c r="AB666" s="33"/>
      <c r="AC666" s="33"/>
      <c r="AD666" s="33"/>
      <c r="AE666" s="33"/>
      <c r="AT666" s="18" t="s">
        <v>151</v>
      </c>
      <c r="AU666" s="18" t="s">
        <v>305</v>
      </c>
    </row>
    <row r="667" spans="1:65" s="15" customFormat="1" ht="22.5">
      <c r="B667" s="193"/>
      <c r="D667" s="172" t="s">
        <v>155</v>
      </c>
      <c r="E667" s="194" t="s">
        <v>1</v>
      </c>
      <c r="F667" s="195" t="s">
        <v>868</v>
      </c>
      <c r="H667" s="194" t="s">
        <v>1</v>
      </c>
      <c r="I667" s="196"/>
      <c r="L667" s="193"/>
      <c r="M667" s="197"/>
      <c r="N667" s="198"/>
      <c r="O667" s="198"/>
      <c r="P667" s="198"/>
      <c r="Q667" s="198"/>
      <c r="R667" s="198"/>
      <c r="S667" s="198"/>
      <c r="T667" s="199"/>
      <c r="AT667" s="194" t="s">
        <v>155</v>
      </c>
      <c r="AU667" s="194" t="s">
        <v>305</v>
      </c>
      <c r="AV667" s="15" t="s">
        <v>80</v>
      </c>
      <c r="AW667" s="15" t="s">
        <v>29</v>
      </c>
      <c r="AX667" s="15" t="s">
        <v>72</v>
      </c>
      <c r="AY667" s="194" t="s">
        <v>141</v>
      </c>
    </row>
    <row r="668" spans="1:65" s="15" customFormat="1" ht="22.5">
      <c r="B668" s="193"/>
      <c r="D668" s="172" t="s">
        <v>155</v>
      </c>
      <c r="E668" s="194" t="s">
        <v>1</v>
      </c>
      <c r="F668" s="195" t="s">
        <v>856</v>
      </c>
      <c r="H668" s="194" t="s">
        <v>1</v>
      </c>
      <c r="I668" s="196"/>
      <c r="L668" s="193"/>
      <c r="M668" s="197"/>
      <c r="N668" s="198"/>
      <c r="O668" s="198"/>
      <c r="P668" s="198"/>
      <c r="Q668" s="198"/>
      <c r="R668" s="198"/>
      <c r="S668" s="198"/>
      <c r="T668" s="199"/>
      <c r="AT668" s="194" t="s">
        <v>155</v>
      </c>
      <c r="AU668" s="194" t="s">
        <v>305</v>
      </c>
      <c r="AV668" s="15" t="s">
        <v>80</v>
      </c>
      <c r="AW668" s="15" t="s">
        <v>29</v>
      </c>
      <c r="AX668" s="15" t="s">
        <v>72</v>
      </c>
      <c r="AY668" s="194" t="s">
        <v>141</v>
      </c>
    </row>
    <row r="669" spans="1:65" s="15" customFormat="1" ht="22.5">
      <c r="B669" s="193"/>
      <c r="D669" s="172" t="s">
        <v>155</v>
      </c>
      <c r="E669" s="194" t="s">
        <v>1</v>
      </c>
      <c r="F669" s="195" t="s">
        <v>458</v>
      </c>
      <c r="H669" s="194" t="s">
        <v>1</v>
      </c>
      <c r="I669" s="196"/>
      <c r="L669" s="193"/>
      <c r="M669" s="197"/>
      <c r="N669" s="198"/>
      <c r="O669" s="198"/>
      <c r="P669" s="198"/>
      <c r="Q669" s="198"/>
      <c r="R669" s="198"/>
      <c r="S669" s="198"/>
      <c r="T669" s="199"/>
      <c r="AT669" s="194" t="s">
        <v>155</v>
      </c>
      <c r="AU669" s="194" t="s">
        <v>305</v>
      </c>
      <c r="AV669" s="15" t="s">
        <v>80</v>
      </c>
      <c r="AW669" s="15" t="s">
        <v>29</v>
      </c>
      <c r="AX669" s="15" t="s">
        <v>72</v>
      </c>
      <c r="AY669" s="194" t="s">
        <v>141</v>
      </c>
    </row>
    <row r="670" spans="1:65" s="13" customFormat="1" ht="11.25">
      <c r="B670" s="177"/>
      <c r="D670" s="172" t="s">
        <v>155</v>
      </c>
      <c r="E670" s="178" t="s">
        <v>1</v>
      </c>
      <c r="F670" s="179" t="s">
        <v>80</v>
      </c>
      <c r="H670" s="180">
        <v>1</v>
      </c>
      <c r="I670" s="181"/>
      <c r="L670" s="177"/>
      <c r="M670" s="182"/>
      <c r="N670" s="183"/>
      <c r="O670" s="183"/>
      <c r="P670" s="183"/>
      <c r="Q670" s="183"/>
      <c r="R670" s="183"/>
      <c r="S670" s="183"/>
      <c r="T670" s="184"/>
      <c r="AT670" s="178" t="s">
        <v>155</v>
      </c>
      <c r="AU670" s="178" t="s">
        <v>305</v>
      </c>
      <c r="AV670" s="13" t="s">
        <v>82</v>
      </c>
      <c r="AW670" s="13" t="s">
        <v>29</v>
      </c>
      <c r="AX670" s="13" t="s">
        <v>80</v>
      </c>
      <c r="AY670" s="178" t="s">
        <v>141</v>
      </c>
    </row>
    <row r="671" spans="1:65" s="2" customFormat="1" ht="16.5" customHeight="1">
      <c r="A671" s="33"/>
      <c r="B671" s="158"/>
      <c r="C671" s="159" t="s">
        <v>873</v>
      </c>
      <c r="D671" s="159" t="s">
        <v>144</v>
      </c>
      <c r="E671" s="160" t="s">
        <v>874</v>
      </c>
      <c r="F671" s="161" t="s">
        <v>875</v>
      </c>
      <c r="G671" s="162" t="s">
        <v>162</v>
      </c>
      <c r="H671" s="163">
        <v>57</v>
      </c>
      <c r="I671" s="164"/>
      <c r="J671" s="165">
        <f>ROUND(I671*H671,2)</f>
        <v>0</v>
      </c>
      <c r="K671" s="161" t="s">
        <v>148</v>
      </c>
      <c r="L671" s="34"/>
      <c r="M671" s="166" t="s">
        <v>1</v>
      </c>
      <c r="N671" s="167" t="s">
        <v>37</v>
      </c>
      <c r="O671" s="59"/>
      <c r="P671" s="168">
        <f>O671*H671</f>
        <v>0</v>
      </c>
      <c r="Q671" s="168">
        <v>0</v>
      </c>
      <c r="R671" s="168">
        <f>Q671*H671</f>
        <v>0</v>
      </c>
      <c r="S671" s="168">
        <v>0</v>
      </c>
      <c r="T671" s="169">
        <f>S671*H671</f>
        <v>0</v>
      </c>
      <c r="U671" s="33"/>
      <c r="V671" s="33"/>
      <c r="W671" s="33"/>
      <c r="X671" s="33"/>
      <c r="Y671" s="33"/>
      <c r="Z671" s="33"/>
      <c r="AA671" s="33"/>
      <c r="AB671" s="33"/>
      <c r="AC671" s="33"/>
      <c r="AD671" s="33"/>
      <c r="AE671" s="33"/>
      <c r="AR671" s="170" t="s">
        <v>149</v>
      </c>
      <c r="AT671" s="170" t="s">
        <v>144</v>
      </c>
      <c r="AU671" s="170" t="s">
        <v>305</v>
      </c>
      <c r="AY671" s="18" t="s">
        <v>141</v>
      </c>
      <c r="BE671" s="171">
        <f>IF(N671="základní",J671,0)</f>
        <v>0</v>
      </c>
      <c r="BF671" s="171">
        <f>IF(N671="snížená",J671,0)</f>
        <v>0</v>
      </c>
      <c r="BG671" s="171">
        <f>IF(N671="zákl. přenesená",J671,0)</f>
        <v>0</v>
      </c>
      <c r="BH671" s="171">
        <f>IF(N671="sníž. přenesená",J671,0)</f>
        <v>0</v>
      </c>
      <c r="BI671" s="171">
        <f>IF(N671="nulová",J671,0)</f>
        <v>0</v>
      </c>
      <c r="BJ671" s="18" t="s">
        <v>80</v>
      </c>
      <c r="BK671" s="171">
        <f>ROUND(I671*H671,2)</f>
        <v>0</v>
      </c>
      <c r="BL671" s="18" t="s">
        <v>149</v>
      </c>
      <c r="BM671" s="170" t="s">
        <v>876</v>
      </c>
    </row>
    <row r="672" spans="1:65" s="2" customFormat="1" ht="11.25">
      <c r="A672" s="33"/>
      <c r="B672" s="34"/>
      <c r="C672" s="33"/>
      <c r="D672" s="172" t="s">
        <v>151</v>
      </c>
      <c r="E672" s="33"/>
      <c r="F672" s="173" t="s">
        <v>877</v>
      </c>
      <c r="G672" s="33"/>
      <c r="H672" s="33"/>
      <c r="I672" s="94"/>
      <c r="J672" s="33"/>
      <c r="K672" s="33"/>
      <c r="L672" s="34"/>
      <c r="M672" s="174"/>
      <c r="N672" s="175"/>
      <c r="O672" s="59"/>
      <c r="P672" s="59"/>
      <c r="Q672" s="59"/>
      <c r="R672" s="59"/>
      <c r="S672" s="59"/>
      <c r="T672" s="60"/>
      <c r="U672" s="33"/>
      <c r="V672" s="33"/>
      <c r="W672" s="33"/>
      <c r="X672" s="33"/>
      <c r="Y672" s="33"/>
      <c r="Z672" s="33"/>
      <c r="AA672" s="33"/>
      <c r="AB672" s="33"/>
      <c r="AC672" s="33"/>
      <c r="AD672" s="33"/>
      <c r="AE672" s="33"/>
      <c r="AT672" s="18" t="s">
        <v>151</v>
      </c>
      <c r="AU672" s="18" t="s">
        <v>305</v>
      </c>
    </row>
    <row r="673" spans="1:65" s="15" customFormat="1" ht="11.25">
      <c r="B673" s="193"/>
      <c r="D673" s="172" t="s">
        <v>155</v>
      </c>
      <c r="E673" s="194" t="s">
        <v>1</v>
      </c>
      <c r="F673" s="195" t="s">
        <v>878</v>
      </c>
      <c r="H673" s="194" t="s">
        <v>1</v>
      </c>
      <c r="I673" s="196"/>
      <c r="L673" s="193"/>
      <c r="M673" s="197"/>
      <c r="N673" s="198"/>
      <c r="O673" s="198"/>
      <c r="P673" s="198"/>
      <c r="Q673" s="198"/>
      <c r="R673" s="198"/>
      <c r="S673" s="198"/>
      <c r="T673" s="199"/>
      <c r="AT673" s="194" t="s">
        <v>155</v>
      </c>
      <c r="AU673" s="194" t="s">
        <v>305</v>
      </c>
      <c r="AV673" s="15" t="s">
        <v>80</v>
      </c>
      <c r="AW673" s="15" t="s">
        <v>29</v>
      </c>
      <c r="AX673" s="15" t="s">
        <v>72</v>
      </c>
      <c r="AY673" s="194" t="s">
        <v>141</v>
      </c>
    </row>
    <row r="674" spans="1:65" s="15" customFormat="1" ht="33.75">
      <c r="B674" s="193"/>
      <c r="D674" s="172" t="s">
        <v>155</v>
      </c>
      <c r="E674" s="194" t="s">
        <v>1</v>
      </c>
      <c r="F674" s="195" t="s">
        <v>879</v>
      </c>
      <c r="H674" s="194" t="s">
        <v>1</v>
      </c>
      <c r="I674" s="196"/>
      <c r="L674" s="193"/>
      <c r="M674" s="197"/>
      <c r="N674" s="198"/>
      <c r="O674" s="198"/>
      <c r="P674" s="198"/>
      <c r="Q674" s="198"/>
      <c r="R674" s="198"/>
      <c r="S674" s="198"/>
      <c r="T674" s="199"/>
      <c r="AT674" s="194" t="s">
        <v>155</v>
      </c>
      <c r="AU674" s="194" t="s">
        <v>305</v>
      </c>
      <c r="AV674" s="15" t="s">
        <v>80</v>
      </c>
      <c r="AW674" s="15" t="s">
        <v>29</v>
      </c>
      <c r="AX674" s="15" t="s">
        <v>72</v>
      </c>
      <c r="AY674" s="194" t="s">
        <v>141</v>
      </c>
    </row>
    <row r="675" spans="1:65" s="15" customFormat="1" ht="11.25">
      <c r="B675" s="193"/>
      <c r="D675" s="172" t="s">
        <v>155</v>
      </c>
      <c r="E675" s="194" t="s">
        <v>1</v>
      </c>
      <c r="F675" s="195" t="s">
        <v>880</v>
      </c>
      <c r="H675" s="194" t="s">
        <v>1</v>
      </c>
      <c r="I675" s="196"/>
      <c r="L675" s="193"/>
      <c r="M675" s="197"/>
      <c r="N675" s="198"/>
      <c r="O675" s="198"/>
      <c r="P675" s="198"/>
      <c r="Q675" s="198"/>
      <c r="R675" s="198"/>
      <c r="S675" s="198"/>
      <c r="T675" s="199"/>
      <c r="AT675" s="194" t="s">
        <v>155</v>
      </c>
      <c r="AU675" s="194" t="s">
        <v>305</v>
      </c>
      <c r="AV675" s="15" t="s">
        <v>80</v>
      </c>
      <c r="AW675" s="15" t="s">
        <v>29</v>
      </c>
      <c r="AX675" s="15" t="s">
        <v>72</v>
      </c>
      <c r="AY675" s="194" t="s">
        <v>141</v>
      </c>
    </row>
    <row r="676" spans="1:65" s="15" customFormat="1" ht="22.5">
      <c r="B676" s="193"/>
      <c r="D676" s="172" t="s">
        <v>155</v>
      </c>
      <c r="E676" s="194" t="s">
        <v>1</v>
      </c>
      <c r="F676" s="195" t="s">
        <v>458</v>
      </c>
      <c r="H676" s="194" t="s">
        <v>1</v>
      </c>
      <c r="I676" s="196"/>
      <c r="L676" s="193"/>
      <c r="M676" s="197"/>
      <c r="N676" s="198"/>
      <c r="O676" s="198"/>
      <c r="P676" s="198"/>
      <c r="Q676" s="198"/>
      <c r="R676" s="198"/>
      <c r="S676" s="198"/>
      <c r="T676" s="199"/>
      <c r="AT676" s="194" t="s">
        <v>155</v>
      </c>
      <c r="AU676" s="194" t="s">
        <v>305</v>
      </c>
      <c r="AV676" s="15" t="s">
        <v>80</v>
      </c>
      <c r="AW676" s="15" t="s">
        <v>29</v>
      </c>
      <c r="AX676" s="15" t="s">
        <v>72</v>
      </c>
      <c r="AY676" s="194" t="s">
        <v>141</v>
      </c>
    </row>
    <row r="677" spans="1:65" s="13" customFormat="1" ht="11.25">
      <c r="B677" s="177"/>
      <c r="D677" s="172" t="s">
        <v>155</v>
      </c>
      <c r="E677" s="178" t="s">
        <v>1</v>
      </c>
      <c r="F677" s="179" t="s">
        <v>735</v>
      </c>
      <c r="H677" s="180">
        <v>57</v>
      </c>
      <c r="I677" s="181"/>
      <c r="L677" s="177"/>
      <c r="M677" s="182"/>
      <c r="N677" s="183"/>
      <c r="O677" s="183"/>
      <c r="P677" s="183"/>
      <c r="Q677" s="183"/>
      <c r="R677" s="183"/>
      <c r="S677" s="183"/>
      <c r="T677" s="184"/>
      <c r="AT677" s="178" t="s">
        <v>155</v>
      </c>
      <c r="AU677" s="178" t="s">
        <v>305</v>
      </c>
      <c r="AV677" s="13" t="s">
        <v>82</v>
      </c>
      <c r="AW677" s="13" t="s">
        <v>29</v>
      </c>
      <c r="AX677" s="13" t="s">
        <v>80</v>
      </c>
      <c r="AY677" s="178" t="s">
        <v>141</v>
      </c>
    </row>
    <row r="678" spans="1:65" s="2" customFormat="1" ht="16.5" customHeight="1">
      <c r="A678" s="33"/>
      <c r="B678" s="158"/>
      <c r="C678" s="159" t="s">
        <v>881</v>
      </c>
      <c r="D678" s="159" t="s">
        <v>144</v>
      </c>
      <c r="E678" s="160" t="s">
        <v>882</v>
      </c>
      <c r="F678" s="161" t="s">
        <v>883</v>
      </c>
      <c r="G678" s="162" t="s">
        <v>162</v>
      </c>
      <c r="H678" s="163">
        <v>1</v>
      </c>
      <c r="I678" s="164"/>
      <c r="J678" s="165">
        <f>ROUND(I678*H678,2)</f>
        <v>0</v>
      </c>
      <c r="K678" s="161" t="s">
        <v>148</v>
      </c>
      <c r="L678" s="34"/>
      <c r="M678" s="166" t="s">
        <v>1</v>
      </c>
      <c r="N678" s="167" t="s">
        <v>37</v>
      </c>
      <c r="O678" s="59"/>
      <c r="P678" s="168">
        <f>O678*H678</f>
        <v>0</v>
      </c>
      <c r="Q678" s="168">
        <v>0</v>
      </c>
      <c r="R678" s="168">
        <f>Q678*H678</f>
        <v>0</v>
      </c>
      <c r="S678" s="168">
        <v>0</v>
      </c>
      <c r="T678" s="169">
        <f>S678*H678</f>
        <v>0</v>
      </c>
      <c r="U678" s="33"/>
      <c r="V678" s="33"/>
      <c r="W678" s="33"/>
      <c r="X678" s="33"/>
      <c r="Y678" s="33"/>
      <c r="Z678" s="33"/>
      <c r="AA678" s="33"/>
      <c r="AB678" s="33"/>
      <c r="AC678" s="33"/>
      <c r="AD678" s="33"/>
      <c r="AE678" s="33"/>
      <c r="AR678" s="170" t="s">
        <v>149</v>
      </c>
      <c r="AT678" s="170" t="s">
        <v>144</v>
      </c>
      <c r="AU678" s="170" t="s">
        <v>305</v>
      </c>
      <c r="AY678" s="18" t="s">
        <v>141</v>
      </c>
      <c r="BE678" s="171">
        <f>IF(N678="základní",J678,0)</f>
        <v>0</v>
      </c>
      <c r="BF678" s="171">
        <f>IF(N678="snížená",J678,0)</f>
        <v>0</v>
      </c>
      <c r="BG678" s="171">
        <f>IF(N678="zákl. přenesená",J678,0)</f>
        <v>0</v>
      </c>
      <c r="BH678" s="171">
        <f>IF(N678="sníž. přenesená",J678,0)</f>
        <v>0</v>
      </c>
      <c r="BI678" s="171">
        <f>IF(N678="nulová",J678,0)</f>
        <v>0</v>
      </c>
      <c r="BJ678" s="18" t="s">
        <v>80</v>
      </c>
      <c r="BK678" s="171">
        <f>ROUND(I678*H678,2)</f>
        <v>0</v>
      </c>
      <c r="BL678" s="18" t="s">
        <v>149</v>
      </c>
      <c r="BM678" s="170" t="s">
        <v>884</v>
      </c>
    </row>
    <row r="679" spans="1:65" s="2" customFormat="1" ht="11.25">
      <c r="A679" s="33"/>
      <c r="B679" s="34"/>
      <c r="C679" s="33"/>
      <c r="D679" s="172" t="s">
        <v>151</v>
      </c>
      <c r="E679" s="33"/>
      <c r="F679" s="173" t="s">
        <v>883</v>
      </c>
      <c r="G679" s="33"/>
      <c r="H679" s="33"/>
      <c r="I679" s="94"/>
      <c r="J679" s="33"/>
      <c r="K679" s="33"/>
      <c r="L679" s="34"/>
      <c r="M679" s="174"/>
      <c r="N679" s="175"/>
      <c r="O679" s="59"/>
      <c r="P679" s="59"/>
      <c r="Q679" s="59"/>
      <c r="R679" s="59"/>
      <c r="S679" s="59"/>
      <c r="T679" s="60"/>
      <c r="U679" s="33"/>
      <c r="V679" s="33"/>
      <c r="W679" s="33"/>
      <c r="X679" s="33"/>
      <c r="Y679" s="33"/>
      <c r="Z679" s="33"/>
      <c r="AA679" s="33"/>
      <c r="AB679" s="33"/>
      <c r="AC679" s="33"/>
      <c r="AD679" s="33"/>
      <c r="AE679" s="33"/>
      <c r="AT679" s="18" t="s">
        <v>151</v>
      </c>
      <c r="AU679" s="18" t="s">
        <v>305</v>
      </c>
    </row>
    <row r="680" spans="1:65" s="15" customFormat="1" ht="22.5">
      <c r="B680" s="193"/>
      <c r="D680" s="172" t="s">
        <v>155</v>
      </c>
      <c r="E680" s="194" t="s">
        <v>1</v>
      </c>
      <c r="F680" s="195" t="s">
        <v>885</v>
      </c>
      <c r="H680" s="194" t="s">
        <v>1</v>
      </c>
      <c r="I680" s="196"/>
      <c r="L680" s="193"/>
      <c r="M680" s="197"/>
      <c r="N680" s="198"/>
      <c r="O680" s="198"/>
      <c r="P680" s="198"/>
      <c r="Q680" s="198"/>
      <c r="R680" s="198"/>
      <c r="S680" s="198"/>
      <c r="T680" s="199"/>
      <c r="AT680" s="194" t="s">
        <v>155</v>
      </c>
      <c r="AU680" s="194" t="s">
        <v>305</v>
      </c>
      <c r="AV680" s="15" t="s">
        <v>80</v>
      </c>
      <c r="AW680" s="15" t="s">
        <v>29</v>
      </c>
      <c r="AX680" s="15" t="s">
        <v>72</v>
      </c>
      <c r="AY680" s="194" t="s">
        <v>141</v>
      </c>
    </row>
    <row r="681" spans="1:65" s="15" customFormat="1" ht="33.75">
      <c r="B681" s="193"/>
      <c r="D681" s="172" t="s">
        <v>155</v>
      </c>
      <c r="E681" s="194" t="s">
        <v>1</v>
      </c>
      <c r="F681" s="195" t="s">
        <v>886</v>
      </c>
      <c r="H681" s="194" t="s">
        <v>1</v>
      </c>
      <c r="I681" s="196"/>
      <c r="L681" s="193"/>
      <c r="M681" s="197"/>
      <c r="N681" s="198"/>
      <c r="O681" s="198"/>
      <c r="P681" s="198"/>
      <c r="Q681" s="198"/>
      <c r="R681" s="198"/>
      <c r="S681" s="198"/>
      <c r="T681" s="199"/>
      <c r="AT681" s="194" t="s">
        <v>155</v>
      </c>
      <c r="AU681" s="194" t="s">
        <v>305</v>
      </c>
      <c r="AV681" s="15" t="s">
        <v>80</v>
      </c>
      <c r="AW681" s="15" t="s">
        <v>29</v>
      </c>
      <c r="AX681" s="15" t="s">
        <v>72</v>
      </c>
      <c r="AY681" s="194" t="s">
        <v>141</v>
      </c>
    </row>
    <row r="682" spans="1:65" s="15" customFormat="1" ht="33.75">
      <c r="B682" s="193"/>
      <c r="D682" s="172" t="s">
        <v>155</v>
      </c>
      <c r="E682" s="194" t="s">
        <v>1</v>
      </c>
      <c r="F682" s="195" t="s">
        <v>887</v>
      </c>
      <c r="H682" s="194" t="s">
        <v>1</v>
      </c>
      <c r="I682" s="196"/>
      <c r="L682" s="193"/>
      <c r="M682" s="197"/>
      <c r="N682" s="198"/>
      <c r="O682" s="198"/>
      <c r="P682" s="198"/>
      <c r="Q682" s="198"/>
      <c r="R682" s="198"/>
      <c r="S682" s="198"/>
      <c r="T682" s="199"/>
      <c r="AT682" s="194" t="s">
        <v>155</v>
      </c>
      <c r="AU682" s="194" t="s">
        <v>305</v>
      </c>
      <c r="AV682" s="15" t="s">
        <v>80</v>
      </c>
      <c r="AW682" s="15" t="s">
        <v>29</v>
      </c>
      <c r="AX682" s="15" t="s">
        <v>72</v>
      </c>
      <c r="AY682" s="194" t="s">
        <v>141</v>
      </c>
    </row>
    <row r="683" spans="1:65" s="15" customFormat="1" ht="22.5">
      <c r="B683" s="193"/>
      <c r="D683" s="172" t="s">
        <v>155</v>
      </c>
      <c r="E683" s="194" t="s">
        <v>1</v>
      </c>
      <c r="F683" s="195" t="s">
        <v>888</v>
      </c>
      <c r="H683" s="194" t="s">
        <v>1</v>
      </c>
      <c r="I683" s="196"/>
      <c r="L683" s="193"/>
      <c r="M683" s="197"/>
      <c r="N683" s="198"/>
      <c r="O683" s="198"/>
      <c r="P683" s="198"/>
      <c r="Q683" s="198"/>
      <c r="R683" s="198"/>
      <c r="S683" s="198"/>
      <c r="T683" s="199"/>
      <c r="AT683" s="194" t="s">
        <v>155</v>
      </c>
      <c r="AU683" s="194" t="s">
        <v>305</v>
      </c>
      <c r="AV683" s="15" t="s">
        <v>80</v>
      </c>
      <c r="AW683" s="15" t="s">
        <v>29</v>
      </c>
      <c r="AX683" s="15" t="s">
        <v>72</v>
      </c>
      <c r="AY683" s="194" t="s">
        <v>141</v>
      </c>
    </row>
    <row r="684" spans="1:65" s="15" customFormat="1" ht="22.5">
      <c r="B684" s="193"/>
      <c r="D684" s="172" t="s">
        <v>155</v>
      </c>
      <c r="E684" s="194" t="s">
        <v>1</v>
      </c>
      <c r="F684" s="195" t="s">
        <v>458</v>
      </c>
      <c r="H684" s="194" t="s">
        <v>1</v>
      </c>
      <c r="I684" s="196"/>
      <c r="L684" s="193"/>
      <c r="M684" s="197"/>
      <c r="N684" s="198"/>
      <c r="O684" s="198"/>
      <c r="P684" s="198"/>
      <c r="Q684" s="198"/>
      <c r="R684" s="198"/>
      <c r="S684" s="198"/>
      <c r="T684" s="199"/>
      <c r="AT684" s="194" t="s">
        <v>155</v>
      </c>
      <c r="AU684" s="194" t="s">
        <v>305</v>
      </c>
      <c r="AV684" s="15" t="s">
        <v>80</v>
      </c>
      <c r="AW684" s="15" t="s">
        <v>29</v>
      </c>
      <c r="AX684" s="15" t="s">
        <v>72</v>
      </c>
      <c r="AY684" s="194" t="s">
        <v>141</v>
      </c>
    </row>
    <row r="685" spans="1:65" s="13" customFormat="1" ht="11.25">
      <c r="B685" s="177"/>
      <c r="D685" s="172" t="s">
        <v>155</v>
      </c>
      <c r="E685" s="178" t="s">
        <v>1</v>
      </c>
      <c r="F685" s="179" t="s">
        <v>80</v>
      </c>
      <c r="H685" s="180">
        <v>1</v>
      </c>
      <c r="I685" s="181"/>
      <c r="L685" s="177"/>
      <c r="M685" s="182"/>
      <c r="N685" s="183"/>
      <c r="O685" s="183"/>
      <c r="P685" s="183"/>
      <c r="Q685" s="183"/>
      <c r="R685" s="183"/>
      <c r="S685" s="183"/>
      <c r="T685" s="184"/>
      <c r="AT685" s="178" t="s">
        <v>155</v>
      </c>
      <c r="AU685" s="178" t="s">
        <v>305</v>
      </c>
      <c r="AV685" s="13" t="s">
        <v>82</v>
      </c>
      <c r="AW685" s="13" t="s">
        <v>29</v>
      </c>
      <c r="AX685" s="13" t="s">
        <v>80</v>
      </c>
      <c r="AY685" s="178" t="s">
        <v>141</v>
      </c>
    </row>
    <row r="686" spans="1:65" s="2" customFormat="1" ht="16.5" customHeight="1">
      <c r="A686" s="33"/>
      <c r="B686" s="158"/>
      <c r="C686" s="159" t="s">
        <v>889</v>
      </c>
      <c r="D686" s="159" t="s">
        <v>144</v>
      </c>
      <c r="E686" s="160" t="s">
        <v>890</v>
      </c>
      <c r="F686" s="161" t="s">
        <v>891</v>
      </c>
      <c r="G686" s="162" t="s">
        <v>162</v>
      </c>
      <c r="H686" s="163">
        <v>6</v>
      </c>
      <c r="I686" s="164"/>
      <c r="J686" s="165">
        <f>ROUND(I686*H686,2)</f>
        <v>0</v>
      </c>
      <c r="K686" s="161" t="s">
        <v>148</v>
      </c>
      <c r="L686" s="34"/>
      <c r="M686" s="166" t="s">
        <v>1</v>
      </c>
      <c r="N686" s="167" t="s">
        <v>37</v>
      </c>
      <c r="O686" s="59"/>
      <c r="P686" s="168">
        <f>O686*H686</f>
        <v>0</v>
      </c>
      <c r="Q686" s="168">
        <v>0</v>
      </c>
      <c r="R686" s="168">
        <f>Q686*H686</f>
        <v>0</v>
      </c>
      <c r="S686" s="168">
        <v>0</v>
      </c>
      <c r="T686" s="169">
        <f>S686*H686</f>
        <v>0</v>
      </c>
      <c r="U686" s="33"/>
      <c r="V686" s="33"/>
      <c r="W686" s="33"/>
      <c r="X686" s="33"/>
      <c r="Y686" s="33"/>
      <c r="Z686" s="33"/>
      <c r="AA686" s="33"/>
      <c r="AB686" s="33"/>
      <c r="AC686" s="33"/>
      <c r="AD686" s="33"/>
      <c r="AE686" s="33"/>
      <c r="AR686" s="170" t="s">
        <v>149</v>
      </c>
      <c r="AT686" s="170" t="s">
        <v>144</v>
      </c>
      <c r="AU686" s="170" t="s">
        <v>305</v>
      </c>
      <c r="AY686" s="18" t="s">
        <v>141</v>
      </c>
      <c r="BE686" s="171">
        <f>IF(N686="základní",J686,0)</f>
        <v>0</v>
      </c>
      <c r="BF686" s="171">
        <f>IF(N686="snížená",J686,0)</f>
        <v>0</v>
      </c>
      <c r="BG686" s="171">
        <f>IF(N686="zákl. přenesená",J686,0)</f>
        <v>0</v>
      </c>
      <c r="BH686" s="171">
        <f>IF(N686="sníž. přenesená",J686,0)</f>
        <v>0</v>
      </c>
      <c r="BI686" s="171">
        <f>IF(N686="nulová",J686,0)</f>
        <v>0</v>
      </c>
      <c r="BJ686" s="18" t="s">
        <v>80</v>
      </c>
      <c r="BK686" s="171">
        <f>ROUND(I686*H686,2)</f>
        <v>0</v>
      </c>
      <c r="BL686" s="18" t="s">
        <v>149</v>
      </c>
      <c r="BM686" s="170" t="s">
        <v>892</v>
      </c>
    </row>
    <row r="687" spans="1:65" s="2" customFormat="1" ht="11.25">
      <c r="A687" s="33"/>
      <c r="B687" s="34"/>
      <c r="C687" s="33"/>
      <c r="D687" s="172" t="s">
        <v>151</v>
      </c>
      <c r="E687" s="33"/>
      <c r="F687" s="173" t="s">
        <v>891</v>
      </c>
      <c r="G687" s="33"/>
      <c r="H687" s="33"/>
      <c r="I687" s="94"/>
      <c r="J687" s="33"/>
      <c r="K687" s="33"/>
      <c r="L687" s="34"/>
      <c r="M687" s="174"/>
      <c r="N687" s="175"/>
      <c r="O687" s="59"/>
      <c r="P687" s="59"/>
      <c r="Q687" s="59"/>
      <c r="R687" s="59"/>
      <c r="S687" s="59"/>
      <c r="T687" s="60"/>
      <c r="U687" s="33"/>
      <c r="V687" s="33"/>
      <c r="W687" s="33"/>
      <c r="X687" s="33"/>
      <c r="Y687" s="33"/>
      <c r="Z687" s="33"/>
      <c r="AA687" s="33"/>
      <c r="AB687" s="33"/>
      <c r="AC687" s="33"/>
      <c r="AD687" s="33"/>
      <c r="AE687" s="33"/>
      <c r="AT687" s="18" t="s">
        <v>151</v>
      </c>
      <c r="AU687" s="18" t="s">
        <v>305</v>
      </c>
    </row>
    <row r="688" spans="1:65" s="15" customFormat="1" ht="22.5">
      <c r="B688" s="193"/>
      <c r="D688" s="172" t="s">
        <v>155</v>
      </c>
      <c r="E688" s="194" t="s">
        <v>1</v>
      </c>
      <c r="F688" s="195" t="s">
        <v>893</v>
      </c>
      <c r="H688" s="194" t="s">
        <v>1</v>
      </c>
      <c r="I688" s="196"/>
      <c r="L688" s="193"/>
      <c r="M688" s="197"/>
      <c r="N688" s="198"/>
      <c r="O688" s="198"/>
      <c r="P688" s="198"/>
      <c r="Q688" s="198"/>
      <c r="R688" s="198"/>
      <c r="S688" s="198"/>
      <c r="T688" s="199"/>
      <c r="AT688" s="194" t="s">
        <v>155</v>
      </c>
      <c r="AU688" s="194" t="s">
        <v>305</v>
      </c>
      <c r="AV688" s="15" t="s">
        <v>80</v>
      </c>
      <c r="AW688" s="15" t="s">
        <v>29</v>
      </c>
      <c r="AX688" s="15" t="s">
        <v>72</v>
      </c>
      <c r="AY688" s="194" t="s">
        <v>141</v>
      </c>
    </row>
    <row r="689" spans="1:65" s="15" customFormat="1" ht="22.5">
      <c r="B689" s="193"/>
      <c r="D689" s="172" t="s">
        <v>155</v>
      </c>
      <c r="E689" s="194" t="s">
        <v>1</v>
      </c>
      <c r="F689" s="195" t="s">
        <v>856</v>
      </c>
      <c r="H689" s="194" t="s">
        <v>1</v>
      </c>
      <c r="I689" s="196"/>
      <c r="L689" s="193"/>
      <c r="M689" s="197"/>
      <c r="N689" s="198"/>
      <c r="O689" s="198"/>
      <c r="P689" s="198"/>
      <c r="Q689" s="198"/>
      <c r="R689" s="198"/>
      <c r="S689" s="198"/>
      <c r="T689" s="199"/>
      <c r="AT689" s="194" t="s">
        <v>155</v>
      </c>
      <c r="AU689" s="194" t="s">
        <v>305</v>
      </c>
      <c r="AV689" s="15" t="s">
        <v>80</v>
      </c>
      <c r="AW689" s="15" t="s">
        <v>29</v>
      </c>
      <c r="AX689" s="15" t="s">
        <v>72</v>
      </c>
      <c r="AY689" s="194" t="s">
        <v>141</v>
      </c>
    </row>
    <row r="690" spans="1:65" s="15" customFormat="1" ht="22.5">
      <c r="B690" s="193"/>
      <c r="D690" s="172" t="s">
        <v>155</v>
      </c>
      <c r="E690" s="194" t="s">
        <v>1</v>
      </c>
      <c r="F690" s="195" t="s">
        <v>458</v>
      </c>
      <c r="H690" s="194" t="s">
        <v>1</v>
      </c>
      <c r="I690" s="196"/>
      <c r="L690" s="193"/>
      <c r="M690" s="197"/>
      <c r="N690" s="198"/>
      <c r="O690" s="198"/>
      <c r="P690" s="198"/>
      <c r="Q690" s="198"/>
      <c r="R690" s="198"/>
      <c r="S690" s="198"/>
      <c r="T690" s="199"/>
      <c r="AT690" s="194" t="s">
        <v>155</v>
      </c>
      <c r="AU690" s="194" t="s">
        <v>305</v>
      </c>
      <c r="AV690" s="15" t="s">
        <v>80</v>
      </c>
      <c r="AW690" s="15" t="s">
        <v>29</v>
      </c>
      <c r="AX690" s="15" t="s">
        <v>72</v>
      </c>
      <c r="AY690" s="194" t="s">
        <v>141</v>
      </c>
    </row>
    <row r="691" spans="1:65" s="13" customFormat="1" ht="11.25">
      <c r="B691" s="177"/>
      <c r="D691" s="172" t="s">
        <v>155</v>
      </c>
      <c r="E691" s="178" t="s">
        <v>1</v>
      </c>
      <c r="F691" s="179" t="s">
        <v>850</v>
      </c>
      <c r="H691" s="180">
        <v>6</v>
      </c>
      <c r="I691" s="181"/>
      <c r="L691" s="177"/>
      <c r="M691" s="182"/>
      <c r="N691" s="183"/>
      <c r="O691" s="183"/>
      <c r="P691" s="183"/>
      <c r="Q691" s="183"/>
      <c r="R691" s="183"/>
      <c r="S691" s="183"/>
      <c r="T691" s="184"/>
      <c r="AT691" s="178" t="s">
        <v>155</v>
      </c>
      <c r="AU691" s="178" t="s">
        <v>305</v>
      </c>
      <c r="AV691" s="13" t="s">
        <v>82</v>
      </c>
      <c r="AW691" s="13" t="s">
        <v>29</v>
      </c>
      <c r="AX691" s="13" t="s">
        <v>80</v>
      </c>
      <c r="AY691" s="178" t="s">
        <v>141</v>
      </c>
    </row>
    <row r="692" spans="1:65" s="2" customFormat="1" ht="16.5" customHeight="1">
      <c r="A692" s="33"/>
      <c r="B692" s="158"/>
      <c r="C692" s="159" t="s">
        <v>894</v>
      </c>
      <c r="D692" s="159" t="s">
        <v>144</v>
      </c>
      <c r="E692" s="160" t="s">
        <v>895</v>
      </c>
      <c r="F692" s="161" t="s">
        <v>896</v>
      </c>
      <c r="G692" s="162" t="s">
        <v>162</v>
      </c>
      <c r="H692" s="163">
        <v>2</v>
      </c>
      <c r="I692" s="164"/>
      <c r="J692" s="165">
        <f>ROUND(I692*H692,2)</f>
        <v>0</v>
      </c>
      <c r="K692" s="161" t="s">
        <v>148</v>
      </c>
      <c r="L692" s="34"/>
      <c r="M692" s="166" t="s">
        <v>1</v>
      </c>
      <c r="N692" s="167" t="s">
        <v>37</v>
      </c>
      <c r="O692" s="59"/>
      <c r="P692" s="168">
        <f>O692*H692</f>
        <v>0</v>
      </c>
      <c r="Q692" s="168">
        <v>0</v>
      </c>
      <c r="R692" s="168">
        <f>Q692*H692</f>
        <v>0</v>
      </c>
      <c r="S692" s="168">
        <v>0</v>
      </c>
      <c r="T692" s="169">
        <f>S692*H692</f>
        <v>0</v>
      </c>
      <c r="U692" s="33"/>
      <c r="V692" s="33"/>
      <c r="W692" s="33"/>
      <c r="X692" s="33"/>
      <c r="Y692" s="33"/>
      <c r="Z692" s="33"/>
      <c r="AA692" s="33"/>
      <c r="AB692" s="33"/>
      <c r="AC692" s="33"/>
      <c r="AD692" s="33"/>
      <c r="AE692" s="33"/>
      <c r="AR692" s="170" t="s">
        <v>149</v>
      </c>
      <c r="AT692" s="170" t="s">
        <v>144</v>
      </c>
      <c r="AU692" s="170" t="s">
        <v>305</v>
      </c>
      <c r="AY692" s="18" t="s">
        <v>141</v>
      </c>
      <c r="BE692" s="171">
        <f>IF(N692="základní",J692,0)</f>
        <v>0</v>
      </c>
      <c r="BF692" s="171">
        <f>IF(N692="snížená",J692,0)</f>
        <v>0</v>
      </c>
      <c r="BG692" s="171">
        <f>IF(N692="zákl. přenesená",J692,0)</f>
        <v>0</v>
      </c>
      <c r="BH692" s="171">
        <f>IF(N692="sníž. přenesená",J692,0)</f>
        <v>0</v>
      </c>
      <c r="BI692" s="171">
        <f>IF(N692="nulová",J692,0)</f>
        <v>0</v>
      </c>
      <c r="BJ692" s="18" t="s">
        <v>80</v>
      </c>
      <c r="BK692" s="171">
        <f>ROUND(I692*H692,2)</f>
        <v>0</v>
      </c>
      <c r="BL692" s="18" t="s">
        <v>149</v>
      </c>
      <c r="BM692" s="170" t="s">
        <v>897</v>
      </c>
    </row>
    <row r="693" spans="1:65" s="2" customFormat="1" ht="11.25">
      <c r="A693" s="33"/>
      <c r="B693" s="34"/>
      <c r="C693" s="33"/>
      <c r="D693" s="172" t="s">
        <v>151</v>
      </c>
      <c r="E693" s="33"/>
      <c r="F693" s="173" t="s">
        <v>896</v>
      </c>
      <c r="G693" s="33"/>
      <c r="H693" s="33"/>
      <c r="I693" s="94"/>
      <c r="J693" s="33"/>
      <c r="K693" s="33"/>
      <c r="L693" s="34"/>
      <c r="M693" s="174"/>
      <c r="N693" s="175"/>
      <c r="O693" s="59"/>
      <c r="P693" s="59"/>
      <c r="Q693" s="59"/>
      <c r="R693" s="59"/>
      <c r="S693" s="59"/>
      <c r="T693" s="60"/>
      <c r="U693" s="33"/>
      <c r="V693" s="33"/>
      <c r="W693" s="33"/>
      <c r="X693" s="33"/>
      <c r="Y693" s="33"/>
      <c r="Z693" s="33"/>
      <c r="AA693" s="33"/>
      <c r="AB693" s="33"/>
      <c r="AC693" s="33"/>
      <c r="AD693" s="33"/>
      <c r="AE693" s="33"/>
      <c r="AT693" s="18" t="s">
        <v>151</v>
      </c>
      <c r="AU693" s="18" t="s">
        <v>305</v>
      </c>
    </row>
    <row r="694" spans="1:65" s="15" customFormat="1" ht="22.5">
      <c r="B694" s="193"/>
      <c r="D694" s="172" t="s">
        <v>155</v>
      </c>
      <c r="E694" s="194" t="s">
        <v>1</v>
      </c>
      <c r="F694" s="195" t="s">
        <v>898</v>
      </c>
      <c r="H694" s="194" t="s">
        <v>1</v>
      </c>
      <c r="I694" s="196"/>
      <c r="L694" s="193"/>
      <c r="M694" s="197"/>
      <c r="N694" s="198"/>
      <c r="O694" s="198"/>
      <c r="P694" s="198"/>
      <c r="Q694" s="198"/>
      <c r="R694" s="198"/>
      <c r="S694" s="198"/>
      <c r="T694" s="199"/>
      <c r="AT694" s="194" t="s">
        <v>155</v>
      </c>
      <c r="AU694" s="194" t="s">
        <v>305</v>
      </c>
      <c r="AV694" s="15" t="s">
        <v>80</v>
      </c>
      <c r="AW694" s="15" t="s">
        <v>29</v>
      </c>
      <c r="AX694" s="15" t="s">
        <v>72</v>
      </c>
      <c r="AY694" s="194" t="s">
        <v>141</v>
      </c>
    </row>
    <row r="695" spans="1:65" s="15" customFormat="1" ht="22.5">
      <c r="B695" s="193"/>
      <c r="D695" s="172" t="s">
        <v>155</v>
      </c>
      <c r="E695" s="194" t="s">
        <v>1</v>
      </c>
      <c r="F695" s="195" t="s">
        <v>856</v>
      </c>
      <c r="H695" s="194" t="s">
        <v>1</v>
      </c>
      <c r="I695" s="196"/>
      <c r="L695" s="193"/>
      <c r="M695" s="197"/>
      <c r="N695" s="198"/>
      <c r="O695" s="198"/>
      <c r="P695" s="198"/>
      <c r="Q695" s="198"/>
      <c r="R695" s="198"/>
      <c r="S695" s="198"/>
      <c r="T695" s="199"/>
      <c r="AT695" s="194" t="s">
        <v>155</v>
      </c>
      <c r="AU695" s="194" t="s">
        <v>305</v>
      </c>
      <c r="AV695" s="15" t="s">
        <v>80</v>
      </c>
      <c r="AW695" s="15" t="s">
        <v>29</v>
      </c>
      <c r="AX695" s="15" t="s">
        <v>72</v>
      </c>
      <c r="AY695" s="194" t="s">
        <v>141</v>
      </c>
    </row>
    <row r="696" spans="1:65" s="15" customFormat="1" ht="22.5">
      <c r="B696" s="193"/>
      <c r="D696" s="172" t="s">
        <v>155</v>
      </c>
      <c r="E696" s="194" t="s">
        <v>1</v>
      </c>
      <c r="F696" s="195" t="s">
        <v>458</v>
      </c>
      <c r="H696" s="194" t="s">
        <v>1</v>
      </c>
      <c r="I696" s="196"/>
      <c r="L696" s="193"/>
      <c r="M696" s="197"/>
      <c r="N696" s="198"/>
      <c r="O696" s="198"/>
      <c r="P696" s="198"/>
      <c r="Q696" s="198"/>
      <c r="R696" s="198"/>
      <c r="S696" s="198"/>
      <c r="T696" s="199"/>
      <c r="AT696" s="194" t="s">
        <v>155</v>
      </c>
      <c r="AU696" s="194" t="s">
        <v>305</v>
      </c>
      <c r="AV696" s="15" t="s">
        <v>80</v>
      </c>
      <c r="AW696" s="15" t="s">
        <v>29</v>
      </c>
      <c r="AX696" s="15" t="s">
        <v>72</v>
      </c>
      <c r="AY696" s="194" t="s">
        <v>141</v>
      </c>
    </row>
    <row r="697" spans="1:65" s="13" customFormat="1" ht="11.25">
      <c r="B697" s="177"/>
      <c r="D697" s="172" t="s">
        <v>155</v>
      </c>
      <c r="E697" s="178" t="s">
        <v>1</v>
      </c>
      <c r="F697" s="179" t="s">
        <v>82</v>
      </c>
      <c r="H697" s="180">
        <v>2</v>
      </c>
      <c r="I697" s="181"/>
      <c r="L697" s="177"/>
      <c r="M697" s="182"/>
      <c r="N697" s="183"/>
      <c r="O697" s="183"/>
      <c r="P697" s="183"/>
      <c r="Q697" s="183"/>
      <c r="R697" s="183"/>
      <c r="S697" s="183"/>
      <c r="T697" s="184"/>
      <c r="AT697" s="178" t="s">
        <v>155</v>
      </c>
      <c r="AU697" s="178" t="s">
        <v>305</v>
      </c>
      <c r="AV697" s="13" t="s">
        <v>82</v>
      </c>
      <c r="AW697" s="13" t="s">
        <v>29</v>
      </c>
      <c r="AX697" s="13" t="s">
        <v>80</v>
      </c>
      <c r="AY697" s="178" t="s">
        <v>141</v>
      </c>
    </row>
    <row r="698" spans="1:65" s="12" customFormat="1" ht="22.9" customHeight="1">
      <c r="B698" s="145"/>
      <c r="D698" s="146" t="s">
        <v>71</v>
      </c>
      <c r="E698" s="156" t="s">
        <v>899</v>
      </c>
      <c r="F698" s="156" t="s">
        <v>900</v>
      </c>
      <c r="I698" s="148"/>
      <c r="J698" s="157">
        <f>BK698</f>
        <v>0</v>
      </c>
      <c r="L698" s="145"/>
      <c r="M698" s="150"/>
      <c r="N698" s="151"/>
      <c r="O698" s="151"/>
      <c r="P698" s="152">
        <f>SUM(P699:P736)</f>
        <v>0</v>
      </c>
      <c r="Q698" s="151"/>
      <c r="R698" s="152">
        <f>SUM(R699:R736)</f>
        <v>0</v>
      </c>
      <c r="S698" s="151"/>
      <c r="T698" s="153">
        <f>SUM(T699:T736)</f>
        <v>0</v>
      </c>
      <c r="AR698" s="146" t="s">
        <v>80</v>
      </c>
      <c r="AT698" s="154" t="s">
        <v>71</v>
      </c>
      <c r="AU698" s="154" t="s">
        <v>80</v>
      </c>
      <c r="AY698" s="146" t="s">
        <v>141</v>
      </c>
      <c r="BK698" s="155">
        <f>SUM(BK699:BK736)</f>
        <v>0</v>
      </c>
    </row>
    <row r="699" spans="1:65" s="2" customFormat="1" ht="21.75" customHeight="1">
      <c r="A699" s="33"/>
      <c r="B699" s="158"/>
      <c r="C699" s="159" t="s">
        <v>901</v>
      </c>
      <c r="D699" s="159" t="s">
        <v>144</v>
      </c>
      <c r="E699" s="160" t="s">
        <v>902</v>
      </c>
      <c r="F699" s="161" t="s">
        <v>903</v>
      </c>
      <c r="G699" s="162" t="s">
        <v>277</v>
      </c>
      <c r="H699" s="163">
        <v>4309.7340000000004</v>
      </c>
      <c r="I699" s="164"/>
      <c r="J699" s="165">
        <f>ROUND(I699*H699,2)</f>
        <v>0</v>
      </c>
      <c r="K699" s="161" t="s">
        <v>148</v>
      </c>
      <c r="L699" s="34"/>
      <c r="M699" s="166" t="s">
        <v>1</v>
      </c>
      <c r="N699" s="167" t="s">
        <v>37</v>
      </c>
      <c r="O699" s="59"/>
      <c r="P699" s="168">
        <f>O699*H699</f>
        <v>0</v>
      </c>
      <c r="Q699" s="168">
        <v>0</v>
      </c>
      <c r="R699" s="168">
        <f>Q699*H699</f>
        <v>0</v>
      </c>
      <c r="S699" s="168">
        <v>0</v>
      </c>
      <c r="T699" s="169">
        <f>S699*H699</f>
        <v>0</v>
      </c>
      <c r="U699" s="33"/>
      <c r="V699" s="33"/>
      <c r="W699" s="33"/>
      <c r="X699" s="33"/>
      <c r="Y699" s="33"/>
      <c r="Z699" s="33"/>
      <c r="AA699" s="33"/>
      <c r="AB699" s="33"/>
      <c r="AC699" s="33"/>
      <c r="AD699" s="33"/>
      <c r="AE699" s="33"/>
      <c r="AR699" s="170" t="s">
        <v>149</v>
      </c>
      <c r="AT699" s="170" t="s">
        <v>144</v>
      </c>
      <c r="AU699" s="170" t="s">
        <v>82</v>
      </c>
      <c r="AY699" s="18" t="s">
        <v>141</v>
      </c>
      <c r="BE699" s="171">
        <f>IF(N699="základní",J699,0)</f>
        <v>0</v>
      </c>
      <c r="BF699" s="171">
        <f>IF(N699="snížená",J699,0)</f>
        <v>0</v>
      </c>
      <c r="BG699" s="171">
        <f>IF(N699="zákl. přenesená",J699,0)</f>
        <v>0</v>
      </c>
      <c r="BH699" s="171">
        <f>IF(N699="sníž. přenesená",J699,0)</f>
        <v>0</v>
      </c>
      <c r="BI699" s="171">
        <f>IF(N699="nulová",J699,0)</f>
        <v>0</v>
      </c>
      <c r="BJ699" s="18" t="s">
        <v>80</v>
      </c>
      <c r="BK699" s="171">
        <f>ROUND(I699*H699,2)</f>
        <v>0</v>
      </c>
      <c r="BL699" s="18" t="s">
        <v>149</v>
      </c>
      <c r="BM699" s="170" t="s">
        <v>904</v>
      </c>
    </row>
    <row r="700" spans="1:65" s="2" customFormat="1" ht="11.25">
      <c r="A700" s="33"/>
      <c r="B700" s="34"/>
      <c r="C700" s="33"/>
      <c r="D700" s="172" t="s">
        <v>151</v>
      </c>
      <c r="E700" s="33"/>
      <c r="F700" s="173" t="s">
        <v>905</v>
      </c>
      <c r="G700" s="33"/>
      <c r="H700" s="33"/>
      <c r="I700" s="94"/>
      <c r="J700" s="33"/>
      <c r="K700" s="33"/>
      <c r="L700" s="34"/>
      <c r="M700" s="174"/>
      <c r="N700" s="175"/>
      <c r="O700" s="59"/>
      <c r="P700" s="59"/>
      <c r="Q700" s="59"/>
      <c r="R700" s="59"/>
      <c r="S700" s="59"/>
      <c r="T700" s="60"/>
      <c r="U700" s="33"/>
      <c r="V700" s="33"/>
      <c r="W700" s="33"/>
      <c r="X700" s="33"/>
      <c r="Y700" s="33"/>
      <c r="Z700" s="33"/>
      <c r="AA700" s="33"/>
      <c r="AB700" s="33"/>
      <c r="AC700" s="33"/>
      <c r="AD700" s="33"/>
      <c r="AE700" s="33"/>
      <c r="AT700" s="18" t="s">
        <v>151</v>
      </c>
      <c r="AU700" s="18" t="s">
        <v>82</v>
      </c>
    </row>
    <row r="701" spans="1:65" s="15" customFormat="1" ht="22.5">
      <c r="B701" s="193"/>
      <c r="D701" s="172" t="s">
        <v>155</v>
      </c>
      <c r="E701" s="194" t="s">
        <v>1</v>
      </c>
      <c r="F701" s="195" t="s">
        <v>906</v>
      </c>
      <c r="H701" s="194" t="s">
        <v>1</v>
      </c>
      <c r="I701" s="196"/>
      <c r="L701" s="193"/>
      <c r="M701" s="197"/>
      <c r="N701" s="198"/>
      <c r="O701" s="198"/>
      <c r="P701" s="198"/>
      <c r="Q701" s="198"/>
      <c r="R701" s="198"/>
      <c r="S701" s="198"/>
      <c r="T701" s="199"/>
      <c r="AT701" s="194" t="s">
        <v>155</v>
      </c>
      <c r="AU701" s="194" t="s">
        <v>82</v>
      </c>
      <c r="AV701" s="15" t="s">
        <v>80</v>
      </c>
      <c r="AW701" s="15" t="s">
        <v>29</v>
      </c>
      <c r="AX701" s="15" t="s">
        <v>72</v>
      </c>
      <c r="AY701" s="194" t="s">
        <v>141</v>
      </c>
    </row>
    <row r="702" spans="1:65" s="13" customFormat="1" ht="11.25">
      <c r="B702" s="177"/>
      <c r="D702" s="172" t="s">
        <v>155</v>
      </c>
      <c r="E702" s="178" t="s">
        <v>1</v>
      </c>
      <c r="F702" s="179" t="s">
        <v>907</v>
      </c>
      <c r="H702" s="180">
        <v>1024</v>
      </c>
      <c r="I702" s="181"/>
      <c r="L702" s="177"/>
      <c r="M702" s="182"/>
      <c r="N702" s="183"/>
      <c r="O702" s="183"/>
      <c r="P702" s="183"/>
      <c r="Q702" s="183"/>
      <c r="R702" s="183"/>
      <c r="S702" s="183"/>
      <c r="T702" s="184"/>
      <c r="AT702" s="178" t="s">
        <v>155</v>
      </c>
      <c r="AU702" s="178" t="s">
        <v>82</v>
      </c>
      <c r="AV702" s="13" t="s">
        <v>82</v>
      </c>
      <c r="AW702" s="13" t="s">
        <v>29</v>
      </c>
      <c r="AX702" s="13" t="s">
        <v>72</v>
      </c>
      <c r="AY702" s="178" t="s">
        <v>141</v>
      </c>
    </row>
    <row r="703" spans="1:65" s="13" customFormat="1" ht="11.25">
      <c r="B703" s="177"/>
      <c r="D703" s="172" t="s">
        <v>155</v>
      </c>
      <c r="E703" s="178" t="s">
        <v>1</v>
      </c>
      <c r="F703" s="179" t="s">
        <v>908</v>
      </c>
      <c r="H703" s="180">
        <v>1403.6</v>
      </c>
      <c r="I703" s="181"/>
      <c r="L703" s="177"/>
      <c r="M703" s="182"/>
      <c r="N703" s="183"/>
      <c r="O703" s="183"/>
      <c r="P703" s="183"/>
      <c r="Q703" s="183"/>
      <c r="R703" s="183"/>
      <c r="S703" s="183"/>
      <c r="T703" s="184"/>
      <c r="AT703" s="178" t="s">
        <v>155</v>
      </c>
      <c r="AU703" s="178" t="s">
        <v>82</v>
      </c>
      <c r="AV703" s="13" t="s">
        <v>82</v>
      </c>
      <c r="AW703" s="13" t="s">
        <v>29</v>
      </c>
      <c r="AX703" s="13" t="s">
        <v>72</v>
      </c>
      <c r="AY703" s="178" t="s">
        <v>141</v>
      </c>
    </row>
    <row r="704" spans="1:65" s="13" customFormat="1" ht="11.25">
      <c r="B704" s="177"/>
      <c r="D704" s="172" t="s">
        <v>155</v>
      </c>
      <c r="E704" s="178" t="s">
        <v>1</v>
      </c>
      <c r="F704" s="179" t="s">
        <v>909</v>
      </c>
      <c r="H704" s="180">
        <v>783</v>
      </c>
      <c r="I704" s="181"/>
      <c r="L704" s="177"/>
      <c r="M704" s="182"/>
      <c r="N704" s="183"/>
      <c r="O704" s="183"/>
      <c r="P704" s="183"/>
      <c r="Q704" s="183"/>
      <c r="R704" s="183"/>
      <c r="S704" s="183"/>
      <c r="T704" s="184"/>
      <c r="AT704" s="178" t="s">
        <v>155</v>
      </c>
      <c r="AU704" s="178" t="s">
        <v>82</v>
      </c>
      <c r="AV704" s="13" t="s">
        <v>82</v>
      </c>
      <c r="AW704" s="13" t="s">
        <v>29</v>
      </c>
      <c r="AX704" s="13" t="s">
        <v>72</v>
      </c>
      <c r="AY704" s="178" t="s">
        <v>141</v>
      </c>
    </row>
    <row r="705" spans="1:65" s="13" customFormat="1" ht="11.25">
      <c r="B705" s="177"/>
      <c r="D705" s="172" t="s">
        <v>155</v>
      </c>
      <c r="E705" s="178" t="s">
        <v>1</v>
      </c>
      <c r="F705" s="179" t="s">
        <v>910</v>
      </c>
      <c r="H705" s="180">
        <v>150</v>
      </c>
      <c r="I705" s="181"/>
      <c r="L705" s="177"/>
      <c r="M705" s="182"/>
      <c r="N705" s="183"/>
      <c r="O705" s="183"/>
      <c r="P705" s="183"/>
      <c r="Q705" s="183"/>
      <c r="R705" s="183"/>
      <c r="S705" s="183"/>
      <c r="T705" s="184"/>
      <c r="AT705" s="178" t="s">
        <v>155</v>
      </c>
      <c r="AU705" s="178" t="s">
        <v>82</v>
      </c>
      <c r="AV705" s="13" t="s">
        <v>82</v>
      </c>
      <c r="AW705" s="13" t="s">
        <v>29</v>
      </c>
      <c r="AX705" s="13" t="s">
        <v>72</v>
      </c>
      <c r="AY705" s="178" t="s">
        <v>141</v>
      </c>
    </row>
    <row r="706" spans="1:65" s="13" customFormat="1" ht="11.25">
      <c r="B706" s="177"/>
      <c r="D706" s="172" t="s">
        <v>155</v>
      </c>
      <c r="E706" s="178" t="s">
        <v>1</v>
      </c>
      <c r="F706" s="179" t="s">
        <v>911</v>
      </c>
      <c r="H706" s="180">
        <v>624.75</v>
      </c>
      <c r="I706" s="181"/>
      <c r="L706" s="177"/>
      <c r="M706" s="182"/>
      <c r="N706" s="183"/>
      <c r="O706" s="183"/>
      <c r="P706" s="183"/>
      <c r="Q706" s="183"/>
      <c r="R706" s="183"/>
      <c r="S706" s="183"/>
      <c r="T706" s="184"/>
      <c r="AT706" s="178" t="s">
        <v>155</v>
      </c>
      <c r="AU706" s="178" t="s">
        <v>82</v>
      </c>
      <c r="AV706" s="13" t="s">
        <v>82</v>
      </c>
      <c r="AW706" s="13" t="s">
        <v>29</v>
      </c>
      <c r="AX706" s="13" t="s">
        <v>72</v>
      </c>
      <c r="AY706" s="178" t="s">
        <v>141</v>
      </c>
    </row>
    <row r="707" spans="1:65" s="13" customFormat="1" ht="11.25">
      <c r="B707" s="177"/>
      <c r="D707" s="172" t="s">
        <v>155</v>
      </c>
      <c r="E707" s="178" t="s">
        <v>1</v>
      </c>
      <c r="F707" s="179" t="s">
        <v>912</v>
      </c>
      <c r="H707" s="180">
        <v>128.80000000000001</v>
      </c>
      <c r="I707" s="181"/>
      <c r="L707" s="177"/>
      <c r="M707" s="182"/>
      <c r="N707" s="183"/>
      <c r="O707" s="183"/>
      <c r="P707" s="183"/>
      <c r="Q707" s="183"/>
      <c r="R707" s="183"/>
      <c r="S707" s="183"/>
      <c r="T707" s="184"/>
      <c r="AT707" s="178" t="s">
        <v>155</v>
      </c>
      <c r="AU707" s="178" t="s">
        <v>82</v>
      </c>
      <c r="AV707" s="13" t="s">
        <v>82</v>
      </c>
      <c r="AW707" s="13" t="s">
        <v>29</v>
      </c>
      <c r="AX707" s="13" t="s">
        <v>72</v>
      </c>
      <c r="AY707" s="178" t="s">
        <v>141</v>
      </c>
    </row>
    <row r="708" spans="1:65" s="13" customFormat="1" ht="11.25">
      <c r="B708" s="177"/>
      <c r="D708" s="172" t="s">
        <v>155</v>
      </c>
      <c r="E708" s="178" t="s">
        <v>1</v>
      </c>
      <c r="F708" s="179" t="s">
        <v>913</v>
      </c>
      <c r="H708" s="180">
        <v>182.7</v>
      </c>
      <c r="I708" s="181"/>
      <c r="L708" s="177"/>
      <c r="M708" s="182"/>
      <c r="N708" s="183"/>
      <c r="O708" s="183"/>
      <c r="P708" s="183"/>
      <c r="Q708" s="183"/>
      <c r="R708" s="183"/>
      <c r="S708" s="183"/>
      <c r="T708" s="184"/>
      <c r="AT708" s="178" t="s">
        <v>155</v>
      </c>
      <c r="AU708" s="178" t="s">
        <v>82</v>
      </c>
      <c r="AV708" s="13" t="s">
        <v>82</v>
      </c>
      <c r="AW708" s="13" t="s">
        <v>29</v>
      </c>
      <c r="AX708" s="13" t="s">
        <v>72</v>
      </c>
      <c r="AY708" s="178" t="s">
        <v>141</v>
      </c>
    </row>
    <row r="709" spans="1:65" s="13" customFormat="1" ht="11.25">
      <c r="B709" s="177"/>
      <c r="D709" s="172" t="s">
        <v>155</v>
      </c>
      <c r="E709" s="178" t="s">
        <v>1</v>
      </c>
      <c r="F709" s="179" t="s">
        <v>914</v>
      </c>
      <c r="H709" s="180">
        <v>12.6</v>
      </c>
      <c r="I709" s="181"/>
      <c r="L709" s="177"/>
      <c r="M709" s="182"/>
      <c r="N709" s="183"/>
      <c r="O709" s="183"/>
      <c r="P709" s="183"/>
      <c r="Q709" s="183"/>
      <c r="R709" s="183"/>
      <c r="S709" s="183"/>
      <c r="T709" s="184"/>
      <c r="AT709" s="178" t="s">
        <v>155</v>
      </c>
      <c r="AU709" s="178" t="s">
        <v>82</v>
      </c>
      <c r="AV709" s="13" t="s">
        <v>82</v>
      </c>
      <c r="AW709" s="13" t="s">
        <v>29</v>
      </c>
      <c r="AX709" s="13" t="s">
        <v>72</v>
      </c>
      <c r="AY709" s="178" t="s">
        <v>141</v>
      </c>
    </row>
    <row r="710" spans="1:65" s="13" customFormat="1" ht="11.25">
      <c r="B710" s="177"/>
      <c r="D710" s="172" t="s">
        <v>155</v>
      </c>
      <c r="E710" s="178" t="s">
        <v>1</v>
      </c>
      <c r="F710" s="179" t="s">
        <v>915</v>
      </c>
      <c r="H710" s="180">
        <v>0.28000000000000003</v>
      </c>
      <c r="I710" s="181"/>
      <c r="L710" s="177"/>
      <c r="M710" s="182"/>
      <c r="N710" s="183"/>
      <c r="O710" s="183"/>
      <c r="P710" s="183"/>
      <c r="Q710" s="183"/>
      <c r="R710" s="183"/>
      <c r="S710" s="183"/>
      <c r="T710" s="184"/>
      <c r="AT710" s="178" t="s">
        <v>155</v>
      </c>
      <c r="AU710" s="178" t="s">
        <v>82</v>
      </c>
      <c r="AV710" s="13" t="s">
        <v>82</v>
      </c>
      <c r="AW710" s="13" t="s">
        <v>29</v>
      </c>
      <c r="AX710" s="13" t="s">
        <v>72</v>
      </c>
      <c r="AY710" s="178" t="s">
        <v>141</v>
      </c>
    </row>
    <row r="711" spans="1:65" s="13" customFormat="1" ht="11.25">
      <c r="B711" s="177"/>
      <c r="D711" s="172" t="s">
        <v>155</v>
      </c>
      <c r="E711" s="178" t="s">
        <v>1</v>
      </c>
      <c r="F711" s="179" t="s">
        <v>916</v>
      </c>
      <c r="H711" s="180">
        <v>4.0000000000000001E-3</v>
      </c>
      <c r="I711" s="181"/>
      <c r="L711" s="177"/>
      <c r="M711" s="182"/>
      <c r="N711" s="183"/>
      <c r="O711" s="183"/>
      <c r="P711" s="183"/>
      <c r="Q711" s="183"/>
      <c r="R711" s="183"/>
      <c r="S711" s="183"/>
      <c r="T711" s="184"/>
      <c r="AT711" s="178" t="s">
        <v>155</v>
      </c>
      <c r="AU711" s="178" t="s">
        <v>82</v>
      </c>
      <c r="AV711" s="13" t="s">
        <v>82</v>
      </c>
      <c r="AW711" s="13" t="s">
        <v>29</v>
      </c>
      <c r="AX711" s="13" t="s">
        <v>72</v>
      </c>
      <c r="AY711" s="178" t="s">
        <v>141</v>
      </c>
    </row>
    <row r="712" spans="1:65" s="14" customFormat="1" ht="11.25">
      <c r="B712" s="185"/>
      <c r="D712" s="172" t="s">
        <v>155</v>
      </c>
      <c r="E712" s="186" t="s">
        <v>1</v>
      </c>
      <c r="F712" s="187" t="s">
        <v>158</v>
      </c>
      <c r="H712" s="188">
        <v>4309.7340000000004</v>
      </c>
      <c r="I712" s="189"/>
      <c r="L712" s="185"/>
      <c r="M712" s="190"/>
      <c r="N712" s="191"/>
      <c r="O712" s="191"/>
      <c r="P712" s="191"/>
      <c r="Q712" s="191"/>
      <c r="R712" s="191"/>
      <c r="S712" s="191"/>
      <c r="T712" s="192"/>
      <c r="AT712" s="186" t="s">
        <v>155</v>
      </c>
      <c r="AU712" s="186" t="s">
        <v>82</v>
      </c>
      <c r="AV712" s="14" t="s">
        <v>149</v>
      </c>
      <c r="AW712" s="14" t="s">
        <v>29</v>
      </c>
      <c r="AX712" s="14" t="s">
        <v>80</v>
      </c>
      <c r="AY712" s="186" t="s">
        <v>141</v>
      </c>
    </row>
    <row r="713" spans="1:65" s="2" customFormat="1" ht="21.75" customHeight="1">
      <c r="A713" s="33"/>
      <c r="B713" s="158"/>
      <c r="C713" s="159" t="s">
        <v>917</v>
      </c>
      <c r="D713" s="159" t="s">
        <v>144</v>
      </c>
      <c r="E713" s="160" t="s">
        <v>918</v>
      </c>
      <c r="F713" s="161" t="s">
        <v>919</v>
      </c>
      <c r="G713" s="162" t="s">
        <v>277</v>
      </c>
      <c r="H713" s="163">
        <v>3360.6</v>
      </c>
      <c r="I713" s="164"/>
      <c r="J713" s="165">
        <f>ROUND(I713*H713,2)</f>
        <v>0</v>
      </c>
      <c r="K713" s="161" t="s">
        <v>148</v>
      </c>
      <c r="L713" s="34"/>
      <c r="M713" s="166" t="s">
        <v>1</v>
      </c>
      <c r="N713" s="167" t="s">
        <v>37</v>
      </c>
      <c r="O713" s="59"/>
      <c r="P713" s="168">
        <f>O713*H713</f>
        <v>0</v>
      </c>
      <c r="Q713" s="168">
        <v>0</v>
      </c>
      <c r="R713" s="168">
        <f>Q713*H713</f>
        <v>0</v>
      </c>
      <c r="S713" s="168">
        <v>0</v>
      </c>
      <c r="T713" s="169">
        <f>S713*H713</f>
        <v>0</v>
      </c>
      <c r="U713" s="33"/>
      <c r="V713" s="33"/>
      <c r="W713" s="33"/>
      <c r="X713" s="33"/>
      <c r="Y713" s="33"/>
      <c r="Z713" s="33"/>
      <c r="AA713" s="33"/>
      <c r="AB713" s="33"/>
      <c r="AC713" s="33"/>
      <c r="AD713" s="33"/>
      <c r="AE713" s="33"/>
      <c r="AR713" s="170" t="s">
        <v>149</v>
      </c>
      <c r="AT713" s="170" t="s">
        <v>144</v>
      </c>
      <c r="AU713" s="170" t="s">
        <v>82</v>
      </c>
      <c r="AY713" s="18" t="s">
        <v>141</v>
      </c>
      <c r="BE713" s="171">
        <f>IF(N713="základní",J713,0)</f>
        <v>0</v>
      </c>
      <c r="BF713" s="171">
        <f>IF(N713="snížená",J713,0)</f>
        <v>0</v>
      </c>
      <c r="BG713" s="171">
        <f>IF(N713="zákl. přenesená",J713,0)</f>
        <v>0</v>
      </c>
      <c r="BH713" s="171">
        <f>IF(N713="sníž. přenesená",J713,0)</f>
        <v>0</v>
      </c>
      <c r="BI713" s="171">
        <f>IF(N713="nulová",J713,0)</f>
        <v>0</v>
      </c>
      <c r="BJ713" s="18" t="s">
        <v>80</v>
      </c>
      <c r="BK713" s="171">
        <f>ROUND(I713*H713,2)</f>
        <v>0</v>
      </c>
      <c r="BL713" s="18" t="s">
        <v>149</v>
      </c>
      <c r="BM713" s="170" t="s">
        <v>920</v>
      </c>
    </row>
    <row r="714" spans="1:65" s="2" customFormat="1" ht="11.25">
      <c r="A714" s="33"/>
      <c r="B714" s="34"/>
      <c r="C714" s="33"/>
      <c r="D714" s="172" t="s">
        <v>151</v>
      </c>
      <c r="E714" s="33"/>
      <c r="F714" s="173" t="s">
        <v>921</v>
      </c>
      <c r="G714" s="33"/>
      <c r="H714" s="33"/>
      <c r="I714" s="94"/>
      <c r="J714" s="33"/>
      <c r="K714" s="33"/>
      <c r="L714" s="34"/>
      <c r="M714" s="174"/>
      <c r="N714" s="175"/>
      <c r="O714" s="59"/>
      <c r="P714" s="59"/>
      <c r="Q714" s="59"/>
      <c r="R714" s="59"/>
      <c r="S714" s="59"/>
      <c r="T714" s="60"/>
      <c r="U714" s="33"/>
      <c r="V714" s="33"/>
      <c r="W714" s="33"/>
      <c r="X714" s="33"/>
      <c r="Y714" s="33"/>
      <c r="Z714" s="33"/>
      <c r="AA714" s="33"/>
      <c r="AB714" s="33"/>
      <c r="AC714" s="33"/>
      <c r="AD714" s="33"/>
      <c r="AE714" s="33"/>
      <c r="AT714" s="18" t="s">
        <v>151</v>
      </c>
      <c r="AU714" s="18" t="s">
        <v>82</v>
      </c>
    </row>
    <row r="715" spans="1:65" s="2" customFormat="1" ht="39">
      <c r="A715" s="33"/>
      <c r="B715" s="34"/>
      <c r="C715" s="33"/>
      <c r="D715" s="172" t="s">
        <v>153</v>
      </c>
      <c r="E715" s="33"/>
      <c r="F715" s="176" t="s">
        <v>922</v>
      </c>
      <c r="G715" s="33"/>
      <c r="H715" s="33"/>
      <c r="I715" s="94"/>
      <c r="J715" s="33"/>
      <c r="K715" s="33"/>
      <c r="L715" s="34"/>
      <c r="M715" s="174"/>
      <c r="N715" s="175"/>
      <c r="O715" s="59"/>
      <c r="P715" s="59"/>
      <c r="Q715" s="59"/>
      <c r="R715" s="59"/>
      <c r="S715" s="59"/>
      <c r="T715" s="60"/>
      <c r="U715" s="33"/>
      <c r="V715" s="33"/>
      <c r="W715" s="33"/>
      <c r="X715" s="33"/>
      <c r="Y715" s="33"/>
      <c r="Z715" s="33"/>
      <c r="AA715" s="33"/>
      <c r="AB715" s="33"/>
      <c r="AC715" s="33"/>
      <c r="AD715" s="33"/>
      <c r="AE715" s="33"/>
      <c r="AT715" s="18" t="s">
        <v>153</v>
      </c>
      <c r="AU715" s="18" t="s">
        <v>82</v>
      </c>
    </row>
    <row r="716" spans="1:65" s="13" customFormat="1" ht="11.25">
      <c r="B716" s="177"/>
      <c r="D716" s="172" t="s">
        <v>155</v>
      </c>
      <c r="E716" s="178" t="s">
        <v>1</v>
      </c>
      <c r="F716" s="179" t="s">
        <v>923</v>
      </c>
      <c r="H716" s="180">
        <v>3360.6</v>
      </c>
      <c r="I716" s="181"/>
      <c r="L716" s="177"/>
      <c r="M716" s="182"/>
      <c r="N716" s="183"/>
      <c r="O716" s="183"/>
      <c r="P716" s="183"/>
      <c r="Q716" s="183"/>
      <c r="R716" s="183"/>
      <c r="S716" s="183"/>
      <c r="T716" s="184"/>
      <c r="AT716" s="178" t="s">
        <v>155</v>
      </c>
      <c r="AU716" s="178" t="s">
        <v>82</v>
      </c>
      <c r="AV716" s="13" t="s">
        <v>82</v>
      </c>
      <c r="AW716" s="13" t="s">
        <v>29</v>
      </c>
      <c r="AX716" s="13" t="s">
        <v>80</v>
      </c>
      <c r="AY716" s="178" t="s">
        <v>141</v>
      </c>
    </row>
    <row r="717" spans="1:65" s="2" customFormat="1" ht="21.75" customHeight="1">
      <c r="A717" s="33"/>
      <c r="B717" s="158"/>
      <c r="C717" s="159" t="s">
        <v>924</v>
      </c>
      <c r="D717" s="159" t="s">
        <v>144</v>
      </c>
      <c r="E717" s="160" t="s">
        <v>925</v>
      </c>
      <c r="F717" s="161" t="s">
        <v>926</v>
      </c>
      <c r="G717" s="162" t="s">
        <v>277</v>
      </c>
      <c r="H717" s="163">
        <v>949.13400000000001</v>
      </c>
      <c r="I717" s="164"/>
      <c r="J717" s="165">
        <f>ROUND(I717*H717,2)</f>
        <v>0</v>
      </c>
      <c r="K717" s="161" t="s">
        <v>148</v>
      </c>
      <c r="L717" s="34"/>
      <c r="M717" s="166" t="s">
        <v>1</v>
      </c>
      <c r="N717" s="167" t="s">
        <v>37</v>
      </c>
      <c r="O717" s="59"/>
      <c r="P717" s="168">
        <f>O717*H717</f>
        <v>0</v>
      </c>
      <c r="Q717" s="168">
        <v>0</v>
      </c>
      <c r="R717" s="168">
        <f>Q717*H717</f>
        <v>0</v>
      </c>
      <c r="S717" s="168">
        <v>0</v>
      </c>
      <c r="T717" s="169">
        <f>S717*H717</f>
        <v>0</v>
      </c>
      <c r="U717" s="33"/>
      <c r="V717" s="33"/>
      <c r="W717" s="33"/>
      <c r="X717" s="33"/>
      <c r="Y717" s="33"/>
      <c r="Z717" s="33"/>
      <c r="AA717" s="33"/>
      <c r="AB717" s="33"/>
      <c r="AC717" s="33"/>
      <c r="AD717" s="33"/>
      <c r="AE717" s="33"/>
      <c r="AR717" s="170" t="s">
        <v>149</v>
      </c>
      <c r="AT717" s="170" t="s">
        <v>144</v>
      </c>
      <c r="AU717" s="170" t="s">
        <v>82</v>
      </c>
      <c r="AY717" s="18" t="s">
        <v>141</v>
      </c>
      <c r="BE717" s="171">
        <f>IF(N717="základní",J717,0)</f>
        <v>0</v>
      </c>
      <c r="BF717" s="171">
        <f>IF(N717="snížená",J717,0)</f>
        <v>0</v>
      </c>
      <c r="BG717" s="171">
        <f>IF(N717="zákl. přenesená",J717,0)</f>
        <v>0</v>
      </c>
      <c r="BH717" s="171">
        <f>IF(N717="sníž. přenesená",J717,0)</f>
        <v>0</v>
      </c>
      <c r="BI717" s="171">
        <f>IF(N717="nulová",J717,0)</f>
        <v>0</v>
      </c>
      <c r="BJ717" s="18" t="s">
        <v>80</v>
      </c>
      <c r="BK717" s="171">
        <f>ROUND(I717*H717,2)</f>
        <v>0</v>
      </c>
      <c r="BL717" s="18" t="s">
        <v>149</v>
      </c>
      <c r="BM717" s="170" t="s">
        <v>927</v>
      </c>
    </row>
    <row r="718" spans="1:65" s="2" customFormat="1" ht="19.5">
      <c r="A718" s="33"/>
      <c r="B718" s="34"/>
      <c r="C718" s="33"/>
      <c r="D718" s="172" t="s">
        <v>151</v>
      </c>
      <c r="E718" s="33"/>
      <c r="F718" s="173" t="s">
        <v>928</v>
      </c>
      <c r="G718" s="33"/>
      <c r="H718" s="33"/>
      <c r="I718" s="94"/>
      <c r="J718" s="33"/>
      <c r="K718" s="33"/>
      <c r="L718" s="34"/>
      <c r="M718" s="174"/>
      <c r="N718" s="175"/>
      <c r="O718" s="59"/>
      <c r="P718" s="59"/>
      <c r="Q718" s="59"/>
      <c r="R718" s="59"/>
      <c r="S718" s="59"/>
      <c r="T718" s="60"/>
      <c r="U718" s="33"/>
      <c r="V718" s="33"/>
      <c r="W718" s="33"/>
      <c r="X718" s="33"/>
      <c r="Y718" s="33"/>
      <c r="Z718" s="33"/>
      <c r="AA718" s="33"/>
      <c r="AB718" s="33"/>
      <c r="AC718" s="33"/>
      <c r="AD718" s="33"/>
      <c r="AE718" s="33"/>
      <c r="AT718" s="18" t="s">
        <v>151</v>
      </c>
      <c r="AU718" s="18" t="s">
        <v>82</v>
      </c>
    </row>
    <row r="719" spans="1:65" s="2" customFormat="1" ht="39">
      <c r="A719" s="33"/>
      <c r="B719" s="34"/>
      <c r="C719" s="33"/>
      <c r="D719" s="172" t="s">
        <v>153</v>
      </c>
      <c r="E719" s="33"/>
      <c r="F719" s="176" t="s">
        <v>922</v>
      </c>
      <c r="G719" s="33"/>
      <c r="H719" s="33"/>
      <c r="I719" s="94"/>
      <c r="J719" s="33"/>
      <c r="K719" s="33"/>
      <c r="L719" s="34"/>
      <c r="M719" s="174"/>
      <c r="N719" s="175"/>
      <c r="O719" s="59"/>
      <c r="P719" s="59"/>
      <c r="Q719" s="59"/>
      <c r="R719" s="59"/>
      <c r="S719" s="59"/>
      <c r="T719" s="60"/>
      <c r="U719" s="33"/>
      <c r="V719" s="33"/>
      <c r="W719" s="33"/>
      <c r="X719" s="33"/>
      <c r="Y719" s="33"/>
      <c r="Z719" s="33"/>
      <c r="AA719" s="33"/>
      <c r="AB719" s="33"/>
      <c r="AC719" s="33"/>
      <c r="AD719" s="33"/>
      <c r="AE719" s="33"/>
      <c r="AT719" s="18" t="s">
        <v>153</v>
      </c>
      <c r="AU719" s="18" t="s">
        <v>82</v>
      </c>
    </row>
    <row r="720" spans="1:65" s="13" customFormat="1" ht="11.25">
      <c r="B720" s="177"/>
      <c r="D720" s="172" t="s">
        <v>155</v>
      </c>
      <c r="E720" s="178" t="s">
        <v>1</v>
      </c>
      <c r="F720" s="179" t="s">
        <v>929</v>
      </c>
      <c r="H720" s="180">
        <v>949.13400000000001</v>
      </c>
      <c r="I720" s="181"/>
      <c r="L720" s="177"/>
      <c r="M720" s="182"/>
      <c r="N720" s="183"/>
      <c r="O720" s="183"/>
      <c r="P720" s="183"/>
      <c r="Q720" s="183"/>
      <c r="R720" s="183"/>
      <c r="S720" s="183"/>
      <c r="T720" s="184"/>
      <c r="AT720" s="178" t="s">
        <v>155</v>
      </c>
      <c r="AU720" s="178" t="s">
        <v>82</v>
      </c>
      <c r="AV720" s="13" t="s">
        <v>82</v>
      </c>
      <c r="AW720" s="13" t="s">
        <v>29</v>
      </c>
      <c r="AX720" s="13" t="s">
        <v>80</v>
      </c>
      <c r="AY720" s="178" t="s">
        <v>141</v>
      </c>
    </row>
    <row r="721" spans="1:65" s="2" customFormat="1" ht="21.75" customHeight="1">
      <c r="A721" s="33"/>
      <c r="B721" s="158"/>
      <c r="C721" s="159" t="s">
        <v>930</v>
      </c>
      <c r="D721" s="159" t="s">
        <v>144</v>
      </c>
      <c r="E721" s="160" t="s">
        <v>931</v>
      </c>
      <c r="F721" s="161" t="s">
        <v>932</v>
      </c>
      <c r="G721" s="162" t="s">
        <v>277</v>
      </c>
      <c r="H721" s="163">
        <v>449.33</v>
      </c>
      <c r="I721" s="164"/>
      <c r="J721" s="165">
        <f>ROUND(I721*H721,2)</f>
        <v>0</v>
      </c>
      <c r="K721" s="161" t="s">
        <v>148</v>
      </c>
      <c r="L721" s="34"/>
      <c r="M721" s="166" t="s">
        <v>1</v>
      </c>
      <c r="N721" s="167" t="s">
        <v>37</v>
      </c>
      <c r="O721" s="59"/>
      <c r="P721" s="168">
        <f>O721*H721</f>
        <v>0</v>
      </c>
      <c r="Q721" s="168">
        <v>0</v>
      </c>
      <c r="R721" s="168">
        <f>Q721*H721</f>
        <v>0</v>
      </c>
      <c r="S721" s="168">
        <v>0</v>
      </c>
      <c r="T721" s="169">
        <f>S721*H721</f>
        <v>0</v>
      </c>
      <c r="U721" s="33"/>
      <c r="V721" s="33"/>
      <c r="W721" s="33"/>
      <c r="X721" s="33"/>
      <c r="Y721" s="33"/>
      <c r="Z721" s="33"/>
      <c r="AA721" s="33"/>
      <c r="AB721" s="33"/>
      <c r="AC721" s="33"/>
      <c r="AD721" s="33"/>
      <c r="AE721" s="33"/>
      <c r="AR721" s="170" t="s">
        <v>149</v>
      </c>
      <c r="AT721" s="170" t="s">
        <v>144</v>
      </c>
      <c r="AU721" s="170" t="s">
        <v>82</v>
      </c>
      <c r="AY721" s="18" t="s">
        <v>141</v>
      </c>
      <c r="BE721" s="171">
        <f>IF(N721="základní",J721,0)</f>
        <v>0</v>
      </c>
      <c r="BF721" s="171">
        <f>IF(N721="snížená",J721,0)</f>
        <v>0</v>
      </c>
      <c r="BG721" s="171">
        <f>IF(N721="zákl. přenesená",J721,0)</f>
        <v>0</v>
      </c>
      <c r="BH721" s="171">
        <f>IF(N721="sníž. přenesená",J721,0)</f>
        <v>0</v>
      </c>
      <c r="BI721" s="171">
        <f>IF(N721="nulová",J721,0)</f>
        <v>0</v>
      </c>
      <c r="BJ721" s="18" t="s">
        <v>80</v>
      </c>
      <c r="BK721" s="171">
        <f>ROUND(I721*H721,2)</f>
        <v>0</v>
      </c>
      <c r="BL721" s="18" t="s">
        <v>149</v>
      </c>
      <c r="BM721" s="170" t="s">
        <v>933</v>
      </c>
    </row>
    <row r="722" spans="1:65" s="2" customFormat="1" ht="19.5">
      <c r="A722" s="33"/>
      <c r="B722" s="34"/>
      <c r="C722" s="33"/>
      <c r="D722" s="172" t="s">
        <v>151</v>
      </c>
      <c r="E722" s="33"/>
      <c r="F722" s="173" t="s">
        <v>934</v>
      </c>
      <c r="G722" s="33"/>
      <c r="H722" s="33"/>
      <c r="I722" s="94"/>
      <c r="J722" s="33"/>
      <c r="K722" s="33"/>
      <c r="L722" s="34"/>
      <c r="M722" s="174"/>
      <c r="N722" s="175"/>
      <c r="O722" s="59"/>
      <c r="P722" s="59"/>
      <c r="Q722" s="59"/>
      <c r="R722" s="59"/>
      <c r="S722" s="59"/>
      <c r="T722" s="60"/>
      <c r="U722" s="33"/>
      <c r="V722" s="33"/>
      <c r="W722" s="33"/>
      <c r="X722" s="33"/>
      <c r="Y722" s="33"/>
      <c r="Z722" s="33"/>
      <c r="AA722" s="33"/>
      <c r="AB722" s="33"/>
      <c r="AC722" s="33"/>
      <c r="AD722" s="33"/>
      <c r="AE722" s="33"/>
      <c r="AT722" s="18" t="s">
        <v>151</v>
      </c>
      <c r="AU722" s="18" t="s">
        <v>82</v>
      </c>
    </row>
    <row r="723" spans="1:65" s="2" customFormat="1" ht="78">
      <c r="A723" s="33"/>
      <c r="B723" s="34"/>
      <c r="C723" s="33"/>
      <c r="D723" s="172" t="s">
        <v>153</v>
      </c>
      <c r="E723" s="33"/>
      <c r="F723" s="176" t="s">
        <v>935</v>
      </c>
      <c r="G723" s="33"/>
      <c r="H723" s="33"/>
      <c r="I723" s="94"/>
      <c r="J723" s="33"/>
      <c r="K723" s="33"/>
      <c r="L723" s="34"/>
      <c r="M723" s="174"/>
      <c r="N723" s="175"/>
      <c r="O723" s="59"/>
      <c r="P723" s="59"/>
      <c r="Q723" s="59"/>
      <c r="R723" s="59"/>
      <c r="S723" s="59"/>
      <c r="T723" s="60"/>
      <c r="U723" s="33"/>
      <c r="V723" s="33"/>
      <c r="W723" s="33"/>
      <c r="X723" s="33"/>
      <c r="Y723" s="33"/>
      <c r="Z723" s="33"/>
      <c r="AA723" s="33"/>
      <c r="AB723" s="33"/>
      <c r="AC723" s="33"/>
      <c r="AD723" s="33"/>
      <c r="AE723" s="33"/>
      <c r="AT723" s="18" t="s">
        <v>153</v>
      </c>
      <c r="AU723" s="18" t="s">
        <v>82</v>
      </c>
    </row>
    <row r="724" spans="1:65" s="13" customFormat="1" ht="22.5">
      <c r="B724" s="177"/>
      <c r="D724" s="172" t="s">
        <v>155</v>
      </c>
      <c r="E724" s="178" t="s">
        <v>1</v>
      </c>
      <c r="F724" s="179" t="s">
        <v>936</v>
      </c>
      <c r="H724" s="180">
        <v>124.95</v>
      </c>
      <c r="I724" s="181"/>
      <c r="L724" s="177"/>
      <c r="M724" s="182"/>
      <c r="N724" s="183"/>
      <c r="O724" s="183"/>
      <c r="P724" s="183"/>
      <c r="Q724" s="183"/>
      <c r="R724" s="183"/>
      <c r="S724" s="183"/>
      <c r="T724" s="184"/>
      <c r="AT724" s="178" t="s">
        <v>155</v>
      </c>
      <c r="AU724" s="178" t="s">
        <v>82</v>
      </c>
      <c r="AV724" s="13" t="s">
        <v>82</v>
      </c>
      <c r="AW724" s="13" t="s">
        <v>29</v>
      </c>
      <c r="AX724" s="13" t="s">
        <v>72</v>
      </c>
      <c r="AY724" s="178" t="s">
        <v>141</v>
      </c>
    </row>
    <row r="725" spans="1:65" s="13" customFormat="1" ht="11.25">
      <c r="B725" s="177"/>
      <c r="D725" s="172" t="s">
        <v>155</v>
      </c>
      <c r="E725" s="178" t="s">
        <v>1</v>
      </c>
      <c r="F725" s="179" t="s">
        <v>912</v>
      </c>
      <c r="H725" s="180">
        <v>128.80000000000001</v>
      </c>
      <c r="I725" s="181"/>
      <c r="L725" s="177"/>
      <c r="M725" s="182"/>
      <c r="N725" s="183"/>
      <c r="O725" s="183"/>
      <c r="P725" s="183"/>
      <c r="Q725" s="183"/>
      <c r="R725" s="183"/>
      <c r="S725" s="183"/>
      <c r="T725" s="184"/>
      <c r="AT725" s="178" t="s">
        <v>155</v>
      </c>
      <c r="AU725" s="178" t="s">
        <v>82</v>
      </c>
      <c r="AV725" s="13" t="s">
        <v>82</v>
      </c>
      <c r="AW725" s="13" t="s">
        <v>29</v>
      </c>
      <c r="AX725" s="13" t="s">
        <v>72</v>
      </c>
      <c r="AY725" s="178" t="s">
        <v>141</v>
      </c>
    </row>
    <row r="726" spans="1:65" s="13" customFormat="1" ht="11.25">
      <c r="B726" s="177"/>
      <c r="D726" s="172" t="s">
        <v>155</v>
      </c>
      <c r="E726" s="178" t="s">
        <v>1</v>
      </c>
      <c r="F726" s="179" t="s">
        <v>913</v>
      </c>
      <c r="H726" s="180">
        <v>182.7</v>
      </c>
      <c r="I726" s="181"/>
      <c r="L726" s="177"/>
      <c r="M726" s="182"/>
      <c r="N726" s="183"/>
      <c r="O726" s="183"/>
      <c r="P726" s="183"/>
      <c r="Q726" s="183"/>
      <c r="R726" s="183"/>
      <c r="S726" s="183"/>
      <c r="T726" s="184"/>
      <c r="AT726" s="178" t="s">
        <v>155</v>
      </c>
      <c r="AU726" s="178" t="s">
        <v>82</v>
      </c>
      <c r="AV726" s="13" t="s">
        <v>82</v>
      </c>
      <c r="AW726" s="13" t="s">
        <v>29</v>
      </c>
      <c r="AX726" s="13" t="s">
        <v>72</v>
      </c>
      <c r="AY726" s="178" t="s">
        <v>141</v>
      </c>
    </row>
    <row r="727" spans="1:65" s="13" customFormat="1" ht="11.25">
      <c r="B727" s="177"/>
      <c r="D727" s="172" t="s">
        <v>155</v>
      </c>
      <c r="E727" s="178" t="s">
        <v>1</v>
      </c>
      <c r="F727" s="179" t="s">
        <v>914</v>
      </c>
      <c r="H727" s="180">
        <v>12.6</v>
      </c>
      <c r="I727" s="181"/>
      <c r="L727" s="177"/>
      <c r="M727" s="182"/>
      <c r="N727" s="183"/>
      <c r="O727" s="183"/>
      <c r="P727" s="183"/>
      <c r="Q727" s="183"/>
      <c r="R727" s="183"/>
      <c r="S727" s="183"/>
      <c r="T727" s="184"/>
      <c r="AT727" s="178" t="s">
        <v>155</v>
      </c>
      <c r="AU727" s="178" t="s">
        <v>82</v>
      </c>
      <c r="AV727" s="13" t="s">
        <v>82</v>
      </c>
      <c r="AW727" s="13" t="s">
        <v>29</v>
      </c>
      <c r="AX727" s="13" t="s">
        <v>72</v>
      </c>
      <c r="AY727" s="178" t="s">
        <v>141</v>
      </c>
    </row>
    <row r="728" spans="1:65" s="13" customFormat="1" ht="11.25">
      <c r="B728" s="177"/>
      <c r="D728" s="172" t="s">
        <v>155</v>
      </c>
      <c r="E728" s="178" t="s">
        <v>1</v>
      </c>
      <c r="F728" s="179" t="s">
        <v>915</v>
      </c>
      <c r="H728" s="180">
        <v>0.28000000000000003</v>
      </c>
      <c r="I728" s="181"/>
      <c r="L728" s="177"/>
      <c r="M728" s="182"/>
      <c r="N728" s="183"/>
      <c r="O728" s="183"/>
      <c r="P728" s="183"/>
      <c r="Q728" s="183"/>
      <c r="R728" s="183"/>
      <c r="S728" s="183"/>
      <c r="T728" s="184"/>
      <c r="AT728" s="178" t="s">
        <v>155</v>
      </c>
      <c r="AU728" s="178" t="s">
        <v>82</v>
      </c>
      <c r="AV728" s="13" t="s">
        <v>82</v>
      </c>
      <c r="AW728" s="13" t="s">
        <v>29</v>
      </c>
      <c r="AX728" s="13" t="s">
        <v>72</v>
      </c>
      <c r="AY728" s="178" t="s">
        <v>141</v>
      </c>
    </row>
    <row r="729" spans="1:65" s="14" customFormat="1" ht="11.25">
      <c r="B729" s="185"/>
      <c r="D729" s="172" t="s">
        <v>155</v>
      </c>
      <c r="E729" s="186" t="s">
        <v>1</v>
      </c>
      <c r="F729" s="187" t="s">
        <v>158</v>
      </c>
      <c r="H729" s="188">
        <v>449.33</v>
      </c>
      <c r="I729" s="189"/>
      <c r="L729" s="185"/>
      <c r="M729" s="190"/>
      <c r="N729" s="191"/>
      <c r="O729" s="191"/>
      <c r="P729" s="191"/>
      <c r="Q729" s="191"/>
      <c r="R729" s="191"/>
      <c r="S729" s="191"/>
      <c r="T729" s="192"/>
      <c r="AT729" s="186" t="s">
        <v>155</v>
      </c>
      <c r="AU729" s="186" t="s">
        <v>82</v>
      </c>
      <c r="AV729" s="14" t="s">
        <v>149</v>
      </c>
      <c r="AW729" s="14" t="s">
        <v>29</v>
      </c>
      <c r="AX729" s="14" t="s">
        <v>80</v>
      </c>
      <c r="AY729" s="186" t="s">
        <v>141</v>
      </c>
    </row>
    <row r="730" spans="1:65" s="2" customFormat="1" ht="21.75" customHeight="1">
      <c r="A730" s="33"/>
      <c r="B730" s="158"/>
      <c r="C730" s="159" t="s">
        <v>937</v>
      </c>
      <c r="D730" s="159" t="s">
        <v>144</v>
      </c>
      <c r="E730" s="160" t="s">
        <v>938</v>
      </c>
      <c r="F730" s="161" t="s">
        <v>939</v>
      </c>
      <c r="G730" s="162" t="s">
        <v>277</v>
      </c>
      <c r="H730" s="163">
        <v>2336.6</v>
      </c>
      <c r="I730" s="164"/>
      <c r="J730" s="165">
        <f>ROUND(I730*H730,2)</f>
        <v>0</v>
      </c>
      <c r="K730" s="161" t="s">
        <v>148</v>
      </c>
      <c r="L730" s="34"/>
      <c r="M730" s="166" t="s">
        <v>1</v>
      </c>
      <c r="N730" s="167" t="s">
        <v>37</v>
      </c>
      <c r="O730" s="59"/>
      <c r="P730" s="168">
        <f>O730*H730</f>
        <v>0</v>
      </c>
      <c r="Q730" s="168">
        <v>0</v>
      </c>
      <c r="R730" s="168">
        <f>Q730*H730</f>
        <v>0</v>
      </c>
      <c r="S730" s="168">
        <v>0</v>
      </c>
      <c r="T730" s="169">
        <f>S730*H730</f>
        <v>0</v>
      </c>
      <c r="U730" s="33"/>
      <c r="V730" s="33"/>
      <c r="W730" s="33"/>
      <c r="X730" s="33"/>
      <c r="Y730" s="33"/>
      <c r="Z730" s="33"/>
      <c r="AA730" s="33"/>
      <c r="AB730" s="33"/>
      <c r="AC730" s="33"/>
      <c r="AD730" s="33"/>
      <c r="AE730" s="33"/>
      <c r="AR730" s="170" t="s">
        <v>149</v>
      </c>
      <c r="AT730" s="170" t="s">
        <v>144</v>
      </c>
      <c r="AU730" s="170" t="s">
        <v>82</v>
      </c>
      <c r="AY730" s="18" t="s">
        <v>141</v>
      </c>
      <c r="BE730" s="171">
        <f>IF(N730="základní",J730,0)</f>
        <v>0</v>
      </c>
      <c r="BF730" s="171">
        <f>IF(N730="snížená",J730,0)</f>
        <v>0</v>
      </c>
      <c r="BG730" s="171">
        <f>IF(N730="zákl. přenesená",J730,0)</f>
        <v>0</v>
      </c>
      <c r="BH730" s="171">
        <f>IF(N730="sníž. přenesená",J730,0)</f>
        <v>0</v>
      </c>
      <c r="BI730" s="171">
        <f>IF(N730="nulová",J730,0)</f>
        <v>0</v>
      </c>
      <c r="BJ730" s="18" t="s">
        <v>80</v>
      </c>
      <c r="BK730" s="171">
        <f>ROUND(I730*H730,2)</f>
        <v>0</v>
      </c>
      <c r="BL730" s="18" t="s">
        <v>149</v>
      </c>
      <c r="BM730" s="170" t="s">
        <v>940</v>
      </c>
    </row>
    <row r="731" spans="1:65" s="2" customFormat="1" ht="29.25">
      <c r="A731" s="33"/>
      <c r="B731" s="34"/>
      <c r="C731" s="33"/>
      <c r="D731" s="172" t="s">
        <v>151</v>
      </c>
      <c r="E731" s="33"/>
      <c r="F731" s="173" t="s">
        <v>941</v>
      </c>
      <c r="G731" s="33"/>
      <c r="H731" s="33"/>
      <c r="I731" s="94"/>
      <c r="J731" s="33"/>
      <c r="K731" s="33"/>
      <c r="L731" s="34"/>
      <c r="M731" s="174"/>
      <c r="N731" s="175"/>
      <c r="O731" s="59"/>
      <c r="P731" s="59"/>
      <c r="Q731" s="59"/>
      <c r="R731" s="59"/>
      <c r="S731" s="59"/>
      <c r="T731" s="60"/>
      <c r="U731" s="33"/>
      <c r="V731" s="33"/>
      <c r="W731" s="33"/>
      <c r="X731" s="33"/>
      <c r="Y731" s="33"/>
      <c r="Z731" s="33"/>
      <c r="AA731" s="33"/>
      <c r="AB731" s="33"/>
      <c r="AC731" s="33"/>
      <c r="AD731" s="33"/>
      <c r="AE731" s="33"/>
      <c r="AT731" s="18" t="s">
        <v>151</v>
      </c>
      <c r="AU731" s="18" t="s">
        <v>82</v>
      </c>
    </row>
    <row r="732" spans="1:65" s="2" customFormat="1" ht="78">
      <c r="A732" s="33"/>
      <c r="B732" s="34"/>
      <c r="C732" s="33"/>
      <c r="D732" s="172" t="s">
        <v>153</v>
      </c>
      <c r="E732" s="33"/>
      <c r="F732" s="176" t="s">
        <v>935</v>
      </c>
      <c r="G732" s="33"/>
      <c r="H732" s="33"/>
      <c r="I732" s="94"/>
      <c r="J732" s="33"/>
      <c r="K732" s="33"/>
      <c r="L732" s="34"/>
      <c r="M732" s="174"/>
      <c r="N732" s="175"/>
      <c r="O732" s="59"/>
      <c r="P732" s="59"/>
      <c r="Q732" s="59"/>
      <c r="R732" s="59"/>
      <c r="S732" s="59"/>
      <c r="T732" s="60"/>
      <c r="U732" s="33"/>
      <c r="V732" s="33"/>
      <c r="W732" s="33"/>
      <c r="X732" s="33"/>
      <c r="Y732" s="33"/>
      <c r="Z732" s="33"/>
      <c r="AA732" s="33"/>
      <c r="AB732" s="33"/>
      <c r="AC732" s="33"/>
      <c r="AD732" s="33"/>
      <c r="AE732" s="33"/>
      <c r="AT732" s="18" t="s">
        <v>153</v>
      </c>
      <c r="AU732" s="18" t="s">
        <v>82</v>
      </c>
    </row>
    <row r="733" spans="1:65" s="13" customFormat="1" ht="11.25">
      <c r="B733" s="177"/>
      <c r="D733" s="172" t="s">
        <v>155</v>
      </c>
      <c r="E733" s="178" t="s">
        <v>1</v>
      </c>
      <c r="F733" s="179" t="s">
        <v>908</v>
      </c>
      <c r="H733" s="180">
        <v>1403.6</v>
      </c>
      <c r="I733" s="181"/>
      <c r="L733" s="177"/>
      <c r="M733" s="182"/>
      <c r="N733" s="183"/>
      <c r="O733" s="183"/>
      <c r="P733" s="183"/>
      <c r="Q733" s="183"/>
      <c r="R733" s="183"/>
      <c r="S733" s="183"/>
      <c r="T733" s="184"/>
      <c r="AT733" s="178" t="s">
        <v>155</v>
      </c>
      <c r="AU733" s="178" t="s">
        <v>82</v>
      </c>
      <c r="AV733" s="13" t="s">
        <v>82</v>
      </c>
      <c r="AW733" s="13" t="s">
        <v>29</v>
      </c>
      <c r="AX733" s="13" t="s">
        <v>72</v>
      </c>
      <c r="AY733" s="178" t="s">
        <v>141</v>
      </c>
    </row>
    <row r="734" spans="1:65" s="13" customFormat="1" ht="11.25">
      <c r="B734" s="177"/>
      <c r="D734" s="172" t="s">
        <v>155</v>
      </c>
      <c r="E734" s="178" t="s">
        <v>1</v>
      </c>
      <c r="F734" s="179" t="s">
        <v>909</v>
      </c>
      <c r="H734" s="180">
        <v>783</v>
      </c>
      <c r="I734" s="181"/>
      <c r="L734" s="177"/>
      <c r="M734" s="182"/>
      <c r="N734" s="183"/>
      <c r="O734" s="183"/>
      <c r="P734" s="183"/>
      <c r="Q734" s="183"/>
      <c r="R734" s="183"/>
      <c r="S734" s="183"/>
      <c r="T734" s="184"/>
      <c r="AT734" s="178" t="s">
        <v>155</v>
      </c>
      <c r="AU734" s="178" t="s">
        <v>82</v>
      </c>
      <c r="AV734" s="13" t="s">
        <v>82</v>
      </c>
      <c r="AW734" s="13" t="s">
        <v>29</v>
      </c>
      <c r="AX734" s="13" t="s">
        <v>72</v>
      </c>
      <c r="AY734" s="178" t="s">
        <v>141</v>
      </c>
    </row>
    <row r="735" spans="1:65" s="13" customFormat="1" ht="11.25">
      <c r="B735" s="177"/>
      <c r="D735" s="172" t="s">
        <v>155</v>
      </c>
      <c r="E735" s="178" t="s">
        <v>1</v>
      </c>
      <c r="F735" s="179" t="s">
        <v>910</v>
      </c>
      <c r="H735" s="180">
        <v>150</v>
      </c>
      <c r="I735" s="181"/>
      <c r="L735" s="177"/>
      <c r="M735" s="182"/>
      <c r="N735" s="183"/>
      <c r="O735" s="183"/>
      <c r="P735" s="183"/>
      <c r="Q735" s="183"/>
      <c r="R735" s="183"/>
      <c r="S735" s="183"/>
      <c r="T735" s="184"/>
      <c r="AT735" s="178" t="s">
        <v>155</v>
      </c>
      <c r="AU735" s="178" t="s">
        <v>82</v>
      </c>
      <c r="AV735" s="13" t="s">
        <v>82</v>
      </c>
      <c r="AW735" s="13" t="s">
        <v>29</v>
      </c>
      <c r="AX735" s="13" t="s">
        <v>72</v>
      </c>
      <c r="AY735" s="178" t="s">
        <v>141</v>
      </c>
    </row>
    <row r="736" spans="1:65" s="14" customFormat="1" ht="11.25">
      <c r="B736" s="185"/>
      <c r="D736" s="172" t="s">
        <v>155</v>
      </c>
      <c r="E736" s="186" t="s">
        <v>1</v>
      </c>
      <c r="F736" s="187" t="s">
        <v>158</v>
      </c>
      <c r="H736" s="188">
        <v>2336.6</v>
      </c>
      <c r="I736" s="189"/>
      <c r="L736" s="185"/>
      <c r="M736" s="190"/>
      <c r="N736" s="191"/>
      <c r="O736" s="191"/>
      <c r="P736" s="191"/>
      <c r="Q736" s="191"/>
      <c r="R736" s="191"/>
      <c r="S736" s="191"/>
      <c r="T736" s="192"/>
      <c r="AT736" s="186" t="s">
        <v>155</v>
      </c>
      <c r="AU736" s="186" t="s">
        <v>82</v>
      </c>
      <c r="AV736" s="14" t="s">
        <v>149</v>
      </c>
      <c r="AW736" s="14" t="s">
        <v>29</v>
      </c>
      <c r="AX736" s="14" t="s">
        <v>80</v>
      </c>
      <c r="AY736" s="186" t="s">
        <v>141</v>
      </c>
    </row>
    <row r="737" spans="1:65" s="12" customFormat="1" ht="22.9" customHeight="1">
      <c r="B737" s="145"/>
      <c r="D737" s="146" t="s">
        <v>71</v>
      </c>
      <c r="E737" s="156" t="s">
        <v>942</v>
      </c>
      <c r="F737" s="156" t="s">
        <v>943</v>
      </c>
      <c r="I737" s="148"/>
      <c r="J737" s="157">
        <f>BK737</f>
        <v>0</v>
      </c>
      <c r="L737" s="145"/>
      <c r="M737" s="150"/>
      <c r="N737" s="151"/>
      <c r="O737" s="151"/>
      <c r="P737" s="152">
        <f>SUM(P738:P743)</f>
        <v>0</v>
      </c>
      <c r="Q737" s="151"/>
      <c r="R737" s="152">
        <f>SUM(R738:R743)</f>
        <v>0</v>
      </c>
      <c r="S737" s="151"/>
      <c r="T737" s="153">
        <f>SUM(T738:T743)</f>
        <v>0</v>
      </c>
      <c r="AR737" s="146" t="s">
        <v>80</v>
      </c>
      <c r="AT737" s="154" t="s">
        <v>71</v>
      </c>
      <c r="AU737" s="154" t="s">
        <v>80</v>
      </c>
      <c r="AY737" s="146" t="s">
        <v>141</v>
      </c>
      <c r="BK737" s="155">
        <f>SUM(BK738:BK743)</f>
        <v>0</v>
      </c>
    </row>
    <row r="738" spans="1:65" s="2" customFormat="1" ht="21.75" customHeight="1">
      <c r="A738" s="33"/>
      <c r="B738" s="158"/>
      <c r="C738" s="159" t="s">
        <v>944</v>
      </c>
      <c r="D738" s="159" t="s">
        <v>144</v>
      </c>
      <c r="E738" s="160" t="s">
        <v>945</v>
      </c>
      <c r="F738" s="161" t="s">
        <v>946</v>
      </c>
      <c r="G738" s="162" t="s">
        <v>277</v>
      </c>
      <c r="H738" s="163">
        <v>2715.2860000000001</v>
      </c>
      <c r="I738" s="164"/>
      <c r="J738" s="165">
        <f>ROUND(I738*H738,2)</f>
        <v>0</v>
      </c>
      <c r="K738" s="161" t="s">
        <v>148</v>
      </c>
      <c r="L738" s="34"/>
      <c r="M738" s="166" t="s">
        <v>1</v>
      </c>
      <c r="N738" s="167" t="s">
        <v>37</v>
      </c>
      <c r="O738" s="59"/>
      <c r="P738" s="168">
        <f>O738*H738</f>
        <v>0</v>
      </c>
      <c r="Q738" s="168">
        <v>0</v>
      </c>
      <c r="R738" s="168">
        <f>Q738*H738</f>
        <v>0</v>
      </c>
      <c r="S738" s="168">
        <v>0</v>
      </c>
      <c r="T738" s="169">
        <f>S738*H738</f>
        <v>0</v>
      </c>
      <c r="U738" s="33"/>
      <c r="V738" s="33"/>
      <c r="W738" s="33"/>
      <c r="X738" s="33"/>
      <c r="Y738" s="33"/>
      <c r="Z738" s="33"/>
      <c r="AA738" s="33"/>
      <c r="AB738" s="33"/>
      <c r="AC738" s="33"/>
      <c r="AD738" s="33"/>
      <c r="AE738" s="33"/>
      <c r="AR738" s="170" t="s">
        <v>149</v>
      </c>
      <c r="AT738" s="170" t="s">
        <v>144</v>
      </c>
      <c r="AU738" s="170" t="s">
        <v>82</v>
      </c>
      <c r="AY738" s="18" t="s">
        <v>141</v>
      </c>
      <c r="BE738" s="171">
        <f>IF(N738="základní",J738,0)</f>
        <v>0</v>
      </c>
      <c r="BF738" s="171">
        <f>IF(N738="snížená",J738,0)</f>
        <v>0</v>
      </c>
      <c r="BG738" s="171">
        <f>IF(N738="zákl. přenesená",J738,0)</f>
        <v>0</v>
      </c>
      <c r="BH738" s="171">
        <f>IF(N738="sníž. přenesená",J738,0)</f>
        <v>0</v>
      </c>
      <c r="BI738" s="171">
        <f>IF(N738="nulová",J738,0)</f>
        <v>0</v>
      </c>
      <c r="BJ738" s="18" t="s">
        <v>80</v>
      </c>
      <c r="BK738" s="171">
        <f>ROUND(I738*H738,2)</f>
        <v>0</v>
      </c>
      <c r="BL738" s="18" t="s">
        <v>149</v>
      </c>
      <c r="BM738" s="170" t="s">
        <v>947</v>
      </c>
    </row>
    <row r="739" spans="1:65" s="2" customFormat="1" ht="29.25">
      <c r="A739" s="33"/>
      <c r="B739" s="34"/>
      <c r="C739" s="33"/>
      <c r="D739" s="172" t="s">
        <v>151</v>
      </c>
      <c r="E739" s="33"/>
      <c r="F739" s="173" t="s">
        <v>948</v>
      </c>
      <c r="G739" s="33"/>
      <c r="H739" s="33"/>
      <c r="I739" s="94"/>
      <c r="J739" s="33"/>
      <c r="K739" s="33"/>
      <c r="L739" s="34"/>
      <c r="M739" s="174"/>
      <c r="N739" s="175"/>
      <c r="O739" s="59"/>
      <c r="P739" s="59"/>
      <c r="Q739" s="59"/>
      <c r="R739" s="59"/>
      <c r="S739" s="59"/>
      <c r="T739" s="60"/>
      <c r="U739" s="33"/>
      <c r="V739" s="33"/>
      <c r="W739" s="33"/>
      <c r="X739" s="33"/>
      <c r="Y739" s="33"/>
      <c r="Z739" s="33"/>
      <c r="AA739" s="33"/>
      <c r="AB739" s="33"/>
      <c r="AC739" s="33"/>
      <c r="AD739" s="33"/>
      <c r="AE739" s="33"/>
      <c r="AT739" s="18" t="s">
        <v>151</v>
      </c>
      <c r="AU739" s="18" t="s">
        <v>82</v>
      </c>
    </row>
    <row r="740" spans="1:65" s="2" customFormat="1" ht="29.25">
      <c r="A740" s="33"/>
      <c r="B740" s="34"/>
      <c r="C740" s="33"/>
      <c r="D740" s="172" t="s">
        <v>153</v>
      </c>
      <c r="E740" s="33"/>
      <c r="F740" s="176" t="s">
        <v>949</v>
      </c>
      <c r="G740" s="33"/>
      <c r="H740" s="33"/>
      <c r="I740" s="94"/>
      <c r="J740" s="33"/>
      <c r="K740" s="33"/>
      <c r="L740" s="34"/>
      <c r="M740" s="174"/>
      <c r="N740" s="175"/>
      <c r="O740" s="59"/>
      <c r="P740" s="59"/>
      <c r="Q740" s="59"/>
      <c r="R740" s="59"/>
      <c r="S740" s="59"/>
      <c r="T740" s="60"/>
      <c r="U740" s="33"/>
      <c r="V740" s="33"/>
      <c r="W740" s="33"/>
      <c r="X740" s="33"/>
      <c r="Y740" s="33"/>
      <c r="Z740" s="33"/>
      <c r="AA740" s="33"/>
      <c r="AB740" s="33"/>
      <c r="AC740" s="33"/>
      <c r="AD740" s="33"/>
      <c r="AE740" s="33"/>
      <c r="AT740" s="18" t="s">
        <v>153</v>
      </c>
      <c r="AU740" s="18" t="s">
        <v>82</v>
      </c>
    </row>
    <row r="741" spans="1:65" s="2" customFormat="1" ht="21.75" customHeight="1">
      <c r="A741" s="33"/>
      <c r="B741" s="158"/>
      <c r="C741" s="159" t="s">
        <v>950</v>
      </c>
      <c r="D741" s="159" t="s">
        <v>144</v>
      </c>
      <c r="E741" s="160" t="s">
        <v>951</v>
      </c>
      <c r="F741" s="161" t="s">
        <v>952</v>
      </c>
      <c r="G741" s="162" t="s">
        <v>277</v>
      </c>
      <c r="H741" s="163">
        <v>2715.2860000000001</v>
      </c>
      <c r="I741" s="164"/>
      <c r="J741" s="165">
        <f>ROUND(I741*H741,2)</f>
        <v>0</v>
      </c>
      <c r="K741" s="161" t="s">
        <v>148</v>
      </c>
      <c r="L741" s="34"/>
      <c r="M741" s="166" t="s">
        <v>1</v>
      </c>
      <c r="N741" s="167" t="s">
        <v>37</v>
      </c>
      <c r="O741" s="59"/>
      <c r="P741" s="168">
        <f>O741*H741</f>
        <v>0</v>
      </c>
      <c r="Q741" s="168">
        <v>0</v>
      </c>
      <c r="R741" s="168">
        <f>Q741*H741</f>
        <v>0</v>
      </c>
      <c r="S741" s="168">
        <v>0</v>
      </c>
      <c r="T741" s="169">
        <f>S741*H741</f>
        <v>0</v>
      </c>
      <c r="U741" s="33"/>
      <c r="V741" s="33"/>
      <c r="W741" s="33"/>
      <c r="X741" s="33"/>
      <c r="Y741" s="33"/>
      <c r="Z741" s="33"/>
      <c r="AA741" s="33"/>
      <c r="AB741" s="33"/>
      <c r="AC741" s="33"/>
      <c r="AD741" s="33"/>
      <c r="AE741" s="33"/>
      <c r="AR741" s="170" t="s">
        <v>149</v>
      </c>
      <c r="AT741" s="170" t="s">
        <v>144</v>
      </c>
      <c r="AU741" s="170" t="s">
        <v>82</v>
      </c>
      <c r="AY741" s="18" t="s">
        <v>141</v>
      </c>
      <c r="BE741" s="171">
        <f>IF(N741="základní",J741,0)</f>
        <v>0</v>
      </c>
      <c r="BF741" s="171">
        <f>IF(N741="snížená",J741,0)</f>
        <v>0</v>
      </c>
      <c r="BG741" s="171">
        <f>IF(N741="zákl. přenesená",J741,0)</f>
        <v>0</v>
      </c>
      <c r="BH741" s="171">
        <f>IF(N741="sníž. přenesená",J741,0)</f>
        <v>0</v>
      </c>
      <c r="BI741" s="171">
        <f>IF(N741="nulová",J741,0)</f>
        <v>0</v>
      </c>
      <c r="BJ741" s="18" t="s">
        <v>80</v>
      </c>
      <c r="BK741" s="171">
        <f>ROUND(I741*H741,2)</f>
        <v>0</v>
      </c>
      <c r="BL741" s="18" t="s">
        <v>149</v>
      </c>
      <c r="BM741" s="170" t="s">
        <v>953</v>
      </c>
    </row>
    <row r="742" spans="1:65" s="2" customFormat="1" ht="29.25">
      <c r="A742" s="33"/>
      <c r="B742" s="34"/>
      <c r="C742" s="33"/>
      <c r="D742" s="172" t="s">
        <v>151</v>
      </c>
      <c r="E742" s="33"/>
      <c r="F742" s="173" t="s">
        <v>954</v>
      </c>
      <c r="G742" s="33"/>
      <c r="H742" s="33"/>
      <c r="I742" s="94"/>
      <c r="J742" s="33"/>
      <c r="K742" s="33"/>
      <c r="L742" s="34"/>
      <c r="M742" s="174"/>
      <c r="N742" s="175"/>
      <c r="O742" s="59"/>
      <c r="P742" s="59"/>
      <c r="Q742" s="59"/>
      <c r="R742" s="59"/>
      <c r="S742" s="59"/>
      <c r="T742" s="60"/>
      <c r="U742" s="33"/>
      <c r="V742" s="33"/>
      <c r="W742" s="33"/>
      <c r="X742" s="33"/>
      <c r="Y742" s="33"/>
      <c r="Z742" s="33"/>
      <c r="AA742" s="33"/>
      <c r="AB742" s="33"/>
      <c r="AC742" s="33"/>
      <c r="AD742" s="33"/>
      <c r="AE742" s="33"/>
      <c r="AT742" s="18" t="s">
        <v>151</v>
      </c>
      <c r="AU742" s="18" t="s">
        <v>82</v>
      </c>
    </row>
    <row r="743" spans="1:65" s="2" customFormat="1" ht="29.25">
      <c r="A743" s="33"/>
      <c r="B743" s="34"/>
      <c r="C743" s="33"/>
      <c r="D743" s="172" t="s">
        <v>153</v>
      </c>
      <c r="E743" s="33"/>
      <c r="F743" s="176" t="s">
        <v>949</v>
      </c>
      <c r="G743" s="33"/>
      <c r="H743" s="33"/>
      <c r="I743" s="94"/>
      <c r="J743" s="33"/>
      <c r="K743" s="33"/>
      <c r="L743" s="34"/>
      <c r="M743" s="174"/>
      <c r="N743" s="175"/>
      <c r="O743" s="59"/>
      <c r="P743" s="59"/>
      <c r="Q743" s="59"/>
      <c r="R743" s="59"/>
      <c r="S743" s="59"/>
      <c r="T743" s="60"/>
      <c r="U743" s="33"/>
      <c r="V743" s="33"/>
      <c r="W743" s="33"/>
      <c r="X743" s="33"/>
      <c r="Y743" s="33"/>
      <c r="Z743" s="33"/>
      <c r="AA743" s="33"/>
      <c r="AB743" s="33"/>
      <c r="AC743" s="33"/>
      <c r="AD743" s="33"/>
      <c r="AE743" s="33"/>
      <c r="AT743" s="18" t="s">
        <v>153</v>
      </c>
      <c r="AU743" s="18" t="s">
        <v>82</v>
      </c>
    </row>
    <row r="744" spans="1:65" s="12" customFormat="1" ht="25.9" customHeight="1">
      <c r="B744" s="145"/>
      <c r="D744" s="146" t="s">
        <v>71</v>
      </c>
      <c r="E744" s="147" t="s">
        <v>955</v>
      </c>
      <c r="F744" s="147" t="s">
        <v>956</v>
      </c>
      <c r="I744" s="148"/>
      <c r="J744" s="149">
        <f>BK744</f>
        <v>0</v>
      </c>
      <c r="L744" s="145"/>
      <c r="M744" s="150"/>
      <c r="N744" s="151"/>
      <c r="O744" s="151"/>
      <c r="P744" s="152">
        <f>P745</f>
        <v>0</v>
      </c>
      <c r="Q744" s="151"/>
      <c r="R744" s="152">
        <f>R745</f>
        <v>6.2099999999999995E-2</v>
      </c>
      <c r="S744" s="151"/>
      <c r="T744" s="153">
        <f>T745</f>
        <v>0</v>
      </c>
      <c r="AR744" s="146" t="s">
        <v>82</v>
      </c>
      <c r="AT744" s="154" t="s">
        <v>71</v>
      </c>
      <c r="AU744" s="154" t="s">
        <v>72</v>
      </c>
      <c r="AY744" s="146" t="s">
        <v>141</v>
      </c>
      <c r="BK744" s="155">
        <f>BK745</f>
        <v>0</v>
      </c>
    </row>
    <row r="745" spans="1:65" s="12" customFormat="1" ht="22.9" customHeight="1">
      <c r="B745" s="145"/>
      <c r="D745" s="146" t="s">
        <v>71</v>
      </c>
      <c r="E745" s="156" t="s">
        <v>957</v>
      </c>
      <c r="F745" s="156" t="s">
        <v>958</v>
      </c>
      <c r="I745" s="148"/>
      <c r="J745" s="157">
        <f>BK745</f>
        <v>0</v>
      </c>
      <c r="L745" s="145"/>
      <c r="M745" s="150"/>
      <c r="N745" s="151"/>
      <c r="O745" s="151"/>
      <c r="P745" s="152">
        <f>SUM(P746:P749)</f>
        <v>0</v>
      </c>
      <c r="Q745" s="151"/>
      <c r="R745" s="152">
        <f>SUM(R746:R749)</f>
        <v>6.2099999999999995E-2</v>
      </c>
      <c r="S745" s="151"/>
      <c r="T745" s="153">
        <f>SUM(T746:T749)</f>
        <v>0</v>
      </c>
      <c r="AR745" s="146" t="s">
        <v>82</v>
      </c>
      <c r="AT745" s="154" t="s">
        <v>71</v>
      </c>
      <c r="AU745" s="154" t="s">
        <v>80</v>
      </c>
      <c r="AY745" s="146" t="s">
        <v>141</v>
      </c>
      <c r="BK745" s="155">
        <f>SUM(BK746:BK749)</f>
        <v>0</v>
      </c>
    </row>
    <row r="746" spans="1:65" s="2" customFormat="1" ht="21.75" customHeight="1">
      <c r="A746" s="33"/>
      <c r="B746" s="158"/>
      <c r="C746" s="159" t="s">
        <v>959</v>
      </c>
      <c r="D746" s="159" t="s">
        <v>144</v>
      </c>
      <c r="E746" s="160" t="s">
        <v>960</v>
      </c>
      <c r="F746" s="161" t="s">
        <v>961</v>
      </c>
      <c r="G746" s="162" t="s">
        <v>169</v>
      </c>
      <c r="H746" s="163">
        <v>90</v>
      </c>
      <c r="I746" s="164"/>
      <c r="J746" s="165">
        <f>ROUND(I746*H746,2)</f>
        <v>0</v>
      </c>
      <c r="K746" s="161" t="s">
        <v>148</v>
      </c>
      <c r="L746" s="34"/>
      <c r="M746" s="166" t="s">
        <v>1</v>
      </c>
      <c r="N746" s="167" t="s">
        <v>37</v>
      </c>
      <c r="O746" s="59"/>
      <c r="P746" s="168">
        <f>O746*H746</f>
        <v>0</v>
      </c>
      <c r="Q746" s="168">
        <v>6.8999999999999997E-4</v>
      </c>
      <c r="R746" s="168">
        <f>Q746*H746</f>
        <v>6.2099999999999995E-2</v>
      </c>
      <c r="S746" s="168">
        <v>0</v>
      </c>
      <c r="T746" s="169">
        <f>S746*H746</f>
        <v>0</v>
      </c>
      <c r="U746" s="33"/>
      <c r="V746" s="33"/>
      <c r="W746" s="33"/>
      <c r="X746" s="33"/>
      <c r="Y746" s="33"/>
      <c r="Z746" s="33"/>
      <c r="AA746" s="33"/>
      <c r="AB746" s="33"/>
      <c r="AC746" s="33"/>
      <c r="AD746" s="33"/>
      <c r="AE746" s="33"/>
      <c r="AR746" s="170" t="s">
        <v>257</v>
      </c>
      <c r="AT746" s="170" t="s">
        <v>144</v>
      </c>
      <c r="AU746" s="170" t="s">
        <v>82</v>
      </c>
      <c r="AY746" s="18" t="s">
        <v>141</v>
      </c>
      <c r="BE746" s="171">
        <f>IF(N746="základní",J746,0)</f>
        <v>0</v>
      </c>
      <c r="BF746" s="171">
        <f>IF(N746="snížená",J746,0)</f>
        <v>0</v>
      </c>
      <c r="BG746" s="171">
        <f>IF(N746="zákl. přenesená",J746,0)</f>
        <v>0</v>
      </c>
      <c r="BH746" s="171">
        <f>IF(N746="sníž. přenesená",J746,0)</f>
        <v>0</v>
      </c>
      <c r="BI746" s="171">
        <f>IF(N746="nulová",J746,0)</f>
        <v>0</v>
      </c>
      <c r="BJ746" s="18" t="s">
        <v>80</v>
      </c>
      <c r="BK746" s="171">
        <f>ROUND(I746*H746,2)</f>
        <v>0</v>
      </c>
      <c r="BL746" s="18" t="s">
        <v>257</v>
      </c>
      <c r="BM746" s="170" t="s">
        <v>962</v>
      </c>
    </row>
    <row r="747" spans="1:65" s="2" customFormat="1" ht="29.25">
      <c r="A747" s="33"/>
      <c r="B747" s="34"/>
      <c r="C747" s="33"/>
      <c r="D747" s="172" t="s">
        <v>151</v>
      </c>
      <c r="E747" s="33"/>
      <c r="F747" s="173" t="s">
        <v>963</v>
      </c>
      <c r="G747" s="33"/>
      <c r="H747" s="33"/>
      <c r="I747" s="94"/>
      <c r="J747" s="33"/>
      <c r="K747" s="33"/>
      <c r="L747" s="34"/>
      <c r="M747" s="174"/>
      <c r="N747" s="175"/>
      <c r="O747" s="59"/>
      <c r="P747" s="59"/>
      <c r="Q747" s="59"/>
      <c r="R747" s="59"/>
      <c r="S747" s="59"/>
      <c r="T747" s="60"/>
      <c r="U747" s="33"/>
      <c r="V747" s="33"/>
      <c r="W747" s="33"/>
      <c r="X747" s="33"/>
      <c r="Y747" s="33"/>
      <c r="Z747" s="33"/>
      <c r="AA747" s="33"/>
      <c r="AB747" s="33"/>
      <c r="AC747" s="33"/>
      <c r="AD747" s="33"/>
      <c r="AE747" s="33"/>
      <c r="AT747" s="18" t="s">
        <v>151</v>
      </c>
      <c r="AU747" s="18" t="s">
        <v>82</v>
      </c>
    </row>
    <row r="748" spans="1:65" s="15" customFormat="1" ht="22.5">
      <c r="B748" s="193"/>
      <c r="D748" s="172" t="s">
        <v>155</v>
      </c>
      <c r="E748" s="194" t="s">
        <v>1</v>
      </c>
      <c r="F748" s="195" t="s">
        <v>964</v>
      </c>
      <c r="H748" s="194" t="s">
        <v>1</v>
      </c>
      <c r="I748" s="196"/>
      <c r="L748" s="193"/>
      <c r="M748" s="197"/>
      <c r="N748" s="198"/>
      <c r="O748" s="198"/>
      <c r="P748" s="198"/>
      <c r="Q748" s="198"/>
      <c r="R748" s="198"/>
      <c r="S748" s="198"/>
      <c r="T748" s="199"/>
      <c r="AT748" s="194" t="s">
        <v>155</v>
      </c>
      <c r="AU748" s="194" t="s">
        <v>82</v>
      </c>
      <c r="AV748" s="15" t="s">
        <v>80</v>
      </c>
      <c r="AW748" s="15" t="s">
        <v>29</v>
      </c>
      <c r="AX748" s="15" t="s">
        <v>72</v>
      </c>
      <c r="AY748" s="194" t="s">
        <v>141</v>
      </c>
    </row>
    <row r="749" spans="1:65" s="13" customFormat="1" ht="11.25">
      <c r="B749" s="177"/>
      <c r="D749" s="172" t="s">
        <v>155</v>
      </c>
      <c r="E749" s="178" t="s">
        <v>1</v>
      </c>
      <c r="F749" s="179" t="s">
        <v>965</v>
      </c>
      <c r="H749" s="180">
        <v>90</v>
      </c>
      <c r="I749" s="181"/>
      <c r="L749" s="177"/>
      <c r="M749" s="182"/>
      <c r="N749" s="183"/>
      <c r="O749" s="183"/>
      <c r="P749" s="183"/>
      <c r="Q749" s="183"/>
      <c r="R749" s="183"/>
      <c r="S749" s="183"/>
      <c r="T749" s="184"/>
      <c r="AT749" s="178" t="s">
        <v>155</v>
      </c>
      <c r="AU749" s="178" t="s">
        <v>82</v>
      </c>
      <c r="AV749" s="13" t="s">
        <v>82</v>
      </c>
      <c r="AW749" s="13" t="s">
        <v>29</v>
      </c>
      <c r="AX749" s="13" t="s">
        <v>80</v>
      </c>
      <c r="AY749" s="178" t="s">
        <v>141</v>
      </c>
    </row>
    <row r="750" spans="1:65" s="12" customFormat="1" ht="25.9" customHeight="1">
      <c r="B750" s="145"/>
      <c r="D750" s="146" t="s">
        <v>71</v>
      </c>
      <c r="E750" s="147" t="s">
        <v>966</v>
      </c>
      <c r="F750" s="147" t="s">
        <v>967</v>
      </c>
      <c r="I750" s="148"/>
      <c r="J750" s="149">
        <f>BK750</f>
        <v>0</v>
      </c>
      <c r="L750" s="145"/>
      <c r="M750" s="150"/>
      <c r="N750" s="151"/>
      <c r="O750" s="151"/>
      <c r="P750" s="152">
        <f>P751+P759+P769+P779+P787</f>
        <v>0</v>
      </c>
      <c r="Q750" s="151"/>
      <c r="R750" s="152">
        <f>R751+R759+R769+R779+R787</f>
        <v>0</v>
      </c>
      <c r="S750" s="151"/>
      <c r="T750" s="153">
        <f>T751+T759+T769+T779+T787</f>
        <v>0</v>
      </c>
      <c r="AR750" s="146" t="s">
        <v>353</v>
      </c>
      <c r="AT750" s="154" t="s">
        <v>71</v>
      </c>
      <c r="AU750" s="154" t="s">
        <v>72</v>
      </c>
      <c r="AY750" s="146" t="s">
        <v>141</v>
      </c>
      <c r="BK750" s="155">
        <f>BK751+BK759+BK769+BK779+BK787</f>
        <v>0</v>
      </c>
    </row>
    <row r="751" spans="1:65" s="12" customFormat="1" ht="22.9" customHeight="1">
      <c r="B751" s="145"/>
      <c r="D751" s="146" t="s">
        <v>71</v>
      </c>
      <c r="E751" s="156" t="s">
        <v>968</v>
      </c>
      <c r="F751" s="156" t="s">
        <v>969</v>
      </c>
      <c r="I751" s="148"/>
      <c r="J751" s="157">
        <f>BK751</f>
        <v>0</v>
      </c>
      <c r="L751" s="145"/>
      <c r="M751" s="150"/>
      <c r="N751" s="151"/>
      <c r="O751" s="151"/>
      <c r="P751" s="152">
        <f>SUM(P752:P758)</f>
        <v>0</v>
      </c>
      <c r="Q751" s="151"/>
      <c r="R751" s="152">
        <f>SUM(R752:R758)</f>
        <v>0</v>
      </c>
      <c r="S751" s="151"/>
      <c r="T751" s="153">
        <f>SUM(T752:T758)</f>
        <v>0</v>
      </c>
      <c r="AR751" s="146" t="s">
        <v>353</v>
      </c>
      <c r="AT751" s="154" t="s">
        <v>71</v>
      </c>
      <c r="AU751" s="154" t="s">
        <v>80</v>
      </c>
      <c r="AY751" s="146" t="s">
        <v>141</v>
      </c>
      <c r="BK751" s="155">
        <f>SUM(BK752:BK758)</f>
        <v>0</v>
      </c>
    </row>
    <row r="752" spans="1:65" s="2" customFormat="1" ht="16.5" customHeight="1">
      <c r="A752" s="33"/>
      <c r="B752" s="158"/>
      <c r="C752" s="159" t="s">
        <v>970</v>
      </c>
      <c r="D752" s="159" t="s">
        <v>144</v>
      </c>
      <c r="E752" s="160" t="s">
        <v>971</v>
      </c>
      <c r="F752" s="161" t="s">
        <v>972</v>
      </c>
      <c r="G752" s="162" t="s">
        <v>162</v>
      </c>
      <c r="H752" s="163">
        <v>1</v>
      </c>
      <c r="I752" s="164"/>
      <c r="J752" s="165">
        <f>ROUND(I752*H752,2)</f>
        <v>0</v>
      </c>
      <c r="K752" s="161" t="s">
        <v>148</v>
      </c>
      <c r="L752" s="34"/>
      <c r="M752" s="166" t="s">
        <v>1</v>
      </c>
      <c r="N752" s="167" t="s">
        <v>37</v>
      </c>
      <c r="O752" s="59"/>
      <c r="P752" s="168">
        <f>O752*H752</f>
        <v>0</v>
      </c>
      <c r="Q752" s="168">
        <v>0</v>
      </c>
      <c r="R752" s="168">
        <f>Q752*H752</f>
        <v>0</v>
      </c>
      <c r="S752" s="168">
        <v>0</v>
      </c>
      <c r="T752" s="169">
        <f>S752*H752</f>
        <v>0</v>
      </c>
      <c r="U752" s="33"/>
      <c r="V752" s="33"/>
      <c r="W752" s="33"/>
      <c r="X752" s="33"/>
      <c r="Y752" s="33"/>
      <c r="Z752" s="33"/>
      <c r="AA752" s="33"/>
      <c r="AB752" s="33"/>
      <c r="AC752" s="33"/>
      <c r="AD752" s="33"/>
      <c r="AE752" s="33"/>
      <c r="AR752" s="170" t="s">
        <v>973</v>
      </c>
      <c r="AT752" s="170" t="s">
        <v>144</v>
      </c>
      <c r="AU752" s="170" t="s">
        <v>82</v>
      </c>
      <c r="AY752" s="18" t="s">
        <v>141</v>
      </c>
      <c r="BE752" s="171">
        <f>IF(N752="základní",J752,0)</f>
        <v>0</v>
      </c>
      <c r="BF752" s="171">
        <f>IF(N752="snížená",J752,0)</f>
        <v>0</v>
      </c>
      <c r="BG752" s="171">
        <f>IF(N752="zákl. přenesená",J752,0)</f>
        <v>0</v>
      </c>
      <c r="BH752" s="171">
        <f>IF(N752="sníž. přenesená",J752,0)</f>
        <v>0</v>
      </c>
      <c r="BI752" s="171">
        <f>IF(N752="nulová",J752,0)</f>
        <v>0</v>
      </c>
      <c r="BJ752" s="18" t="s">
        <v>80</v>
      </c>
      <c r="BK752" s="171">
        <f>ROUND(I752*H752,2)</f>
        <v>0</v>
      </c>
      <c r="BL752" s="18" t="s">
        <v>973</v>
      </c>
      <c r="BM752" s="170" t="s">
        <v>974</v>
      </c>
    </row>
    <row r="753" spans="1:65" s="2" customFormat="1" ht="11.25">
      <c r="A753" s="33"/>
      <c r="B753" s="34"/>
      <c r="C753" s="33"/>
      <c r="D753" s="172" t="s">
        <v>151</v>
      </c>
      <c r="E753" s="33"/>
      <c r="F753" s="173" t="s">
        <v>972</v>
      </c>
      <c r="G753" s="33"/>
      <c r="H753" s="33"/>
      <c r="I753" s="94"/>
      <c r="J753" s="33"/>
      <c r="K753" s="33"/>
      <c r="L753" s="34"/>
      <c r="M753" s="174"/>
      <c r="N753" s="175"/>
      <c r="O753" s="59"/>
      <c r="P753" s="59"/>
      <c r="Q753" s="59"/>
      <c r="R753" s="59"/>
      <c r="S753" s="59"/>
      <c r="T753" s="60"/>
      <c r="U753" s="33"/>
      <c r="V753" s="33"/>
      <c r="W753" s="33"/>
      <c r="X753" s="33"/>
      <c r="Y753" s="33"/>
      <c r="Z753" s="33"/>
      <c r="AA753" s="33"/>
      <c r="AB753" s="33"/>
      <c r="AC753" s="33"/>
      <c r="AD753" s="33"/>
      <c r="AE753" s="33"/>
      <c r="AT753" s="18" t="s">
        <v>151</v>
      </c>
      <c r="AU753" s="18" t="s">
        <v>82</v>
      </c>
    </row>
    <row r="754" spans="1:65" s="13" customFormat="1" ht="22.5">
      <c r="B754" s="177"/>
      <c r="D754" s="172" t="s">
        <v>155</v>
      </c>
      <c r="E754" s="178" t="s">
        <v>1</v>
      </c>
      <c r="F754" s="179" t="s">
        <v>975</v>
      </c>
      <c r="H754" s="180">
        <v>1</v>
      </c>
      <c r="I754" s="181"/>
      <c r="L754" s="177"/>
      <c r="M754" s="182"/>
      <c r="N754" s="183"/>
      <c r="O754" s="183"/>
      <c r="P754" s="183"/>
      <c r="Q754" s="183"/>
      <c r="R754" s="183"/>
      <c r="S754" s="183"/>
      <c r="T754" s="184"/>
      <c r="AT754" s="178" t="s">
        <v>155</v>
      </c>
      <c r="AU754" s="178" t="s">
        <v>82</v>
      </c>
      <c r="AV754" s="13" t="s">
        <v>82</v>
      </c>
      <c r="AW754" s="13" t="s">
        <v>29</v>
      </c>
      <c r="AX754" s="13" t="s">
        <v>80</v>
      </c>
      <c r="AY754" s="178" t="s">
        <v>141</v>
      </c>
    </row>
    <row r="755" spans="1:65" s="15" customFormat="1" ht="11.25">
      <c r="B755" s="193"/>
      <c r="D755" s="172" t="s">
        <v>155</v>
      </c>
      <c r="E755" s="194" t="s">
        <v>1</v>
      </c>
      <c r="F755" s="195" t="s">
        <v>976</v>
      </c>
      <c r="H755" s="194" t="s">
        <v>1</v>
      </c>
      <c r="I755" s="196"/>
      <c r="L755" s="193"/>
      <c r="M755" s="197"/>
      <c r="N755" s="198"/>
      <c r="O755" s="198"/>
      <c r="P755" s="198"/>
      <c r="Q755" s="198"/>
      <c r="R755" s="198"/>
      <c r="S755" s="198"/>
      <c r="T755" s="199"/>
      <c r="AT755" s="194" t="s">
        <v>155</v>
      </c>
      <c r="AU755" s="194" t="s">
        <v>82</v>
      </c>
      <c r="AV755" s="15" t="s">
        <v>80</v>
      </c>
      <c r="AW755" s="15" t="s">
        <v>29</v>
      </c>
      <c r="AX755" s="15" t="s">
        <v>72</v>
      </c>
      <c r="AY755" s="194" t="s">
        <v>141</v>
      </c>
    </row>
    <row r="756" spans="1:65" s="2" customFormat="1" ht="16.5" customHeight="1">
      <c r="A756" s="33"/>
      <c r="B756" s="158"/>
      <c r="C756" s="159" t="s">
        <v>977</v>
      </c>
      <c r="D756" s="159" t="s">
        <v>144</v>
      </c>
      <c r="E756" s="160" t="s">
        <v>978</v>
      </c>
      <c r="F756" s="161" t="s">
        <v>979</v>
      </c>
      <c r="G756" s="162" t="s">
        <v>162</v>
      </c>
      <c r="H756" s="163">
        <v>1</v>
      </c>
      <c r="I756" s="164"/>
      <c r="J756" s="165">
        <f>ROUND(I756*H756,2)</f>
        <v>0</v>
      </c>
      <c r="K756" s="161" t="s">
        <v>148</v>
      </c>
      <c r="L756" s="34"/>
      <c r="M756" s="166" t="s">
        <v>1</v>
      </c>
      <c r="N756" s="167" t="s">
        <v>37</v>
      </c>
      <c r="O756" s="59"/>
      <c r="P756" s="168">
        <f>O756*H756</f>
        <v>0</v>
      </c>
      <c r="Q756" s="168">
        <v>0</v>
      </c>
      <c r="R756" s="168">
        <f>Q756*H756</f>
        <v>0</v>
      </c>
      <c r="S756" s="168">
        <v>0</v>
      </c>
      <c r="T756" s="169">
        <f>S756*H756</f>
        <v>0</v>
      </c>
      <c r="U756" s="33"/>
      <c r="V756" s="33"/>
      <c r="W756" s="33"/>
      <c r="X756" s="33"/>
      <c r="Y756" s="33"/>
      <c r="Z756" s="33"/>
      <c r="AA756" s="33"/>
      <c r="AB756" s="33"/>
      <c r="AC756" s="33"/>
      <c r="AD756" s="33"/>
      <c r="AE756" s="33"/>
      <c r="AR756" s="170" t="s">
        <v>973</v>
      </c>
      <c r="AT756" s="170" t="s">
        <v>144</v>
      </c>
      <c r="AU756" s="170" t="s">
        <v>82</v>
      </c>
      <c r="AY756" s="18" t="s">
        <v>141</v>
      </c>
      <c r="BE756" s="171">
        <f>IF(N756="základní",J756,0)</f>
        <v>0</v>
      </c>
      <c r="BF756" s="171">
        <f>IF(N756="snížená",J756,0)</f>
        <v>0</v>
      </c>
      <c r="BG756" s="171">
        <f>IF(N756="zákl. přenesená",J756,0)</f>
        <v>0</v>
      </c>
      <c r="BH756" s="171">
        <f>IF(N756="sníž. přenesená",J756,0)</f>
        <v>0</v>
      </c>
      <c r="BI756" s="171">
        <f>IF(N756="nulová",J756,0)</f>
        <v>0</v>
      </c>
      <c r="BJ756" s="18" t="s">
        <v>80</v>
      </c>
      <c r="BK756" s="171">
        <f>ROUND(I756*H756,2)</f>
        <v>0</v>
      </c>
      <c r="BL756" s="18" t="s">
        <v>973</v>
      </c>
      <c r="BM756" s="170" t="s">
        <v>980</v>
      </c>
    </row>
    <row r="757" spans="1:65" s="2" customFormat="1" ht="11.25">
      <c r="A757" s="33"/>
      <c r="B757" s="34"/>
      <c r="C757" s="33"/>
      <c r="D757" s="172" t="s">
        <v>151</v>
      </c>
      <c r="E757" s="33"/>
      <c r="F757" s="173" t="s">
        <v>979</v>
      </c>
      <c r="G757" s="33"/>
      <c r="H757" s="33"/>
      <c r="I757" s="94"/>
      <c r="J757" s="33"/>
      <c r="K757" s="33"/>
      <c r="L757" s="34"/>
      <c r="M757" s="174"/>
      <c r="N757" s="175"/>
      <c r="O757" s="59"/>
      <c r="P757" s="59"/>
      <c r="Q757" s="59"/>
      <c r="R757" s="59"/>
      <c r="S757" s="59"/>
      <c r="T757" s="60"/>
      <c r="U757" s="33"/>
      <c r="V757" s="33"/>
      <c r="W757" s="33"/>
      <c r="X757" s="33"/>
      <c r="Y757" s="33"/>
      <c r="Z757" s="33"/>
      <c r="AA757" s="33"/>
      <c r="AB757" s="33"/>
      <c r="AC757" s="33"/>
      <c r="AD757" s="33"/>
      <c r="AE757" s="33"/>
      <c r="AT757" s="18" t="s">
        <v>151</v>
      </c>
      <c r="AU757" s="18" t="s">
        <v>82</v>
      </c>
    </row>
    <row r="758" spans="1:65" s="13" customFormat="1" ht="22.5">
      <c r="B758" s="177"/>
      <c r="D758" s="172" t="s">
        <v>155</v>
      </c>
      <c r="E758" s="178" t="s">
        <v>1</v>
      </c>
      <c r="F758" s="179" t="s">
        <v>981</v>
      </c>
      <c r="H758" s="180">
        <v>1</v>
      </c>
      <c r="I758" s="181"/>
      <c r="L758" s="177"/>
      <c r="M758" s="182"/>
      <c r="N758" s="183"/>
      <c r="O758" s="183"/>
      <c r="P758" s="183"/>
      <c r="Q758" s="183"/>
      <c r="R758" s="183"/>
      <c r="S758" s="183"/>
      <c r="T758" s="184"/>
      <c r="AT758" s="178" t="s">
        <v>155</v>
      </c>
      <c r="AU758" s="178" t="s">
        <v>82</v>
      </c>
      <c r="AV758" s="13" t="s">
        <v>82</v>
      </c>
      <c r="AW758" s="13" t="s">
        <v>29</v>
      </c>
      <c r="AX758" s="13" t="s">
        <v>80</v>
      </c>
      <c r="AY758" s="178" t="s">
        <v>141</v>
      </c>
    </row>
    <row r="759" spans="1:65" s="12" customFormat="1" ht="22.9" customHeight="1">
      <c r="B759" s="145"/>
      <c r="D759" s="146" t="s">
        <v>71</v>
      </c>
      <c r="E759" s="156" t="s">
        <v>982</v>
      </c>
      <c r="F759" s="156" t="s">
        <v>983</v>
      </c>
      <c r="I759" s="148"/>
      <c r="J759" s="157">
        <f>BK759</f>
        <v>0</v>
      </c>
      <c r="L759" s="145"/>
      <c r="M759" s="150"/>
      <c r="N759" s="151"/>
      <c r="O759" s="151"/>
      <c r="P759" s="152">
        <f>SUM(P760:P768)</f>
        <v>0</v>
      </c>
      <c r="Q759" s="151"/>
      <c r="R759" s="152">
        <f>SUM(R760:R768)</f>
        <v>0</v>
      </c>
      <c r="S759" s="151"/>
      <c r="T759" s="153">
        <f>SUM(T760:T768)</f>
        <v>0</v>
      </c>
      <c r="AR759" s="146" t="s">
        <v>353</v>
      </c>
      <c r="AT759" s="154" t="s">
        <v>71</v>
      </c>
      <c r="AU759" s="154" t="s">
        <v>80</v>
      </c>
      <c r="AY759" s="146" t="s">
        <v>141</v>
      </c>
      <c r="BK759" s="155">
        <f>SUM(BK760:BK768)</f>
        <v>0</v>
      </c>
    </row>
    <row r="760" spans="1:65" s="2" customFormat="1" ht="16.5" customHeight="1">
      <c r="A760" s="33"/>
      <c r="B760" s="158"/>
      <c r="C760" s="159" t="s">
        <v>984</v>
      </c>
      <c r="D760" s="159" t="s">
        <v>144</v>
      </c>
      <c r="E760" s="160" t="s">
        <v>985</v>
      </c>
      <c r="F760" s="161" t="s">
        <v>986</v>
      </c>
      <c r="G760" s="162" t="s">
        <v>162</v>
      </c>
      <c r="H760" s="163">
        <v>1</v>
      </c>
      <c r="I760" s="164"/>
      <c r="J760" s="165">
        <f>ROUND(I760*H760,2)</f>
        <v>0</v>
      </c>
      <c r="K760" s="161" t="s">
        <v>148</v>
      </c>
      <c r="L760" s="34"/>
      <c r="M760" s="166" t="s">
        <v>1</v>
      </c>
      <c r="N760" s="167" t="s">
        <v>37</v>
      </c>
      <c r="O760" s="59"/>
      <c r="P760" s="168">
        <f>O760*H760</f>
        <v>0</v>
      </c>
      <c r="Q760" s="168">
        <v>0</v>
      </c>
      <c r="R760" s="168">
        <f>Q760*H760</f>
        <v>0</v>
      </c>
      <c r="S760" s="168">
        <v>0</v>
      </c>
      <c r="T760" s="169">
        <f>S760*H760</f>
        <v>0</v>
      </c>
      <c r="U760" s="33"/>
      <c r="V760" s="33"/>
      <c r="W760" s="33"/>
      <c r="X760" s="33"/>
      <c r="Y760" s="33"/>
      <c r="Z760" s="33"/>
      <c r="AA760" s="33"/>
      <c r="AB760" s="33"/>
      <c r="AC760" s="33"/>
      <c r="AD760" s="33"/>
      <c r="AE760" s="33"/>
      <c r="AR760" s="170" t="s">
        <v>973</v>
      </c>
      <c r="AT760" s="170" t="s">
        <v>144</v>
      </c>
      <c r="AU760" s="170" t="s">
        <v>82</v>
      </c>
      <c r="AY760" s="18" t="s">
        <v>141</v>
      </c>
      <c r="BE760" s="171">
        <f>IF(N760="základní",J760,0)</f>
        <v>0</v>
      </c>
      <c r="BF760" s="171">
        <f>IF(N760="snížená",J760,0)</f>
        <v>0</v>
      </c>
      <c r="BG760" s="171">
        <f>IF(N760="zákl. přenesená",J760,0)</f>
        <v>0</v>
      </c>
      <c r="BH760" s="171">
        <f>IF(N760="sníž. přenesená",J760,0)</f>
        <v>0</v>
      </c>
      <c r="BI760" s="171">
        <f>IF(N760="nulová",J760,0)</f>
        <v>0</v>
      </c>
      <c r="BJ760" s="18" t="s">
        <v>80</v>
      </c>
      <c r="BK760" s="171">
        <f>ROUND(I760*H760,2)</f>
        <v>0</v>
      </c>
      <c r="BL760" s="18" t="s">
        <v>973</v>
      </c>
      <c r="BM760" s="170" t="s">
        <v>987</v>
      </c>
    </row>
    <row r="761" spans="1:65" s="2" customFormat="1" ht="11.25">
      <c r="A761" s="33"/>
      <c r="B761" s="34"/>
      <c r="C761" s="33"/>
      <c r="D761" s="172" t="s">
        <v>151</v>
      </c>
      <c r="E761" s="33"/>
      <c r="F761" s="173" t="s">
        <v>988</v>
      </c>
      <c r="G761" s="33"/>
      <c r="H761" s="33"/>
      <c r="I761" s="94"/>
      <c r="J761" s="33"/>
      <c r="K761" s="33"/>
      <c r="L761" s="34"/>
      <c r="M761" s="174"/>
      <c r="N761" s="175"/>
      <c r="O761" s="59"/>
      <c r="P761" s="59"/>
      <c r="Q761" s="59"/>
      <c r="R761" s="59"/>
      <c r="S761" s="59"/>
      <c r="T761" s="60"/>
      <c r="U761" s="33"/>
      <c r="V761" s="33"/>
      <c r="W761" s="33"/>
      <c r="X761" s="33"/>
      <c r="Y761" s="33"/>
      <c r="Z761" s="33"/>
      <c r="AA761" s="33"/>
      <c r="AB761" s="33"/>
      <c r="AC761" s="33"/>
      <c r="AD761" s="33"/>
      <c r="AE761" s="33"/>
      <c r="AT761" s="18" t="s">
        <v>151</v>
      </c>
      <c r="AU761" s="18" t="s">
        <v>82</v>
      </c>
    </row>
    <row r="762" spans="1:65" s="15" customFormat="1" ht="33.75">
      <c r="B762" s="193"/>
      <c r="D762" s="172" t="s">
        <v>155</v>
      </c>
      <c r="E762" s="194" t="s">
        <v>1</v>
      </c>
      <c r="F762" s="195" t="s">
        <v>989</v>
      </c>
      <c r="H762" s="194" t="s">
        <v>1</v>
      </c>
      <c r="I762" s="196"/>
      <c r="L762" s="193"/>
      <c r="M762" s="197"/>
      <c r="N762" s="198"/>
      <c r="O762" s="198"/>
      <c r="P762" s="198"/>
      <c r="Q762" s="198"/>
      <c r="R762" s="198"/>
      <c r="S762" s="198"/>
      <c r="T762" s="199"/>
      <c r="AT762" s="194" t="s">
        <v>155</v>
      </c>
      <c r="AU762" s="194" t="s">
        <v>82</v>
      </c>
      <c r="AV762" s="15" t="s">
        <v>80</v>
      </c>
      <c r="AW762" s="15" t="s">
        <v>29</v>
      </c>
      <c r="AX762" s="15" t="s">
        <v>72</v>
      </c>
      <c r="AY762" s="194" t="s">
        <v>141</v>
      </c>
    </row>
    <row r="763" spans="1:65" s="15" customFormat="1" ht="22.5">
      <c r="B763" s="193"/>
      <c r="D763" s="172" t="s">
        <v>155</v>
      </c>
      <c r="E763" s="194" t="s">
        <v>1</v>
      </c>
      <c r="F763" s="195" t="s">
        <v>990</v>
      </c>
      <c r="H763" s="194" t="s">
        <v>1</v>
      </c>
      <c r="I763" s="196"/>
      <c r="L763" s="193"/>
      <c r="M763" s="197"/>
      <c r="N763" s="198"/>
      <c r="O763" s="198"/>
      <c r="P763" s="198"/>
      <c r="Q763" s="198"/>
      <c r="R763" s="198"/>
      <c r="S763" s="198"/>
      <c r="T763" s="199"/>
      <c r="AT763" s="194" t="s">
        <v>155</v>
      </c>
      <c r="AU763" s="194" t="s">
        <v>82</v>
      </c>
      <c r="AV763" s="15" t="s">
        <v>80</v>
      </c>
      <c r="AW763" s="15" t="s">
        <v>29</v>
      </c>
      <c r="AX763" s="15" t="s">
        <v>72</v>
      </c>
      <c r="AY763" s="194" t="s">
        <v>141</v>
      </c>
    </row>
    <row r="764" spans="1:65" s="15" customFormat="1" ht="22.5">
      <c r="B764" s="193"/>
      <c r="D764" s="172" t="s">
        <v>155</v>
      </c>
      <c r="E764" s="194" t="s">
        <v>1</v>
      </c>
      <c r="F764" s="195" t="s">
        <v>991</v>
      </c>
      <c r="H764" s="194" t="s">
        <v>1</v>
      </c>
      <c r="I764" s="196"/>
      <c r="L764" s="193"/>
      <c r="M764" s="197"/>
      <c r="N764" s="198"/>
      <c r="O764" s="198"/>
      <c r="P764" s="198"/>
      <c r="Q764" s="198"/>
      <c r="R764" s="198"/>
      <c r="S764" s="198"/>
      <c r="T764" s="199"/>
      <c r="AT764" s="194" t="s">
        <v>155</v>
      </c>
      <c r="AU764" s="194" t="s">
        <v>82</v>
      </c>
      <c r="AV764" s="15" t="s">
        <v>80</v>
      </c>
      <c r="AW764" s="15" t="s">
        <v>29</v>
      </c>
      <c r="AX764" s="15" t="s">
        <v>72</v>
      </c>
      <c r="AY764" s="194" t="s">
        <v>141</v>
      </c>
    </row>
    <row r="765" spans="1:65" s="15" customFormat="1" ht="22.5">
      <c r="B765" s="193"/>
      <c r="D765" s="172" t="s">
        <v>155</v>
      </c>
      <c r="E765" s="194" t="s">
        <v>1</v>
      </c>
      <c r="F765" s="195" t="s">
        <v>992</v>
      </c>
      <c r="H765" s="194" t="s">
        <v>1</v>
      </c>
      <c r="I765" s="196"/>
      <c r="L765" s="193"/>
      <c r="M765" s="197"/>
      <c r="N765" s="198"/>
      <c r="O765" s="198"/>
      <c r="P765" s="198"/>
      <c r="Q765" s="198"/>
      <c r="R765" s="198"/>
      <c r="S765" s="198"/>
      <c r="T765" s="199"/>
      <c r="AT765" s="194" t="s">
        <v>155</v>
      </c>
      <c r="AU765" s="194" t="s">
        <v>82</v>
      </c>
      <c r="AV765" s="15" t="s">
        <v>80</v>
      </c>
      <c r="AW765" s="15" t="s">
        <v>29</v>
      </c>
      <c r="AX765" s="15" t="s">
        <v>72</v>
      </c>
      <c r="AY765" s="194" t="s">
        <v>141</v>
      </c>
    </row>
    <row r="766" spans="1:65" s="15" customFormat="1" ht="22.5">
      <c r="B766" s="193"/>
      <c r="D766" s="172" t="s">
        <v>155</v>
      </c>
      <c r="E766" s="194" t="s">
        <v>1</v>
      </c>
      <c r="F766" s="195" t="s">
        <v>993</v>
      </c>
      <c r="H766" s="194" t="s">
        <v>1</v>
      </c>
      <c r="I766" s="196"/>
      <c r="L766" s="193"/>
      <c r="M766" s="197"/>
      <c r="N766" s="198"/>
      <c r="O766" s="198"/>
      <c r="P766" s="198"/>
      <c r="Q766" s="198"/>
      <c r="R766" s="198"/>
      <c r="S766" s="198"/>
      <c r="T766" s="199"/>
      <c r="AT766" s="194" t="s">
        <v>155</v>
      </c>
      <c r="AU766" s="194" t="s">
        <v>82</v>
      </c>
      <c r="AV766" s="15" t="s">
        <v>80</v>
      </c>
      <c r="AW766" s="15" t="s">
        <v>29</v>
      </c>
      <c r="AX766" s="15" t="s">
        <v>72</v>
      </c>
      <c r="AY766" s="194" t="s">
        <v>141</v>
      </c>
    </row>
    <row r="767" spans="1:65" s="15" customFormat="1" ht="11.25">
      <c r="B767" s="193"/>
      <c r="D767" s="172" t="s">
        <v>155</v>
      </c>
      <c r="E767" s="194" t="s">
        <v>1</v>
      </c>
      <c r="F767" s="195" t="s">
        <v>994</v>
      </c>
      <c r="H767" s="194" t="s">
        <v>1</v>
      </c>
      <c r="I767" s="196"/>
      <c r="L767" s="193"/>
      <c r="M767" s="197"/>
      <c r="N767" s="198"/>
      <c r="O767" s="198"/>
      <c r="P767" s="198"/>
      <c r="Q767" s="198"/>
      <c r="R767" s="198"/>
      <c r="S767" s="198"/>
      <c r="T767" s="199"/>
      <c r="AT767" s="194" t="s">
        <v>155</v>
      </c>
      <c r="AU767" s="194" t="s">
        <v>82</v>
      </c>
      <c r="AV767" s="15" t="s">
        <v>80</v>
      </c>
      <c r="AW767" s="15" t="s">
        <v>29</v>
      </c>
      <c r="AX767" s="15" t="s">
        <v>72</v>
      </c>
      <c r="AY767" s="194" t="s">
        <v>141</v>
      </c>
    </row>
    <row r="768" spans="1:65" s="13" customFormat="1" ht="11.25">
      <c r="B768" s="177"/>
      <c r="D768" s="172" t="s">
        <v>155</v>
      </c>
      <c r="E768" s="178" t="s">
        <v>1</v>
      </c>
      <c r="F768" s="179" t="s">
        <v>80</v>
      </c>
      <c r="H768" s="180">
        <v>1</v>
      </c>
      <c r="I768" s="181"/>
      <c r="L768" s="177"/>
      <c r="M768" s="182"/>
      <c r="N768" s="183"/>
      <c r="O768" s="183"/>
      <c r="P768" s="183"/>
      <c r="Q768" s="183"/>
      <c r="R768" s="183"/>
      <c r="S768" s="183"/>
      <c r="T768" s="184"/>
      <c r="AT768" s="178" t="s">
        <v>155</v>
      </c>
      <c r="AU768" s="178" t="s">
        <v>82</v>
      </c>
      <c r="AV768" s="13" t="s">
        <v>82</v>
      </c>
      <c r="AW768" s="13" t="s">
        <v>29</v>
      </c>
      <c r="AX768" s="13" t="s">
        <v>80</v>
      </c>
      <c r="AY768" s="178" t="s">
        <v>141</v>
      </c>
    </row>
    <row r="769" spans="1:65" s="12" customFormat="1" ht="22.9" customHeight="1">
      <c r="B769" s="145"/>
      <c r="D769" s="146" t="s">
        <v>71</v>
      </c>
      <c r="E769" s="156" t="s">
        <v>995</v>
      </c>
      <c r="F769" s="156" t="s">
        <v>996</v>
      </c>
      <c r="I769" s="148"/>
      <c r="J769" s="157">
        <f>BK769</f>
        <v>0</v>
      </c>
      <c r="L769" s="145"/>
      <c r="M769" s="150"/>
      <c r="N769" s="151"/>
      <c r="O769" s="151"/>
      <c r="P769" s="152">
        <f>SUM(P770:P778)</f>
        <v>0</v>
      </c>
      <c r="Q769" s="151"/>
      <c r="R769" s="152">
        <f>SUM(R770:R778)</f>
        <v>0</v>
      </c>
      <c r="S769" s="151"/>
      <c r="T769" s="153">
        <f>SUM(T770:T778)</f>
        <v>0</v>
      </c>
      <c r="AR769" s="146" t="s">
        <v>353</v>
      </c>
      <c r="AT769" s="154" t="s">
        <v>71</v>
      </c>
      <c r="AU769" s="154" t="s">
        <v>80</v>
      </c>
      <c r="AY769" s="146" t="s">
        <v>141</v>
      </c>
      <c r="BK769" s="155">
        <f>SUM(BK770:BK778)</f>
        <v>0</v>
      </c>
    </row>
    <row r="770" spans="1:65" s="2" customFormat="1" ht="16.5" customHeight="1">
      <c r="A770" s="33"/>
      <c r="B770" s="158"/>
      <c r="C770" s="159" t="s">
        <v>997</v>
      </c>
      <c r="D770" s="159" t="s">
        <v>144</v>
      </c>
      <c r="E770" s="160" t="s">
        <v>998</v>
      </c>
      <c r="F770" s="161" t="s">
        <v>999</v>
      </c>
      <c r="G770" s="162" t="s">
        <v>1000</v>
      </c>
      <c r="H770" s="163">
        <v>1</v>
      </c>
      <c r="I770" s="164"/>
      <c r="J770" s="165">
        <f>ROUND(I770*H770,2)</f>
        <v>0</v>
      </c>
      <c r="K770" s="161" t="s">
        <v>148</v>
      </c>
      <c r="L770" s="34"/>
      <c r="M770" s="166" t="s">
        <v>1</v>
      </c>
      <c r="N770" s="167" t="s">
        <v>37</v>
      </c>
      <c r="O770" s="59"/>
      <c r="P770" s="168">
        <f>O770*H770</f>
        <v>0</v>
      </c>
      <c r="Q770" s="168">
        <v>0</v>
      </c>
      <c r="R770" s="168">
        <f>Q770*H770</f>
        <v>0</v>
      </c>
      <c r="S770" s="168">
        <v>0</v>
      </c>
      <c r="T770" s="169">
        <f>S770*H770</f>
        <v>0</v>
      </c>
      <c r="U770" s="33"/>
      <c r="V770" s="33"/>
      <c r="W770" s="33"/>
      <c r="X770" s="33"/>
      <c r="Y770" s="33"/>
      <c r="Z770" s="33"/>
      <c r="AA770" s="33"/>
      <c r="AB770" s="33"/>
      <c r="AC770" s="33"/>
      <c r="AD770" s="33"/>
      <c r="AE770" s="33"/>
      <c r="AR770" s="170" t="s">
        <v>973</v>
      </c>
      <c r="AT770" s="170" t="s">
        <v>144</v>
      </c>
      <c r="AU770" s="170" t="s">
        <v>82</v>
      </c>
      <c r="AY770" s="18" t="s">
        <v>141</v>
      </c>
      <c r="BE770" s="171">
        <f>IF(N770="základní",J770,0)</f>
        <v>0</v>
      </c>
      <c r="BF770" s="171">
        <f>IF(N770="snížená",J770,0)</f>
        <v>0</v>
      </c>
      <c r="BG770" s="171">
        <f>IF(N770="zákl. přenesená",J770,0)</f>
        <v>0</v>
      </c>
      <c r="BH770" s="171">
        <f>IF(N770="sníž. přenesená",J770,0)</f>
        <v>0</v>
      </c>
      <c r="BI770" s="171">
        <f>IF(N770="nulová",J770,0)</f>
        <v>0</v>
      </c>
      <c r="BJ770" s="18" t="s">
        <v>80</v>
      </c>
      <c r="BK770" s="171">
        <f>ROUND(I770*H770,2)</f>
        <v>0</v>
      </c>
      <c r="BL770" s="18" t="s">
        <v>973</v>
      </c>
      <c r="BM770" s="170" t="s">
        <v>1001</v>
      </c>
    </row>
    <row r="771" spans="1:65" s="2" customFormat="1" ht="11.25">
      <c r="A771" s="33"/>
      <c r="B771" s="34"/>
      <c r="C771" s="33"/>
      <c r="D771" s="172" t="s">
        <v>151</v>
      </c>
      <c r="E771" s="33"/>
      <c r="F771" s="173" t="s">
        <v>999</v>
      </c>
      <c r="G771" s="33"/>
      <c r="H771" s="33"/>
      <c r="I771" s="94"/>
      <c r="J771" s="33"/>
      <c r="K771" s="33"/>
      <c r="L771" s="34"/>
      <c r="M771" s="174"/>
      <c r="N771" s="175"/>
      <c r="O771" s="59"/>
      <c r="P771" s="59"/>
      <c r="Q771" s="59"/>
      <c r="R771" s="59"/>
      <c r="S771" s="59"/>
      <c r="T771" s="60"/>
      <c r="U771" s="33"/>
      <c r="V771" s="33"/>
      <c r="W771" s="33"/>
      <c r="X771" s="33"/>
      <c r="Y771" s="33"/>
      <c r="Z771" s="33"/>
      <c r="AA771" s="33"/>
      <c r="AB771" s="33"/>
      <c r="AC771" s="33"/>
      <c r="AD771" s="33"/>
      <c r="AE771" s="33"/>
      <c r="AT771" s="18" t="s">
        <v>151</v>
      </c>
      <c r="AU771" s="18" t="s">
        <v>82</v>
      </c>
    </row>
    <row r="772" spans="1:65" s="15" customFormat="1" ht="22.5">
      <c r="B772" s="193"/>
      <c r="D772" s="172" t="s">
        <v>155</v>
      </c>
      <c r="E772" s="194" t="s">
        <v>1</v>
      </c>
      <c r="F772" s="195" t="s">
        <v>1002</v>
      </c>
      <c r="H772" s="194" t="s">
        <v>1</v>
      </c>
      <c r="I772" s="196"/>
      <c r="L772" s="193"/>
      <c r="M772" s="197"/>
      <c r="N772" s="198"/>
      <c r="O772" s="198"/>
      <c r="P772" s="198"/>
      <c r="Q772" s="198"/>
      <c r="R772" s="198"/>
      <c r="S772" s="198"/>
      <c r="T772" s="199"/>
      <c r="AT772" s="194" t="s">
        <v>155</v>
      </c>
      <c r="AU772" s="194" t="s">
        <v>82</v>
      </c>
      <c r="AV772" s="15" t="s">
        <v>80</v>
      </c>
      <c r="AW772" s="15" t="s">
        <v>29</v>
      </c>
      <c r="AX772" s="15" t="s">
        <v>72</v>
      </c>
      <c r="AY772" s="194" t="s">
        <v>141</v>
      </c>
    </row>
    <row r="773" spans="1:65" s="14" customFormat="1" ht="22.5">
      <c r="B773" s="185"/>
      <c r="D773" s="172" t="s">
        <v>155</v>
      </c>
      <c r="E773" s="186" t="s">
        <v>1</v>
      </c>
      <c r="F773" s="187" t="s">
        <v>1003</v>
      </c>
      <c r="H773" s="188">
        <v>0</v>
      </c>
      <c r="I773" s="189"/>
      <c r="L773" s="185"/>
      <c r="M773" s="190"/>
      <c r="N773" s="191"/>
      <c r="O773" s="191"/>
      <c r="P773" s="191"/>
      <c r="Q773" s="191"/>
      <c r="R773" s="191"/>
      <c r="S773" s="191"/>
      <c r="T773" s="192"/>
      <c r="AT773" s="186" t="s">
        <v>155</v>
      </c>
      <c r="AU773" s="186" t="s">
        <v>82</v>
      </c>
      <c r="AV773" s="14" t="s">
        <v>149</v>
      </c>
      <c r="AW773" s="14" t="s">
        <v>29</v>
      </c>
      <c r="AX773" s="14" t="s">
        <v>72</v>
      </c>
      <c r="AY773" s="186" t="s">
        <v>141</v>
      </c>
    </row>
    <row r="774" spans="1:65" s="13" customFormat="1" ht="22.5">
      <c r="B774" s="177"/>
      <c r="D774" s="172" t="s">
        <v>155</v>
      </c>
      <c r="E774" s="178" t="s">
        <v>1</v>
      </c>
      <c r="F774" s="179" t="s">
        <v>1004</v>
      </c>
      <c r="H774" s="180">
        <v>1</v>
      </c>
      <c r="I774" s="181"/>
      <c r="L774" s="177"/>
      <c r="M774" s="182"/>
      <c r="N774" s="183"/>
      <c r="O774" s="183"/>
      <c r="P774" s="183"/>
      <c r="Q774" s="183"/>
      <c r="R774" s="183"/>
      <c r="S774" s="183"/>
      <c r="T774" s="184"/>
      <c r="AT774" s="178" t="s">
        <v>155</v>
      </c>
      <c r="AU774" s="178" t="s">
        <v>82</v>
      </c>
      <c r="AV774" s="13" t="s">
        <v>82</v>
      </c>
      <c r="AW774" s="13" t="s">
        <v>29</v>
      </c>
      <c r="AX774" s="13" t="s">
        <v>80</v>
      </c>
      <c r="AY774" s="178" t="s">
        <v>141</v>
      </c>
    </row>
    <row r="775" spans="1:65" s="2" customFormat="1" ht="16.5" customHeight="1">
      <c r="A775" s="33"/>
      <c r="B775" s="158"/>
      <c r="C775" s="159" t="s">
        <v>1005</v>
      </c>
      <c r="D775" s="159" t="s">
        <v>144</v>
      </c>
      <c r="E775" s="160" t="s">
        <v>1006</v>
      </c>
      <c r="F775" s="161" t="s">
        <v>1007</v>
      </c>
      <c r="G775" s="162" t="s">
        <v>162</v>
      </c>
      <c r="H775" s="163">
        <v>1</v>
      </c>
      <c r="I775" s="164"/>
      <c r="J775" s="165">
        <f>ROUND(I775*H775,2)</f>
        <v>0</v>
      </c>
      <c r="K775" s="161" t="s">
        <v>148</v>
      </c>
      <c r="L775" s="34"/>
      <c r="M775" s="166" t="s">
        <v>1</v>
      </c>
      <c r="N775" s="167" t="s">
        <v>37</v>
      </c>
      <c r="O775" s="59"/>
      <c r="P775" s="168">
        <f>O775*H775</f>
        <v>0</v>
      </c>
      <c r="Q775" s="168">
        <v>0</v>
      </c>
      <c r="R775" s="168">
        <f>Q775*H775</f>
        <v>0</v>
      </c>
      <c r="S775" s="168">
        <v>0</v>
      </c>
      <c r="T775" s="169">
        <f>S775*H775</f>
        <v>0</v>
      </c>
      <c r="U775" s="33"/>
      <c r="V775" s="33"/>
      <c r="W775" s="33"/>
      <c r="X775" s="33"/>
      <c r="Y775" s="33"/>
      <c r="Z775" s="33"/>
      <c r="AA775" s="33"/>
      <c r="AB775" s="33"/>
      <c r="AC775" s="33"/>
      <c r="AD775" s="33"/>
      <c r="AE775" s="33"/>
      <c r="AR775" s="170" t="s">
        <v>973</v>
      </c>
      <c r="AT775" s="170" t="s">
        <v>144</v>
      </c>
      <c r="AU775" s="170" t="s">
        <v>82</v>
      </c>
      <c r="AY775" s="18" t="s">
        <v>141</v>
      </c>
      <c r="BE775" s="171">
        <f>IF(N775="základní",J775,0)</f>
        <v>0</v>
      </c>
      <c r="BF775" s="171">
        <f>IF(N775="snížená",J775,0)</f>
        <v>0</v>
      </c>
      <c r="BG775" s="171">
        <f>IF(N775="zákl. přenesená",J775,0)</f>
        <v>0</v>
      </c>
      <c r="BH775" s="171">
        <f>IF(N775="sníž. přenesená",J775,0)</f>
        <v>0</v>
      </c>
      <c r="BI775" s="171">
        <f>IF(N775="nulová",J775,0)</f>
        <v>0</v>
      </c>
      <c r="BJ775" s="18" t="s">
        <v>80</v>
      </c>
      <c r="BK775" s="171">
        <f>ROUND(I775*H775,2)</f>
        <v>0</v>
      </c>
      <c r="BL775" s="18" t="s">
        <v>973</v>
      </c>
      <c r="BM775" s="170" t="s">
        <v>1008</v>
      </c>
    </row>
    <row r="776" spans="1:65" s="2" customFormat="1" ht="11.25">
      <c r="A776" s="33"/>
      <c r="B776" s="34"/>
      <c r="C776" s="33"/>
      <c r="D776" s="172" t="s">
        <v>151</v>
      </c>
      <c r="E776" s="33"/>
      <c r="F776" s="173" t="s">
        <v>1007</v>
      </c>
      <c r="G776" s="33"/>
      <c r="H776" s="33"/>
      <c r="I776" s="94"/>
      <c r="J776" s="33"/>
      <c r="K776" s="33"/>
      <c r="L776" s="34"/>
      <c r="M776" s="174"/>
      <c r="N776" s="175"/>
      <c r="O776" s="59"/>
      <c r="P776" s="59"/>
      <c r="Q776" s="59"/>
      <c r="R776" s="59"/>
      <c r="S776" s="59"/>
      <c r="T776" s="60"/>
      <c r="U776" s="33"/>
      <c r="V776" s="33"/>
      <c r="W776" s="33"/>
      <c r="X776" s="33"/>
      <c r="Y776" s="33"/>
      <c r="Z776" s="33"/>
      <c r="AA776" s="33"/>
      <c r="AB776" s="33"/>
      <c r="AC776" s="33"/>
      <c r="AD776" s="33"/>
      <c r="AE776" s="33"/>
      <c r="AT776" s="18" t="s">
        <v>151</v>
      </c>
      <c r="AU776" s="18" t="s">
        <v>82</v>
      </c>
    </row>
    <row r="777" spans="1:65" s="13" customFormat="1" ht="11.25">
      <c r="B777" s="177"/>
      <c r="D777" s="172" t="s">
        <v>155</v>
      </c>
      <c r="E777" s="178" t="s">
        <v>1</v>
      </c>
      <c r="F777" s="179" t="s">
        <v>1009</v>
      </c>
      <c r="H777" s="180">
        <v>1</v>
      </c>
      <c r="I777" s="181"/>
      <c r="L777" s="177"/>
      <c r="M777" s="182"/>
      <c r="N777" s="183"/>
      <c r="O777" s="183"/>
      <c r="P777" s="183"/>
      <c r="Q777" s="183"/>
      <c r="R777" s="183"/>
      <c r="S777" s="183"/>
      <c r="T777" s="184"/>
      <c r="AT777" s="178" t="s">
        <v>155</v>
      </c>
      <c r="AU777" s="178" t="s">
        <v>82</v>
      </c>
      <c r="AV777" s="13" t="s">
        <v>82</v>
      </c>
      <c r="AW777" s="13" t="s">
        <v>29</v>
      </c>
      <c r="AX777" s="13" t="s">
        <v>72</v>
      </c>
      <c r="AY777" s="178" t="s">
        <v>141</v>
      </c>
    </row>
    <row r="778" spans="1:65" s="14" customFormat="1" ht="11.25">
      <c r="B778" s="185"/>
      <c r="D778" s="172" t="s">
        <v>155</v>
      </c>
      <c r="E778" s="186" t="s">
        <v>1</v>
      </c>
      <c r="F778" s="187" t="s">
        <v>158</v>
      </c>
      <c r="H778" s="188">
        <v>1</v>
      </c>
      <c r="I778" s="189"/>
      <c r="L778" s="185"/>
      <c r="M778" s="190"/>
      <c r="N778" s="191"/>
      <c r="O778" s="191"/>
      <c r="P778" s="191"/>
      <c r="Q778" s="191"/>
      <c r="R778" s="191"/>
      <c r="S778" s="191"/>
      <c r="T778" s="192"/>
      <c r="AT778" s="186" t="s">
        <v>155</v>
      </c>
      <c r="AU778" s="186" t="s">
        <v>82</v>
      </c>
      <c r="AV778" s="14" t="s">
        <v>149</v>
      </c>
      <c r="AW778" s="14" t="s">
        <v>29</v>
      </c>
      <c r="AX778" s="14" t="s">
        <v>80</v>
      </c>
      <c r="AY778" s="186" t="s">
        <v>141</v>
      </c>
    </row>
    <row r="779" spans="1:65" s="12" customFormat="1" ht="22.9" customHeight="1">
      <c r="B779" s="145"/>
      <c r="D779" s="146" t="s">
        <v>71</v>
      </c>
      <c r="E779" s="156" t="s">
        <v>1010</v>
      </c>
      <c r="F779" s="156" t="s">
        <v>1011</v>
      </c>
      <c r="I779" s="148"/>
      <c r="J779" s="157">
        <f>BK779</f>
        <v>0</v>
      </c>
      <c r="L779" s="145"/>
      <c r="M779" s="150"/>
      <c r="N779" s="151"/>
      <c r="O779" s="151"/>
      <c r="P779" s="152">
        <f>SUM(P780:P786)</f>
        <v>0</v>
      </c>
      <c r="Q779" s="151"/>
      <c r="R779" s="152">
        <f>SUM(R780:R786)</f>
        <v>0</v>
      </c>
      <c r="S779" s="151"/>
      <c r="T779" s="153">
        <f>SUM(T780:T786)</f>
        <v>0</v>
      </c>
      <c r="AR779" s="146" t="s">
        <v>353</v>
      </c>
      <c r="AT779" s="154" t="s">
        <v>71</v>
      </c>
      <c r="AU779" s="154" t="s">
        <v>80</v>
      </c>
      <c r="AY779" s="146" t="s">
        <v>141</v>
      </c>
      <c r="BK779" s="155">
        <f>SUM(BK780:BK786)</f>
        <v>0</v>
      </c>
    </row>
    <row r="780" spans="1:65" s="2" customFormat="1" ht="16.5" customHeight="1">
      <c r="A780" s="33"/>
      <c r="B780" s="158"/>
      <c r="C780" s="159" t="s">
        <v>1012</v>
      </c>
      <c r="D780" s="159" t="s">
        <v>144</v>
      </c>
      <c r="E780" s="160" t="s">
        <v>1013</v>
      </c>
      <c r="F780" s="161" t="s">
        <v>1014</v>
      </c>
      <c r="G780" s="162" t="s">
        <v>162</v>
      </c>
      <c r="H780" s="163">
        <v>1</v>
      </c>
      <c r="I780" s="164"/>
      <c r="J780" s="165">
        <f>ROUND(I780*H780,2)</f>
        <v>0</v>
      </c>
      <c r="K780" s="161" t="s">
        <v>148</v>
      </c>
      <c r="L780" s="34"/>
      <c r="M780" s="166" t="s">
        <v>1</v>
      </c>
      <c r="N780" s="167" t="s">
        <v>37</v>
      </c>
      <c r="O780" s="59"/>
      <c r="P780" s="168">
        <f>O780*H780</f>
        <v>0</v>
      </c>
      <c r="Q780" s="168">
        <v>0</v>
      </c>
      <c r="R780" s="168">
        <f>Q780*H780</f>
        <v>0</v>
      </c>
      <c r="S780" s="168">
        <v>0</v>
      </c>
      <c r="T780" s="169">
        <f>S780*H780</f>
        <v>0</v>
      </c>
      <c r="U780" s="33"/>
      <c r="V780" s="33"/>
      <c r="W780" s="33"/>
      <c r="X780" s="33"/>
      <c r="Y780" s="33"/>
      <c r="Z780" s="33"/>
      <c r="AA780" s="33"/>
      <c r="AB780" s="33"/>
      <c r="AC780" s="33"/>
      <c r="AD780" s="33"/>
      <c r="AE780" s="33"/>
      <c r="AR780" s="170" t="s">
        <v>973</v>
      </c>
      <c r="AT780" s="170" t="s">
        <v>144</v>
      </c>
      <c r="AU780" s="170" t="s">
        <v>82</v>
      </c>
      <c r="AY780" s="18" t="s">
        <v>141</v>
      </c>
      <c r="BE780" s="171">
        <f>IF(N780="základní",J780,0)</f>
        <v>0</v>
      </c>
      <c r="BF780" s="171">
        <f>IF(N780="snížená",J780,0)</f>
        <v>0</v>
      </c>
      <c r="BG780" s="171">
        <f>IF(N780="zákl. přenesená",J780,0)</f>
        <v>0</v>
      </c>
      <c r="BH780" s="171">
        <f>IF(N780="sníž. přenesená",J780,0)</f>
        <v>0</v>
      </c>
      <c r="BI780" s="171">
        <f>IF(N780="nulová",J780,0)</f>
        <v>0</v>
      </c>
      <c r="BJ780" s="18" t="s">
        <v>80</v>
      </c>
      <c r="BK780" s="171">
        <f>ROUND(I780*H780,2)</f>
        <v>0</v>
      </c>
      <c r="BL780" s="18" t="s">
        <v>973</v>
      </c>
      <c r="BM780" s="170" t="s">
        <v>1015</v>
      </c>
    </row>
    <row r="781" spans="1:65" s="2" customFormat="1" ht="11.25">
      <c r="A781" s="33"/>
      <c r="B781" s="34"/>
      <c r="C781" s="33"/>
      <c r="D781" s="172" t="s">
        <v>151</v>
      </c>
      <c r="E781" s="33"/>
      <c r="F781" s="173" t="s">
        <v>1014</v>
      </c>
      <c r="G781" s="33"/>
      <c r="H781" s="33"/>
      <c r="I781" s="94"/>
      <c r="J781" s="33"/>
      <c r="K781" s="33"/>
      <c r="L781" s="34"/>
      <c r="M781" s="174"/>
      <c r="N781" s="175"/>
      <c r="O781" s="59"/>
      <c r="P781" s="59"/>
      <c r="Q781" s="59"/>
      <c r="R781" s="59"/>
      <c r="S781" s="59"/>
      <c r="T781" s="60"/>
      <c r="U781" s="33"/>
      <c r="V781" s="33"/>
      <c r="W781" s="33"/>
      <c r="X781" s="33"/>
      <c r="Y781" s="33"/>
      <c r="Z781" s="33"/>
      <c r="AA781" s="33"/>
      <c r="AB781" s="33"/>
      <c r="AC781" s="33"/>
      <c r="AD781" s="33"/>
      <c r="AE781" s="33"/>
      <c r="AT781" s="18" t="s">
        <v>151</v>
      </c>
      <c r="AU781" s="18" t="s">
        <v>82</v>
      </c>
    </row>
    <row r="782" spans="1:65" s="15" customFormat="1" ht="22.5">
      <c r="B782" s="193"/>
      <c r="D782" s="172" t="s">
        <v>155</v>
      </c>
      <c r="E782" s="194" t="s">
        <v>1</v>
      </c>
      <c r="F782" s="195" t="s">
        <v>1016</v>
      </c>
      <c r="H782" s="194" t="s">
        <v>1</v>
      </c>
      <c r="I782" s="196"/>
      <c r="L782" s="193"/>
      <c r="M782" s="197"/>
      <c r="N782" s="198"/>
      <c r="O782" s="198"/>
      <c r="P782" s="198"/>
      <c r="Q782" s="198"/>
      <c r="R782" s="198"/>
      <c r="S782" s="198"/>
      <c r="T782" s="199"/>
      <c r="AT782" s="194" t="s">
        <v>155</v>
      </c>
      <c r="AU782" s="194" t="s">
        <v>82</v>
      </c>
      <c r="AV782" s="15" t="s">
        <v>80</v>
      </c>
      <c r="AW782" s="15" t="s">
        <v>29</v>
      </c>
      <c r="AX782" s="15" t="s">
        <v>72</v>
      </c>
      <c r="AY782" s="194" t="s">
        <v>141</v>
      </c>
    </row>
    <row r="783" spans="1:65" s="15" customFormat="1" ht="22.5">
      <c r="B783" s="193"/>
      <c r="D783" s="172" t="s">
        <v>155</v>
      </c>
      <c r="E783" s="194" t="s">
        <v>1</v>
      </c>
      <c r="F783" s="195" t="s">
        <v>1017</v>
      </c>
      <c r="H783" s="194" t="s">
        <v>1</v>
      </c>
      <c r="I783" s="196"/>
      <c r="L783" s="193"/>
      <c r="M783" s="197"/>
      <c r="N783" s="198"/>
      <c r="O783" s="198"/>
      <c r="P783" s="198"/>
      <c r="Q783" s="198"/>
      <c r="R783" s="198"/>
      <c r="S783" s="198"/>
      <c r="T783" s="199"/>
      <c r="AT783" s="194" t="s">
        <v>155</v>
      </c>
      <c r="AU783" s="194" t="s">
        <v>82</v>
      </c>
      <c r="AV783" s="15" t="s">
        <v>80</v>
      </c>
      <c r="AW783" s="15" t="s">
        <v>29</v>
      </c>
      <c r="AX783" s="15" t="s">
        <v>72</v>
      </c>
      <c r="AY783" s="194" t="s">
        <v>141</v>
      </c>
    </row>
    <row r="784" spans="1:65" s="15" customFormat="1" ht="22.5">
      <c r="B784" s="193"/>
      <c r="D784" s="172" t="s">
        <v>155</v>
      </c>
      <c r="E784" s="194" t="s">
        <v>1</v>
      </c>
      <c r="F784" s="195" t="s">
        <v>1018</v>
      </c>
      <c r="H784" s="194" t="s">
        <v>1</v>
      </c>
      <c r="I784" s="196"/>
      <c r="L784" s="193"/>
      <c r="M784" s="197"/>
      <c r="N784" s="198"/>
      <c r="O784" s="198"/>
      <c r="P784" s="198"/>
      <c r="Q784" s="198"/>
      <c r="R784" s="198"/>
      <c r="S784" s="198"/>
      <c r="T784" s="199"/>
      <c r="AT784" s="194" t="s">
        <v>155</v>
      </c>
      <c r="AU784" s="194" t="s">
        <v>82</v>
      </c>
      <c r="AV784" s="15" t="s">
        <v>80</v>
      </c>
      <c r="AW784" s="15" t="s">
        <v>29</v>
      </c>
      <c r="AX784" s="15" t="s">
        <v>72</v>
      </c>
      <c r="AY784" s="194" t="s">
        <v>141</v>
      </c>
    </row>
    <row r="785" spans="1:65" s="15" customFormat="1" ht="33.75">
      <c r="B785" s="193"/>
      <c r="D785" s="172" t="s">
        <v>155</v>
      </c>
      <c r="E785" s="194" t="s">
        <v>1</v>
      </c>
      <c r="F785" s="195" t="s">
        <v>1019</v>
      </c>
      <c r="H785" s="194" t="s">
        <v>1</v>
      </c>
      <c r="I785" s="196"/>
      <c r="L785" s="193"/>
      <c r="M785" s="197"/>
      <c r="N785" s="198"/>
      <c r="O785" s="198"/>
      <c r="P785" s="198"/>
      <c r="Q785" s="198"/>
      <c r="R785" s="198"/>
      <c r="S785" s="198"/>
      <c r="T785" s="199"/>
      <c r="AT785" s="194" t="s">
        <v>155</v>
      </c>
      <c r="AU785" s="194" t="s">
        <v>82</v>
      </c>
      <c r="AV785" s="15" t="s">
        <v>80</v>
      </c>
      <c r="AW785" s="15" t="s">
        <v>29</v>
      </c>
      <c r="AX785" s="15" t="s">
        <v>72</v>
      </c>
      <c r="AY785" s="194" t="s">
        <v>141</v>
      </c>
    </row>
    <row r="786" spans="1:65" s="13" customFormat="1" ht="11.25">
      <c r="B786" s="177"/>
      <c r="D786" s="172" t="s">
        <v>155</v>
      </c>
      <c r="E786" s="178" t="s">
        <v>1</v>
      </c>
      <c r="F786" s="179" t="s">
        <v>80</v>
      </c>
      <c r="H786" s="180">
        <v>1</v>
      </c>
      <c r="I786" s="181"/>
      <c r="L786" s="177"/>
      <c r="M786" s="182"/>
      <c r="N786" s="183"/>
      <c r="O786" s="183"/>
      <c r="P786" s="183"/>
      <c r="Q786" s="183"/>
      <c r="R786" s="183"/>
      <c r="S786" s="183"/>
      <c r="T786" s="184"/>
      <c r="AT786" s="178" t="s">
        <v>155</v>
      </c>
      <c r="AU786" s="178" t="s">
        <v>82</v>
      </c>
      <c r="AV786" s="13" t="s">
        <v>82</v>
      </c>
      <c r="AW786" s="13" t="s">
        <v>29</v>
      </c>
      <c r="AX786" s="13" t="s">
        <v>80</v>
      </c>
      <c r="AY786" s="178" t="s">
        <v>141</v>
      </c>
    </row>
    <row r="787" spans="1:65" s="12" customFormat="1" ht="22.9" customHeight="1">
      <c r="B787" s="145"/>
      <c r="D787" s="146" t="s">
        <v>71</v>
      </c>
      <c r="E787" s="156" t="s">
        <v>1020</v>
      </c>
      <c r="F787" s="156" t="s">
        <v>1021</v>
      </c>
      <c r="I787" s="148"/>
      <c r="J787" s="157">
        <f>BK787</f>
        <v>0</v>
      </c>
      <c r="L787" s="145"/>
      <c r="M787" s="150"/>
      <c r="N787" s="151"/>
      <c r="O787" s="151"/>
      <c r="P787" s="152">
        <f>SUM(P788:P799)</f>
        <v>0</v>
      </c>
      <c r="Q787" s="151"/>
      <c r="R787" s="152">
        <f>SUM(R788:R799)</f>
        <v>0</v>
      </c>
      <c r="S787" s="151"/>
      <c r="T787" s="153">
        <f>SUM(T788:T799)</f>
        <v>0</v>
      </c>
      <c r="AR787" s="146" t="s">
        <v>353</v>
      </c>
      <c r="AT787" s="154" t="s">
        <v>71</v>
      </c>
      <c r="AU787" s="154" t="s">
        <v>80</v>
      </c>
      <c r="AY787" s="146" t="s">
        <v>141</v>
      </c>
      <c r="BK787" s="155">
        <f>SUM(BK788:BK799)</f>
        <v>0</v>
      </c>
    </row>
    <row r="788" spans="1:65" s="2" customFormat="1" ht="16.5" customHeight="1">
      <c r="A788" s="33"/>
      <c r="B788" s="158"/>
      <c r="C788" s="159" t="s">
        <v>1022</v>
      </c>
      <c r="D788" s="159" t="s">
        <v>144</v>
      </c>
      <c r="E788" s="160" t="s">
        <v>1023</v>
      </c>
      <c r="F788" s="161" t="s">
        <v>1024</v>
      </c>
      <c r="G788" s="162" t="s">
        <v>162</v>
      </c>
      <c r="H788" s="163">
        <v>1</v>
      </c>
      <c r="I788" s="164"/>
      <c r="J788" s="165">
        <f>ROUND(I788*H788,2)</f>
        <v>0</v>
      </c>
      <c r="K788" s="161" t="s">
        <v>148</v>
      </c>
      <c r="L788" s="34"/>
      <c r="M788" s="166" t="s">
        <v>1</v>
      </c>
      <c r="N788" s="167" t="s">
        <v>37</v>
      </c>
      <c r="O788" s="59"/>
      <c r="P788" s="168">
        <f>O788*H788</f>
        <v>0</v>
      </c>
      <c r="Q788" s="168">
        <v>0</v>
      </c>
      <c r="R788" s="168">
        <f>Q788*H788</f>
        <v>0</v>
      </c>
      <c r="S788" s="168">
        <v>0</v>
      </c>
      <c r="T788" s="169">
        <f>S788*H788</f>
        <v>0</v>
      </c>
      <c r="U788" s="33"/>
      <c r="V788" s="33"/>
      <c r="W788" s="33"/>
      <c r="X788" s="33"/>
      <c r="Y788" s="33"/>
      <c r="Z788" s="33"/>
      <c r="AA788" s="33"/>
      <c r="AB788" s="33"/>
      <c r="AC788" s="33"/>
      <c r="AD788" s="33"/>
      <c r="AE788" s="33"/>
      <c r="AR788" s="170" t="s">
        <v>973</v>
      </c>
      <c r="AT788" s="170" t="s">
        <v>144</v>
      </c>
      <c r="AU788" s="170" t="s">
        <v>82</v>
      </c>
      <c r="AY788" s="18" t="s">
        <v>141</v>
      </c>
      <c r="BE788" s="171">
        <f>IF(N788="základní",J788,0)</f>
        <v>0</v>
      </c>
      <c r="BF788" s="171">
        <f>IF(N788="snížená",J788,0)</f>
        <v>0</v>
      </c>
      <c r="BG788" s="171">
        <f>IF(N788="zákl. přenesená",J788,0)</f>
        <v>0</v>
      </c>
      <c r="BH788" s="171">
        <f>IF(N788="sníž. přenesená",J788,0)</f>
        <v>0</v>
      </c>
      <c r="BI788" s="171">
        <f>IF(N788="nulová",J788,0)</f>
        <v>0</v>
      </c>
      <c r="BJ788" s="18" t="s">
        <v>80</v>
      </c>
      <c r="BK788" s="171">
        <f>ROUND(I788*H788,2)</f>
        <v>0</v>
      </c>
      <c r="BL788" s="18" t="s">
        <v>973</v>
      </c>
      <c r="BM788" s="170" t="s">
        <v>1025</v>
      </c>
    </row>
    <row r="789" spans="1:65" s="2" customFormat="1" ht="11.25">
      <c r="A789" s="33"/>
      <c r="B789" s="34"/>
      <c r="C789" s="33"/>
      <c r="D789" s="172" t="s">
        <v>151</v>
      </c>
      <c r="E789" s="33"/>
      <c r="F789" s="173" t="s">
        <v>1024</v>
      </c>
      <c r="G789" s="33"/>
      <c r="H789" s="33"/>
      <c r="I789" s="94"/>
      <c r="J789" s="33"/>
      <c r="K789" s="33"/>
      <c r="L789" s="34"/>
      <c r="M789" s="174"/>
      <c r="N789" s="175"/>
      <c r="O789" s="59"/>
      <c r="P789" s="59"/>
      <c r="Q789" s="59"/>
      <c r="R789" s="59"/>
      <c r="S789" s="59"/>
      <c r="T789" s="60"/>
      <c r="U789" s="33"/>
      <c r="V789" s="33"/>
      <c r="W789" s="33"/>
      <c r="X789" s="33"/>
      <c r="Y789" s="33"/>
      <c r="Z789" s="33"/>
      <c r="AA789" s="33"/>
      <c r="AB789" s="33"/>
      <c r="AC789" s="33"/>
      <c r="AD789" s="33"/>
      <c r="AE789" s="33"/>
      <c r="AT789" s="18" t="s">
        <v>151</v>
      </c>
      <c r="AU789" s="18" t="s">
        <v>82</v>
      </c>
    </row>
    <row r="790" spans="1:65" s="13" customFormat="1" ht="33.75">
      <c r="B790" s="177"/>
      <c r="D790" s="172" t="s">
        <v>155</v>
      </c>
      <c r="E790" s="178" t="s">
        <v>1</v>
      </c>
      <c r="F790" s="179" t="s">
        <v>1026</v>
      </c>
      <c r="H790" s="180">
        <v>1</v>
      </c>
      <c r="I790" s="181"/>
      <c r="L790" s="177"/>
      <c r="M790" s="182"/>
      <c r="N790" s="183"/>
      <c r="O790" s="183"/>
      <c r="P790" s="183"/>
      <c r="Q790" s="183"/>
      <c r="R790" s="183"/>
      <c r="S790" s="183"/>
      <c r="T790" s="184"/>
      <c r="AT790" s="178" t="s">
        <v>155</v>
      </c>
      <c r="AU790" s="178" t="s">
        <v>82</v>
      </c>
      <c r="AV790" s="13" t="s">
        <v>82</v>
      </c>
      <c r="AW790" s="13" t="s">
        <v>29</v>
      </c>
      <c r="AX790" s="13" t="s">
        <v>80</v>
      </c>
      <c r="AY790" s="178" t="s">
        <v>141</v>
      </c>
    </row>
    <row r="791" spans="1:65" s="15" customFormat="1" ht="11.25">
      <c r="B791" s="193"/>
      <c r="D791" s="172" t="s">
        <v>155</v>
      </c>
      <c r="E791" s="194" t="s">
        <v>1</v>
      </c>
      <c r="F791" s="195" t="s">
        <v>1027</v>
      </c>
      <c r="H791" s="194" t="s">
        <v>1</v>
      </c>
      <c r="I791" s="196"/>
      <c r="L791" s="193"/>
      <c r="M791" s="197"/>
      <c r="N791" s="198"/>
      <c r="O791" s="198"/>
      <c r="P791" s="198"/>
      <c r="Q791" s="198"/>
      <c r="R791" s="198"/>
      <c r="S791" s="198"/>
      <c r="T791" s="199"/>
      <c r="AT791" s="194" t="s">
        <v>155</v>
      </c>
      <c r="AU791" s="194" t="s">
        <v>82</v>
      </c>
      <c r="AV791" s="15" t="s">
        <v>80</v>
      </c>
      <c r="AW791" s="15" t="s">
        <v>29</v>
      </c>
      <c r="AX791" s="15" t="s">
        <v>72</v>
      </c>
      <c r="AY791" s="194" t="s">
        <v>141</v>
      </c>
    </row>
    <row r="792" spans="1:65" s="15" customFormat="1" ht="11.25">
      <c r="B792" s="193"/>
      <c r="D792" s="172" t="s">
        <v>155</v>
      </c>
      <c r="E792" s="194" t="s">
        <v>1</v>
      </c>
      <c r="F792" s="195" t="s">
        <v>1028</v>
      </c>
      <c r="H792" s="194" t="s">
        <v>1</v>
      </c>
      <c r="I792" s="196"/>
      <c r="L792" s="193"/>
      <c r="M792" s="197"/>
      <c r="N792" s="198"/>
      <c r="O792" s="198"/>
      <c r="P792" s="198"/>
      <c r="Q792" s="198"/>
      <c r="R792" s="198"/>
      <c r="S792" s="198"/>
      <c r="T792" s="199"/>
      <c r="AT792" s="194" t="s">
        <v>155</v>
      </c>
      <c r="AU792" s="194" t="s">
        <v>82</v>
      </c>
      <c r="AV792" s="15" t="s">
        <v>80</v>
      </c>
      <c r="AW792" s="15" t="s">
        <v>29</v>
      </c>
      <c r="AX792" s="15" t="s">
        <v>72</v>
      </c>
      <c r="AY792" s="194" t="s">
        <v>141</v>
      </c>
    </row>
    <row r="793" spans="1:65" s="2" customFormat="1" ht="21.75" customHeight="1">
      <c r="A793" s="33"/>
      <c r="B793" s="158"/>
      <c r="C793" s="159" t="s">
        <v>1029</v>
      </c>
      <c r="D793" s="159" t="s">
        <v>144</v>
      </c>
      <c r="E793" s="160" t="s">
        <v>1030</v>
      </c>
      <c r="F793" s="161" t="s">
        <v>1031</v>
      </c>
      <c r="G793" s="162" t="s">
        <v>162</v>
      </c>
      <c r="H793" s="163">
        <v>1</v>
      </c>
      <c r="I793" s="164"/>
      <c r="J793" s="165">
        <f>ROUND(I793*H793,2)</f>
        <v>0</v>
      </c>
      <c r="K793" s="161" t="s">
        <v>148</v>
      </c>
      <c r="L793" s="34"/>
      <c r="M793" s="166" t="s">
        <v>1</v>
      </c>
      <c r="N793" s="167" t="s">
        <v>37</v>
      </c>
      <c r="O793" s="59"/>
      <c r="P793" s="168">
        <f>O793*H793</f>
        <v>0</v>
      </c>
      <c r="Q793" s="168">
        <v>0</v>
      </c>
      <c r="R793" s="168">
        <f>Q793*H793</f>
        <v>0</v>
      </c>
      <c r="S793" s="168">
        <v>0</v>
      </c>
      <c r="T793" s="169">
        <f>S793*H793</f>
        <v>0</v>
      </c>
      <c r="U793" s="33"/>
      <c r="V793" s="33"/>
      <c r="W793" s="33"/>
      <c r="X793" s="33"/>
      <c r="Y793" s="33"/>
      <c r="Z793" s="33"/>
      <c r="AA793" s="33"/>
      <c r="AB793" s="33"/>
      <c r="AC793" s="33"/>
      <c r="AD793" s="33"/>
      <c r="AE793" s="33"/>
      <c r="AR793" s="170" t="s">
        <v>973</v>
      </c>
      <c r="AT793" s="170" t="s">
        <v>144</v>
      </c>
      <c r="AU793" s="170" t="s">
        <v>82</v>
      </c>
      <c r="AY793" s="18" t="s">
        <v>141</v>
      </c>
      <c r="BE793" s="171">
        <f>IF(N793="základní",J793,0)</f>
        <v>0</v>
      </c>
      <c r="BF793" s="171">
        <f>IF(N793="snížená",J793,0)</f>
        <v>0</v>
      </c>
      <c r="BG793" s="171">
        <f>IF(N793="zákl. přenesená",J793,0)</f>
        <v>0</v>
      </c>
      <c r="BH793" s="171">
        <f>IF(N793="sníž. přenesená",J793,0)</f>
        <v>0</v>
      </c>
      <c r="BI793" s="171">
        <f>IF(N793="nulová",J793,0)</f>
        <v>0</v>
      </c>
      <c r="BJ793" s="18" t="s">
        <v>80</v>
      </c>
      <c r="BK793" s="171">
        <f>ROUND(I793*H793,2)</f>
        <v>0</v>
      </c>
      <c r="BL793" s="18" t="s">
        <v>973</v>
      </c>
      <c r="BM793" s="170" t="s">
        <v>1032</v>
      </c>
    </row>
    <row r="794" spans="1:65" s="2" customFormat="1" ht="11.25">
      <c r="A794" s="33"/>
      <c r="B794" s="34"/>
      <c r="C794" s="33"/>
      <c r="D794" s="172" t="s">
        <v>151</v>
      </c>
      <c r="E794" s="33"/>
      <c r="F794" s="173" t="s">
        <v>1031</v>
      </c>
      <c r="G794" s="33"/>
      <c r="H794" s="33"/>
      <c r="I794" s="94"/>
      <c r="J794" s="33"/>
      <c r="K794" s="33"/>
      <c r="L794" s="34"/>
      <c r="M794" s="174"/>
      <c r="N794" s="175"/>
      <c r="O794" s="59"/>
      <c r="P794" s="59"/>
      <c r="Q794" s="59"/>
      <c r="R794" s="59"/>
      <c r="S794" s="59"/>
      <c r="T794" s="60"/>
      <c r="U794" s="33"/>
      <c r="V794" s="33"/>
      <c r="W794" s="33"/>
      <c r="X794" s="33"/>
      <c r="Y794" s="33"/>
      <c r="Z794" s="33"/>
      <c r="AA794" s="33"/>
      <c r="AB794" s="33"/>
      <c r="AC794" s="33"/>
      <c r="AD794" s="33"/>
      <c r="AE794" s="33"/>
      <c r="AT794" s="18" t="s">
        <v>151</v>
      </c>
      <c r="AU794" s="18" t="s">
        <v>82</v>
      </c>
    </row>
    <row r="795" spans="1:65" s="13" customFormat="1" ht="22.5">
      <c r="B795" s="177"/>
      <c r="D795" s="172" t="s">
        <v>155</v>
      </c>
      <c r="E795" s="178" t="s">
        <v>1</v>
      </c>
      <c r="F795" s="179" t="s">
        <v>1033</v>
      </c>
      <c r="H795" s="180">
        <v>1</v>
      </c>
      <c r="I795" s="181"/>
      <c r="L795" s="177"/>
      <c r="M795" s="182"/>
      <c r="N795" s="183"/>
      <c r="O795" s="183"/>
      <c r="P795" s="183"/>
      <c r="Q795" s="183"/>
      <c r="R795" s="183"/>
      <c r="S795" s="183"/>
      <c r="T795" s="184"/>
      <c r="AT795" s="178" t="s">
        <v>155</v>
      </c>
      <c r="AU795" s="178" t="s">
        <v>82</v>
      </c>
      <c r="AV795" s="13" t="s">
        <v>82</v>
      </c>
      <c r="AW795" s="13" t="s">
        <v>29</v>
      </c>
      <c r="AX795" s="13" t="s">
        <v>80</v>
      </c>
      <c r="AY795" s="178" t="s">
        <v>141</v>
      </c>
    </row>
    <row r="796" spans="1:65" s="2" customFormat="1" ht="16.5" customHeight="1">
      <c r="A796" s="33"/>
      <c r="B796" s="158"/>
      <c r="C796" s="159" t="s">
        <v>1034</v>
      </c>
      <c r="D796" s="159" t="s">
        <v>144</v>
      </c>
      <c r="E796" s="160" t="s">
        <v>1035</v>
      </c>
      <c r="F796" s="161" t="s">
        <v>1036</v>
      </c>
      <c r="G796" s="162" t="s">
        <v>1000</v>
      </c>
      <c r="H796" s="163">
        <v>1</v>
      </c>
      <c r="I796" s="164"/>
      <c r="J796" s="165">
        <f>ROUND(I796*H796,2)</f>
        <v>0</v>
      </c>
      <c r="K796" s="161" t="s">
        <v>148</v>
      </c>
      <c r="L796" s="34"/>
      <c r="M796" s="166" t="s">
        <v>1</v>
      </c>
      <c r="N796" s="167" t="s">
        <v>37</v>
      </c>
      <c r="O796" s="59"/>
      <c r="P796" s="168">
        <f>O796*H796</f>
        <v>0</v>
      </c>
      <c r="Q796" s="168">
        <v>0</v>
      </c>
      <c r="R796" s="168">
        <f>Q796*H796</f>
        <v>0</v>
      </c>
      <c r="S796" s="168">
        <v>0</v>
      </c>
      <c r="T796" s="169">
        <f>S796*H796</f>
        <v>0</v>
      </c>
      <c r="U796" s="33"/>
      <c r="V796" s="33"/>
      <c r="W796" s="33"/>
      <c r="X796" s="33"/>
      <c r="Y796" s="33"/>
      <c r="Z796" s="33"/>
      <c r="AA796" s="33"/>
      <c r="AB796" s="33"/>
      <c r="AC796" s="33"/>
      <c r="AD796" s="33"/>
      <c r="AE796" s="33"/>
      <c r="AR796" s="170" t="s">
        <v>973</v>
      </c>
      <c r="AT796" s="170" t="s">
        <v>144</v>
      </c>
      <c r="AU796" s="170" t="s">
        <v>82</v>
      </c>
      <c r="AY796" s="18" t="s">
        <v>141</v>
      </c>
      <c r="BE796" s="171">
        <f>IF(N796="základní",J796,0)</f>
        <v>0</v>
      </c>
      <c r="BF796" s="171">
        <f>IF(N796="snížená",J796,0)</f>
        <v>0</v>
      </c>
      <c r="BG796" s="171">
        <f>IF(N796="zákl. přenesená",J796,0)</f>
        <v>0</v>
      </c>
      <c r="BH796" s="171">
        <f>IF(N796="sníž. přenesená",J796,0)</f>
        <v>0</v>
      </c>
      <c r="BI796" s="171">
        <f>IF(N796="nulová",J796,0)</f>
        <v>0</v>
      </c>
      <c r="BJ796" s="18" t="s">
        <v>80</v>
      </c>
      <c r="BK796" s="171">
        <f>ROUND(I796*H796,2)</f>
        <v>0</v>
      </c>
      <c r="BL796" s="18" t="s">
        <v>973</v>
      </c>
      <c r="BM796" s="170" t="s">
        <v>1037</v>
      </c>
    </row>
    <row r="797" spans="1:65" s="2" customFormat="1" ht="11.25">
      <c r="A797" s="33"/>
      <c r="B797" s="34"/>
      <c r="C797" s="33"/>
      <c r="D797" s="172" t="s">
        <v>151</v>
      </c>
      <c r="E797" s="33"/>
      <c r="F797" s="173" t="s">
        <v>1036</v>
      </c>
      <c r="G797" s="33"/>
      <c r="H797" s="33"/>
      <c r="I797" s="94"/>
      <c r="J797" s="33"/>
      <c r="K797" s="33"/>
      <c r="L797" s="34"/>
      <c r="M797" s="174"/>
      <c r="N797" s="175"/>
      <c r="O797" s="59"/>
      <c r="P797" s="59"/>
      <c r="Q797" s="59"/>
      <c r="R797" s="59"/>
      <c r="S797" s="59"/>
      <c r="T797" s="60"/>
      <c r="U797" s="33"/>
      <c r="V797" s="33"/>
      <c r="W797" s="33"/>
      <c r="X797" s="33"/>
      <c r="Y797" s="33"/>
      <c r="Z797" s="33"/>
      <c r="AA797" s="33"/>
      <c r="AB797" s="33"/>
      <c r="AC797" s="33"/>
      <c r="AD797" s="33"/>
      <c r="AE797" s="33"/>
      <c r="AT797" s="18" t="s">
        <v>151</v>
      </c>
      <c r="AU797" s="18" t="s">
        <v>82</v>
      </c>
    </row>
    <row r="798" spans="1:65" s="13" customFormat="1" ht="33.75">
      <c r="B798" s="177"/>
      <c r="D798" s="172" t="s">
        <v>155</v>
      </c>
      <c r="E798" s="178" t="s">
        <v>1</v>
      </c>
      <c r="F798" s="179" t="s">
        <v>1038</v>
      </c>
      <c r="H798" s="180">
        <v>1</v>
      </c>
      <c r="I798" s="181"/>
      <c r="L798" s="177"/>
      <c r="M798" s="182"/>
      <c r="N798" s="183"/>
      <c r="O798" s="183"/>
      <c r="P798" s="183"/>
      <c r="Q798" s="183"/>
      <c r="R798" s="183"/>
      <c r="S798" s="183"/>
      <c r="T798" s="184"/>
      <c r="AT798" s="178" t="s">
        <v>155</v>
      </c>
      <c r="AU798" s="178" t="s">
        <v>82</v>
      </c>
      <c r="AV798" s="13" t="s">
        <v>82</v>
      </c>
      <c r="AW798" s="13" t="s">
        <v>29</v>
      </c>
      <c r="AX798" s="13" t="s">
        <v>80</v>
      </c>
      <c r="AY798" s="178" t="s">
        <v>141</v>
      </c>
    </row>
    <row r="799" spans="1:65" s="15" customFormat="1" ht="22.5">
      <c r="B799" s="193"/>
      <c r="D799" s="172" t="s">
        <v>155</v>
      </c>
      <c r="E799" s="194" t="s">
        <v>1</v>
      </c>
      <c r="F799" s="195" t="s">
        <v>1039</v>
      </c>
      <c r="H799" s="194" t="s">
        <v>1</v>
      </c>
      <c r="I799" s="196"/>
      <c r="L799" s="193"/>
      <c r="M799" s="218"/>
      <c r="N799" s="219"/>
      <c r="O799" s="219"/>
      <c r="P799" s="219"/>
      <c r="Q799" s="219"/>
      <c r="R799" s="219"/>
      <c r="S799" s="219"/>
      <c r="T799" s="220"/>
      <c r="AT799" s="194" t="s">
        <v>155</v>
      </c>
      <c r="AU799" s="194" t="s">
        <v>82</v>
      </c>
      <c r="AV799" s="15" t="s">
        <v>80</v>
      </c>
      <c r="AW799" s="15" t="s">
        <v>29</v>
      </c>
      <c r="AX799" s="15" t="s">
        <v>72</v>
      </c>
      <c r="AY799" s="194" t="s">
        <v>141</v>
      </c>
    </row>
    <row r="800" spans="1:65" s="2" customFormat="1" ht="6.95" customHeight="1">
      <c r="A800" s="33"/>
      <c r="B800" s="48"/>
      <c r="C800" s="49"/>
      <c r="D800" s="49"/>
      <c r="E800" s="49"/>
      <c r="F800" s="49"/>
      <c r="G800" s="49"/>
      <c r="H800" s="49"/>
      <c r="I800" s="118"/>
      <c r="J800" s="49"/>
      <c r="K800" s="49"/>
      <c r="L800" s="34"/>
      <c r="M800" s="33"/>
      <c r="O800" s="33"/>
      <c r="P800" s="33"/>
      <c r="Q800" s="33"/>
      <c r="R800" s="33"/>
      <c r="S800" s="33"/>
      <c r="T800" s="33"/>
      <c r="U800" s="33"/>
      <c r="V800" s="33"/>
      <c r="W800" s="33"/>
      <c r="X800" s="33"/>
      <c r="Y800" s="33"/>
      <c r="Z800" s="33"/>
      <c r="AA800" s="33"/>
      <c r="AB800" s="33"/>
      <c r="AC800" s="33"/>
      <c r="AD800" s="33"/>
      <c r="AE800" s="33"/>
    </row>
  </sheetData>
  <autoFilter ref="C132:K799" xr:uid="{00000000-0009-0000-0000-000001000000}"/>
  <mergeCells count="9">
    <mergeCell ref="E87:H87"/>
    <mergeCell ref="E123:H123"/>
    <mergeCell ref="E125:H125"/>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4</vt:i4>
      </vt:variant>
    </vt:vector>
  </HeadingPairs>
  <TitlesOfParts>
    <vt:vector size="6" baseType="lpstr">
      <vt:lpstr>Rekapitulace stavby</vt:lpstr>
      <vt:lpstr>SO 101 - I etapa </vt:lpstr>
      <vt:lpstr>'Rekapitulace stavby'!Názvy_tisku</vt:lpstr>
      <vt:lpstr>'SO 101 - I etapa '!Názvy_tisku</vt:lpstr>
      <vt:lpstr>'Rekapitulace stavby'!Oblast_tisku</vt:lpstr>
      <vt:lpstr>'SO 101 - I etapa '!Oblast_tisku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ROZPOCET\Rozpocet</dc:creator>
  <cp:lastModifiedBy>Ing. Barandovski</cp:lastModifiedBy>
  <dcterms:created xsi:type="dcterms:W3CDTF">2020-12-18T08:30:26Z</dcterms:created>
  <dcterms:modified xsi:type="dcterms:W3CDTF">2020-12-18T07:57:15Z</dcterms:modified>
</cp:coreProperties>
</file>