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Z 01.1-4 - Kanalizační s..." sheetId="2" r:id="rId2"/>
    <sheet name="TZ 01.2 - Domovní kanaliz..." sheetId="3" r:id="rId3"/>
    <sheet name="00-00 - Ostatní a vedlejš..." sheetId="4" r:id="rId4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'TZ 01.1-4 - Kanalizační s...'!$C$134:$K$766</definedName>
    <definedName name="_xlnm.Print_Area" localSheetId="1">'TZ 01.1-4 - Kanalizační s...'!$C$4:$J$76,'TZ 01.1-4 - Kanalizační s...'!$C$82:$J$112,'TZ 01.1-4 - Kanalizační s...'!$C$118:$K$766</definedName>
    <definedName name="_xlnm.Print_Titles" localSheetId="1">'TZ 01.1-4 - Kanalizační s...'!$134:$134</definedName>
    <definedName name="_xlnm._FilterDatabase" localSheetId="2" hidden="1">'TZ 01.2 - Domovní kanaliz...'!$C$120:$K$166</definedName>
    <definedName name="_xlnm.Print_Area" localSheetId="2">'TZ 01.2 - Domovní kanaliz...'!$C$4:$J$76,'TZ 01.2 - Domovní kanaliz...'!$C$82:$J$100,'TZ 01.2 - Domovní kanaliz...'!$C$106:$K$166</definedName>
    <definedName name="_xlnm.Print_Titles" localSheetId="2">'TZ 01.2 - Domovní kanaliz...'!$120:$120</definedName>
    <definedName name="_xlnm._FilterDatabase" localSheetId="3" hidden="1">'00-00 - Ostatní a vedlejš...'!$C$146:$K$254</definedName>
    <definedName name="_xlnm.Print_Area" localSheetId="3">'00-00 - Ostatní a vedlejš...'!$C$4:$J$76,'00-00 - Ostatní a vedlejš...'!$C$82:$J$126,'00-00 - Ostatní a vedlejš...'!$C$132:$K$254</definedName>
    <definedName name="_xlnm.Print_Titles" localSheetId="3">'00-00 - Ostatní a vedlejš...'!$146:$146</definedName>
  </definedNames>
  <calcPr/>
</workbook>
</file>

<file path=xl/calcChain.xml><?xml version="1.0" encoding="utf-8"?>
<calcChain xmlns="http://schemas.openxmlformats.org/spreadsheetml/2006/main">
  <c i="4" r="J39"/>
  <c r="J38"/>
  <c i="1" r="AY99"/>
  <c i="4" r="J37"/>
  <c i="1" r="AX99"/>
  <c i="4" r="BI253"/>
  <c r="BH253"/>
  <c r="BG253"/>
  <c r="BF253"/>
  <c r="T253"/>
  <c r="T252"/>
  <c r="R253"/>
  <c r="R252"/>
  <c r="P253"/>
  <c r="P252"/>
  <c r="BK253"/>
  <c r="BK252"/>
  <c r="J252"/>
  <c r="J253"/>
  <c r="BE253"/>
  <c r="J125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124"/>
  <c r="BI245"/>
  <c r="BH245"/>
  <c r="BG245"/>
  <c r="BF245"/>
  <c r="T245"/>
  <c r="T244"/>
  <c r="R245"/>
  <c r="R244"/>
  <c r="P245"/>
  <c r="P244"/>
  <c r="BK245"/>
  <c r="BK244"/>
  <c r="J244"/>
  <c r="J245"/>
  <c r="BE245"/>
  <c r="J12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T237"/>
  <c r="R238"/>
  <c r="R237"/>
  <c r="P238"/>
  <c r="P237"/>
  <c r="BK238"/>
  <c r="BK237"/>
  <c r="J237"/>
  <c r="J238"/>
  <c r="BE238"/>
  <c r="J122"/>
  <c r="BI235"/>
  <c r="BH235"/>
  <c r="BG235"/>
  <c r="BF235"/>
  <c r="T235"/>
  <c r="T234"/>
  <c r="R235"/>
  <c r="R234"/>
  <c r="P235"/>
  <c r="P234"/>
  <c r="BK235"/>
  <c r="BK234"/>
  <c r="J234"/>
  <c r="J235"/>
  <c r="BE235"/>
  <c r="J121"/>
  <c r="BI232"/>
  <c r="BH232"/>
  <c r="BG232"/>
  <c r="BF232"/>
  <c r="T232"/>
  <c r="T231"/>
  <c r="R232"/>
  <c r="R231"/>
  <c r="P232"/>
  <c r="P231"/>
  <c r="BK232"/>
  <c r="BK231"/>
  <c r="J231"/>
  <c r="J232"/>
  <c r="BE232"/>
  <c r="J120"/>
  <c r="BI229"/>
  <c r="BH229"/>
  <c r="BG229"/>
  <c r="BF229"/>
  <c r="T229"/>
  <c r="T228"/>
  <c r="R229"/>
  <c r="R228"/>
  <c r="P229"/>
  <c r="P228"/>
  <c r="BK229"/>
  <c r="BK228"/>
  <c r="J228"/>
  <c r="J229"/>
  <c r="BE229"/>
  <c r="J119"/>
  <c r="BI226"/>
  <c r="BH226"/>
  <c r="BG226"/>
  <c r="BF226"/>
  <c r="T226"/>
  <c r="T225"/>
  <c r="R226"/>
  <c r="R225"/>
  <c r="P226"/>
  <c r="P225"/>
  <c r="BK226"/>
  <c r="BK225"/>
  <c r="J225"/>
  <c r="J226"/>
  <c r="BE226"/>
  <c r="J118"/>
  <c r="BI223"/>
  <c r="BH223"/>
  <c r="BG223"/>
  <c r="BF223"/>
  <c r="T223"/>
  <c r="T222"/>
  <c r="R223"/>
  <c r="R222"/>
  <c r="P223"/>
  <c r="P222"/>
  <c r="BK223"/>
  <c r="BK222"/>
  <c r="J222"/>
  <c r="J223"/>
  <c r="BE223"/>
  <c r="J117"/>
  <c r="BI220"/>
  <c r="BH220"/>
  <c r="BG220"/>
  <c r="BF220"/>
  <c r="T220"/>
  <c r="T219"/>
  <c r="R220"/>
  <c r="R219"/>
  <c r="P220"/>
  <c r="P219"/>
  <c r="BK220"/>
  <c r="BK219"/>
  <c r="J219"/>
  <c r="J220"/>
  <c r="BE220"/>
  <c r="J116"/>
  <c r="BI217"/>
  <c r="BH217"/>
  <c r="BG217"/>
  <c r="BF217"/>
  <c r="T217"/>
  <c r="T216"/>
  <c r="R217"/>
  <c r="R216"/>
  <c r="P217"/>
  <c r="P216"/>
  <c r="BK217"/>
  <c r="BK216"/>
  <c r="J216"/>
  <c r="J217"/>
  <c r="BE217"/>
  <c r="J115"/>
  <c r="BI214"/>
  <c r="BH214"/>
  <c r="BG214"/>
  <c r="BF214"/>
  <c r="T214"/>
  <c r="T213"/>
  <c r="R214"/>
  <c r="R213"/>
  <c r="P214"/>
  <c r="P213"/>
  <c r="BK214"/>
  <c r="BK213"/>
  <c r="J213"/>
  <c r="J214"/>
  <c r="BE214"/>
  <c r="J114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113"/>
  <c r="BI204"/>
  <c r="BH204"/>
  <c r="BG204"/>
  <c r="BF204"/>
  <c r="T204"/>
  <c r="T203"/>
  <c r="T202"/>
  <c r="R204"/>
  <c r="R203"/>
  <c r="R202"/>
  <c r="P204"/>
  <c r="P203"/>
  <c r="P202"/>
  <c r="BK204"/>
  <c r="BK203"/>
  <c r="J203"/>
  <c r="BK202"/>
  <c r="J202"/>
  <c r="J204"/>
  <c r="BE204"/>
  <c r="J112"/>
  <c r="J111"/>
  <c r="BI200"/>
  <c r="BH200"/>
  <c r="BG200"/>
  <c r="BF200"/>
  <c r="T200"/>
  <c r="T199"/>
  <c r="R200"/>
  <c r="R199"/>
  <c r="P200"/>
  <c r="P199"/>
  <c r="BK200"/>
  <c r="BK199"/>
  <c r="J199"/>
  <c r="J200"/>
  <c r="BE200"/>
  <c r="J110"/>
  <c r="BI197"/>
  <c r="BH197"/>
  <c r="BG197"/>
  <c r="BF197"/>
  <c r="T197"/>
  <c r="T196"/>
  <c r="R197"/>
  <c r="R196"/>
  <c r="P197"/>
  <c r="P196"/>
  <c r="BK197"/>
  <c r="BK196"/>
  <c r="J196"/>
  <c r="J197"/>
  <c r="BE197"/>
  <c r="J109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108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107"/>
  <c r="BI180"/>
  <c r="BH180"/>
  <c r="BG180"/>
  <c r="BF180"/>
  <c r="T180"/>
  <c r="T179"/>
  <c r="R180"/>
  <c r="R179"/>
  <c r="P180"/>
  <c r="P179"/>
  <c r="BK180"/>
  <c r="BK179"/>
  <c r="J179"/>
  <c r="J180"/>
  <c r="BE180"/>
  <c r="J106"/>
  <c r="BI177"/>
  <c r="BH177"/>
  <c r="BG177"/>
  <c r="BF177"/>
  <c r="T177"/>
  <c r="R177"/>
  <c r="P177"/>
  <c r="BK177"/>
  <c r="J177"/>
  <c r="BE177"/>
  <c r="BI175"/>
  <c r="BH175"/>
  <c r="BG175"/>
  <c r="BF175"/>
  <c r="T175"/>
  <c r="T174"/>
  <c r="R175"/>
  <c r="R174"/>
  <c r="P175"/>
  <c r="P174"/>
  <c r="BK175"/>
  <c r="BK174"/>
  <c r="J174"/>
  <c r="J175"/>
  <c r="BE175"/>
  <c r="J105"/>
  <c r="BI172"/>
  <c r="BH172"/>
  <c r="BG172"/>
  <c r="BF172"/>
  <c r="T172"/>
  <c r="R172"/>
  <c r="P172"/>
  <c r="BK172"/>
  <c r="J172"/>
  <c r="BE172"/>
  <c r="BI170"/>
  <c r="BH170"/>
  <c r="BG170"/>
  <c r="BF170"/>
  <c r="T170"/>
  <c r="T169"/>
  <c r="R170"/>
  <c r="R169"/>
  <c r="P170"/>
  <c r="P169"/>
  <c r="BK170"/>
  <c r="BK169"/>
  <c r="J169"/>
  <c r="J170"/>
  <c r="BE170"/>
  <c r="J104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103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102"/>
  <c r="BI155"/>
  <c r="BH155"/>
  <c r="BG155"/>
  <c r="BF155"/>
  <c r="T155"/>
  <c r="T154"/>
  <c r="R155"/>
  <c r="R154"/>
  <c r="P155"/>
  <c r="P154"/>
  <c r="BK155"/>
  <c r="BK154"/>
  <c r="J154"/>
  <c r="J155"/>
  <c r="BE155"/>
  <c r="J101"/>
  <c r="BI152"/>
  <c r="BH152"/>
  <c r="BG152"/>
  <c r="BF152"/>
  <c r="T152"/>
  <c r="R152"/>
  <c r="P152"/>
  <c r="BK152"/>
  <c r="J152"/>
  <c r="BE152"/>
  <c r="BI150"/>
  <c r="F39"/>
  <c i="1" r="BD99"/>
  <c i="4" r="BH150"/>
  <c r="F38"/>
  <c i="1" r="BC99"/>
  <c i="4" r="BG150"/>
  <c r="F37"/>
  <c i="1" r="BB99"/>
  <c i="4" r="BF150"/>
  <c r="J36"/>
  <c i="1" r="AW99"/>
  <c i="4" r="F36"/>
  <c i="1" r="BA99"/>
  <c i="4" r="T150"/>
  <c r="T149"/>
  <c r="T148"/>
  <c r="T147"/>
  <c r="R150"/>
  <c r="R149"/>
  <c r="R148"/>
  <c r="R147"/>
  <c r="P150"/>
  <c r="P149"/>
  <c r="P148"/>
  <c r="P147"/>
  <c i="1" r="AU99"/>
  <c i="4" r="BK150"/>
  <c r="BK149"/>
  <c r="J149"/>
  <c r="BK148"/>
  <c r="J148"/>
  <c r="BK147"/>
  <c r="J147"/>
  <c r="J98"/>
  <c r="J32"/>
  <c i="1" r="AG99"/>
  <c i="4" r="J150"/>
  <c r="BE150"/>
  <c r="J35"/>
  <c i="1" r="AV99"/>
  <c i="4" r="F35"/>
  <c i="1" r="AZ99"/>
  <c i="4" r="J100"/>
  <c r="J99"/>
  <c r="J143"/>
  <c r="F143"/>
  <c r="F141"/>
  <c r="E139"/>
  <c r="J93"/>
  <c r="F93"/>
  <c r="F91"/>
  <c r="E89"/>
  <c r="J41"/>
  <c r="J26"/>
  <c r="E26"/>
  <c r="J144"/>
  <c r="J94"/>
  <c r="J25"/>
  <c r="J20"/>
  <c r="E20"/>
  <c r="F144"/>
  <c r="F94"/>
  <c r="J19"/>
  <c r="J14"/>
  <c r="J141"/>
  <c r="J91"/>
  <c r="E7"/>
  <c r="E135"/>
  <c r="E85"/>
  <c i="3" r="J39"/>
  <c r="J38"/>
  <c i="1" r="AY98"/>
  <c i="3" r="J37"/>
  <c i="1" r="AX98"/>
  <c i="3" r="BI152"/>
  <c r="BH152"/>
  <c r="BG152"/>
  <c r="BF152"/>
  <c r="T152"/>
  <c r="R152"/>
  <c r="P152"/>
  <c r="BK152"/>
  <c r="J152"/>
  <c r="BE152"/>
  <c r="BI145"/>
  <c r="BH145"/>
  <c r="BG145"/>
  <c r="BF145"/>
  <c r="T145"/>
  <c r="R145"/>
  <c r="P145"/>
  <c r="BK145"/>
  <c r="J145"/>
  <c r="BE145"/>
  <c r="BI123"/>
  <c r="F39"/>
  <c i="1" r="BD98"/>
  <c i="3" r="BH123"/>
  <c r="F38"/>
  <c i="1" r="BC98"/>
  <c i="3" r="BG123"/>
  <c r="F37"/>
  <c i="1" r="BB98"/>
  <c i="3" r="BF123"/>
  <c r="J36"/>
  <c i="1" r="AW98"/>
  <c i="3" r="F36"/>
  <c i="1" r="BA98"/>
  <c i="3" r="T123"/>
  <c r="T122"/>
  <c r="T121"/>
  <c r="R123"/>
  <c r="R122"/>
  <c r="R121"/>
  <c r="P123"/>
  <c r="P122"/>
  <c r="P121"/>
  <c i="1" r="AU98"/>
  <c i="3" r="BK123"/>
  <c r="BK122"/>
  <c r="J122"/>
  <c r="BK121"/>
  <c r="J121"/>
  <c r="J98"/>
  <c r="J32"/>
  <c i="1" r="AG98"/>
  <c i="3" r="J123"/>
  <c r="BE123"/>
  <c r="J35"/>
  <c i="1" r="AV98"/>
  <c i="3" r="F35"/>
  <c i="1" r="AZ98"/>
  <c i="3" r="J99"/>
  <c r="J117"/>
  <c r="F117"/>
  <c r="F115"/>
  <c r="E113"/>
  <c r="J93"/>
  <c r="F93"/>
  <c r="F91"/>
  <c r="E89"/>
  <c r="J41"/>
  <c r="J26"/>
  <c r="E26"/>
  <c r="J118"/>
  <c r="J94"/>
  <c r="J25"/>
  <c r="J20"/>
  <c r="E20"/>
  <c r="F118"/>
  <c r="F94"/>
  <c r="J19"/>
  <c r="J14"/>
  <c r="J115"/>
  <c r="J91"/>
  <c r="E7"/>
  <c r="E109"/>
  <c r="E85"/>
  <c i="2" r="J41"/>
  <c r="J40"/>
  <c i="1" r="AY97"/>
  <c i="2" r="J39"/>
  <c i="1" r="AX97"/>
  <c i="2" r="BI765"/>
  <c r="BH765"/>
  <c r="BG765"/>
  <c r="BF765"/>
  <c r="T765"/>
  <c r="R765"/>
  <c r="P765"/>
  <c r="BK765"/>
  <c r="J765"/>
  <c r="BE765"/>
  <c r="BI763"/>
  <c r="BH763"/>
  <c r="BG763"/>
  <c r="BF763"/>
  <c r="T763"/>
  <c r="R763"/>
  <c r="P763"/>
  <c r="BK763"/>
  <c r="J763"/>
  <c r="BE763"/>
  <c r="BI760"/>
  <c r="BH760"/>
  <c r="BG760"/>
  <c r="BF760"/>
  <c r="T760"/>
  <c r="R760"/>
  <c r="P760"/>
  <c r="BK760"/>
  <c r="J760"/>
  <c r="BE760"/>
  <c r="BI758"/>
  <c r="BH758"/>
  <c r="BG758"/>
  <c r="BF758"/>
  <c r="T758"/>
  <c r="T757"/>
  <c r="R758"/>
  <c r="R757"/>
  <c r="P758"/>
  <c r="P757"/>
  <c r="BK758"/>
  <c r="BK757"/>
  <c r="J757"/>
  <c r="J758"/>
  <c r="BE758"/>
  <c r="J111"/>
  <c r="BI755"/>
  <c r="BH755"/>
  <c r="BG755"/>
  <c r="BF755"/>
  <c r="T755"/>
  <c r="T754"/>
  <c r="R755"/>
  <c r="R754"/>
  <c r="P755"/>
  <c r="P754"/>
  <c r="BK755"/>
  <c r="BK754"/>
  <c r="J754"/>
  <c r="J755"/>
  <c r="BE755"/>
  <c r="J110"/>
  <c r="BI745"/>
  <c r="BH745"/>
  <c r="BG745"/>
  <c r="BF745"/>
  <c r="T745"/>
  <c r="T744"/>
  <c r="R745"/>
  <c r="R744"/>
  <c r="P745"/>
  <c r="P744"/>
  <c r="BK745"/>
  <c r="BK744"/>
  <c r="J744"/>
  <c r="J745"/>
  <c r="BE745"/>
  <c r="J109"/>
  <c r="BI725"/>
  <c r="BH725"/>
  <c r="BG725"/>
  <c r="BF725"/>
  <c r="T725"/>
  <c r="R725"/>
  <c r="P725"/>
  <c r="BK725"/>
  <c r="J725"/>
  <c r="BE725"/>
  <c r="BI723"/>
  <c r="BH723"/>
  <c r="BG723"/>
  <c r="BF723"/>
  <c r="T723"/>
  <c r="T722"/>
  <c r="R723"/>
  <c r="R722"/>
  <c r="P723"/>
  <c r="P722"/>
  <c r="BK723"/>
  <c r="BK722"/>
  <c r="J722"/>
  <c r="J723"/>
  <c r="BE723"/>
  <c r="J108"/>
  <c r="BI719"/>
  <c r="BH719"/>
  <c r="BG719"/>
  <c r="BF719"/>
  <c r="T719"/>
  <c r="R719"/>
  <c r="P719"/>
  <c r="BK719"/>
  <c r="J719"/>
  <c r="BE719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694"/>
  <c r="BH694"/>
  <c r="BG694"/>
  <c r="BF694"/>
  <c r="T694"/>
  <c r="R694"/>
  <c r="P694"/>
  <c r="BK694"/>
  <c r="J694"/>
  <c r="BE694"/>
  <c r="BI675"/>
  <c r="BH675"/>
  <c r="BG675"/>
  <c r="BF675"/>
  <c r="T675"/>
  <c r="R675"/>
  <c r="P675"/>
  <c r="BK675"/>
  <c r="J675"/>
  <c r="BE675"/>
  <c r="BI673"/>
  <c r="BH673"/>
  <c r="BG673"/>
  <c r="BF673"/>
  <c r="T673"/>
  <c r="R673"/>
  <c r="P673"/>
  <c r="BK673"/>
  <c r="J673"/>
  <c r="BE673"/>
  <c r="BI655"/>
  <c r="BH655"/>
  <c r="BG655"/>
  <c r="BF655"/>
  <c r="T655"/>
  <c r="T654"/>
  <c r="R655"/>
  <c r="R654"/>
  <c r="P655"/>
  <c r="P654"/>
  <c r="BK655"/>
  <c r="BK654"/>
  <c r="J654"/>
  <c r="J655"/>
  <c r="BE655"/>
  <c r="J107"/>
  <c r="BI650"/>
  <c r="BH650"/>
  <c r="BG650"/>
  <c r="BF650"/>
  <c r="T650"/>
  <c r="R650"/>
  <c r="P650"/>
  <c r="BK650"/>
  <c r="J650"/>
  <c r="BE650"/>
  <c r="BI631"/>
  <c r="BH631"/>
  <c r="BG631"/>
  <c r="BF631"/>
  <c r="T631"/>
  <c r="T630"/>
  <c r="R631"/>
  <c r="R630"/>
  <c r="P631"/>
  <c r="P630"/>
  <c r="BK631"/>
  <c r="BK630"/>
  <c r="J630"/>
  <c r="J631"/>
  <c r="BE631"/>
  <c r="J106"/>
  <c r="BI625"/>
  <c r="BH625"/>
  <c r="BG625"/>
  <c r="BF625"/>
  <c r="T625"/>
  <c r="R625"/>
  <c r="P625"/>
  <c r="BK625"/>
  <c r="J625"/>
  <c r="BE625"/>
  <c r="BI620"/>
  <c r="BH620"/>
  <c r="BG620"/>
  <c r="BF620"/>
  <c r="T620"/>
  <c r="R620"/>
  <c r="P620"/>
  <c r="BK620"/>
  <c r="J620"/>
  <c r="BE620"/>
  <c r="BI595"/>
  <c r="BH595"/>
  <c r="BG595"/>
  <c r="BF595"/>
  <c r="T595"/>
  <c r="T594"/>
  <c r="R595"/>
  <c r="R594"/>
  <c r="P595"/>
  <c r="P594"/>
  <c r="BK595"/>
  <c r="BK594"/>
  <c r="J594"/>
  <c r="J595"/>
  <c r="BE595"/>
  <c r="J105"/>
  <c r="BI577"/>
  <c r="BH577"/>
  <c r="BG577"/>
  <c r="BF577"/>
  <c r="T577"/>
  <c r="R577"/>
  <c r="P577"/>
  <c r="BK577"/>
  <c r="J577"/>
  <c r="BE577"/>
  <c r="BI572"/>
  <c r="BH572"/>
  <c r="BG572"/>
  <c r="BF572"/>
  <c r="T572"/>
  <c r="T571"/>
  <c r="R572"/>
  <c r="R571"/>
  <c r="P572"/>
  <c r="P571"/>
  <c r="BK572"/>
  <c r="BK571"/>
  <c r="J571"/>
  <c r="J572"/>
  <c r="BE572"/>
  <c r="J104"/>
  <c r="BI552"/>
  <c r="BH552"/>
  <c r="BG552"/>
  <c r="BF552"/>
  <c r="T552"/>
  <c r="T551"/>
  <c r="R552"/>
  <c r="R551"/>
  <c r="P552"/>
  <c r="P551"/>
  <c r="BK552"/>
  <c r="BK551"/>
  <c r="J551"/>
  <c r="J552"/>
  <c r="BE552"/>
  <c r="J103"/>
  <c r="BI546"/>
  <c r="BH546"/>
  <c r="BG546"/>
  <c r="BF546"/>
  <c r="T546"/>
  <c r="R546"/>
  <c r="P546"/>
  <c r="BK546"/>
  <c r="J546"/>
  <c r="BE546"/>
  <c r="BI522"/>
  <c r="BH522"/>
  <c r="BG522"/>
  <c r="BF522"/>
  <c r="T522"/>
  <c r="T521"/>
  <c r="R522"/>
  <c r="R521"/>
  <c r="P522"/>
  <c r="P521"/>
  <c r="BK522"/>
  <c r="BK521"/>
  <c r="J521"/>
  <c r="J522"/>
  <c r="BE522"/>
  <c r="J102"/>
  <c r="BI519"/>
  <c r="BH519"/>
  <c r="BG519"/>
  <c r="BF519"/>
  <c r="T519"/>
  <c r="R519"/>
  <c r="P519"/>
  <c r="BK519"/>
  <c r="J519"/>
  <c r="BE519"/>
  <c r="BI517"/>
  <c r="BH517"/>
  <c r="BG517"/>
  <c r="BF517"/>
  <c r="T517"/>
  <c r="R517"/>
  <c r="P517"/>
  <c r="BK517"/>
  <c r="J517"/>
  <c r="BE517"/>
  <c r="BI498"/>
  <c r="BH498"/>
  <c r="BG498"/>
  <c r="BF498"/>
  <c r="T498"/>
  <c r="R498"/>
  <c r="P498"/>
  <c r="BK498"/>
  <c r="J498"/>
  <c r="BE498"/>
  <c r="BI494"/>
  <c r="BH494"/>
  <c r="BG494"/>
  <c r="BF494"/>
  <c r="T494"/>
  <c r="R494"/>
  <c r="P494"/>
  <c r="BK494"/>
  <c r="J494"/>
  <c r="BE494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4"/>
  <c r="BH484"/>
  <c r="BG484"/>
  <c r="BF484"/>
  <c r="T484"/>
  <c r="R484"/>
  <c r="P484"/>
  <c r="BK484"/>
  <c r="J484"/>
  <c r="BE484"/>
  <c r="BI457"/>
  <c r="BH457"/>
  <c r="BG457"/>
  <c r="BF457"/>
  <c r="T457"/>
  <c r="R457"/>
  <c r="P457"/>
  <c r="BK457"/>
  <c r="J457"/>
  <c r="BE457"/>
  <c r="BI453"/>
  <c r="BH453"/>
  <c r="BG453"/>
  <c r="BF453"/>
  <c r="T453"/>
  <c r="R453"/>
  <c r="P453"/>
  <c r="BK453"/>
  <c r="J453"/>
  <c r="BE453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72"/>
  <c r="BH372"/>
  <c r="BG372"/>
  <c r="BF372"/>
  <c r="T372"/>
  <c r="R372"/>
  <c r="P372"/>
  <c r="BK372"/>
  <c r="J372"/>
  <c r="BE372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296"/>
  <c r="BH296"/>
  <c r="BG296"/>
  <c r="BF296"/>
  <c r="T296"/>
  <c r="R296"/>
  <c r="P296"/>
  <c r="BK296"/>
  <c r="J296"/>
  <c r="BE296"/>
  <c r="BI261"/>
  <c r="BH261"/>
  <c r="BG261"/>
  <c r="BF261"/>
  <c r="T261"/>
  <c r="R261"/>
  <c r="P261"/>
  <c r="BK261"/>
  <c r="J261"/>
  <c r="BE261"/>
  <c r="BI257"/>
  <c r="BH257"/>
  <c r="BG257"/>
  <c r="BF257"/>
  <c r="T257"/>
  <c r="R257"/>
  <c r="P257"/>
  <c r="BK257"/>
  <c r="J257"/>
  <c r="BE257"/>
  <c r="BI217"/>
  <c r="BH217"/>
  <c r="BG217"/>
  <c r="BF217"/>
  <c r="T217"/>
  <c r="R217"/>
  <c r="P217"/>
  <c r="BK217"/>
  <c r="J217"/>
  <c r="BE217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7"/>
  <c r="F41"/>
  <c i="1" r="BD97"/>
  <c i="2" r="BH137"/>
  <c r="F40"/>
  <c i="1" r="BC97"/>
  <c i="2" r="BG137"/>
  <c r="F39"/>
  <c i="1" r="BB97"/>
  <c i="2" r="BF137"/>
  <c r="J38"/>
  <c i="1" r="AW97"/>
  <c i="2" r="F38"/>
  <c i="1" r="BA97"/>
  <c i="2" r="T137"/>
  <c r="T136"/>
  <c r="T135"/>
  <c r="R137"/>
  <c r="R136"/>
  <c r="R135"/>
  <c r="P137"/>
  <c r="P136"/>
  <c r="P135"/>
  <c i="1" r="AU97"/>
  <c i="2" r="BK137"/>
  <c r="BK136"/>
  <c r="J136"/>
  <c r="BK135"/>
  <c r="J135"/>
  <c r="J100"/>
  <c r="J34"/>
  <c i="1" r="AG97"/>
  <c i="2" r="J137"/>
  <c r="BE137"/>
  <c r="J37"/>
  <c i="1" r="AV97"/>
  <c i="2" r="F37"/>
  <c i="1" r="AZ97"/>
  <c i="2" r="J101"/>
  <c r="J131"/>
  <c r="F131"/>
  <c r="F129"/>
  <c r="E127"/>
  <c r="J95"/>
  <c r="F95"/>
  <c r="F93"/>
  <c r="E91"/>
  <c r="J43"/>
  <c r="J28"/>
  <c r="E28"/>
  <c r="J132"/>
  <c r="J96"/>
  <c r="J27"/>
  <c r="J22"/>
  <c r="E22"/>
  <c r="F132"/>
  <c r="F96"/>
  <c r="J21"/>
  <c r="J16"/>
  <c r="J129"/>
  <c r="J93"/>
  <c r="E7"/>
  <c r="E121"/>
  <c r="E85"/>
  <c i="1" r="BD96"/>
  <c r="BC96"/>
  <c r="BB96"/>
  <c r="BA96"/>
  <c r="AZ96"/>
  <c r="AY96"/>
  <c r="AX96"/>
  <c r="AW96"/>
  <c r="AV96"/>
  <c r="AU96"/>
  <c r="AT96"/>
  <c r="AS96"/>
  <c r="AG96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9"/>
  <c r="AN99"/>
  <c r="AT98"/>
  <c r="AN98"/>
  <c r="AT97"/>
  <c r="AN97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<sst xmlns="http://schemas.openxmlformats.org/spreadsheetml/2006/main">
  <si>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</si>
  <si>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</si>
  <si>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</si>
  <si>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</si>
  <si>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</si>
  <si>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{a9f3156f-043a-45b2-af0c-38f0aa9e1e13}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</si>
  <si>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</si>
  <si>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</si>
  <si>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</si>
  <si>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</si>
  <si>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</si>
  <si>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</si>
  <si>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</si>
  <si>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</si>
  <si>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Mesto_Krnov/D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</si>
  <si>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</si>
  <si>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</si>
  <si>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Odvedení splaškových vod z lokality Krnov - Ježník- 4. část</t>
  </si>
  <si>
    <t>KSO:</t>
  </si>
  <si>
    <t>CC-CZ:</t>
  </si>
  <si>
    <t>Místo:</t>
  </si>
  <si>
    <t>Krnov</t>
  </si>
  <si>
    <t>Datum:</t>
  </si>
  <si>
    <t>7. 11. 2019</t>
  </si>
  <si>
    <t>Zadavatel:</t>
  </si>
  <si>
    <t>IČ:</t>
  </si>
  <si>
    <t>Město Krnov</t>
  </si>
  <si>
    <t>DIČ:</t>
  </si>
  <si>
    <t>Uchazeč:</t>
  </si>
  <si>
    <t>Vyplň údaj</t>
  </si>
  <si>
    <t>Projektant:</t>
  </si>
  <si>
    <t xml:space="preserve">KONEKO spol. s r.o.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</si>
  <si>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</si>
  <si>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</si>
  <si>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</si>
  <si>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</si>
  <si>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</si>
  <si>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</si>
  <si>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</si>
  <si>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</si>
  <si>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</si>
  <si>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</si>
  <si>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</si>
  <si>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</si>
  <si>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</si>
  <si>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</si>
  <si>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</si>
  <si>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</si>
  <si>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</si>
  <si>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</si>
  <si>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</si>
  <si>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</si>
  <si>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</si>
  <si>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</si>
  <si>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</si>
  <si>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</si>
  <si>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</si>
  <si>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</si>
  <si>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</si>
  <si>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</si>
  <si>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</si>
  <si>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</si>
  <si>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</si>
  <si>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</si>
  <si>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</si>
  <si>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</si>
  <si>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</si>
  <si>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</si>
  <si>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</si>
  <si>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</si>
  <si>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</si>
  <si>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</si>
  <si>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</si>
  <si>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</si>
  <si>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</si>
  <si>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</si>
  <si>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</si>
  <si>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</si>
  <si>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</si>
  <si>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</si>
  <si>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TZ 01</t>
  </si>
  <si>
    <t>Splašková kanalizace</t>
  </si>
  <si>
    <t>STA</t>
  </si>
  <si>
    <t>1</t>
  </si>
  <si>
    <t>{6df2f027-8127-4d76-94c7-d20b40f71c21}</t>
  </si>
  <si>
    <t>2</t>
  </si>
  <si>
    <t>TZ 01.1</t>
  </si>
  <si>
    <t>Kanalizační stoky</t>
  </si>
  <si>
    <t>Soupis</t>
  </si>
  <si>
    <t>{77fcdc9f-0dc7-4a08-b245-b5040986d12d}</t>
  </si>
  <si>
    <t>/</t>
  </si>
  <si>
    <t>TZ 01.1-4</t>
  </si>
  <si>
    <t>Kanalizační stoky - 4. část</t>
  </si>
  <si>
    <t>3</t>
  </si>
  <si>
    <t>{997d018d-aee3-41b7-ad2b-ce4ed331d67c}</t>
  </si>
  <si>
    <t>TZ 01.2</t>
  </si>
  <si>
    <t>Domovní kanalizační přípojky</t>
  </si>
  <si>
    <t>{61b79283-395b-4d62-892e-aebf4dfd88ba}</t>
  </si>
  <si>
    <t>00-00</t>
  </si>
  <si>
    <t>Ostatní a vedlejší náklady</t>
  </si>
  <si>
    <t>{9cccee83-2574-4478-96f5-994b7decfa35}</t>
  </si>
  <si>
    <t>KRYCÍ LIST SOUPISU PRACÍ</t>
  </si>
  <si>
    <t>Objekt:</t>
  </si>
  <si>
    <t>TZ 01 - Splašková kanalizace</t>
  </si>
  <si>
    <t>Soupis:</t>
  </si>
  <si>
    <t>TZ 01.1 - Kanalizační stoky</t>
  </si>
  <si>
    <t>Úroveň 3:</t>
  </si>
  <si>
    <t>TZ 01.1-4 - Kanalizační stoky - 4. část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</si>
  <si>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</si>
  <si>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</si>
  <si>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</si>
  <si>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</si>
  <si>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</si>
  <si>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</si>
  <si>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11 - Zemní práce - přípravné a přidružené práce</t>
  </si>
  <si>
    <t>45 - Podkladní a vedlejší konstrukce kromě vozovek a železničního svršku</t>
  </si>
  <si>
    <t>56 - Podkladní vrstvy komunikací, letišť a ploch</t>
  </si>
  <si>
    <t>57 - Kryty pozemních komunikací letišť a ploch z kameniva nebo živičné</t>
  </si>
  <si>
    <t>87 - Potrubí z trub plastických a skleněných</t>
  </si>
  <si>
    <t>89 - Ostatní konstrukce</t>
  </si>
  <si>
    <t>91 - Doplňující konstrukce a práce pozemních komunikací, letišť a ploch</t>
  </si>
  <si>
    <t>95 - Různé dokončovací konstrukce a práce pozemních staveb</t>
  </si>
  <si>
    <t>99 - Přesun hmot a manipulace se sutí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</si>
  <si>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</si>
  <si>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</si>
  <si>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</si>
  <si>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</si>
  <si>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</si>
  <si>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</si>
  <si>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</si>
  <si>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</si>
  <si>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</si>
  <si>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</si>
  <si>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</si>
  <si>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</si>
  <si>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</si>
  <si>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</si>
  <si>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</si>
  <si>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</si>
  <si>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4</t>
  </si>
  <si>
    <t>K</t>
  </si>
  <si>
    <t>119001405</t>
  </si>
  <si>
    <t>Dočasné zajištění potrubí z PE DN do 200 mm</t>
  </si>
  <si>
    <t>m</t>
  </si>
  <si>
    <t>CS ÚRS 2019 01</t>
  </si>
  <si>
    <t>54144696</t>
  </si>
  <si>
    <t>PP</t>
  </si>
  <si>
    <t xml:space="preserve"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
A,B,C2.1.-4,D.2.1.a, D.2.1.b.1-1-11
</t>
  </si>
  <si>
    <t>VV</t>
  </si>
  <si>
    <t>4. část</t>
  </si>
  <si>
    <t>B12</t>
  </si>
  <si>
    <t>5</t>
  </si>
  <si>
    <t>119001406</t>
  </si>
  <si>
    <t>Dočasné zajištění potrubí z PE DN do 500 mm</t>
  </si>
  <si>
    <t>-849843970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</si>
  <si>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</si>
  <si>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11</t>
  </si>
  <si>
    <t>6</t>
  </si>
  <si>
    <t>119001421</t>
  </si>
  <si>
    <t>Dočasné zajištění kabelů a kabelových tratí ze 3 volně ložených kabelů</t>
  </si>
  <si>
    <t>-840478350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</si>
  <si>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</si>
  <si>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20</t>
  </si>
  <si>
    <t>B12-7</t>
  </si>
  <si>
    <t>B12-7a</t>
  </si>
  <si>
    <t>2,0</t>
  </si>
  <si>
    <t>B12-8</t>
  </si>
  <si>
    <t>B12-6</t>
  </si>
  <si>
    <t>8</t>
  </si>
  <si>
    <t>B12-9</t>
  </si>
  <si>
    <t>B12-10</t>
  </si>
  <si>
    <t>1,5</t>
  </si>
  <si>
    <t>130001101</t>
  </si>
  <si>
    <t>Příplatek za ztížení vykopávky v blízkosti podzemního vedení</t>
  </si>
  <si>
    <t>m3</t>
  </si>
  <si>
    <t>1152899473</t>
  </si>
  <si>
    <t xml:space="preserve">Příplatek k cenám hloubených vykopávek za ztížení vykopávky  v blízkosti podzemního vedení nebo výbušnin pro jakoukoliv třídu horniny
A,B,C2.1.-4,D.2.1.a, D.2.1.b.1-1-11
</t>
  </si>
  <si>
    <t>část 4</t>
  </si>
  <si>
    <t>185</t>
  </si>
  <si>
    <t>7</t>
  </si>
  <si>
    <t>121101101</t>
  </si>
  <si>
    <t>Sejmutí ornice s přemístěním na vzdálenost do 50 m</t>
  </si>
  <si>
    <t>1815537953</t>
  </si>
  <si>
    <t xml:space="preserve">Sejmutí ornice nebo lesní půdy  s vodorovným přemístěním na hromady v místě upotřebení nebo na dočasné či trvalé skládky se složením, na vzdálenost do 50 m
A,B,C2.1.-4,D.2.1.a, D.2.1.b.1-1-11
</t>
  </si>
  <si>
    <t>stoka B12-10- 4. část</t>
  </si>
  <si>
    <t>(237,0-9,0)*1,235*0,15</t>
  </si>
  <si>
    <t>13</t>
  </si>
  <si>
    <t>132101201</t>
  </si>
  <si>
    <t>Hloubení rýh š do 2000 mm v hornině tř. 1 a 2 objemu do 100 m3</t>
  </si>
  <si>
    <t>1547814149</t>
  </si>
  <si>
    <t xml:space="preserve">Hloubení zapažených i nezapažených rýh šířky přes 600 do 2 000 mm  s urovnáním dna do předepsaného profilu a spádu v horninách tř. 1 a 2 do 100 m3
A,B,C2.1.-4,D.2.1.a, D.2.1.b.1-1-11
</t>
  </si>
  <si>
    <t>stoka B12</t>
  </si>
  <si>
    <t>(3790,5-1873,5)*1,235*0,2*0,05</t>
  </si>
  <si>
    <t>Rozšíření pro šachtice</t>
  </si>
  <si>
    <t>1,5*(1,5-1,235)*0,2*0,05*49</t>
  </si>
  <si>
    <t>14</t>
  </si>
  <si>
    <t>132101203</t>
  </si>
  <si>
    <t>Hloubení rýh š do 2000 mm v hornině tř. 1 a 2 objemu do 5000 m3</t>
  </si>
  <si>
    <t>-1465104118</t>
  </si>
  <si>
    <t xml:space="preserve">Hloubení zapažených i nezapažených rýh šířky přes 600 do 2 000 mm  s urovnáním dna do předepsaného profilu a spádu v horninách tř. 1 a 2 přes 1 000 do 5 000 m3
A,B,C2.1.-4,D.2.1.a, D.2.1.b.1-1-11
</t>
  </si>
  <si>
    <t>4.část</t>
  </si>
  <si>
    <t>(3790,5-1873,5)*1,235*(2,34-0,2-0,2)*0,05</t>
  </si>
  <si>
    <t>1,5*(1,5-1,235)*(2,34-0,2-0,2)*0,05*49</t>
  </si>
  <si>
    <t>132201201</t>
  </si>
  <si>
    <t>Hloubení rýh š do 2000 mm v hornině tř. 3 objemu do 100 m3</t>
  </si>
  <si>
    <t>-2031728260</t>
  </si>
  <si>
    <t xml:space="preserve">Hloubení zapažených i nezapažených rýh šířky přes 600 do 2 000 mm  s urovnáním dna do předepsaného profilu a spádu v hornině tř. 3 do 100 m3
A,B,C2.1.-4,D.2.1.a, D.2.1.b.1-1-11
</t>
  </si>
  <si>
    <t>(3790,5-1873,5)*1,235*0,2*(0,1+0,65*0,5)</t>
  </si>
  <si>
    <t>1,5*(1,5-1,235)*0,2*(0,1+0,65*0,5)*49</t>
  </si>
  <si>
    <t>stoka B12-6</t>
  </si>
  <si>
    <t>171,0*1,235*0,2*0,45</t>
  </si>
  <si>
    <t>rozšíření pro šachtice</t>
  </si>
  <si>
    <t>1,5*(1,5-1,235)*0,2*0,45*5</t>
  </si>
  <si>
    <t>stoka B12-7</t>
  </si>
  <si>
    <t>109,0*1,235*0,2*0,45</t>
  </si>
  <si>
    <t>rozšíření pro RŠ</t>
  </si>
  <si>
    <t>1,5*(1,5-1,235)*0,2*0,45*3</t>
  </si>
  <si>
    <t>stoka B12-7a</t>
  </si>
  <si>
    <t>32,0*1,235*0,2*0,45</t>
  </si>
  <si>
    <t>1,5*(1,5-1,235)*0,2*0,45*2</t>
  </si>
  <si>
    <t>stoka B12-8</t>
  </si>
  <si>
    <t>139,0*1,235*0,2*0,45</t>
  </si>
  <si>
    <t>stoka B12-9</t>
  </si>
  <si>
    <t>180,0*1,235*0,2*0,45</t>
  </si>
  <si>
    <t>1,5*(1,5-1,235)*0,2*0,45*7</t>
  </si>
  <si>
    <t>stoka B12-10</t>
  </si>
  <si>
    <t>237,0*1,235*0,2*0,45</t>
  </si>
  <si>
    <t>1,5*(1,5-1,235)*0,2*0,45*6</t>
  </si>
  <si>
    <t>stoka B12-11</t>
  </si>
  <si>
    <t>94,0*1,235*0,2*0,45</t>
  </si>
  <si>
    <t>1,5*(1,5-1,235)*0,2*0,45*4</t>
  </si>
  <si>
    <t>16</t>
  </si>
  <si>
    <t>132201203</t>
  </si>
  <si>
    <t>Hloubení rýh š do 2000 mm v hornině tř. 3 objemu do 5000 m3</t>
  </si>
  <si>
    <t>1983743577</t>
  </si>
  <si>
    <t xml:space="preserve">Hloubení zapažených i nezapažených rýh šířky přes 600 do 2 000 mm  s urovnáním dna do předepsaného profilu a spádu v hornině tř. 3 přes 1 000 do 5 000 m3
A,B,C2.1.-4,D.2.1.a, D.2.1.b.1-1-11
</t>
  </si>
  <si>
    <t>(3790,5-1873,5)*1,235*(2,34-0,2-0,2)*(0,1+0,65*0,5)</t>
  </si>
  <si>
    <t>1,5*(1,5-1,235)*(2,34-0,2-0,2)*(0,1+0,65*0,5)*49</t>
  </si>
  <si>
    <t>(171,0-15,0)*1,235*(2,38-0,2-0,15)*0,45</t>
  </si>
  <si>
    <t>15,0*1,235*(2,38-0,2)*0,45</t>
  </si>
  <si>
    <t>1,5*(1,5-1,235)*(2,38-0,2-0,15)*0,45*5</t>
  </si>
  <si>
    <t>(109,0-6,0)*1,235*(1,95-0,2)*0,45</t>
  </si>
  <si>
    <t>6,0*1,235*(1,95-0,2-0,15)*0,45</t>
  </si>
  <si>
    <t>1,5*(1,5-1,235)*(1,95-0,2-0,15)*0,45*3</t>
  </si>
  <si>
    <t>10,0*1,235*(2,055-0,2-0,15)*0,45</t>
  </si>
  <si>
    <t>22,0*1,235*(2,055-0,2)*0,45</t>
  </si>
  <si>
    <t>1,5*(1,5-1,235)*(2,055-0,2-0,15)*0,45*2</t>
  </si>
  <si>
    <t>139,0*1,235*(1,84-0,2-0,15)*0,45</t>
  </si>
  <si>
    <t>1,5*(1,5-1,235)*(1,84+0,2-0,15)*0,45*3</t>
  </si>
  <si>
    <t>180,0*1,235*(2,5-0,2-0,15)*0,45</t>
  </si>
  <si>
    <t>1,5*(1,5-1,235)*(2,5-0,2-0,15)*0,45*7</t>
  </si>
  <si>
    <t>(237,0-9,0)*1,235*(3,55-0,2)*0,45</t>
  </si>
  <si>
    <t>9,0*1,235*(3,55-0,2-0,15)*0,45</t>
  </si>
  <si>
    <t>1,5*(1,5-1,235)*(3,55-0,2)*0,45*6</t>
  </si>
  <si>
    <t>(94,0-12,0)*1,235*(1,85-0,2)*0,45</t>
  </si>
  <si>
    <t>12,0*1,235*(1,85-0,2-0,15)*0,45</t>
  </si>
  <si>
    <t>1,5*(1,5-1,235)*(1,85-0,2)*0,45*4</t>
  </si>
  <si>
    <t>17</t>
  </si>
  <si>
    <t>132201209</t>
  </si>
  <si>
    <t>Příplatek za lepivost k hloubení rýh š do 2000 mm v hornině tř. 3</t>
  </si>
  <si>
    <t>134875532</t>
  </si>
  <si>
    <t xml:space="preserve">Hloubení zapažených i nezapažených rýh šířky přes 600 do 2 000 mm  s urovnáním dna do předepsaného profilu a spádu v hornině tř. 3 Příplatek k cenám za lepivost horniny tř. 3</t>
  </si>
  <si>
    <t>310,893+3167,52</t>
  </si>
  <si>
    <t>3478,413*0,3 'Přepočtené koeficientem množství</t>
  </si>
  <si>
    <t>18</t>
  </si>
  <si>
    <t>132301201</t>
  </si>
  <si>
    <t>Hloubení rýh š do 2000 mm v hornině tř. 4 objemu do 100 m3</t>
  </si>
  <si>
    <t>605383447</t>
  </si>
  <si>
    <t xml:space="preserve">Hloubení zapažených i nezapažených rýh šířky přes 600 do 2 000 mm  s urovnáním dna do předepsaného profilu a spádu v hornině tř. 4 do 100 m3
A,B,C2.1.-4,D.2.1.a, D.2.1.b.1-1-11
</t>
  </si>
  <si>
    <t>(3790,5-1873,5)*1,235*0,2*(0,65*0,5+0,2)</t>
  </si>
  <si>
    <t>1,5*(1,5-1,235)*0,2*(0,65*0,5+0,2)*49</t>
  </si>
  <si>
    <t>19</t>
  </si>
  <si>
    <t>132301203</t>
  </si>
  <si>
    <t>Hloubení rýh š do 2000 mm v hornině tř. 4 objemu do 5000 m3</t>
  </si>
  <si>
    <t>1662110168</t>
  </si>
  <si>
    <t xml:space="preserve">Hloubení zapažených i nezapažených rýh šířky přes 600 do 2 000 mm  s urovnáním dna do předepsaného profilu a spádu v hornině tř. 4 přes 1 000 do 5 000 m3
A,B,C2.1.-4,D.2.1.a, D.2.1.b.1-1-11
</t>
  </si>
  <si>
    <t>(3790,5-1873,5)*1,235*(2,34-0,2-0,2)*(0,65*0,5+0,2)</t>
  </si>
  <si>
    <t>1,5*(1,5-1,235)*(2,34-0,2-0,2)*(0,65*0,5+0,2)*49</t>
  </si>
  <si>
    <t>1,5*(1,5-1,235)*(1,95-0,2)*0,45*3</t>
  </si>
  <si>
    <t>132301209</t>
  </si>
  <si>
    <t>Příplatek za lepivost k hloubení rýh š do 2000 mm v hornině tř. 4</t>
  </si>
  <si>
    <t>-6332345</t>
  </si>
  <si>
    <t xml:space="preserve">Hloubení zapažených i nezapažených rýh šířky přes 600 do 2 000 mm  s urovnáním dna do předepsaného profilu a spádu v hornině tř. 4 Příplatek k cenám za lepivost horniny tř. 4</t>
  </si>
  <si>
    <t>358,632+3630,673</t>
  </si>
  <si>
    <t>3989,305*0,3 'Přepočtené koeficientem množství</t>
  </si>
  <si>
    <t>132401201</t>
  </si>
  <si>
    <t>Hloubení rýh š do 2000 mm v hornině tř. 5</t>
  </si>
  <si>
    <t>-262491768</t>
  </si>
  <si>
    <t xml:space="preserve">Hloubení zapažených i nezapažených rýh šířky přes 600 do 2 000 mm  s urovnáním dna do předepsaného profilu a spádu s použitím trhavin v hornině tř. 5 pro jakékoliv množství
A,B,C2.1.-4,D.2.1.a, D.2.1.b.1-1-11
</t>
  </si>
  <si>
    <t>(171,0-15,0)*1,235*(2,38-0,15)*0,1</t>
  </si>
  <si>
    <t>15,0*1,235*2,38*0,1</t>
  </si>
  <si>
    <t>(109,0-6,0)*1,235*1,95*0,1</t>
  </si>
  <si>
    <t>6,0*1,235*(1,95-0,15)*0,1</t>
  </si>
  <si>
    <t>10,0*1,235*(2,055-0,2-0,15)*0,1</t>
  </si>
  <si>
    <t>22,0*1,235*(2,055-0,2)*0,1</t>
  </si>
  <si>
    <t>1,5*(1,5-1,235)*(2,055-0,2-0,15)*0,1*2</t>
  </si>
  <si>
    <t>139,0*1,235*(1,84-0,2-0,15)*0,1</t>
  </si>
  <si>
    <t>1,5*(1,5-1,235)*(1,84+0,2-0,15)*0,1*3</t>
  </si>
  <si>
    <t>180,0*1,235*(2,5-0,2-0,15)*0,1</t>
  </si>
  <si>
    <t>1,5*(1,5-1,235)*(2,5-0,2-0,15)*0,1*7</t>
  </si>
  <si>
    <t>(237,0-9,0)*1,235*(3,55-0,2)*0,1</t>
  </si>
  <si>
    <t>9,0*1,235*(3,55-0,2-0,15)*0,1</t>
  </si>
  <si>
    <t>1,5*(1,5-1,235)*(3,55-0,2)*0,1*6</t>
  </si>
  <si>
    <t>(94,0-12,0)*1,235*(1,85-0,2)*0,1</t>
  </si>
  <si>
    <t>12,0*1,235*(1,85-0,2-0,15)*0,1</t>
  </si>
  <si>
    <t>1,5*(1,5-1,235)*(1,85-0,2)*0,1*4</t>
  </si>
  <si>
    <t>27</t>
  </si>
  <si>
    <t>151811131</t>
  </si>
  <si>
    <t>Osazení pažicího boxu hl výkopu do 4 m š do 1,2 m</t>
  </si>
  <si>
    <t>m2</t>
  </si>
  <si>
    <t>-704232117</t>
  </si>
  <si>
    <t xml:space="preserve">Zřízení pažicích boxů pro pažení a rozepření stěn rýh podzemního vedení hloubka výkopu do 4 m, šířka do 1,2 m
A,B,C2.1.-4,D.2.1.a, D.2.1.b.1-1-11
</t>
  </si>
  <si>
    <t>(3790,5-1873,5)*2,34*2</t>
  </si>
  <si>
    <t>171,0*2,38*2</t>
  </si>
  <si>
    <t>109,0*1,95*2</t>
  </si>
  <si>
    <t>32,0*2,055*2</t>
  </si>
  <si>
    <t>139,0*1,84*2</t>
  </si>
  <si>
    <t>180,0*2,5*2</t>
  </si>
  <si>
    <t>237,0*3,55*2</t>
  </si>
  <si>
    <t>94,0*1,85*2</t>
  </si>
  <si>
    <t>28</t>
  </si>
  <si>
    <t>151811231</t>
  </si>
  <si>
    <t>Odstranění pažicího boxu hl výkopu do 4 m š do 1,2 m</t>
  </si>
  <si>
    <t>-620975658</t>
  </si>
  <si>
    <t>Odstranění pažicích boxů pro pažení a rozepření stěn rýh podzemního vedení hloubka výkopu do 4 m, šířka do 1,2 m</t>
  </si>
  <si>
    <t>29</t>
  </si>
  <si>
    <t>161101101</t>
  </si>
  <si>
    <t>Svislé přemístění výkopku z horniny tř. 1 až 4 hl výkopu do 2,5 m</t>
  </si>
  <si>
    <t>979437073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</si>
  <si>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</si>
  <si>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do 100 m3</t>
  </si>
  <si>
    <t>23,87+310,893+356,963</t>
  </si>
  <si>
    <t>přes 100 m3</t>
  </si>
  <si>
    <t>(231,536+3167,52+3630,673)*0,5</t>
  </si>
  <si>
    <t>30</t>
  </si>
  <si>
    <t>161101151</t>
  </si>
  <si>
    <t>Svislé přemístění výkopku z horniny tř. 5 až 7 hl výkopu do 2,5 m</t>
  </si>
  <si>
    <t>-1327256822</t>
  </si>
  <si>
    <t xml:space="preserve">Svislé přemístění výkopku  bez naložení do dopravní nádoby avšak s vyprázdněním dopravní nádoby na hromadu nebo do dopravního prostředku z horniny tř. 5 až 7, při hloubce výkopu přes 1 do 2,5 m</t>
  </si>
  <si>
    <t>272,869*0,5</t>
  </si>
  <si>
    <t>31</t>
  </si>
  <si>
    <t>162701105</t>
  </si>
  <si>
    <t>Vodorovné přemístění do 10000 m výkopku/sypaniny z horniny tř. 1 až 4</t>
  </si>
  <si>
    <t>223283084</t>
  </si>
  <si>
    <t xml:space="preserve">Vodorovné přemístění výkopku nebo sypaniny po suchu  na obvyklém dopravním prostředku, bez naložení výkopku, avšak se složením bez rozhrnutí z horniny tř. 1 až 4 na vzdálenost přes 9 000 do 10 000 m
A,B,C2.1.-4,D.2.1.a, D.2.1.b.1-1-11
</t>
  </si>
  <si>
    <t>výkop</t>
  </si>
  <si>
    <t>rýhy</t>
  </si>
  <si>
    <t>23,87+231,536+311,516+3137,55+358,635+3630,673</t>
  </si>
  <si>
    <t>zásyp zeminou</t>
  </si>
  <si>
    <t>-15,0*1,235*(2,38-0,1-0,6)</t>
  </si>
  <si>
    <t>-(237,0-9,0)*1,235*(3,55-0,1-0,6-0,15)</t>
  </si>
  <si>
    <t>32</t>
  </si>
  <si>
    <t>162701155</t>
  </si>
  <si>
    <t>Vodorovné přemístění do 10000 m výkopku/sypaniny z horniny tř. 5 až 7</t>
  </si>
  <si>
    <t>1740170267</t>
  </si>
  <si>
    <t xml:space="preserve">Vodorovné přemístění výkopku nebo sypaniny po suchu  na obvyklém dopravním prostředku, bez naložení výkopku, avšak se složením bez rozhrnutí z horniny tř. 5 až 7 na vzdálenost přes 9 000 do 10 000 m</t>
  </si>
  <si>
    <t>272,869</t>
  </si>
  <si>
    <t>33</t>
  </si>
  <si>
    <t>171201201</t>
  </si>
  <si>
    <t>Uložení sypaniny na skládky</t>
  </si>
  <si>
    <t>-886818890</t>
  </si>
  <si>
    <t xml:space="preserve">Uložení sypaniny  na skládky</t>
  </si>
  <si>
    <t>6902,392+272,869</t>
  </si>
  <si>
    <t>34</t>
  </si>
  <si>
    <t>171201211</t>
  </si>
  <si>
    <t>Poplatek za uložení stavebního odpadu - zeminy a kameniva na skládce</t>
  </si>
  <si>
    <t>t</t>
  </si>
  <si>
    <t>2005151792</t>
  </si>
  <si>
    <t>Poplatek za uložení stavebního odpadu na skládce (skládkovné) zeminy a kameniva zatříděného do Katalogu odpadů pod kódem 170 504</t>
  </si>
  <si>
    <t>7175,261*1,6 'Přepočtené koeficientem množství</t>
  </si>
  <si>
    <t>37</t>
  </si>
  <si>
    <t>174101101</t>
  </si>
  <si>
    <t>Zásyp jam, šachet rýh nebo kolem objektů sypaninou se zhutněním</t>
  </si>
  <si>
    <t>-1931336532</t>
  </si>
  <si>
    <t xml:space="preserve">Zásyp sypaninou z jakékoliv horniny  s uložením výkopku ve vrstvách se zhutněním jam, šachet, rýh nebo kolem objektů v těchto vykopávkách
A,B,C2.1.-4,D.2.1.a, D.2.1.b.1-1-11
</t>
  </si>
  <si>
    <t>zeminou</t>
  </si>
  <si>
    <t>15,0*1,235*(2,38-0,1-0,6)</t>
  </si>
  <si>
    <t>(237,0-9,0)*1,235*(3,55-0,1-0,6-0,15)</t>
  </si>
  <si>
    <t>kamenivem</t>
  </si>
  <si>
    <t>(3790,5-1873,5)*1,235*(2,34-0,1-0,6-0,2)</t>
  </si>
  <si>
    <t>(171,0-15,0)*1,235*(2,38-0,1-0,6-0,15)</t>
  </si>
  <si>
    <t>(109,0-6,0)*1,235*(1,95-0,1-0,6)</t>
  </si>
  <si>
    <t>6,0*1,235*(1,95-0,1-0,6-0,15)</t>
  </si>
  <si>
    <t>10,0*1,235*(2,055-0,1-0,6-0,15)</t>
  </si>
  <si>
    <t>22,0*1,235*(2,055-0,1-0,6)</t>
  </si>
  <si>
    <t>139,0*1,235*(1,84-0,1-0,6-0,15)</t>
  </si>
  <si>
    <t>180,0*1,235*(2,5-0,1-0,6-0,15)</t>
  </si>
  <si>
    <t>9,0*1,235*(3,55-0,1-0,6-0,15)</t>
  </si>
  <si>
    <t>(94,0-12,0)*1,235*(1,85-0,1-0,6)</t>
  </si>
  <si>
    <t>12,0*1,235*(1,85-0,1-0,6-0,15)</t>
  </si>
  <si>
    <t>38</t>
  </si>
  <si>
    <t>M</t>
  </si>
  <si>
    <t>58344197</t>
  </si>
  <si>
    <t>štěrkodrť frakce 0/63</t>
  </si>
  <si>
    <t>2054230689</t>
  </si>
  <si>
    <t>4621,06</t>
  </si>
  <si>
    <t>4621,06*1,91 'Přepočtené koeficientem množství</t>
  </si>
  <si>
    <t>35</t>
  </si>
  <si>
    <t>175151101</t>
  </si>
  <si>
    <t>Obsypání potrubí strojně sypaninou bez prohození, uloženou do 3 m</t>
  </si>
  <si>
    <t>1880652073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</si>
  <si>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</si>
  <si>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 xml:space="preserve">4. část </t>
  </si>
  <si>
    <t>(3790,5-1873,5)*1,235*0,6</t>
  </si>
  <si>
    <t>-1917,0*0,0781</t>
  </si>
  <si>
    <t>171,0*1,235*0,6</t>
  </si>
  <si>
    <t>-171,0*0,0781</t>
  </si>
  <si>
    <t>109,0*1,235*0,6</t>
  </si>
  <si>
    <t>-109,0*0,0781</t>
  </si>
  <si>
    <t>32,0*1,235*0,6</t>
  </si>
  <si>
    <t>-32,0*0,0781</t>
  </si>
  <si>
    <t>139,0*1,235*0,6</t>
  </si>
  <si>
    <t>-139,0*0,0781</t>
  </si>
  <si>
    <t>180,0*1,235*0,6</t>
  </si>
  <si>
    <t>-180,0*0,0781</t>
  </si>
  <si>
    <t>237,0*1,235*0,6</t>
  </si>
  <si>
    <t>-237,0*0,0781</t>
  </si>
  <si>
    <t>94*1,235*0,6</t>
  </si>
  <si>
    <t>-94,0*0,0781</t>
  </si>
  <si>
    <t>36</t>
  </si>
  <si>
    <t>58337302</t>
  </si>
  <si>
    <t>štěrkopísek frakce 0/16</t>
  </si>
  <si>
    <t>897329896</t>
  </si>
  <si>
    <t>1908,489*2,0</t>
  </si>
  <si>
    <t>39</t>
  </si>
  <si>
    <t>181451311</t>
  </si>
  <si>
    <t>Založení trávníku strojně v jedné operaci v rovině</t>
  </si>
  <si>
    <t>1917713407</t>
  </si>
  <si>
    <t>Založení trávníku strojně výsevem včetně utažení na ploše v rovině nebo na svahu do 1:5</t>
  </si>
  <si>
    <t>(237,0-9,0)*1,235</t>
  </si>
  <si>
    <t>40</t>
  </si>
  <si>
    <t>00572100</t>
  </si>
  <si>
    <t>osivo jetelotráva intenzivní víceletá</t>
  </si>
  <si>
    <t>kg</t>
  </si>
  <si>
    <t>1737490466</t>
  </si>
  <si>
    <t>281,58*0,03 'Přepočtené koeficientem množství</t>
  </si>
  <si>
    <t>41</t>
  </si>
  <si>
    <t>182301122</t>
  </si>
  <si>
    <t>Rozprostření ornice pl do 500 m2 ve svahu přes 1:5 tl vrstvy do 150 mm</t>
  </si>
  <si>
    <t>817445731</t>
  </si>
  <si>
    <t>Rozprostření a urovnání ornice ve svahu sklonu přes 1:5 při souvislé ploše do 500 m2, tl. vrstvy přes 100 do 150 mm</t>
  </si>
  <si>
    <t>42</t>
  </si>
  <si>
    <t>119003217</t>
  </si>
  <si>
    <t>Mobilní plotová zábrana vyplněná dráty výšky do 1,5 m pro zabezpečení výkopu zřízení</t>
  </si>
  <si>
    <t>1185097537</t>
  </si>
  <si>
    <t>Pomocné konstrukce při zabezpečení výkopu svislé ocelové mobilní oplocení, výšky do 1,5 m panely vyplněné dráty zřízení</t>
  </si>
  <si>
    <t>(3790,5-1873,5)*2</t>
  </si>
  <si>
    <t>171,0*2</t>
  </si>
  <si>
    <t>109,0*2</t>
  </si>
  <si>
    <t>32,0*2</t>
  </si>
  <si>
    <t>139,0*2</t>
  </si>
  <si>
    <t>180,0*2</t>
  </si>
  <si>
    <t>237*2</t>
  </si>
  <si>
    <t>94,0*2</t>
  </si>
  <si>
    <t>43</t>
  </si>
  <si>
    <t>119003218</t>
  </si>
  <si>
    <t>Mobilní plotová zábrana vyplněná dráty výšky do 1,5 m pro zabezpečení výkopu odstranění</t>
  </si>
  <si>
    <t>319302299</t>
  </si>
  <si>
    <t>Pomocné konstrukce při zabezpečení výkopu svislé ocelové mobilní oplocení, výšky do 1,5 m panely vyplněné dráty odstranění</t>
  </si>
  <si>
    <t>44</t>
  </si>
  <si>
    <t>190-R</t>
  </si>
  <si>
    <t>zkoušky hutnění</t>
  </si>
  <si>
    <t>soubor</t>
  </si>
  <si>
    <t>1965623249</t>
  </si>
  <si>
    <t>Zemní práce - přípravné a přidružené práce</t>
  </si>
  <si>
    <t>45</t>
  </si>
  <si>
    <t>113107242</t>
  </si>
  <si>
    <t>Odstranění podkladu živičného tl 100 mm strojně pl přes 200 m2</t>
  </si>
  <si>
    <t>-573971423</t>
  </si>
  <si>
    <t xml:space="preserve">Odstranění podkladů nebo krytů strojně plochy jednotlivě přes 200 m2 s přemístěním hmot na skládku na vzdálenost do 20 m nebo s naložením na dopravní prostředek živičných, o tl. vrstvy přes 50 do 100 mm
A,B,C2.1.-4,D.2.1.a, D.2.1.b.1-1-11
</t>
  </si>
  <si>
    <t>(171,0-15,0)*(1,235+0,5*2)</t>
  </si>
  <si>
    <t>(171,0-15,0)*1,235</t>
  </si>
  <si>
    <t>6,0*1,235</t>
  </si>
  <si>
    <t>6,0*(1,235+0,5*2)</t>
  </si>
  <si>
    <t xml:space="preserve">stoka  B12-7a</t>
  </si>
  <si>
    <t>10,0*1,235</t>
  </si>
  <si>
    <t>10,0*(1,235+0,5*2)</t>
  </si>
  <si>
    <t>139,0*1,235</t>
  </si>
  <si>
    <t>139,0*(1,235+0,5*2)</t>
  </si>
  <si>
    <t>180,0*(1,235+0,5*2)</t>
  </si>
  <si>
    <t>180,0*1,235</t>
  </si>
  <si>
    <t>9,0*1,235</t>
  </si>
  <si>
    <t>9,0*(1,235+0,5*2)</t>
  </si>
  <si>
    <t>12,0*1,235</t>
  </si>
  <si>
    <t>12,0*(1,235+0,5*2)</t>
  </si>
  <si>
    <t>47</t>
  </si>
  <si>
    <t>113107243</t>
  </si>
  <si>
    <t>Odstranění podkladu živičného tl 150 mm strojně pl přes 200 m2</t>
  </si>
  <si>
    <t>-172052256</t>
  </si>
  <si>
    <t xml:space="preserve">Odstranění podkladů nebo krytů strojně plochy jednotlivě přes 200 m2 s přemístěním hmot na skládku na vzdálenost do 20 m nebo s naložením na dopravní prostředek živičných, o tl. vrstvy přes 100 do 150 mm
A,B,C2.1.-4,D.2.1.a, D.2.1.b.1-1-11
</t>
  </si>
  <si>
    <t>(3790,5-1873,5)*(1,235+0,25*2)</t>
  </si>
  <si>
    <t>Podkladní a vedlejší konstrukce kromě vozovek a železničního svršku</t>
  </si>
  <si>
    <t>51</t>
  </si>
  <si>
    <t>451572111</t>
  </si>
  <si>
    <t>Lože pod potrubí otevřený výkop z kameniva drobného těženého</t>
  </si>
  <si>
    <t>413172627</t>
  </si>
  <si>
    <t xml:space="preserve">Lože pod potrubí, stoky a drobné objekty v otevřeném výkopu z kameniva drobného těženého 0 až 4 mm
příl.č. A,B,C2.1.-4,D.2.1.a, D.2.1.b.1-1-11
</t>
  </si>
  <si>
    <t>(3790,5-1873,5)*1,235*0,1</t>
  </si>
  <si>
    <t>171,0*1,235*0,1</t>
  </si>
  <si>
    <t>109,0*1,235*0,1</t>
  </si>
  <si>
    <t>32,0*1,235*0,1</t>
  </si>
  <si>
    <t>stzoka B12-8</t>
  </si>
  <si>
    <t>139,0*1,235*0,1</t>
  </si>
  <si>
    <t>180,0*1,235*0,1</t>
  </si>
  <si>
    <t>237,0*1,235*0,1</t>
  </si>
  <si>
    <t>94,0*1,235*0,1</t>
  </si>
  <si>
    <t>56</t>
  </si>
  <si>
    <t>Podkladní vrstvy komunikací, letišť a ploch</t>
  </si>
  <si>
    <t>54</t>
  </si>
  <si>
    <t>565145111</t>
  </si>
  <si>
    <t>Asfaltový beton vrstva podkladní ACP 16 (obalované kamenivo OKS) tl 60 mm š do 3 m</t>
  </si>
  <si>
    <t>1277302856</t>
  </si>
  <si>
    <t xml:space="preserve">Asfaltový beton vrstva podkladní ACP 16 (obalované kamenivo střednězrnné - OKS)  s rozprostřením a zhutněním v pruhu šířky do 3 m, po zhutnění tl. 60 mm</t>
  </si>
  <si>
    <t>(3790,5-1873,5)*1,235</t>
  </si>
  <si>
    <t>53</t>
  </si>
  <si>
    <t>565155111</t>
  </si>
  <si>
    <t>Asfaltový beton vrstva podkladní ACP 16 (obalované kamenivo OKS) tl 70 mm š do 3 m</t>
  </si>
  <si>
    <t>1261675076</t>
  </si>
  <si>
    <t xml:space="preserve">Asfaltový beton vrstva podkladní ACP 16 (obalované kamenivo střednězrnné - OKS)  s rozprostřením a zhutněním v pruhu šířky do 3 m, po zhutnění tl. 70 mm</t>
  </si>
  <si>
    <t>57</t>
  </si>
  <si>
    <t>Kryty pozemních komunikací letišť a ploch z kameniva nebo živičné</t>
  </si>
  <si>
    <t>55</t>
  </si>
  <si>
    <t>577134131</t>
  </si>
  <si>
    <t>Asfaltový beton vrstva obrusná ACO 11 (ABS) tř. I tl 40 mm š do 3 m z modifikovaného asfaltu</t>
  </si>
  <si>
    <t>-2127325543</t>
  </si>
  <si>
    <t xml:space="preserve">Asfaltový beton vrstva obrusná ACO 11 (ABS)  s rozprostřením a se zhutněním z modifikovaného asfaltu v pruhu šířky do 3 m, po zhutnění tl. 40 mm
A,B,C2.1.-4,D.2.1.a, D.2.1.b.1-1-11
</t>
  </si>
  <si>
    <t>tl. 80 mm = 2x40 mm - místní komunikace</t>
  </si>
  <si>
    <t>(171,0-15,0)*(1,235+0,5*2)*2</t>
  </si>
  <si>
    <t>(171,0-15,0)*1,235*2</t>
  </si>
  <si>
    <t>6,0*1,235*2</t>
  </si>
  <si>
    <t>6,0*(1,235+0,5*2)*2</t>
  </si>
  <si>
    <t>10,0*1,235*2</t>
  </si>
  <si>
    <t>10,0*(1,235+0,5*2)*2</t>
  </si>
  <si>
    <t>139,0*1,235*2</t>
  </si>
  <si>
    <t>139,0*(1,235+0,5*2)*2</t>
  </si>
  <si>
    <t>180,0*(1,235+0,5*2)*2</t>
  </si>
  <si>
    <t>180,0*1,235*2</t>
  </si>
  <si>
    <t>9,0*1,235*2</t>
  </si>
  <si>
    <t>9,0*(1,235+0,5*2)*2</t>
  </si>
  <si>
    <t>12,0*1,235*2</t>
  </si>
  <si>
    <t>12,0*(1,235+0,5*2)*2</t>
  </si>
  <si>
    <t>577165111</t>
  </si>
  <si>
    <t>Asfaltový beton vrstva obrusná ACO 16 (ABH) tl 70 mm š do 3 m z nemodifikovaného asfaltu</t>
  </si>
  <si>
    <t>1033527304</t>
  </si>
  <si>
    <t xml:space="preserve">Asfaltový beton vrstva obrusná ACO 16 (ABH)  s rozprostřením a zhutněním z nemodifikovaného asfaltu, po zhutnění v pruhu šířky do 3 m tl. 70 mm
A,B,C2.1.-4,D.2.1.a, D.2.1.b.1-1-11
</t>
  </si>
  <si>
    <t>577166111</t>
  </si>
  <si>
    <t>Asfaltový beton vrstva ložní ACL 22 (ABVH) tl 70 mm š do 3 m z nemodifikovaného asfaltu</t>
  </si>
  <si>
    <t>-612856886</t>
  </si>
  <si>
    <t xml:space="preserve">Asfaltový beton vrstva ložní ACL 22 (ABVH)  s rozprostřením a zhutněním z nemodifikovaného asfaltu v pruhu šířky do 3 m, po zhutnění tl. 70 mm
A,B,C2.1.-4,D.2.1.a, D.2.1.b.1-1-11
</t>
  </si>
  <si>
    <t>87</t>
  </si>
  <si>
    <t>Potrubí z trub plastických a skleněných</t>
  </si>
  <si>
    <t>58</t>
  </si>
  <si>
    <t>871370420</t>
  </si>
  <si>
    <t>Montáž kanalizačního potrubí korugovaného SN 12 z polypropylenu DN 300</t>
  </si>
  <si>
    <t>-1316445874</t>
  </si>
  <si>
    <t xml:space="preserve">Montáž kanalizačního potrubí z plastů z polypropylenu PP korugovaného nebo žebrovaného SN 12 DN 300
A,B,C2.1.-4,D.2.1.a, D.2.1.b.1-1-11
</t>
  </si>
  <si>
    <t>3790,5-1873,5</t>
  </si>
  <si>
    <t>171,0</t>
  </si>
  <si>
    <t>109</t>
  </si>
  <si>
    <t>139,0</t>
  </si>
  <si>
    <t>180,0</t>
  </si>
  <si>
    <t>237,0</t>
  </si>
  <si>
    <t>94,0</t>
  </si>
  <si>
    <t>59</t>
  </si>
  <si>
    <t>ELM.0557</t>
  </si>
  <si>
    <t xml:space="preserve">Trubka kanalizační-žebrované hrdlové  kanalizační potrubí PP SN 10 DN 300 mm (plné žebro v řezu stěny)</t>
  </si>
  <si>
    <t>-533853726</t>
  </si>
  <si>
    <t>Trubka kanalizační-žebrované hrdlové kanalizační potrubí PP SN 12 DN 300 (plné žebro v řezu stěny)</t>
  </si>
  <si>
    <t>P</t>
  </si>
  <si>
    <t>Poznámka k položce:_x000d_
žebrovaná, PP, hnědá</t>
  </si>
  <si>
    <t>2879*1,015 'Přepočtené koeficientem množství</t>
  </si>
  <si>
    <t>89</t>
  </si>
  <si>
    <t>Ostatní konstrukce</t>
  </si>
  <si>
    <t>70</t>
  </si>
  <si>
    <t>89000</t>
  </si>
  <si>
    <t>Prohlídka potrubí TV kamerou vč. záznamu</t>
  </si>
  <si>
    <t>-788260681</t>
  </si>
  <si>
    <t xml:space="preserve">Prohlídka potrubí TV kamerou vč. záznamu
A,B,C2.1.-4,D.2.1.a, D.2.1.b.1-1-11
</t>
  </si>
  <si>
    <t xml:space="preserve"> část 4</t>
  </si>
  <si>
    <t>109,0</t>
  </si>
  <si>
    <t>139</t>
  </si>
  <si>
    <t>180</t>
  </si>
  <si>
    <t>237</t>
  </si>
  <si>
    <t>B12-11</t>
  </si>
  <si>
    <t>94</t>
  </si>
  <si>
    <t>68</t>
  </si>
  <si>
    <t>892372111</t>
  </si>
  <si>
    <t>Zabezpečení konců potrubí DN do 300 při tlakových zkouškách vodou</t>
  </si>
  <si>
    <t>kus</t>
  </si>
  <si>
    <t>1729704702</t>
  </si>
  <si>
    <t>Tlakové zkoušky vodou zabezpečení konců potrubí při tlakových zkouškách DN do 300</t>
  </si>
  <si>
    <t>66</t>
  </si>
  <si>
    <t>892381111</t>
  </si>
  <si>
    <t>Tlaková zkouška vodou potrubí DN 250, DN 300 nebo 350</t>
  </si>
  <si>
    <t>-247195799</t>
  </si>
  <si>
    <t xml:space="preserve">Tlakové zkoušky vodou na potrubí DN 250, 300 nebo 350
A,B,C2.1.-4,D.2.1.a, D.2.1.b.1-1-11
</t>
  </si>
  <si>
    <t>32,0</t>
  </si>
  <si>
    <t>62</t>
  </si>
  <si>
    <t>8944111-R</t>
  </si>
  <si>
    <t>D+M vstupní šachta kanalizační, prefabrikovaná, vnitřní průměr 1000 mm DIN 4034.1 z bet C40/50-XA1,tl.stěny 120mm, pr.hloubka cca 2,5m,nástupnice a žlab šacht.dna v provedení beton s čedičovým obkladem</t>
  </si>
  <si>
    <t>1817285910</t>
  </si>
  <si>
    <t xml:space="preserve">D+M vstupní šachta kanalizační, prefabrikovaná, vnitřní průměr 1000 mm DIN 4034.1 z bet C40/50-XA1,tl.stěny 120mm, pr.hloubka cca 2,5m,nástupnice a žlab šacht.dna v provedení beton s čedičovým obkladem
A,B,C2.1.-4,D.2.1.a, D.1.a.1,D.2.1.b.1-1-11
</t>
  </si>
  <si>
    <t xml:space="preserve">Poznámka k položce:_x000d_
Na trase jednotlivých stok jsou  navrženy vodotěsné, betonové šachty z prefabrikovaných dílců. śachtová dna budou vnitřního průměru min. DN 1000 MM TYP Q.1 ĆSN EN 1917, komíny budou vnitřního průměru DN 1000. V případě šachty DN 1000 bude tloušťka stěn prefabrikátů 120 mm._x000d_
Šachty budou uloženy na pokladní betonovou desku tl. 100 mm z betonu C 12/15 umístěnou na hutněný štěrkopískový podsyp tl. 100 mm._x000d_
Nástupnice a žlab šachtového dna budou betonové, opatřené čedičovým obkladem, Žlab bude proveden do výšky 3/4 průměru profilu potrubí. Nástupnice budou s protiskluzovou úpravou třídy R11 dle DIN 51130._x000d_
Vodotěsnost spojů prefabrikátů šachet bude zajištěna elastomerovým těsněním určeným k provádění vodotěsných spojů mezi betonovými stavebními dílci _x000d_
Ve skružích budou osazena ocelová stupadla s PE povlakem dle DIN 19555-A-ST, horní bude kapsové_x000d_
Šachty budou vyrobeny z betonu pevnostní třídy C 40/50, se stupněm vlivu prostředí XA1._x000d_
Povrchová úprava vnějšího pláště šachty bude zajištěna hydroizolačním krystalizačním nátěrem na zvýšení odolnosti betonu proti kapalinám</t>
  </si>
  <si>
    <t>49</t>
  </si>
  <si>
    <t>64</t>
  </si>
  <si>
    <t>899104112</t>
  </si>
  <si>
    <t>Osazení poklopů litinových nebo ocelových včetně rámů pro třídu zatížení D400, E600</t>
  </si>
  <si>
    <t>-1196824931</t>
  </si>
  <si>
    <t>Osazení poklopů litinových a ocelových včetně rámů pro třídu zatížení D400, E600</t>
  </si>
  <si>
    <t>49+5+3+2+3+7+6+4</t>
  </si>
  <si>
    <t>65</t>
  </si>
  <si>
    <t>55241017.1</t>
  </si>
  <si>
    <t>poklop šachtový litinový kruhový DN 600 bez ventilace tř D 400 pro běžný provoz</t>
  </si>
  <si>
    <t>456067299</t>
  </si>
  <si>
    <t>63</t>
  </si>
  <si>
    <t>nab-32-R</t>
  </si>
  <si>
    <t>Povrchová ochrana vnějšího pláště šachty hydroizolačním krystalickým nátěrem na zvýšení odolnosti betonu proti kapalinám</t>
  </si>
  <si>
    <t>58646165</t>
  </si>
  <si>
    <t>91</t>
  </si>
  <si>
    <t>Doplňující konstrukce a práce pozemních komunikací, letišť a ploch</t>
  </si>
  <si>
    <t>72</t>
  </si>
  <si>
    <t>919732211</t>
  </si>
  <si>
    <t>Styčná spára napojení nového živičného povrchu na stávající za tepla š 15 mm hl 25 mm s prořezáním</t>
  </si>
  <si>
    <t>-661971174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</si>
  <si>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</si>
  <si>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71</t>
  </si>
  <si>
    <t>919735112</t>
  </si>
  <si>
    <t>Řezání stávajícího živičného krytu hl do 100 mm</t>
  </si>
  <si>
    <t>2069747626</t>
  </si>
  <si>
    <t xml:space="preserve">Řezání stávajícího živičného krytu nebo podkladu  hloubky přes 50 do 100 mm</t>
  </si>
  <si>
    <t>(171,0-15,0)*2</t>
  </si>
  <si>
    <t>6,0*2</t>
  </si>
  <si>
    <t>10,0*2</t>
  </si>
  <si>
    <t>stoka B8</t>
  </si>
  <si>
    <t>9,0*2</t>
  </si>
  <si>
    <t>B-11</t>
  </si>
  <si>
    <t>12,0*2</t>
  </si>
  <si>
    <t>95</t>
  </si>
  <si>
    <t>Různé dokončovací konstrukce a práce pozemních staveb</t>
  </si>
  <si>
    <t>73</t>
  </si>
  <si>
    <t>950</t>
  </si>
  <si>
    <t>statické zajištění objektů</t>
  </si>
  <si>
    <t>mb/MP</t>
  </si>
  <si>
    <t>1910869954</t>
  </si>
  <si>
    <t xml:space="preserve">statické zajištění objektů
A,B,C2.1.-4,D.2.1.a, 
</t>
  </si>
  <si>
    <t>č.p. 1816</t>
  </si>
  <si>
    <t>10,0</t>
  </si>
  <si>
    <t>č.p. 5600/1</t>
  </si>
  <si>
    <t>25,0</t>
  </si>
  <si>
    <t>č.p. 1845</t>
  </si>
  <si>
    <t>12,0</t>
  </si>
  <si>
    <t>99</t>
  </si>
  <si>
    <t>Přesun hmot a manipulace se sutí</t>
  </si>
  <si>
    <t>75</t>
  </si>
  <si>
    <t>998276101</t>
  </si>
  <si>
    <t>Přesun hmot pro trubní vedení z trub z plastických hmot otevřený výkop</t>
  </si>
  <si>
    <t>-470916836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</si>
  <si>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</si>
  <si>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</si>
  <si>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</si>
  <si>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76</t>
  </si>
  <si>
    <t>997221551</t>
  </si>
  <si>
    <t>Vodorovná doprava suti ze sypkých materiálů do 1 km</t>
  </si>
  <si>
    <t>1361764254</t>
  </si>
  <si>
    <t xml:space="preserve">Vodorovná doprava suti  bez naložení, ale se složením a s hrubým urovnáním ze sypkých materiálů, na vzdálenost do 1 km</t>
  </si>
  <si>
    <t>77</t>
  </si>
  <si>
    <t>997221559</t>
  </si>
  <si>
    <t>Příplatek ZKD 1 km u vodorovné dopravy suti ze sypkých materiálů</t>
  </si>
  <si>
    <t>122366050</t>
  </si>
  <si>
    <t xml:space="preserve">Vodorovná doprava suti  bez naložení, ale se složením a s hrubým urovnáním Příplatek k ceně za každý další i započatý 1 km přes 1 km</t>
  </si>
  <si>
    <t>1441,875*9 'Přepočtené koeficientem množství</t>
  </si>
  <si>
    <t>78</t>
  </si>
  <si>
    <t>997221611</t>
  </si>
  <si>
    <t>Nakládání suti na dopravní prostředky pro vodorovnou dopravu</t>
  </si>
  <si>
    <t>1014546297</t>
  </si>
  <si>
    <t xml:space="preserve">Nakládání na dopravní prostředky  pro vodorovnou dopravu suti</t>
  </si>
  <si>
    <t>79</t>
  </si>
  <si>
    <t>997221845</t>
  </si>
  <si>
    <t>Poplatek za uložení na skládce (skládkovné) odpadu asfaltového bez dehtu kód odpadu 170 302</t>
  </si>
  <si>
    <t>979209521</t>
  </si>
  <si>
    <t>Poplatek za uložení stavebního odpadu na skládce (skládkovné) asfaltového bez obsahu dehtu zatříděného do Katalogu odpadů pod kódem 170 302</t>
  </si>
  <si>
    <t>TZ 01.2 - Domovní kanalizační přípojky</t>
  </si>
  <si>
    <t>8 - Trubní vedení</t>
  </si>
  <si>
    <t>Trubní vedení</t>
  </si>
  <si>
    <t>8711-R200.1</t>
  </si>
  <si>
    <t xml:space="preserve">D+M Kanalizační přípojky  - materiál hrdlové kanalizační potrubí z  PVC-U KG SN min. 8, rozměrová řada dle ČSN EN 1401, profil DN 150- otevřeným výkopem</t>
  </si>
  <si>
    <t>996335481</t>
  </si>
  <si>
    <t xml:space="preserve">D+M Kanalizační přípojky - materiál hrdlové kanalizační potrubí z  PVC-U KG SN min. 8, rozměrová řada dle ČSN EN 1401, profil DN 150;
A.,B.,C.2.3-4, D.2.1.a,D.2.1.b.1.-4,D.2.1.b.9</t>
  </si>
  <si>
    <t xml:space="preserve">Poznámka k položce:_x000d_
Poznámka k položce:, _napojení na kanalizaci přímo do vstupních šachet nebo mezi vstupními šachtami pomocí typiz.odboček;, _včet. ke každé přípojce jednoosá tvarovka pro případné vyrovnání směru a sklonu (1ks/ přípojku) a přechodový kus na materiál přípojky stávající napojované části ( např. plast, kamenina, beton);, _včet. všech ostatních tvarovek ( armatur) a ostatních materiálů nutných pro zřízení a napojení kanalizačních přípojek;, _včet.obsypu reviz.šachet hutněným štěrkopískem;, _včet. zemních prací - výkop rýhy včetně demontáže krytu v šířce rýhy, pažení a odpažení rýhy pro podzemní vedení, svislé přemístění výkopku, odvoz přebytečné zeminy na skládku, lože pod potrubí a šachty, obsyp, zásyp a uvedení veškerých dotčených ploch do původního stavu, čerpání podzemní vody, popř. převádění odpadních vod po dobu výstavby;, , _TZ 01.2 - Kanalizační přípojky , Součásti stavby je výstavba domovních kanalizačních přípojek umístěných na veřejně přístupném prostranství k jednotlivým nemovitostem. , Převážně je navrženo uložení potrubí kanalizačních přípojek do otevřené pažené rýhy. Přípojky k objektům na protilehlou stranu krajské silnice III/45810 - Ježnická, budou provedeny  za použití bezvýkopé technologie se současným odvrtáním vytěžené zeminyn. Startovací šachta ja nevržena rozměrů 2,0*2,5 m , cílová 1,0x1,0. </t>
  </si>
  <si>
    <t>P16-17; 19;21;23; 25-26;28;30-32;34-36;38-39; 41-44;47; 49; 51-55;57; 58a-60; 64;; 66;67a;69-71;73; 77a-79</t>
  </si>
  <si>
    <t>2,5+4,8+3,5+2,2+10,3+6,0+4,1+3,3+2,8+2,8+4,3+4,2+5,7+4,0+4,9+3,5+1,7+3,6+2,9+4,2+3,3+2,7</t>
  </si>
  <si>
    <t>2,4+3,1+3,0+2,5+2,8+3,9+3,2+3,3+3,8+3,7+2,3+1,6+2,2+2,0+1,4+2,8+3,1+2,3+2,1+2,0</t>
  </si>
  <si>
    <t>P1a-P3</t>
  </si>
  <si>
    <t>2,1+1,9+2,1+2,2</t>
  </si>
  <si>
    <t>P1</t>
  </si>
  <si>
    <t>P1-4</t>
  </si>
  <si>
    <t>1,5+2,4+2,3+2,5</t>
  </si>
  <si>
    <t>P1-6</t>
  </si>
  <si>
    <t>2,8+1,8+1,7+1,5+1,7+3,4+1,7</t>
  </si>
  <si>
    <t>1,6+2,2+1,6+1,8</t>
  </si>
  <si>
    <t>8711-R201</t>
  </si>
  <si>
    <t xml:space="preserve">D+M Kanalizační přípojky  - materiál hrdlové kanalizační potrubí z  PVC-U KG SN min. 8, rozměrová řada dle ČSN EN 1401, profil DN 150;- protlakem</t>
  </si>
  <si>
    <t>-1596322301</t>
  </si>
  <si>
    <t xml:space="preserve">D+M Kanalizační přípojky - materiál hrdlové kanalizační potrubí z  PVC-U KG SN min. 8, rozměrová řada dle ČSN EN 1401, profil DN 150;
A.,B.,C.2.3-4, D.2.1.a,D.2.1.b.1.-2,D.2.1.b.9</t>
  </si>
  <si>
    <t>P18; 20; 22;24;27;29;33;37;40;45-46;48;50;56-56a;58;61-63;65;67;68;72;74-77;</t>
  </si>
  <si>
    <t>2,1+5,5+5,1+5,4+5,2+8,9+8,2+4,9+5,0+4,3+5,5+4,5+5,2+5,6+8,1+8,1+7,4+4,6+5,1+3,9+5,2+5,3+5,2+4,0+4,9+4,8+4,4</t>
  </si>
  <si>
    <t>8944116-R400</t>
  </si>
  <si>
    <t>D+M Revizní plast.šachta materiál PP DN 400mm s D+M litin.poklopem pro zatížení dle umístění tř.A15-D400; složení šachty z šacht.dna, šachtové korug.roury, plast.kónusu a teleskopické roury ( adaptérem) a betonovým roznášecím prstencem</t>
  </si>
  <si>
    <t>1282476946</t>
  </si>
  <si>
    <t>D+M Revizní plast.šachta materiál PP DN 400mm s D+M litin.poklopem pro zatížení dle umístění tř.A15-D400; složení šachty z šacht.dna, šachtové korug.roury, plast.kónusu a teleskopické roury ( adaptérem) a betonovým roznášecím prstencem
A.,B.,C.2.1-4, D.2.1.a,D.2.1.b.1.-1-11,D.2.1.b.9</t>
  </si>
  <si>
    <t xml:space="preserve">Poznámka k položce:_x000d_
Poznámka k položce:, _Šachty budou umístěny na hutněný štěrkopískový podsyp tl. 100 mm., Po uložení šachty bude postupně prováděn obsyp šachty společně s potrubím drceným kamenivem frakce 0-16  mm hutněný rovnoměrně po obou stranách do výše 300 mm nad vrchol potrubí ve vrstvách po 150 mm., </t>
  </si>
  <si>
    <t>4. část B-12</t>
  </si>
  <si>
    <t>00-00 - Ostatní a vedlejší náklady</t>
  </si>
  <si>
    <t>1 - Vedlejší náklady</t>
  </si>
  <si>
    <t xml:space="preserve">    1.1 - Zařízení staveniště</t>
  </si>
  <si>
    <t xml:space="preserve">    1.10. - Zajištění geotechnika</t>
  </si>
  <si>
    <t xml:space="preserve">    1.11. - Doprovodné objekty - zajištění propagace projektu (velkoplošný panel, pamětní deska)</t>
  </si>
  <si>
    <t xml:space="preserve">    1.2 - Připojení zařízení staveniště na jednotlivá média</t>
  </si>
  <si>
    <t xml:space="preserve">    1.3 - Vytýčení stávajících inž. sítí</t>
  </si>
  <si>
    <t xml:space="preserve">    1.4 - Zabezpečení podmínek dle Plánu bezpečnosti práce</t>
  </si>
  <si>
    <t xml:space="preserve">    1.5 - Zajištění čištění komunikací</t>
  </si>
  <si>
    <t xml:space="preserve">    1.6. - Zajištění obslužnosti komunikací a dočasné dopravní značení</t>
  </si>
  <si>
    <t xml:space="preserve">    1.7 - Projednání podmínek s majiteli pozemků</t>
  </si>
  <si>
    <t xml:space="preserve">    1.8. - Nájem komunikace po dobu výstavby</t>
  </si>
  <si>
    <t xml:space="preserve">    1.9. - Zajištění hydrogeologa</t>
  </si>
  <si>
    <t>2 - Ostatní náklady</t>
  </si>
  <si>
    <t xml:space="preserve">    2.1. - Zajištění skládek a materiálů</t>
  </si>
  <si>
    <t xml:space="preserve">    2.10. - Zkoušky a testování</t>
  </si>
  <si>
    <t xml:space="preserve">    2.11. - Monitoring vlivu stavby na objekty</t>
  </si>
  <si>
    <t xml:space="preserve">    2.12 - Náklady na projednání a zajištění připojení nemovitostí</t>
  </si>
  <si>
    <t xml:space="preserve">    2.13. - Monitoring studní</t>
  </si>
  <si>
    <t xml:space="preserve">    2.14. - Kompletační činnost</t>
  </si>
  <si>
    <t xml:space="preserve">    2.2 - Monitoring podzemních vod</t>
  </si>
  <si>
    <t xml:space="preserve">    2.3. - Havarijní plán objektu</t>
  </si>
  <si>
    <t xml:space="preserve">    2.4. - Plán ochrany životního prostředí a jeho zabezpečení</t>
  </si>
  <si>
    <t xml:space="preserve">    2.5. - Plán dodržování a kontroly kvality a a jeho zabezpečení</t>
  </si>
  <si>
    <t xml:space="preserve">    2.6. - 2.6.</t>
  </si>
  <si>
    <t xml:space="preserve">    2.7. - Dokumentace změn pro realizaci</t>
  </si>
  <si>
    <t xml:space="preserve">    2.8. - Dokumentace skutečného provedení</t>
  </si>
  <si>
    <t xml:space="preserve">    2.9. - Kanalizační řad</t>
  </si>
  <si>
    <t>Vedlejší náklady</t>
  </si>
  <si>
    <t>1.1</t>
  </si>
  <si>
    <t>Zařízení staveniště</t>
  </si>
  <si>
    <t>1.1.1</t>
  </si>
  <si>
    <t>ZS zhotovitele - provozní objekty, šatny, sociální objekty, komplet instalace, provoz, odstranění</t>
  </si>
  <si>
    <t>kpl</t>
  </si>
  <si>
    <t>-204441981</t>
  </si>
  <si>
    <t>ZS zhotovitele - provozní objekty, šatny, sociální objekty, komplet instalace, provoz, odstranění
Provozní objekty: kryté plechové uzamykatelné sklady, volné sklady - potrubí, prefa díly a pod. Oplocení, osvětlení, napojení na média, mobilní WC, uvedení plochy do původného stavu, atd.</t>
  </si>
  <si>
    <t>1.1.2</t>
  </si>
  <si>
    <t>Pronájem veřejných ploch pro zařízení staveniště</t>
  </si>
  <si>
    <t>2052492684</t>
  </si>
  <si>
    <t>Pronájem veřejných ploch pro zařízení staveniště
Poplatky majiteli veřejných pozemků za dočasný pronájem ploch pro zařízení staveniště. Pozn,: U majetku obce se předpokládají náklady za pronájem 0,00 Kč</t>
  </si>
  <si>
    <t>1.10.</t>
  </si>
  <si>
    <t>Zajištění geotechnika</t>
  </si>
  <si>
    <t>1.10.1.</t>
  </si>
  <si>
    <t>Zhotovitel zajistí odpovědného geotechnika po dobu realizace stavby.</t>
  </si>
  <si>
    <t>1750171641</t>
  </si>
  <si>
    <t>Náklady na zajištění geotechnika stavby
Zhotovitel zajistí odpovědného geotechnika po dobu realizace stavby. Geotechnik vyhodnocuje vytěžené zeminy, rovněž zpracovává návrhy, v případě potřeby, na konkrétní operativní opatření. Účast na staveništi činí min. 1 hod. týdně po celou dobu realizace stavby.</t>
  </si>
  <si>
    <t>1.11.</t>
  </si>
  <si>
    <t>Doprovodné objekty - zajištění propagace projektu (velkoplošný panel, pamětní deska)</t>
  </si>
  <si>
    <t>1,11.1</t>
  </si>
  <si>
    <t>Zajištění propagace projektu - velkoplošný panel</t>
  </si>
  <si>
    <t>-1798864511</t>
  </si>
  <si>
    <t>Informační tabule, odolná proti povětrnostním vlivům, vyrobená z hliníku. Tabule bude mít rozměry 1 500 x 1 000 mm a bude v minimální výšce 1,6 m nad terénem, osazená na zabetonovaných ocelových sloupcích.</t>
  </si>
  <si>
    <t>1.11.2</t>
  </si>
  <si>
    <t>Zajištění propagace projektu - pamětní deska</t>
  </si>
  <si>
    <t>-109649126</t>
  </si>
  <si>
    <t>Pamětní deska, DTTO.</t>
  </si>
  <si>
    <t>1.2</t>
  </si>
  <si>
    <t>Připojení zařízení staveniště na jednotlivá média</t>
  </si>
  <si>
    <t>1.2.1</t>
  </si>
  <si>
    <t>Elektrická energie</t>
  </si>
  <si>
    <t>-896271142</t>
  </si>
  <si>
    <t>Elektrická energie
Napojení na stávající rozvod NN</t>
  </si>
  <si>
    <t>1.2.2</t>
  </si>
  <si>
    <t>Pitná voda</t>
  </si>
  <si>
    <t>221539261</t>
  </si>
  <si>
    <t>Pitná voda
Napojení hlavního stavebního dvora bude provedeno vodovodní přípojkou za stávajícího rozvodu pitné vody. Přípojka bude opatřena vodoměrem (Po ukončení stavby se přípojka zruší)</t>
  </si>
  <si>
    <t>1.2.3</t>
  </si>
  <si>
    <t>Kanalizace</t>
  </si>
  <si>
    <t>-1319019274</t>
  </si>
  <si>
    <t xml:space="preserve">Kanalizace
Napojení hlavního stavebního dvora bude provedeno kanalizační přípojkou. (Po ukončení stavby se přípojka zruší)
</t>
  </si>
  <si>
    <t>1.3</t>
  </si>
  <si>
    <t>Vytýčení stávajících inž. sítí</t>
  </si>
  <si>
    <t>1.3.1</t>
  </si>
  <si>
    <t>Náklady na vytyčení navržené stavby</t>
  </si>
  <si>
    <t>593857677</t>
  </si>
  <si>
    <t>Náklady na vytyčení navržené stavby
Náklady na vytýčení navržené stavby (vytyčení kanalizace, šachet vč. revizních, šachet na kanalizačních přípojkách, příjezdní komunikaci, vodovodních přípojek, objektů).</t>
  </si>
  <si>
    <t>1.3.2</t>
  </si>
  <si>
    <t>Náklady na vytyčení všech sítí technického vybavení na staveništi před zahájením stavebních prací</t>
  </si>
  <si>
    <t>1561138482</t>
  </si>
  <si>
    <t xml:space="preserve">Náklady na vytyčení všech sítí technického vybavení na staveništi před zahájením stavebních prací
Zhotovitel zajistí vytyčení všech  stávajících sítí technického vybavení na staveništi navrhované kanalizace u jednotlivých správců a majitelů, vč. kopaných sond.</t>
  </si>
  <si>
    <t>1.4</t>
  </si>
  <si>
    <t>Zabezpečení podmínek dle Plánu bezpečnosti práce</t>
  </si>
  <si>
    <t>1.4.1</t>
  </si>
  <si>
    <t>Provizorní přechody pro pěší a přejezdy</t>
  </si>
  <si>
    <t>-409422750</t>
  </si>
  <si>
    <t>Provizorní přechody pro pěší a přejezdy
Zřízení, instalace a následná likvidace provizorních přechodů pro pěší a dočasných přejezdů pro vozidla.</t>
  </si>
  <si>
    <t>9</t>
  </si>
  <si>
    <t>1.4.2</t>
  </si>
  <si>
    <t>Bezpečnost práce a zpracování Plánu bezpečnosti a ochrany zdraví při práci na staveništi</t>
  </si>
  <si>
    <t>-736819683</t>
  </si>
  <si>
    <t xml:space="preserve">Bezpečnost práce a zpracování Plánu bezpečnosti a ochrany zdraví při práci na staveništi
Zajištění bezpečnosti práce na staveništi vč. provádění průběžných kontrol v rámci vystému BOZ. Před zahájeníám prací na staaveništi zajistí zadavatel stavby zpracování Plánu bezpečnosti a ochrany zdraví při práci na staveništi. V plánu je nutné uvést potřebná opatření z hlediska časové potřeby i způsobu provedení, musí být rovněž přizpůsobe  skutečnému stavu a podstatným změnám během realizace stavby.</t>
  </si>
  <si>
    <t>1.5</t>
  </si>
  <si>
    <t>Zajištění čištění komunikací</t>
  </si>
  <si>
    <t>10</t>
  </si>
  <si>
    <t>1.5.1</t>
  </si>
  <si>
    <t>Čistění komunikací</t>
  </si>
  <si>
    <t>-917780884</t>
  </si>
  <si>
    <t>Čistění komunikací
Zajištění čištění komunikací po celou dobu realizace stavby.</t>
  </si>
  <si>
    <t>1.6.</t>
  </si>
  <si>
    <t>Zajištění obslužnosti komunikací a dočasné dopravní značení</t>
  </si>
  <si>
    <t>1.6.1.</t>
  </si>
  <si>
    <t>Náklady na zajištění bezpečnosti silničního provozu</t>
  </si>
  <si>
    <t>820821294</t>
  </si>
  <si>
    <t xml:space="preserve">Náklady na zajištění bezpečnosti silničního provozu
</t>
  </si>
  <si>
    <t>12</t>
  </si>
  <si>
    <t>1.6.2.</t>
  </si>
  <si>
    <t>Dočasné dopravní značení dopravních značek, jejich osazení a následného odstranění, převzetí komunikace jejich správci, vč. aktualizace projektu</t>
  </si>
  <si>
    <t>261085076</t>
  </si>
  <si>
    <t xml:space="preserve">Dočasné dopravní značení dopravních značek, jejich osazení a následného odstranění, převzetí komunikace jejich správci, vč. aktualizace projektu
Zřízení a instalace dočasného dopravního značení. Součástí prací je zajištění provozu zařízení pro dačasné značení po dobu stavby a následná likvidace dopravního značení vč. případné aktualizace projektu dopravního zančení s projednáním a  schválením příslušnými orgány. Aktualizace projektu dočasného dopravního zančení bude vypracována 5x v tištěné verzi a 2x v digitální verzi na CD.</t>
  </si>
  <si>
    <t>1.6.3.</t>
  </si>
  <si>
    <t>Aktualizace provozního řádu dočasného čerpání podzemní vody po dobu realizace stavby vč. projednání a schválení</t>
  </si>
  <si>
    <t>-1293623568</t>
  </si>
  <si>
    <t>Aktualizace provozního řádu dočasného čerpání podzemní vody po dobu realizace stavby vč. projednání a schválení.
Aktualizace provozního řádu pro dočasné snižování hladiny podzemní vody čerpáním podzemních vod a vod ze stavební rýhy při výstavbě vč. projednání a schválení</t>
  </si>
  <si>
    <t>1.7</t>
  </si>
  <si>
    <t>Projednání podmínek s majiteli pozemků</t>
  </si>
  <si>
    <t>1.7.1.</t>
  </si>
  <si>
    <t>Náklady na zajištění vstupu na pozemky majitelů</t>
  </si>
  <si>
    <t>-225142776</t>
  </si>
  <si>
    <t>Náklady na zajištění vstupu na pozemky majitelů
Zhotovitel zajistí projednání se vstupy na pozemky s majitelii a zajistí potřebná povolení pro relizaci stavby. V případě požadavku majitele budou vytýčeny hranice pozemků a záborů. Součástí práce je i zajištění protokolu o zpětném převzetí pozemku vlastníky příslušným pozemků.</t>
  </si>
  <si>
    <t>1.7.2.</t>
  </si>
  <si>
    <t>Projednání podmínek s vlastníky, respektive správci stávajících sítí technického vybavení na staveništi, vč. kopaných sond</t>
  </si>
  <si>
    <t>1667340603</t>
  </si>
  <si>
    <t xml:space="preserve">Projednání podmínek s vlastníky, respektive správci stávajících sítí technického vybavení na staveništi, vč. kopaných sond.
</t>
  </si>
  <si>
    <t>1.7.3</t>
  </si>
  <si>
    <t>Potřebná povolení a souhlasy</t>
  </si>
  <si>
    <t>-301610628</t>
  </si>
  <si>
    <t>Potřebná povolení a souhlasy
Zajištění veškerých potřebných povilení a souhlasů pro zahájení, pro realizaci a pro ukončení výstavby - po předání investorovi k užívání</t>
  </si>
  <si>
    <t>1.8.</t>
  </si>
  <si>
    <t>Nájem komunikace po dobu výstavby</t>
  </si>
  <si>
    <t>1.8.1.</t>
  </si>
  <si>
    <t>Pronájem ploch veřejných komunikací pro potřeby výstavby po celou dobu realizace stavby.</t>
  </si>
  <si>
    <t>-233401086</t>
  </si>
  <si>
    <t>Náklady za pronájem komunikací po dobu realizace stavby
Pronájem ploch veřejných komunikací pro potřeby výstavby po celou dobu realizace stavby. Náklady budou v souladu s 
ceníkem Správy silnic kraje, měst - obce a dalších.</t>
  </si>
  <si>
    <t>1.9.</t>
  </si>
  <si>
    <t>Zajištění hydrogeologa</t>
  </si>
  <si>
    <t>1.9.1</t>
  </si>
  <si>
    <t>Zhotovitel zajistí odpovědného hydrogeologa po dobu realizace stavby.</t>
  </si>
  <si>
    <t>-1561448413</t>
  </si>
  <si>
    <t>Náklady na zajištění hydrogoeloga stavby
Zhotovitel zajistí odpovědného hydrogeologa po dobu realizace stavby. Hydrogeolog navrhuje a vyhodnocuje průběh snižování hladiny podzemní vody, rovněž zpracovává návrhy, v případě potřeby, na konkrétní operativní opatření. Účast na staveništi činí min. 1 hod týdně po celou dobu realizace stavby.</t>
  </si>
  <si>
    <t>Ostatní náklady</t>
  </si>
  <si>
    <t>2.1.</t>
  </si>
  <si>
    <t>Zajištění skládek a materiálů</t>
  </si>
  <si>
    <t>22</t>
  </si>
  <si>
    <t>2.1.1.</t>
  </si>
  <si>
    <t xml:space="preserve">Skládky  materiálu a mezideponie zeminy</t>
  </si>
  <si>
    <t>1575061557</t>
  </si>
  <si>
    <t>Zhotovitel zajistí prostory pro skladování materiálu a pro mezideponie zeminy.</t>
  </si>
  <si>
    <t>2.10.</t>
  </si>
  <si>
    <t>Zkoušky a testování</t>
  </si>
  <si>
    <t>2.10.1</t>
  </si>
  <si>
    <t>Zkoušky zhutnění násypů a zásypů</t>
  </si>
  <si>
    <t>1607775984</t>
  </si>
  <si>
    <t>Zkoušky zhutnění násypů a zásypů stavebních jam a rýh. Budou se provádět po vzdálenostech min. 50 m, a to vždy ve třech úrovních - v úrovni obsypu, zásypu potrubí, v úrovni silniční pláně, včetně požadovaných atestů hutnění konstrukčních vrstev.</t>
  </si>
  <si>
    <t>2.10.2</t>
  </si>
  <si>
    <t>Zkoušky hutnění komunikací, přejímací zkoušky</t>
  </si>
  <si>
    <t>-1109766225</t>
  </si>
  <si>
    <t>Zatěžovací zkoušky únosnosti podloží nově budovaných komunikací, přejímací zkoušky jednotlivých vrstev komunikací dle platných norem.</t>
  </si>
  <si>
    <t>2.10.3.</t>
  </si>
  <si>
    <t>Související zkoušky a atesty</t>
  </si>
  <si>
    <t>-1206342474</t>
  </si>
  <si>
    <t>Související zkoušky a atesty - zajištění zkoušek a atestů o nezávadnosti či o vhodnosti použití u všech výrobků a u všech materiálů použitých v rámci předmětného komplexu staveb.</t>
  </si>
  <si>
    <t>2.11.</t>
  </si>
  <si>
    <t>Monitoring vlivu stavby na objekty</t>
  </si>
  <si>
    <t>2.11.1.</t>
  </si>
  <si>
    <t>2131611766</t>
  </si>
  <si>
    <t>Monitoring vlivu stavby na objekty - bude vyhotovena pasportizace nemovitosti, včetně vyhotovení fotodokumentace. , Vstupní pasportizace kompletní 5 nemovitostí, Vstupní pasportizace - uliční fasáda - 10nemovitostí, Deformometrická měření (instalace, nulový odečet, opakovaný odečet) - 20 bodů, Nivelační měření měření (instalace, nulový odečet, opakovaný odečet) - 40 bodů</t>
  </si>
  <si>
    <t>2.12</t>
  </si>
  <si>
    <t>Náklady na projednání a zajištění připojení nemovitostí</t>
  </si>
  <si>
    <t>2,12.1</t>
  </si>
  <si>
    <t>Náklady na projednání a zajištění připojení nemovitostí - zhotovitel zajistí projednání umístění kanalizačních přípojek formou protokolu, včetně situačního zákresu odsouhlaseného TDI s jednotlivými majiteli nemovitostí. Součástí je zajištění písemného sou</t>
  </si>
  <si>
    <t>401677108</t>
  </si>
  <si>
    <t>Náklady na projednání a zajištění připojení nemovitostí - zhotovitel zajistí projednání umístění kanalizačních přípojek formou protokolu, včetně situačního zákresu odsouhlaseného TDI s jednotlivými majiteli nemovitostí. Součástí je zajištění písemného souhlasu vlastníka příslušné nemovitosti a jeho podpisu předávacího protokolu o zřízení přípojky. V případě potřeby zhotovitel zajistí projednání podmínek stavby přípojek se správci sítí technického vybavení.</t>
  </si>
  <si>
    <t>2.13.</t>
  </si>
  <si>
    <t>Monitoring studní</t>
  </si>
  <si>
    <t>2.13.1.</t>
  </si>
  <si>
    <t>Monitoring vlivu stavby na stávající studny</t>
  </si>
  <si>
    <t>-1281062431</t>
  </si>
  <si>
    <t>Monitoring vlivu stavby na stávající studny - bude vyhotoven jednoduchý záznam (formulář) v rozsahu 1-2 strany formátu A4, kde budou uvedeny identifikační údaje, stáří objektu, základní popis, zaměření hladiny vody a hloubky studny. Měření hladiny vody bude provedeno před zahájením výstavby a po ukončení výstavby. Pokud bude uvedeno, že studna je používána jako zdroj pitné vody, bude proveden před zahájením výstavby a po ukončení výstavby rozbor vody na odebraném vzorku vody, který bude podroben krácenému rozboru vody v souladu s vyhláškou 252/2004 (rozbor v počtu ukazatelů 15-18 prvků). Vyhotovení fotodokumentace max. 5 ks na 1 objekt. Zpracovatelem bude stavbyvedoucí za účasti majitele objektu (nebo jeho zástupce) a dozoru stavby, kteří podepíší formulář. Rozbor vody bude provádět akreditovaná a oprávněná laboratoř.</t>
  </si>
  <si>
    <t>2.14.</t>
  </si>
  <si>
    <t>Kompletační činnost</t>
  </si>
  <si>
    <t>2.14.1.</t>
  </si>
  <si>
    <t>Kompletační činnost zhotovitele stavby a příprava k odevzdání stavby zadavateli</t>
  </si>
  <si>
    <t>-1901748590</t>
  </si>
  <si>
    <t>Zajištění a shromáždění všech dokladů potřebných k zahájení stavby, k vlastní realizaci stavby a k ukončení stavby včetně přípravy a shromáždění dokladů ke kolaudaci stavby a k předání stavby zadavateli.</t>
  </si>
  <si>
    <t>2.2</t>
  </si>
  <si>
    <t>Monitoring podzemních vod</t>
  </si>
  <si>
    <t>23</t>
  </si>
  <si>
    <t>2.2.1.</t>
  </si>
  <si>
    <t>Sledování množství a kvality čerpané podzemní vody, která je následně vypuštěná do recipientu po dobu realizace zemních prací</t>
  </si>
  <si>
    <t>-1550274714</t>
  </si>
  <si>
    <t>Zhotovitel bude provádět 1x týdně kontrolní rozbory čerpaných podzemních vod z výkopu. Průběžně bude sledovat a vyhodnocovat celkové čerpané množsvtí těchto vod - výkaz 1x týdně.</t>
  </si>
  <si>
    <t>2.3.</t>
  </si>
  <si>
    <t>Havarijní plán objektu</t>
  </si>
  <si>
    <t>25</t>
  </si>
  <si>
    <t>2.3.1.</t>
  </si>
  <si>
    <t>Náklady na zpracování, projednání a schválení havarijního plánu stavby</t>
  </si>
  <si>
    <t>1944312586</t>
  </si>
  <si>
    <t>Náklady na zpracování, projednání a schválení havarijního plánu stavby. Havarijní plán bude vypracován 5x v tištěné verzi a 2x v digitální verzi na CD.</t>
  </si>
  <si>
    <t>2.4.</t>
  </si>
  <si>
    <t>Plán ochrany životního prostředí a jeho zabezpečení</t>
  </si>
  <si>
    <t>26</t>
  </si>
  <si>
    <t>2.4.1.</t>
  </si>
  <si>
    <t>Zabezpěčení ochrany životního prostředí</t>
  </si>
  <si>
    <t>1958051144</t>
  </si>
  <si>
    <t>Plán ochrany životního prostředí včetně Plánu odpadového hospodářství stavby a jeho schválení. Plán může být rozdělen do několika částí, kdy každá se bude týkat práce na jedné nebo více konstrukcích zahrnutých do výstavby.</t>
  </si>
  <si>
    <t>2.5.</t>
  </si>
  <si>
    <t>Plán dodržování a kontroly kvality a a jeho zabezpečení</t>
  </si>
  <si>
    <t>2.5.1.</t>
  </si>
  <si>
    <t>Zabezpeční dodržování a kontroly požadavku systému řízení kvality</t>
  </si>
  <si>
    <t>373473950</t>
  </si>
  <si>
    <t>Vypracování Plánu dodržování kvality, jeho kontroly a jeho schválení. Plán může být rozdělen do několika částí, kdy každá se bude týkat práce na jedné nebo více konstrukcích zahrnutých do výstavby.</t>
  </si>
  <si>
    <t>2.6.</t>
  </si>
  <si>
    <t>2.6.1.</t>
  </si>
  <si>
    <t>Geodetické zaměření skutečného stavu</t>
  </si>
  <si>
    <t>-653755590</t>
  </si>
  <si>
    <t>Geodetické zaměření skutečného provedení stavby včetně zákresu tras a objektů - předmětem je zaměření veškerých nadzemních i podzemních objektů, veškerých potrubních vedení a veškerých kabelových rozvodů. Dokumentace geodetického zaměření skutečného stavu bude ověřena odpovědným geodetem. Dokumentace bude vyhotovena 3x v tištěné verzi a 3x v digitální verzi na CD.</t>
  </si>
  <si>
    <t>2.6.2.</t>
  </si>
  <si>
    <t>Zákres skutečného provedení stavby</t>
  </si>
  <si>
    <t>-947899900</t>
  </si>
  <si>
    <t>Vypracování zákresu skutečného provedení kompletní stavby do katastrální mapy. Zákres skutečného provedení stavby do katastrální mapy bude vypracován 2x v tištěné verzi a 2x v digitální verzi na CD. Zákres skutečného provedení stavby bude ověřen odpovědným geodetem.</t>
  </si>
  <si>
    <t>2.6.3.</t>
  </si>
  <si>
    <t>Vyhotovení geometrického plánu celé stavby pro vklad věcných břemen do katastru nemovitostí, případně pro výkupy</t>
  </si>
  <si>
    <t>1249369760</t>
  </si>
  <si>
    <t>Vypracování geometrického plánu skutečného provedení celé stavby do katastrální mapy s vyznačením věcných břemen dle požadavků a zásad platné státní legislativy a dle požadavků Katastrálního úřadu. Geometrický plán pro vklad do KN bude vypracován 2x v tištěné verzi a 2x v digitální verzi na CD. Dokumentace bude ověřená odpovědným geodetem a Katastrálním úřadem.</t>
  </si>
  <si>
    <t>2.7.</t>
  </si>
  <si>
    <t>Dokumentace změn pro realizaci</t>
  </si>
  <si>
    <t>2.7.1.</t>
  </si>
  <si>
    <t>Dokumentace změn stavby - pro změny v realizační dokumentaci stavby</t>
  </si>
  <si>
    <t>-426233285</t>
  </si>
  <si>
    <t>Vypracování změn realizační projektové dokumentace s vyznačením všech změn oproti realizační projektové dokumentace. Projektová dokumentace změn bude vypracována 3x v tištěné verzi a 2x v digitální verzi na CD.</t>
  </si>
  <si>
    <t>2.8.</t>
  </si>
  <si>
    <t>Dokumentace skutečného provedení</t>
  </si>
  <si>
    <t>2.8.1.</t>
  </si>
  <si>
    <t>Dokumentace změn stavby - pro změnu před kolaudací</t>
  </si>
  <si>
    <t>-1634635438</t>
  </si>
  <si>
    <t>Vypracování projektové dokumentace s vyznačením všech změn oproti stavebnímu povolení v rozsahu pro podání žádosti o změnu stavby před dokončením. Projektová dokumentace změn bude vypracována 3x v tištěné verzi a 2x v digitální verzi na CD.</t>
  </si>
  <si>
    <t>2.8.2.</t>
  </si>
  <si>
    <t>Zpracování PD skutečného provedení stavby, vč. fotodokumentace z průběhu stavby</t>
  </si>
  <si>
    <t>-1362609691</t>
  </si>
  <si>
    <t>Zpracování PD dle skutečného provedení stavby, včetně fotodokumentace z průběhu výstavby jednotlivých dílčích staveb celého komplexu, včetně zakreslení skutečného provedení stavby do originálu ověřené dokumentace na úřadu města - obce. Dokumentace skutečného provedení bude vypracována 3x v tištěné verzi a 2x v digitální verzi na CD.</t>
  </si>
  <si>
    <t>2.9.</t>
  </si>
  <si>
    <t>Kanalizační řad</t>
  </si>
  <si>
    <t>2.9.1.</t>
  </si>
  <si>
    <t>-209539280</t>
  </si>
  <si>
    <t>Zpracování, projednání a schválení podkladů pro doplnění kanalizačního řadu.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</si>
</sst>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horizontal="right"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51</v>
      </c>
      <c r="AI60" s="39"/>
      <c r="AJ60" s="39"/>
      <c r="AK60" s="39"/>
      <c r="AL60" s="39"/>
      <c r="AM60" s="58" t="s">
        <v>52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54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51</v>
      </c>
      <c r="AI75" s="39"/>
      <c r="AJ75" s="39"/>
      <c r="AK75" s="39"/>
      <c r="AL75" s="39"/>
      <c r="AM75" s="58" t="s">
        <v>52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Mesto_Krnov/D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Odvedení splaškových vod z lokality Krnov - Ježník- 4. část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Krnov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7. 11. 2019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Město Krnov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 xml:space="preserve">KONEKO spol. s r.o. </v>
      </c>
      <c r="AN89" s="64"/>
      <c r="AO89" s="64"/>
      <c r="AP89" s="64"/>
      <c r="AQ89" s="37"/>
      <c r="AR89" s="41"/>
      <c r="AS89" s="74" t="s">
        <v>56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57</v>
      </c>
      <c r="D92" s="87"/>
      <c r="E92" s="87"/>
      <c r="F92" s="87"/>
      <c r="G92" s="87"/>
      <c r="H92" s="88"/>
      <c r="I92" s="89" t="s">
        <v>58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59</v>
      </c>
      <c r="AH92" s="87"/>
      <c r="AI92" s="87"/>
      <c r="AJ92" s="87"/>
      <c r="AK92" s="87"/>
      <c r="AL92" s="87"/>
      <c r="AM92" s="87"/>
      <c r="AN92" s="89" t="s">
        <v>60</v>
      </c>
      <c r="AO92" s="87"/>
      <c r="AP92" s="91"/>
      <c r="AQ92" s="92" t="s">
        <v>61</v>
      </c>
      <c r="AR92" s="41"/>
      <c r="AS92" s="93" t="s">
        <v>62</v>
      </c>
      <c r="AT92" s="94" t="s">
        <v>63</v>
      </c>
      <c r="AU92" s="94" t="s">
        <v>64</v>
      </c>
      <c r="AV92" s="94" t="s">
        <v>65</v>
      </c>
      <c r="AW92" s="94" t="s">
        <v>66</v>
      </c>
      <c r="AX92" s="94" t="s">
        <v>67</v>
      </c>
      <c r="AY92" s="94" t="s">
        <v>68</v>
      </c>
      <c r="AZ92" s="94" t="s">
        <v>69</v>
      </c>
      <c r="BA92" s="94" t="s">
        <v>70</v>
      </c>
      <c r="BB92" s="94" t="s">
        <v>71</v>
      </c>
      <c r="BC92" s="94" t="s">
        <v>72</v>
      </c>
      <c r="BD92" s="95" t="s">
        <v>73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74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75</v>
      </c>
      <c r="BT94" s="110" t="s">
        <v>76</v>
      </c>
      <c r="BU94" s="111" t="s">
        <v>77</v>
      </c>
      <c r="BV94" s="110" t="s">
        <v>78</v>
      </c>
      <c r="BW94" s="110" t="s">
        <v>5</v>
      </c>
      <c r="BX94" s="110" t="s">
        <v>79</v>
      </c>
      <c r="CL94" s="110" t="s">
        <v>1</v>
      </c>
    </row>
    <row r="95" s="6" customFormat="1" ht="16.5" customHeight="1">
      <c r="B95" s="112"/>
      <c r="C95" s="113"/>
      <c r="D95" s="114" t="s">
        <v>80</v>
      </c>
      <c r="E95" s="114"/>
      <c r="F95" s="114"/>
      <c r="G95" s="114"/>
      <c r="H95" s="114"/>
      <c r="I95" s="115"/>
      <c r="J95" s="114" t="s">
        <v>81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ROUND(AG96+AG98+AG99,2)</f>
        <v>0</v>
      </c>
      <c r="AH95" s="115"/>
      <c r="AI95" s="115"/>
      <c r="AJ95" s="115"/>
      <c r="AK95" s="115"/>
      <c r="AL95" s="115"/>
      <c r="AM95" s="115"/>
      <c r="AN95" s="117">
        <f>SUM(AG95,AT95)</f>
        <v>0</v>
      </c>
      <c r="AO95" s="115"/>
      <c r="AP95" s="115"/>
      <c r="AQ95" s="118" t="s">
        <v>82</v>
      </c>
      <c r="AR95" s="119"/>
      <c r="AS95" s="120">
        <f>ROUND(AS96+AS98+AS99,2)</f>
        <v>0</v>
      </c>
      <c r="AT95" s="121">
        <f>ROUND(SUM(AV95:AW95),2)</f>
        <v>0</v>
      </c>
      <c r="AU95" s="122">
        <f>ROUND(AU96+AU98+AU99,5)</f>
        <v>0</v>
      </c>
      <c r="AV95" s="121">
        <f>ROUND(AZ95*L29,2)</f>
        <v>0</v>
      </c>
      <c r="AW95" s="121">
        <f>ROUND(BA95*L30,2)</f>
        <v>0</v>
      </c>
      <c r="AX95" s="121">
        <f>ROUND(BB95*L29,2)</f>
        <v>0</v>
      </c>
      <c r="AY95" s="121">
        <f>ROUND(BC95*L30,2)</f>
        <v>0</v>
      </c>
      <c r="AZ95" s="121">
        <f>ROUND(AZ96+AZ98+AZ99,2)</f>
        <v>0</v>
      </c>
      <c r="BA95" s="121">
        <f>ROUND(BA96+BA98+BA99,2)</f>
        <v>0</v>
      </c>
      <c r="BB95" s="121">
        <f>ROUND(BB96+BB98+BB99,2)</f>
        <v>0</v>
      </c>
      <c r="BC95" s="121">
        <f>ROUND(BC96+BC98+BC99,2)</f>
        <v>0</v>
      </c>
      <c r="BD95" s="123">
        <f>ROUND(BD96+BD98+BD99,2)</f>
        <v>0</v>
      </c>
      <c r="BS95" s="124" t="s">
        <v>75</v>
      </c>
      <c r="BT95" s="124" t="s">
        <v>83</v>
      </c>
      <c r="BU95" s="124" t="s">
        <v>77</v>
      </c>
      <c r="BV95" s="124" t="s">
        <v>78</v>
      </c>
      <c r="BW95" s="124" t="s">
        <v>84</v>
      </c>
      <c r="BX95" s="124" t="s">
        <v>5</v>
      </c>
      <c r="CL95" s="124" t="s">
        <v>1</v>
      </c>
      <c r="CM95" s="124" t="s">
        <v>85</v>
      </c>
    </row>
    <row r="96" s="3" customFormat="1" ht="16.5" customHeight="1">
      <c r="B96" s="63"/>
      <c r="C96" s="125"/>
      <c r="D96" s="125"/>
      <c r="E96" s="126" t="s">
        <v>86</v>
      </c>
      <c r="F96" s="126"/>
      <c r="G96" s="126"/>
      <c r="H96" s="126"/>
      <c r="I96" s="126"/>
      <c r="J96" s="125"/>
      <c r="K96" s="126" t="s">
        <v>87</v>
      </c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7">
        <f>ROUND(AG97,2)</f>
        <v>0</v>
      </c>
      <c r="AH96" s="125"/>
      <c r="AI96" s="125"/>
      <c r="AJ96" s="125"/>
      <c r="AK96" s="125"/>
      <c r="AL96" s="125"/>
      <c r="AM96" s="125"/>
      <c r="AN96" s="128">
        <f>SUM(AG96,AT96)</f>
        <v>0</v>
      </c>
      <c r="AO96" s="125"/>
      <c r="AP96" s="125"/>
      <c r="AQ96" s="129" t="s">
        <v>88</v>
      </c>
      <c r="AR96" s="65"/>
      <c r="AS96" s="130">
        <f>ROUND(AS97,2)</f>
        <v>0</v>
      </c>
      <c r="AT96" s="131">
        <f>ROUND(SUM(AV96:AW96),2)</f>
        <v>0</v>
      </c>
      <c r="AU96" s="132">
        <f>ROUND(AU97,5)</f>
        <v>0</v>
      </c>
      <c r="AV96" s="131">
        <f>ROUND(AZ96*L29,2)</f>
        <v>0</v>
      </c>
      <c r="AW96" s="131">
        <f>ROUND(BA96*L30,2)</f>
        <v>0</v>
      </c>
      <c r="AX96" s="131">
        <f>ROUND(BB96*L29,2)</f>
        <v>0</v>
      </c>
      <c r="AY96" s="131">
        <f>ROUND(BC96*L30,2)</f>
        <v>0</v>
      </c>
      <c r="AZ96" s="131">
        <f>ROUND(AZ97,2)</f>
        <v>0</v>
      </c>
      <c r="BA96" s="131">
        <f>ROUND(BA97,2)</f>
        <v>0</v>
      </c>
      <c r="BB96" s="131">
        <f>ROUND(BB97,2)</f>
        <v>0</v>
      </c>
      <c r="BC96" s="131">
        <f>ROUND(BC97,2)</f>
        <v>0</v>
      </c>
      <c r="BD96" s="133">
        <f>ROUND(BD97,2)</f>
        <v>0</v>
      </c>
      <c r="BS96" s="134" t="s">
        <v>75</v>
      </c>
      <c r="BT96" s="134" t="s">
        <v>85</v>
      </c>
      <c r="BU96" s="134" t="s">
        <v>77</v>
      </c>
      <c r="BV96" s="134" t="s">
        <v>78</v>
      </c>
      <c r="BW96" s="134" t="s">
        <v>89</v>
      </c>
      <c r="BX96" s="134" t="s">
        <v>84</v>
      </c>
      <c r="CL96" s="134" t="s">
        <v>1</v>
      </c>
    </row>
    <row r="97" s="3" customFormat="1" ht="25.5" customHeight="1">
      <c r="A97" s="135" t="s">
        <v>90</v>
      </c>
      <c r="B97" s="63"/>
      <c r="C97" s="125"/>
      <c r="D97" s="125"/>
      <c r="E97" s="125"/>
      <c r="F97" s="126" t="s">
        <v>91</v>
      </c>
      <c r="G97" s="126"/>
      <c r="H97" s="126"/>
      <c r="I97" s="126"/>
      <c r="J97" s="126"/>
      <c r="K97" s="125"/>
      <c r="L97" s="126" t="s">
        <v>92</v>
      </c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8">
        <f>'TZ 01.1-4 - Kanalizační s...'!J34</f>
        <v>0</v>
      </c>
      <c r="AH97" s="125"/>
      <c r="AI97" s="125"/>
      <c r="AJ97" s="125"/>
      <c r="AK97" s="125"/>
      <c r="AL97" s="125"/>
      <c r="AM97" s="125"/>
      <c r="AN97" s="128">
        <f>SUM(AG97,AT97)</f>
        <v>0</v>
      </c>
      <c r="AO97" s="125"/>
      <c r="AP97" s="125"/>
      <c r="AQ97" s="129" t="s">
        <v>88</v>
      </c>
      <c r="AR97" s="65"/>
      <c r="AS97" s="130">
        <v>0</v>
      </c>
      <c r="AT97" s="131">
        <f>ROUND(SUM(AV97:AW97),2)</f>
        <v>0</v>
      </c>
      <c r="AU97" s="132">
        <f>'TZ 01.1-4 - Kanalizační s...'!P135</f>
        <v>0</v>
      </c>
      <c r="AV97" s="131">
        <f>'TZ 01.1-4 - Kanalizační s...'!J37</f>
        <v>0</v>
      </c>
      <c r="AW97" s="131">
        <f>'TZ 01.1-4 - Kanalizační s...'!J38</f>
        <v>0</v>
      </c>
      <c r="AX97" s="131">
        <f>'TZ 01.1-4 - Kanalizační s...'!J39</f>
        <v>0</v>
      </c>
      <c r="AY97" s="131">
        <f>'TZ 01.1-4 - Kanalizační s...'!J40</f>
        <v>0</v>
      </c>
      <c r="AZ97" s="131">
        <f>'TZ 01.1-4 - Kanalizační s...'!F37</f>
        <v>0</v>
      </c>
      <c r="BA97" s="131">
        <f>'TZ 01.1-4 - Kanalizační s...'!F38</f>
        <v>0</v>
      </c>
      <c r="BB97" s="131">
        <f>'TZ 01.1-4 - Kanalizační s...'!F39</f>
        <v>0</v>
      </c>
      <c r="BC97" s="131">
        <f>'TZ 01.1-4 - Kanalizační s...'!F40</f>
        <v>0</v>
      </c>
      <c r="BD97" s="133">
        <f>'TZ 01.1-4 - Kanalizační s...'!F41</f>
        <v>0</v>
      </c>
      <c r="BT97" s="134" t="s">
        <v>93</v>
      </c>
      <c r="BV97" s="134" t="s">
        <v>78</v>
      </c>
      <c r="BW97" s="134" t="s">
        <v>94</v>
      </c>
      <c r="BX97" s="134" t="s">
        <v>89</v>
      </c>
      <c r="CL97" s="134" t="s">
        <v>1</v>
      </c>
    </row>
    <row r="98" s="3" customFormat="1" ht="16.5" customHeight="1">
      <c r="A98" s="135" t="s">
        <v>90</v>
      </c>
      <c r="B98" s="63"/>
      <c r="C98" s="125"/>
      <c r="D98" s="125"/>
      <c r="E98" s="126" t="s">
        <v>95</v>
      </c>
      <c r="F98" s="126"/>
      <c r="G98" s="126"/>
      <c r="H98" s="126"/>
      <c r="I98" s="126"/>
      <c r="J98" s="125"/>
      <c r="K98" s="126" t="s">
        <v>96</v>
      </c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8">
        <f>'TZ 01.2 - Domovní kanaliz...'!J32</f>
        <v>0</v>
      </c>
      <c r="AH98" s="125"/>
      <c r="AI98" s="125"/>
      <c r="AJ98" s="125"/>
      <c r="AK98" s="125"/>
      <c r="AL98" s="125"/>
      <c r="AM98" s="125"/>
      <c r="AN98" s="128">
        <f>SUM(AG98,AT98)</f>
        <v>0</v>
      </c>
      <c r="AO98" s="125"/>
      <c r="AP98" s="125"/>
      <c r="AQ98" s="129" t="s">
        <v>88</v>
      </c>
      <c r="AR98" s="65"/>
      <c r="AS98" s="130">
        <v>0</v>
      </c>
      <c r="AT98" s="131">
        <f>ROUND(SUM(AV98:AW98),2)</f>
        <v>0</v>
      </c>
      <c r="AU98" s="132">
        <f>'TZ 01.2 - Domovní kanaliz...'!P121</f>
        <v>0</v>
      </c>
      <c r="AV98" s="131">
        <f>'TZ 01.2 - Domovní kanaliz...'!J35</f>
        <v>0</v>
      </c>
      <c r="AW98" s="131">
        <f>'TZ 01.2 - Domovní kanaliz...'!J36</f>
        <v>0</v>
      </c>
      <c r="AX98" s="131">
        <f>'TZ 01.2 - Domovní kanaliz...'!J37</f>
        <v>0</v>
      </c>
      <c r="AY98" s="131">
        <f>'TZ 01.2 - Domovní kanaliz...'!J38</f>
        <v>0</v>
      </c>
      <c r="AZ98" s="131">
        <f>'TZ 01.2 - Domovní kanaliz...'!F35</f>
        <v>0</v>
      </c>
      <c r="BA98" s="131">
        <f>'TZ 01.2 - Domovní kanaliz...'!F36</f>
        <v>0</v>
      </c>
      <c r="BB98" s="131">
        <f>'TZ 01.2 - Domovní kanaliz...'!F37</f>
        <v>0</v>
      </c>
      <c r="BC98" s="131">
        <f>'TZ 01.2 - Domovní kanaliz...'!F38</f>
        <v>0</v>
      </c>
      <c r="BD98" s="133">
        <f>'TZ 01.2 - Domovní kanaliz...'!F39</f>
        <v>0</v>
      </c>
      <c r="BT98" s="134" t="s">
        <v>85</v>
      </c>
      <c r="BV98" s="134" t="s">
        <v>78</v>
      </c>
      <c r="BW98" s="134" t="s">
        <v>97</v>
      </c>
      <c r="BX98" s="134" t="s">
        <v>84</v>
      </c>
      <c r="CL98" s="134" t="s">
        <v>1</v>
      </c>
    </row>
    <row r="99" s="3" customFormat="1" ht="16.5" customHeight="1">
      <c r="A99" s="135" t="s">
        <v>90</v>
      </c>
      <c r="B99" s="63"/>
      <c r="C99" s="125"/>
      <c r="D99" s="125"/>
      <c r="E99" s="126" t="s">
        <v>98</v>
      </c>
      <c r="F99" s="126"/>
      <c r="G99" s="126"/>
      <c r="H99" s="126"/>
      <c r="I99" s="126"/>
      <c r="J99" s="125"/>
      <c r="K99" s="126" t="s">
        <v>99</v>
      </c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8">
        <f>'00-00 - Ostatní a vedlejš...'!J32</f>
        <v>0</v>
      </c>
      <c r="AH99" s="125"/>
      <c r="AI99" s="125"/>
      <c r="AJ99" s="125"/>
      <c r="AK99" s="125"/>
      <c r="AL99" s="125"/>
      <c r="AM99" s="125"/>
      <c r="AN99" s="128">
        <f>SUM(AG99,AT99)</f>
        <v>0</v>
      </c>
      <c r="AO99" s="125"/>
      <c r="AP99" s="125"/>
      <c r="AQ99" s="129" t="s">
        <v>88</v>
      </c>
      <c r="AR99" s="65"/>
      <c r="AS99" s="136">
        <v>0</v>
      </c>
      <c r="AT99" s="137">
        <f>ROUND(SUM(AV99:AW99),2)</f>
        <v>0</v>
      </c>
      <c r="AU99" s="138">
        <f>'00-00 - Ostatní a vedlejš...'!P147</f>
        <v>0</v>
      </c>
      <c r="AV99" s="137">
        <f>'00-00 - Ostatní a vedlejš...'!J35</f>
        <v>0</v>
      </c>
      <c r="AW99" s="137">
        <f>'00-00 - Ostatní a vedlejš...'!J36</f>
        <v>0</v>
      </c>
      <c r="AX99" s="137">
        <f>'00-00 - Ostatní a vedlejš...'!J37</f>
        <v>0</v>
      </c>
      <c r="AY99" s="137">
        <f>'00-00 - Ostatní a vedlejš...'!J38</f>
        <v>0</v>
      </c>
      <c r="AZ99" s="137">
        <f>'00-00 - Ostatní a vedlejš...'!F35</f>
        <v>0</v>
      </c>
      <c r="BA99" s="137">
        <f>'00-00 - Ostatní a vedlejš...'!F36</f>
        <v>0</v>
      </c>
      <c r="BB99" s="137">
        <f>'00-00 - Ostatní a vedlejš...'!F37</f>
        <v>0</v>
      </c>
      <c r="BC99" s="137">
        <f>'00-00 - Ostatní a vedlejš...'!F38</f>
        <v>0</v>
      </c>
      <c r="BD99" s="139">
        <f>'00-00 - Ostatní a vedlejš...'!F39</f>
        <v>0</v>
      </c>
      <c r="BT99" s="134" t="s">
        <v>85</v>
      </c>
      <c r="BV99" s="134" t="s">
        <v>78</v>
      </c>
      <c r="BW99" s="134" t="s">
        <v>100</v>
      </c>
      <c r="BX99" s="134" t="s">
        <v>84</v>
      </c>
      <c r="CL99" s="134" t="s">
        <v>1</v>
      </c>
    </row>
    <row r="100" s="1" customFormat="1" ht="30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41"/>
    </row>
  </sheetData>
  <sheetProtection sheet="1" formatColumns="0" formatRows="0" objects="1" scenarios="1" spinCount="100000" saltValue="oq0Siq3anJfVG3aPClU75pSm6x03sHC1HnNltbnwp2wvqcvz+TI2r7zzT1vRH6TOFhKGKhXib2ssVVwto4PSww==" hashValue="yrM6qN+ETm83ncj2Yc3ViHFoF7sN0VkD8ptpEtUZLpFKKluzz7truSOOtK3VF6gKmbzMrGJIdhcj4hNg5HXwIA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C92:G92"/>
    <mergeCell ref="I92:AF92"/>
    <mergeCell ref="D95:H95"/>
    <mergeCell ref="J95:AF95"/>
    <mergeCell ref="E96:I96"/>
    <mergeCell ref="K96:AF96"/>
    <mergeCell ref="F97:J97"/>
    <mergeCell ref="L97:AF97"/>
    <mergeCell ref="E98:I98"/>
    <mergeCell ref="K98:AF98"/>
    <mergeCell ref="E99:I99"/>
    <mergeCell ref="K99:AF99"/>
  </mergeCells>
  <hyperlinks>
    <hyperlink ref="A97" location="'TZ 01.1-4 - Kanalizační s...'!C2" display="/"/>
    <hyperlink ref="A98" location="'TZ 01.2 - Domovní kanaliz...'!C2" display="/"/>
    <hyperlink ref="A99" location="'00-00 - Ostatní a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85</v>
      </c>
    </row>
    <row r="4" ht="24.96" customHeight="1">
      <c r="B4" s="18"/>
      <c r="D4" s="144" t="s">
        <v>101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stavby'!K6</f>
        <v>Odvedení splaškových vod z lokality Krnov - Ježník- 4. část</v>
      </c>
      <c r="F7" s="146"/>
      <c r="G7" s="146"/>
      <c r="H7" s="146"/>
      <c r="L7" s="18"/>
    </row>
    <row r="8">
      <c r="B8" s="18"/>
      <c r="D8" s="146" t="s">
        <v>102</v>
      </c>
      <c r="L8" s="18"/>
    </row>
    <row r="9" ht="16.5" customHeight="1">
      <c r="B9" s="18"/>
      <c r="E9" s="147" t="s">
        <v>103</v>
      </c>
      <c r="L9" s="18"/>
    </row>
    <row r="10" ht="12" customHeight="1">
      <c r="B10" s="18"/>
      <c r="D10" s="146" t="s">
        <v>104</v>
      </c>
      <c r="L10" s="18"/>
    </row>
    <row r="11" s="1" customFormat="1" ht="16.5" customHeight="1">
      <c r="B11" s="41"/>
      <c r="E11" s="148" t="s">
        <v>105</v>
      </c>
      <c r="F11" s="1"/>
      <c r="G11" s="1"/>
      <c r="H11" s="1"/>
      <c r="I11" s="149"/>
      <c r="L11" s="41"/>
    </row>
    <row r="12" s="1" customFormat="1" ht="12" customHeight="1">
      <c r="B12" s="41"/>
      <c r="D12" s="146" t="s">
        <v>106</v>
      </c>
      <c r="I12" s="149"/>
      <c r="L12" s="41"/>
    </row>
    <row r="13" s="1" customFormat="1" ht="36.96" customHeight="1">
      <c r="B13" s="41"/>
      <c r="E13" s="150" t="s">
        <v>107</v>
      </c>
      <c r="F13" s="1"/>
      <c r="G13" s="1"/>
      <c r="H13" s="1"/>
      <c r="I13" s="149"/>
      <c r="L13" s="41"/>
    </row>
    <row r="14" s="1" customFormat="1">
      <c r="B14" s="41"/>
      <c r="I14" s="149"/>
      <c r="L14" s="41"/>
    </row>
    <row r="15" s="1" customFormat="1" ht="12" customHeight="1">
      <c r="B15" s="41"/>
      <c r="D15" s="146" t="s">
        <v>18</v>
      </c>
      <c r="F15" s="134" t="s">
        <v>1</v>
      </c>
      <c r="I15" s="151" t="s">
        <v>19</v>
      </c>
      <c r="J15" s="134" t="s">
        <v>1</v>
      </c>
      <c r="L15" s="41"/>
    </row>
    <row r="16" s="1" customFormat="1" ht="12" customHeight="1">
      <c r="B16" s="41"/>
      <c r="D16" s="146" t="s">
        <v>20</v>
      </c>
      <c r="F16" s="134" t="s">
        <v>21</v>
      </c>
      <c r="I16" s="151" t="s">
        <v>22</v>
      </c>
      <c r="J16" s="152" t="str">
        <f>'Rekapitulace stavby'!AN8</f>
        <v>7. 11. 2019</v>
      </c>
      <c r="L16" s="41"/>
    </row>
    <row r="17" s="1" customFormat="1" ht="10.8" customHeight="1">
      <c r="B17" s="41"/>
      <c r="I17" s="149"/>
      <c r="L17" s="41"/>
    </row>
    <row r="18" s="1" customFormat="1" ht="12" customHeight="1">
      <c r="B18" s="41"/>
      <c r="D18" s="146" t="s">
        <v>24</v>
      </c>
      <c r="I18" s="151" t="s">
        <v>25</v>
      </c>
      <c r="J18" s="134" t="s">
        <v>1</v>
      </c>
      <c r="L18" s="41"/>
    </row>
    <row r="19" s="1" customFormat="1" ht="18" customHeight="1">
      <c r="B19" s="41"/>
      <c r="E19" s="134" t="s">
        <v>26</v>
      </c>
      <c r="I19" s="151" t="s">
        <v>27</v>
      </c>
      <c r="J19" s="134" t="s">
        <v>1</v>
      </c>
      <c r="L19" s="41"/>
    </row>
    <row r="20" s="1" customFormat="1" ht="6.96" customHeight="1">
      <c r="B20" s="41"/>
      <c r="I20" s="149"/>
      <c r="L20" s="41"/>
    </row>
    <row r="21" s="1" customFormat="1" ht="12" customHeight="1">
      <c r="B21" s="41"/>
      <c r="D21" s="146" t="s">
        <v>28</v>
      </c>
      <c r="I21" s="151" t="s">
        <v>25</v>
      </c>
      <c r="J21" s="31" t="str">
        <f>'Rekapitulace stavby'!AN13</f>
        <v>Vyplň údaj</v>
      </c>
      <c r="L21" s="41"/>
    </row>
    <row r="22" s="1" customFormat="1" ht="18" customHeight="1">
      <c r="B22" s="41"/>
      <c r="E22" s="31" t="str">
        <f>'Rekapitulace stavby'!E14</f>
        <v>Vyplň údaj</v>
      </c>
      <c r="F22" s="134"/>
      <c r="G22" s="134"/>
      <c r="H22" s="134"/>
      <c r="I22" s="151" t="s">
        <v>27</v>
      </c>
      <c r="J22" s="31" t="str">
        <f>'Rekapitulace stavby'!AN14</f>
        <v>Vyplň údaj</v>
      </c>
      <c r="L22" s="41"/>
    </row>
    <row r="23" s="1" customFormat="1" ht="6.96" customHeight="1">
      <c r="B23" s="41"/>
      <c r="I23" s="149"/>
      <c r="L23" s="41"/>
    </row>
    <row r="24" s="1" customFormat="1" ht="12" customHeight="1">
      <c r="B24" s="41"/>
      <c r="D24" s="146" t="s">
        <v>30</v>
      </c>
      <c r="I24" s="151" t="s">
        <v>25</v>
      </c>
      <c r="J24" s="134" t="s">
        <v>1</v>
      </c>
      <c r="L24" s="41"/>
    </row>
    <row r="25" s="1" customFormat="1" ht="18" customHeight="1">
      <c r="B25" s="41"/>
      <c r="E25" s="134" t="s">
        <v>31</v>
      </c>
      <c r="I25" s="151" t="s">
        <v>27</v>
      </c>
      <c r="J25" s="134" t="s">
        <v>1</v>
      </c>
      <c r="L25" s="41"/>
    </row>
    <row r="26" s="1" customFormat="1" ht="6.96" customHeight="1">
      <c r="B26" s="41"/>
      <c r="I26" s="149"/>
      <c r="L26" s="41"/>
    </row>
    <row r="27" s="1" customFormat="1" ht="12" customHeight="1">
      <c r="B27" s="41"/>
      <c r="D27" s="146" t="s">
        <v>33</v>
      </c>
      <c r="I27" s="151" t="s">
        <v>25</v>
      </c>
      <c r="J27" s="134" t="str">
        <f>IF('Rekapitulace stavby'!AN19="","",'Rekapitulace stavby'!AN19)</f>
        <v/>
      </c>
      <c r="L27" s="41"/>
    </row>
    <row r="28" s="1" customFormat="1" ht="18" customHeight="1">
      <c r="B28" s="41"/>
      <c r="E28" s="134" t="str">
        <f>IF('Rekapitulace stavby'!E20="","",'Rekapitulace stavby'!E20)</f>
        <v xml:space="preserve"> </v>
      </c>
      <c r="I28" s="151" t="s">
        <v>27</v>
      </c>
      <c r="J28" s="134" t="str">
        <f>IF('Rekapitulace stavby'!AN20="","",'Rekapitulace stavby'!AN20)</f>
        <v/>
      </c>
      <c r="L28" s="41"/>
    </row>
    <row r="29" s="1" customFormat="1" ht="6.96" customHeight="1">
      <c r="B29" s="41"/>
      <c r="I29" s="149"/>
      <c r="L29" s="41"/>
    </row>
    <row r="30" s="1" customFormat="1" ht="12" customHeight="1">
      <c r="B30" s="41"/>
      <c r="D30" s="146" t="s">
        <v>35</v>
      </c>
      <c r="I30" s="149"/>
      <c r="L30" s="41"/>
    </row>
    <row r="31" s="7" customFormat="1" ht="16.5" customHeight="1">
      <c r="B31" s="153"/>
      <c r="E31" s="154" t="s">
        <v>1</v>
      </c>
      <c r="F31" s="154"/>
      <c r="G31" s="154"/>
      <c r="H31" s="154"/>
      <c r="I31" s="155"/>
      <c r="L31" s="153"/>
    </row>
    <row r="32" s="1" customFormat="1" ht="6.96" customHeight="1">
      <c r="B32" s="41"/>
      <c r="I32" s="149"/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6"/>
      <c r="J33" s="76"/>
      <c r="K33" s="76"/>
      <c r="L33" s="41"/>
    </row>
    <row r="34" s="1" customFormat="1" ht="25.44" customHeight="1">
      <c r="B34" s="41"/>
      <c r="D34" s="157" t="s">
        <v>36</v>
      </c>
      <c r="I34" s="149"/>
      <c r="J34" s="158">
        <f>ROUND(J135, 2)</f>
        <v>0</v>
      </c>
      <c r="L34" s="41"/>
    </row>
    <row r="35" s="1" customFormat="1" ht="6.96" customHeight="1">
      <c r="B35" s="41"/>
      <c r="D35" s="76"/>
      <c r="E35" s="76"/>
      <c r="F35" s="76"/>
      <c r="G35" s="76"/>
      <c r="H35" s="76"/>
      <c r="I35" s="156"/>
      <c r="J35" s="76"/>
      <c r="K35" s="76"/>
      <c r="L35" s="41"/>
    </row>
    <row r="36" s="1" customFormat="1" ht="14.4" customHeight="1">
      <c r="B36" s="41"/>
      <c r="F36" s="159" t="s">
        <v>38</v>
      </c>
      <c r="I36" s="160" t="s">
        <v>37</v>
      </c>
      <c r="J36" s="159" t="s">
        <v>39</v>
      </c>
      <c r="L36" s="41"/>
    </row>
    <row r="37" s="1" customFormat="1" ht="14.4" customHeight="1">
      <c r="B37" s="41"/>
      <c r="D37" s="148" t="s">
        <v>40</v>
      </c>
      <c r="E37" s="146" t="s">
        <v>41</v>
      </c>
      <c r="F37" s="161">
        <f>ROUND((SUM(BE135:BE766)),  2)</f>
        <v>0</v>
      </c>
      <c r="I37" s="162">
        <v>0.20999999999999999</v>
      </c>
      <c r="J37" s="161">
        <f>ROUND(((SUM(BE135:BE766))*I37),  2)</f>
        <v>0</v>
      </c>
      <c r="L37" s="41"/>
    </row>
    <row r="38" s="1" customFormat="1" ht="14.4" customHeight="1">
      <c r="B38" s="41"/>
      <c r="E38" s="146" t="s">
        <v>42</v>
      </c>
      <c r="F38" s="161">
        <f>ROUND((SUM(BF135:BF766)),  2)</f>
        <v>0</v>
      </c>
      <c r="I38" s="162">
        <v>0.14999999999999999</v>
      </c>
      <c r="J38" s="161">
        <f>ROUND(((SUM(BF135:BF766))*I38),  2)</f>
        <v>0</v>
      </c>
      <c r="L38" s="41"/>
    </row>
    <row r="39" hidden="1" s="1" customFormat="1" ht="14.4" customHeight="1">
      <c r="B39" s="41"/>
      <c r="E39" s="146" t="s">
        <v>43</v>
      </c>
      <c r="F39" s="161">
        <f>ROUND((SUM(BG135:BG766)),  2)</f>
        <v>0</v>
      </c>
      <c r="I39" s="162">
        <v>0.20999999999999999</v>
      </c>
      <c r="J39" s="161">
        <f>0</f>
        <v>0</v>
      </c>
      <c r="L39" s="41"/>
    </row>
    <row r="40" hidden="1" s="1" customFormat="1" ht="14.4" customHeight="1">
      <c r="B40" s="41"/>
      <c r="E40" s="146" t="s">
        <v>44</v>
      </c>
      <c r="F40" s="161">
        <f>ROUND((SUM(BH135:BH766)),  2)</f>
        <v>0</v>
      </c>
      <c r="I40" s="162">
        <v>0.14999999999999999</v>
      </c>
      <c r="J40" s="161">
        <f>0</f>
        <v>0</v>
      </c>
      <c r="L40" s="41"/>
    </row>
    <row r="41" hidden="1" s="1" customFormat="1" ht="14.4" customHeight="1">
      <c r="B41" s="41"/>
      <c r="E41" s="146" t="s">
        <v>45</v>
      </c>
      <c r="F41" s="161">
        <f>ROUND((SUM(BI135:BI766)),  2)</f>
        <v>0</v>
      </c>
      <c r="I41" s="162">
        <v>0</v>
      </c>
      <c r="J41" s="161">
        <f>0</f>
        <v>0</v>
      </c>
      <c r="L41" s="41"/>
    </row>
    <row r="42" s="1" customFormat="1" ht="6.96" customHeight="1">
      <c r="B42" s="41"/>
      <c r="I42" s="149"/>
      <c r="L42" s="41"/>
    </row>
    <row r="43" s="1" customFormat="1" ht="25.44" customHeight="1">
      <c r="B43" s="41"/>
      <c r="C43" s="163"/>
      <c r="D43" s="164" t="s">
        <v>46</v>
      </c>
      <c r="E43" s="165"/>
      <c r="F43" s="165"/>
      <c r="G43" s="166" t="s">
        <v>47</v>
      </c>
      <c r="H43" s="167" t="s">
        <v>48</v>
      </c>
      <c r="I43" s="168"/>
      <c r="J43" s="169">
        <f>SUM(J34:J41)</f>
        <v>0</v>
      </c>
      <c r="K43" s="170"/>
      <c r="L43" s="41"/>
    </row>
    <row r="44" s="1" customFormat="1" ht="14.4" customHeight="1">
      <c r="B44" s="41"/>
      <c r="I44" s="149"/>
      <c r="L44" s="41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1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1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1"/>
    </row>
    <row r="82" s="1" customFormat="1" ht="24.96" customHeight="1">
      <c r="B82" s="36"/>
      <c r="C82" s="21" t="s">
        <v>108</v>
      </c>
      <c r="D82" s="37"/>
      <c r="E82" s="37"/>
      <c r="F82" s="37"/>
      <c r="G82" s="37"/>
      <c r="H82" s="37"/>
      <c r="I82" s="149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9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9"/>
      <c r="J84" s="37"/>
      <c r="K84" s="37"/>
      <c r="L84" s="41"/>
    </row>
    <row r="85" s="1" customFormat="1" ht="16.5" customHeight="1">
      <c r="B85" s="36"/>
      <c r="C85" s="37"/>
      <c r="D85" s="37"/>
      <c r="E85" s="185" t="str">
        <f>E7</f>
        <v>Odvedení splaškových vod z lokality Krnov - Ježník- 4. část</v>
      </c>
      <c r="F85" s="30"/>
      <c r="G85" s="30"/>
      <c r="H85" s="30"/>
      <c r="I85" s="149"/>
      <c r="J85" s="37"/>
      <c r="K85" s="37"/>
      <c r="L85" s="41"/>
    </row>
    <row r="86" ht="12" customHeight="1">
      <c r="B86" s="19"/>
      <c r="C86" s="30" t="s">
        <v>102</v>
      </c>
      <c r="D86" s="20"/>
      <c r="E86" s="20"/>
      <c r="F86" s="20"/>
      <c r="G86" s="20"/>
      <c r="H86" s="20"/>
      <c r="I86" s="140"/>
      <c r="J86" s="20"/>
      <c r="K86" s="20"/>
      <c r="L86" s="18"/>
    </row>
    <row r="87" ht="16.5" customHeight="1">
      <c r="B87" s="19"/>
      <c r="C87" s="20"/>
      <c r="D87" s="20"/>
      <c r="E87" s="185" t="s">
        <v>103</v>
      </c>
      <c r="F87" s="20"/>
      <c r="G87" s="20"/>
      <c r="H87" s="20"/>
      <c r="I87" s="140"/>
      <c r="J87" s="20"/>
      <c r="K87" s="20"/>
      <c r="L87" s="18"/>
    </row>
    <row r="88" ht="12" customHeight="1">
      <c r="B88" s="19"/>
      <c r="C88" s="30" t="s">
        <v>104</v>
      </c>
      <c r="D88" s="20"/>
      <c r="E88" s="20"/>
      <c r="F88" s="20"/>
      <c r="G88" s="20"/>
      <c r="H88" s="20"/>
      <c r="I88" s="140"/>
      <c r="J88" s="20"/>
      <c r="K88" s="20"/>
      <c r="L88" s="18"/>
    </row>
    <row r="89" s="1" customFormat="1" ht="16.5" customHeight="1">
      <c r="B89" s="36"/>
      <c r="C89" s="37"/>
      <c r="D89" s="37"/>
      <c r="E89" s="186" t="s">
        <v>105</v>
      </c>
      <c r="F89" s="37"/>
      <c r="G89" s="37"/>
      <c r="H89" s="37"/>
      <c r="I89" s="149"/>
      <c r="J89" s="37"/>
      <c r="K89" s="37"/>
      <c r="L89" s="41"/>
    </row>
    <row r="90" s="1" customFormat="1" ht="12" customHeight="1">
      <c r="B90" s="36"/>
      <c r="C90" s="30" t="s">
        <v>106</v>
      </c>
      <c r="D90" s="37"/>
      <c r="E90" s="37"/>
      <c r="F90" s="37"/>
      <c r="G90" s="37"/>
      <c r="H90" s="37"/>
      <c r="I90" s="149"/>
      <c r="J90" s="37"/>
      <c r="K90" s="37"/>
      <c r="L90" s="41"/>
    </row>
    <row r="91" s="1" customFormat="1" ht="16.5" customHeight="1">
      <c r="B91" s="36"/>
      <c r="C91" s="37"/>
      <c r="D91" s="37"/>
      <c r="E91" s="69" t="str">
        <f>E13</f>
        <v>TZ 01.1-4 - Kanalizační stoky - 4. část</v>
      </c>
      <c r="F91" s="37"/>
      <c r="G91" s="37"/>
      <c r="H91" s="37"/>
      <c r="I91" s="149"/>
      <c r="J91" s="37"/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9"/>
      <c r="J92" s="37"/>
      <c r="K92" s="37"/>
      <c r="L92" s="41"/>
    </row>
    <row r="93" s="1" customFormat="1" ht="12" customHeight="1">
      <c r="B93" s="36"/>
      <c r="C93" s="30" t="s">
        <v>20</v>
      </c>
      <c r="D93" s="37"/>
      <c r="E93" s="37"/>
      <c r="F93" s="25" t="str">
        <f>F16</f>
        <v>Krnov</v>
      </c>
      <c r="G93" s="37"/>
      <c r="H93" s="37"/>
      <c r="I93" s="151" t="s">
        <v>22</v>
      </c>
      <c r="J93" s="72" t="str">
        <f>IF(J16="","",J16)</f>
        <v>7. 11. 2019</v>
      </c>
      <c r="K93" s="37"/>
      <c r="L93" s="41"/>
    </row>
    <row r="94" s="1" customFormat="1" ht="6.96" customHeight="1">
      <c r="B94" s="36"/>
      <c r="C94" s="37"/>
      <c r="D94" s="37"/>
      <c r="E94" s="37"/>
      <c r="F94" s="37"/>
      <c r="G94" s="37"/>
      <c r="H94" s="37"/>
      <c r="I94" s="149"/>
      <c r="J94" s="37"/>
      <c r="K94" s="37"/>
      <c r="L94" s="41"/>
    </row>
    <row r="95" s="1" customFormat="1" ht="27.9" customHeight="1">
      <c r="B95" s="36"/>
      <c r="C95" s="30" t="s">
        <v>24</v>
      </c>
      <c r="D95" s="37"/>
      <c r="E95" s="37"/>
      <c r="F95" s="25" t="str">
        <f>E19</f>
        <v>Město Krnov</v>
      </c>
      <c r="G95" s="37"/>
      <c r="H95" s="37"/>
      <c r="I95" s="151" t="s">
        <v>30</v>
      </c>
      <c r="J95" s="34" t="str">
        <f>E25</f>
        <v xml:space="preserve">KONEKO spol. s r.o. </v>
      </c>
      <c r="K95" s="37"/>
      <c r="L95" s="41"/>
    </row>
    <row r="96" s="1" customFormat="1" ht="15.15" customHeight="1">
      <c r="B96" s="36"/>
      <c r="C96" s="30" t="s">
        <v>28</v>
      </c>
      <c r="D96" s="37"/>
      <c r="E96" s="37"/>
      <c r="F96" s="25" t="str">
        <f>IF(E22="","",E22)</f>
        <v>Vyplň údaj</v>
      </c>
      <c r="G96" s="37"/>
      <c r="H96" s="37"/>
      <c r="I96" s="151" t="s">
        <v>33</v>
      </c>
      <c r="J96" s="34" t="str">
        <f>E28</f>
        <v xml:space="preserve"> </v>
      </c>
      <c r="K96" s="37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9"/>
      <c r="J97" s="37"/>
      <c r="K97" s="37"/>
      <c r="L97" s="41"/>
    </row>
    <row r="98" s="1" customFormat="1" ht="29.28" customHeight="1">
      <c r="B98" s="36"/>
      <c r="C98" s="187" t="s">
        <v>109</v>
      </c>
      <c r="D98" s="188"/>
      <c r="E98" s="188"/>
      <c r="F98" s="188"/>
      <c r="G98" s="188"/>
      <c r="H98" s="188"/>
      <c r="I98" s="189"/>
      <c r="J98" s="190" t="s">
        <v>110</v>
      </c>
      <c r="K98" s="188"/>
      <c r="L98" s="41"/>
    </row>
    <row r="99" s="1" customFormat="1" ht="10.32" customHeight="1">
      <c r="B99" s="36"/>
      <c r="C99" s="37"/>
      <c r="D99" s="37"/>
      <c r="E99" s="37"/>
      <c r="F99" s="37"/>
      <c r="G99" s="37"/>
      <c r="H99" s="37"/>
      <c r="I99" s="149"/>
      <c r="J99" s="37"/>
      <c r="K99" s="37"/>
      <c r="L99" s="41"/>
    </row>
    <row r="100" s="1" customFormat="1" ht="22.8" customHeight="1">
      <c r="B100" s="36"/>
      <c r="C100" s="191" t="s">
        <v>111</v>
      </c>
      <c r="D100" s="37"/>
      <c r="E100" s="37"/>
      <c r="F100" s="37"/>
      <c r="G100" s="37"/>
      <c r="H100" s="37"/>
      <c r="I100" s="149"/>
      <c r="J100" s="103">
        <f>J135</f>
        <v>0</v>
      </c>
      <c r="K100" s="37"/>
      <c r="L100" s="41"/>
      <c r="AU100" s="15" t="s">
        <v>112</v>
      </c>
    </row>
    <row r="101" s="8" customFormat="1" ht="24.96" customHeight="1">
      <c r="B101" s="192"/>
      <c r="C101" s="193"/>
      <c r="D101" s="194" t="s">
        <v>113</v>
      </c>
      <c r="E101" s="195"/>
      <c r="F101" s="195"/>
      <c r="G101" s="195"/>
      <c r="H101" s="195"/>
      <c r="I101" s="196"/>
      <c r="J101" s="197">
        <f>J136</f>
        <v>0</v>
      </c>
      <c r="K101" s="193"/>
      <c r="L101" s="198"/>
    </row>
    <row r="102" s="8" customFormat="1" ht="24.96" customHeight="1">
      <c r="B102" s="192"/>
      <c r="C102" s="193"/>
      <c r="D102" s="194" t="s">
        <v>114</v>
      </c>
      <c r="E102" s="195"/>
      <c r="F102" s="195"/>
      <c r="G102" s="195"/>
      <c r="H102" s="195"/>
      <c r="I102" s="196"/>
      <c r="J102" s="197">
        <f>J521</f>
        <v>0</v>
      </c>
      <c r="K102" s="193"/>
      <c r="L102" s="198"/>
    </row>
    <row r="103" s="8" customFormat="1" ht="24.96" customHeight="1">
      <c r="B103" s="192"/>
      <c r="C103" s="193"/>
      <c r="D103" s="194" t="s">
        <v>115</v>
      </c>
      <c r="E103" s="195"/>
      <c r="F103" s="195"/>
      <c r="G103" s="195"/>
      <c r="H103" s="195"/>
      <c r="I103" s="196"/>
      <c r="J103" s="197">
        <f>J551</f>
        <v>0</v>
      </c>
      <c r="K103" s="193"/>
      <c r="L103" s="198"/>
    </row>
    <row r="104" s="8" customFormat="1" ht="24.96" customHeight="1">
      <c r="B104" s="192"/>
      <c r="C104" s="193"/>
      <c r="D104" s="194" t="s">
        <v>116</v>
      </c>
      <c r="E104" s="195"/>
      <c r="F104" s="195"/>
      <c r="G104" s="195"/>
      <c r="H104" s="195"/>
      <c r="I104" s="196"/>
      <c r="J104" s="197">
        <f>J571</f>
        <v>0</v>
      </c>
      <c r="K104" s="193"/>
      <c r="L104" s="198"/>
    </row>
    <row r="105" s="8" customFormat="1" ht="24.96" customHeight="1">
      <c r="B105" s="192"/>
      <c r="C105" s="193"/>
      <c r="D105" s="194" t="s">
        <v>117</v>
      </c>
      <c r="E105" s="195"/>
      <c r="F105" s="195"/>
      <c r="G105" s="195"/>
      <c r="H105" s="195"/>
      <c r="I105" s="196"/>
      <c r="J105" s="197">
        <f>J594</f>
        <v>0</v>
      </c>
      <c r="K105" s="193"/>
      <c r="L105" s="198"/>
    </row>
    <row r="106" s="8" customFormat="1" ht="24.96" customHeight="1">
      <c r="B106" s="192"/>
      <c r="C106" s="193"/>
      <c r="D106" s="194" t="s">
        <v>118</v>
      </c>
      <c r="E106" s="195"/>
      <c r="F106" s="195"/>
      <c r="G106" s="195"/>
      <c r="H106" s="195"/>
      <c r="I106" s="196"/>
      <c r="J106" s="197">
        <f>J630</f>
        <v>0</v>
      </c>
      <c r="K106" s="193"/>
      <c r="L106" s="198"/>
    </row>
    <row r="107" s="8" customFormat="1" ht="24.96" customHeight="1">
      <c r="B107" s="192"/>
      <c r="C107" s="193"/>
      <c r="D107" s="194" t="s">
        <v>119</v>
      </c>
      <c r="E107" s="195"/>
      <c r="F107" s="195"/>
      <c r="G107" s="195"/>
      <c r="H107" s="195"/>
      <c r="I107" s="196"/>
      <c r="J107" s="197">
        <f>J654</f>
        <v>0</v>
      </c>
      <c r="K107" s="193"/>
      <c r="L107" s="198"/>
    </row>
    <row r="108" s="8" customFormat="1" ht="24.96" customHeight="1">
      <c r="B108" s="192"/>
      <c r="C108" s="193"/>
      <c r="D108" s="194" t="s">
        <v>120</v>
      </c>
      <c r="E108" s="195"/>
      <c r="F108" s="195"/>
      <c r="G108" s="195"/>
      <c r="H108" s="195"/>
      <c r="I108" s="196"/>
      <c r="J108" s="197">
        <f>J722</f>
        <v>0</v>
      </c>
      <c r="K108" s="193"/>
      <c r="L108" s="198"/>
    </row>
    <row r="109" s="8" customFormat="1" ht="24.96" customHeight="1">
      <c r="B109" s="192"/>
      <c r="C109" s="193"/>
      <c r="D109" s="194" t="s">
        <v>121</v>
      </c>
      <c r="E109" s="195"/>
      <c r="F109" s="195"/>
      <c r="G109" s="195"/>
      <c r="H109" s="195"/>
      <c r="I109" s="196"/>
      <c r="J109" s="197">
        <f>J744</f>
        <v>0</v>
      </c>
      <c r="K109" s="193"/>
      <c r="L109" s="198"/>
    </row>
    <row r="110" s="8" customFormat="1" ht="24.96" customHeight="1">
      <c r="B110" s="192"/>
      <c r="C110" s="193"/>
      <c r="D110" s="194" t="s">
        <v>122</v>
      </c>
      <c r="E110" s="195"/>
      <c r="F110" s="195"/>
      <c r="G110" s="195"/>
      <c r="H110" s="195"/>
      <c r="I110" s="196"/>
      <c r="J110" s="197">
        <f>J754</f>
        <v>0</v>
      </c>
      <c r="K110" s="193"/>
      <c r="L110" s="198"/>
    </row>
    <row r="111" s="8" customFormat="1" ht="24.96" customHeight="1">
      <c r="B111" s="192"/>
      <c r="C111" s="193"/>
      <c r="D111" s="194" t="s">
        <v>123</v>
      </c>
      <c r="E111" s="195"/>
      <c r="F111" s="195"/>
      <c r="G111" s="195"/>
      <c r="H111" s="195"/>
      <c r="I111" s="196"/>
      <c r="J111" s="197">
        <f>J757</f>
        <v>0</v>
      </c>
      <c r="K111" s="193"/>
      <c r="L111" s="198"/>
    </row>
    <row r="112" s="1" customFormat="1" ht="21.84" customHeight="1">
      <c r="B112" s="36"/>
      <c r="C112" s="37"/>
      <c r="D112" s="37"/>
      <c r="E112" s="37"/>
      <c r="F112" s="37"/>
      <c r="G112" s="37"/>
      <c r="H112" s="37"/>
      <c r="I112" s="149"/>
      <c r="J112" s="37"/>
      <c r="K112" s="37"/>
      <c r="L112" s="41"/>
    </row>
    <row r="113" s="1" customFormat="1" ht="6.96" customHeight="1">
      <c r="B113" s="59"/>
      <c r="C113" s="60"/>
      <c r="D113" s="60"/>
      <c r="E113" s="60"/>
      <c r="F113" s="60"/>
      <c r="G113" s="60"/>
      <c r="H113" s="60"/>
      <c r="I113" s="181"/>
      <c r="J113" s="60"/>
      <c r="K113" s="60"/>
      <c r="L113" s="41"/>
    </row>
    <row r="117" s="1" customFormat="1" ht="6.96" customHeight="1">
      <c r="B117" s="61"/>
      <c r="C117" s="62"/>
      <c r="D117" s="62"/>
      <c r="E117" s="62"/>
      <c r="F117" s="62"/>
      <c r="G117" s="62"/>
      <c r="H117" s="62"/>
      <c r="I117" s="184"/>
      <c r="J117" s="62"/>
      <c r="K117" s="62"/>
      <c r="L117" s="41"/>
    </row>
    <row r="118" s="1" customFormat="1" ht="24.96" customHeight="1">
      <c r="B118" s="36"/>
      <c r="C118" s="21" t="s">
        <v>124</v>
      </c>
      <c r="D118" s="37"/>
      <c r="E118" s="37"/>
      <c r="F118" s="37"/>
      <c r="G118" s="37"/>
      <c r="H118" s="37"/>
      <c r="I118" s="149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49"/>
      <c r="J119" s="37"/>
      <c r="K119" s="37"/>
      <c r="L119" s="41"/>
    </row>
    <row r="120" s="1" customFormat="1" ht="12" customHeight="1">
      <c r="B120" s="36"/>
      <c r="C120" s="30" t="s">
        <v>16</v>
      </c>
      <c r="D120" s="37"/>
      <c r="E120" s="37"/>
      <c r="F120" s="37"/>
      <c r="G120" s="37"/>
      <c r="H120" s="37"/>
      <c r="I120" s="149"/>
      <c r="J120" s="37"/>
      <c r="K120" s="37"/>
      <c r="L120" s="41"/>
    </row>
    <row r="121" s="1" customFormat="1" ht="16.5" customHeight="1">
      <c r="B121" s="36"/>
      <c r="C121" s="37"/>
      <c r="D121" s="37"/>
      <c r="E121" s="185" t="str">
        <f>E7</f>
        <v>Odvedení splaškových vod z lokality Krnov - Ježník- 4. část</v>
      </c>
      <c r="F121" s="30"/>
      <c r="G121" s="30"/>
      <c r="H121" s="30"/>
      <c r="I121" s="149"/>
      <c r="J121" s="37"/>
      <c r="K121" s="37"/>
      <c r="L121" s="41"/>
    </row>
    <row r="122" ht="12" customHeight="1">
      <c r="B122" s="19"/>
      <c r="C122" s="30" t="s">
        <v>102</v>
      </c>
      <c r="D122" s="20"/>
      <c r="E122" s="20"/>
      <c r="F122" s="20"/>
      <c r="G122" s="20"/>
      <c r="H122" s="20"/>
      <c r="I122" s="140"/>
      <c r="J122" s="20"/>
      <c r="K122" s="20"/>
      <c r="L122" s="18"/>
    </row>
    <row r="123" ht="16.5" customHeight="1">
      <c r="B123" s="19"/>
      <c r="C123" s="20"/>
      <c r="D123" s="20"/>
      <c r="E123" s="185" t="s">
        <v>103</v>
      </c>
      <c r="F123" s="20"/>
      <c r="G123" s="20"/>
      <c r="H123" s="20"/>
      <c r="I123" s="140"/>
      <c r="J123" s="20"/>
      <c r="K123" s="20"/>
      <c r="L123" s="18"/>
    </row>
    <row r="124" ht="12" customHeight="1">
      <c r="B124" s="19"/>
      <c r="C124" s="30" t="s">
        <v>104</v>
      </c>
      <c r="D124" s="20"/>
      <c r="E124" s="20"/>
      <c r="F124" s="20"/>
      <c r="G124" s="20"/>
      <c r="H124" s="20"/>
      <c r="I124" s="140"/>
      <c r="J124" s="20"/>
      <c r="K124" s="20"/>
      <c r="L124" s="18"/>
    </row>
    <row r="125" s="1" customFormat="1" ht="16.5" customHeight="1">
      <c r="B125" s="36"/>
      <c r="C125" s="37"/>
      <c r="D125" s="37"/>
      <c r="E125" s="186" t="s">
        <v>105</v>
      </c>
      <c r="F125" s="37"/>
      <c r="G125" s="37"/>
      <c r="H125" s="37"/>
      <c r="I125" s="149"/>
      <c r="J125" s="37"/>
      <c r="K125" s="37"/>
      <c r="L125" s="41"/>
    </row>
    <row r="126" s="1" customFormat="1" ht="12" customHeight="1">
      <c r="B126" s="36"/>
      <c r="C126" s="30" t="s">
        <v>106</v>
      </c>
      <c r="D126" s="37"/>
      <c r="E126" s="37"/>
      <c r="F126" s="37"/>
      <c r="G126" s="37"/>
      <c r="H126" s="37"/>
      <c r="I126" s="149"/>
      <c r="J126" s="37"/>
      <c r="K126" s="37"/>
      <c r="L126" s="41"/>
    </row>
    <row r="127" s="1" customFormat="1" ht="16.5" customHeight="1">
      <c r="B127" s="36"/>
      <c r="C127" s="37"/>
      <c r="D127" s="37"/>
      <c r="E127" s="69" t="str">
        <f>E13</f>
        <v>TZ 01.1-4 - Kanalizační stoky - 4. část</v>
      </c>
      <c r="F127" s="37"/>
      <c r="G127" s="37"/>
      <c r="H127" s="37"/>
      <c r="I127" s="149"/>
      <c r="J127" s="37"/>
      <c r="K127" s="37"/>
      <c r="L127" s="41"/>
    </row>
    <row r="128" s="1" customFormat="1" ht="6.96" customHeight="1">
      <c r="B128" s="36"/>
      <c r="C128" s="37"/>
      <c r="D128" s="37"/>
      <c r="E128" s="37"/>
      <c r="F128" s="37"/>
      <c r="G128" s="37"/>
      <c r="H128" s="37"/>
      <c r="I128" s="149"/>
      <c r="J128" s="37"/>
      <c r="K128" s="37"/>
      <c r="L128" s="41"/>
    </row>
    <row r="129" s="1" customFormat="1" ht="12" customHeight="1">
      <c r="B129" s="36"/>
      <c r="C129" s="30" t="s">
        <v>20</v>
      </c>
      <c r="D129" s="37"/>
      <c r="E129" s="37"/>
      <c r="F129" s="25" t="str">
        <f>F16</f>
        <v>Krnov</v>
      </c>
      <c r="G129" s="37"/>
      <c r="H129" s="37"/>
      <c r="I129" s="151" t="s">
        <v>22</v>
      </c>
      <c r="J129" s="72" t="str">
        <f>IF(J16="","",J16)</f>
        <v>7. 11. 2019</v>
      </c>
      <c r="K129" s="37"/>
      <c r="L129" s="41"/>
    </row>
    <row r="130" s="1" customFormat="1" ht="6.96" customHeight="1">
      <c r="B130" s="36"/>
      <c r="C130" s="37"/>
      <c r="D130" s="37"/>
      <c r="E130" s="37"/>
      <c r="F130" s="37"/>
      <c r="G130" s="37"/>
      <c r="H130" s="37"/>
      <c r="I130" s="149"/>
      <c r="J130" s="37"/>
      <c r="K130" s="37"/>
      <c r="L130" s="41"/>
    </row>
    <row r="131" s="1" customFormat="1" ht="27.9" customHeight="1">
      <c r="B131" s="36"/>
      <c r="C131" s="30" t="s">
        <v>24</v>
      </c>
      <c r="D131" s="37"/>
      <c r="E131" s="37"/>
      <c r="F131" s="25" t="str">
        <f>E19</f>
        <v>Město Krnov</v>
      </c>
      <c r="G131" s="37"/>
      <c r="H131" s="37"/>
      <c r="I131" s="151" t="s">
        <v>30</v>
      </c>
      <c r="J131" s="34" t="str">
        <f>E25</f>
        <v xml:space="preserve">KONEKO spol. s r.o. </v>
      </c>
      <c r="K131" s="37"/>
      <c r="L131" s="41"/>
    </row>
    <row r="132" s="1" customFormat="1" ht="15.15" customHeight="1">
      <c r="B132" s="36"/>
      <c r="C132" s="30" t="s">
        <v>28</v>
      </c>
      <c r="D132" s="37"/>
      <c r="E132" s="37"/>
      <c r="F132" s="25" t="str">
        <f>IF(E22="","",E22)</f>
        <v>Vyplň údaj</v>
      </c>
      <c r="G132" s="37"/>
      <c r="H132" s="37"/>
      <c r="I132" s="151" t="s">
        <v>33</v>
      </c>
      <c r="J132" s="34" t="str">
        <f>E28</f>
        <v xml:space="preserve"> </v>
      </c>
      <c r="K132" s="37"/>
      <c r="L132" s="41"/>
    </row>
    <row r="133" s="1" customFormat="1" ht="10.32" customHeight="1">
      <c r="B133" s="36"/>
      <c r="C133" s="37"/>
      <c r="D133" s="37"/>
      <c r="E133" s="37"/>
      <c r="F133" s="37"/>
      <c r="G133" s="37"/>
      <c r="H133" s="37"/>
      <c r="I133" s="149"/>
      <c r="J133" s="37"/>
      <c r="K133" s="37"/>
      <c r="L133" s="41"/>
    </row>
    <row r="134" s="9" customFormat="1" ht="29.28" customHeight="1">
      <c r="B134" s="199"/>
      <c r="C134" s="200" t="s">
        <v>125</v>
      </c>
      <c r="D134" s="201" t="s">
        <v>61</v>
      </c>
      <c r="E134" s="201" t="s">
        <v>57</v>
      </c>
      <c r="F134" s="201" t="s">
        <v>58</v>
      </c>
      <c r="G134" s="201" t="s">
        <v>126</v>
      </c>
      <c r="H134" s="201" t="s">
        <v>127</v>
      </c>
      <c r="I134" s="202" t="s">
        <v>128</v>
      </c>
      <c r="J134" s="203" t="s">
        <v>110</v>
      </c>
      <c r="K134" s="204" t="s">
        <v>129</v>
      </c>
      <c r="L134" s="205"/>
      <c r="M134" s="93" t="s">
        <v>1</v>
      </c>
      <c r="N134" s="94" t="s">
        <v>40</v>
      </c>
      <c r="O134" s="94" t="s">
        <v>130</v>
      </c>
      <c r="P134" s="94" t="s">
        <v>131</v>
      </c>
      <c r="Q134" s="94" t="s">
        <v>132</v>
      </c>
      <c r="R134" s="94" t="s">
        <v>133</v>
      </c>
      <c r="S134" s="94" t="s">
        <v>134</v>
      </c>
      <c r="T134" s="95" t="s">
        <v>135</v>
      </c>
    </row>
    <row r="135" s="1" customFormat="1" ht="22.8" customHeight="1">
      <c r="B135" s="36"/>
      <c r="C135" s="100" t="s">
        <v>136</v>
      </c>
      <c r="D135" s="37"/>
      <c r="E135" s="37"/>
      <c r="F135" s="37"/>
      <c r="G135" s="37"/>
      <c r="H135" s="37"/>
      <c r="I135" s="149"/>
      <c r="J135" s="206">
        <f>BK135</f>
        <v>0</v>
      </c>
      <c r="K135" s="37"/>
      <c r="L135" s="41"/>
      <c r="M135" s="96"/>
      <c r="N135" s="97"/>
      <c r="O135" s="97"/>
      <c r="P135" s="207">
        <f>P136+P521+P551+P571+P594+P630+P654+P722+P744+P754+P757</f>
        <v>0</v>
      </c>
      <c r="Q135" s="97"/>
      <c r="R135" s="207">
        <f>R136+R521+R551+R571+R594+R630+R654+R722+R744+R754+R757</f>
        <v>63.405631</v>
      </c>
      <c r="S135" s="97"/>
      <c r="T135" s="208">
        <f>T136+T521+T551+T571+T594+T630+T654+T722+T744+T754+T757</f>
        <v>1441.8752199999999</v>
      </c>
      <c r="AT135" s="15" t="s">
        <v>75</v>
      </c>
      <c r="AU135" s="15" t="s">
        <v>112</v>
      </c>
      <c r="BK135" s="209">
        <f>BK136+BK521+BK551+BK571+BK594+BK630+BK654+BK722+BK744+BK754+BK757</f>
        <v>0</v>
      </c>
    </row>
    <row r="136" s="10" customFormat="1" ht="25.92" customHeight="1">
      <c r="B136" s="210"/>
      <c r="C136" s="211"/>
      <c r="D136" s="212" t="s">
        <v>75</v>
      </c>
      <c r="E136" s="213" t="s">
        <v>83</v>
      </c>
      <c r="F136" s="213" t="s">
        <v>137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SUM(P137:P520)</f>
        <v>0</v>
      </c>
      <c r="Q136" s="218"/>
      <c r="R136" s="219">
        <f>SUM(R137:R520)</f>
        <v>13.754440499999999</v>
      </c>
      <c r="S136" s="218"/>
      <c r="T136" s="220">
        <f>SUM(T137:T520)</f>
        <v>0</v>
      </c>
      <c r="AR136" s="221" t="s">
        <v>83</v>
      </c>
      <c r="AT136" s="222" t="s">
        <v>75</v>
      </c>
      <c r="AU136" s="222" t="s">
        <v>76</v>
      </c>
      <c r="AY136" s="221" t="s">
        <v>138</v>
      </c>
      <c r="BK136" s="223">
        <f>SUM(BK137:BK520)</f>
        <v>0</v>
      </c>
    </row>
    <row r="137" s="1" customFormat="1" ht="16.5" customHeight="1">
      <c r="B137" s="36"/>
      <c r="C137" s="224" t="s">
        <v>139</v>
      </c>
      <c r="D137" s="224" t="s">
        <v>140</v>
      </c>
      <c r="E137" s="225" t="s">
        <v>141</v>
      </c>
      <c r="F137" s="226" t="s">
        <v>142</v>
      </c>
      <c r="G137" s="227" t="s">
        <v>143</v>
      </c>
      <c r="H137" s="228">
        <v>15</v>
      </c>
      <c r="I137" s="229"/>
      <c r="J137" s="230">
        <f>ROUND(I137*H137,2)</f>
        <v>0</v>
      </c>
      <c r="K137" s="226" t="s">
        <v>144</v>
      </c>
      <c r="L137" s="41"/>
      <c r="M137" s="231" t="s">
        <v>1</v>
      </c>
      <c r="N137" s="232" t="s">
        <v>41</v>
      </c>
      <c r="O137" s="84"/>
      <c r="P137" s="233">
        <f>O137*H137</f>
        <v>0</v>
      </c>
      <c r="Q137" s="233">
        <v>0.036900000000000002</v>
      </c>
      <c r="R137" s="233">
        <f>Q137*H137</f>
        <v>0.55349999999999999</v>
      </c>
      <c r="S137" s="233">
        <v>0</v>
      </c>
      <c r="T137" s="234">
        <f>S137*H137</f>
        <v>0</v>
      </c>
      <c r="AR137" s="235" t="s">
        <v>139</v>
      </c>
      <c r="AT137" s="235" t="s">
        <v>140</v>
      </c>
      <c r="AU137" s="235" t="s">
        <v>83</v>
      </c>
      <c r="AY137" s="15" t="s">
        <v>138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5" t="s">
        <v>83</v>
      </c>
      <c r="BK137" s="236">
        <f>ROUND(I137*H137,2)</f>
        <v>0</v>
      </c>
      <c r="BL137" s="15" t="s">
        <v>139</v>
      </c>
      <c r="BM137" s="235" t="s">
        <v>145</v>
      </c>
    </row>
    <row r="138" s="1" customFormat="1">
      <c r="B138" s="36"/>
      <c r="C138" s="37"/>
      <c r="D138" s="237" t="s">
        <v>146</v>
      </c>
      <c r="E138" s="37"/>
      <c r="F138" s="238" t="s">
        <v>147</v>
      </c>
      <c r="G138" s="37"/>
      <c r="H138" s="37"/>
      <c r="I138" s="149"/>
      <c r="J138" s="37"/>
      <c r="K138" s="37"/>
      <c r="L138" s="41"/>
      <c r="M138" s="239"/>
      <c r="N138" s="84"/>
      <c r="O138" s="84"/>
      <c r="P138" s="84"/>
      <c r="Q138" s="84"/>
      <c r="R138" s="84"/>
      <c r="S138" s="84"/>
      <c r="T138" s="85"/>
      <c r="AT138" s="15" t="s">
        <v>146</v>
      </c>
      <c r="AU138" s="15" t="s">
        <v>83</v>
      </c>
    </row>
    <row r="139" s="11" customFormat="1">
      <c r="B139" s="240"/>
      <c r="C139" s="241"/>
      <c r="D139" s="237" t="s">
        <v>148</v>
      </c>
      <c r="E139" s="242" t="s">
        <v>1</v>
      </c>
      <c r="F139" s="243" t="s">
        <v>149</v>
      </c>
      <c r="G139" s="241"/>
      <c r="H139" s="242" t="s">
        <v>1</v>
      </c>
      <c r="I139" s="244"/>
      <c r="J139" s="241"/>
      <c r="K139" s="241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148</v>
      </c>
      <c r="AU139" s="249" t="s">
        <v>83</v>
      </c>
      <c r="AV139" s="11" t="s">
        <v>83</v>
      </c>
      <c r="AW139" s="11" t="s">
        <v>32</v>
      </c>
      <c r="AX139" s="11" t="s">
        <v>76</v>
      </c>
      <c r="AY139" s="249" t="s">
        <v>138</v>
      </c>
    </row>
    <row r="140" s="11" customFormat="1">
      <c r="B140" s="240"/>
      <c r="C140" s="241"/>
      <c r="D140" s="237" t="s">
        <v>148</v>
      </c>
      <c r="E140" s="242" t="s">
        <v>1</v>
      </c>
      <c r="F140" s="243" t="s">
        <v>150</v>
      </c>
      <c r="G140" s="241"/>
      <c r="H140" s="242" t="s">
        <v>1</v>
      </c>
      <c r="I140" s="244"/>
      <c r="J140" s="241"/>
      <c r="K140" s="241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148</v>
      </c>
      <c r="AU140" s="249" t="s">
        <v>83</v>
      </c>
      <c r="AV140" s="11" t="s">
        <v>83</v>
      </c>
      <c r="AW140" s="11" t="s">
        <v>32</v>
      </c>
      <c r="AX140" s="11" t="s">
        <v>76</v>
      </c>
      <c r="AY140" s="249" t="s">
        <v>138</v>
      </c>
    </row>
    <row r="141" s="12" customFormat="1">
      <c r="B141" s="250"/>
      <c r="C141" s="251"/>
      <c r="D141" s="237" t="s">
        <v>148</v>
      </c>
      <c r="E141" s="252" t="s">
        <v>1</v>
      </c>
      <c r="F141" s="253" t="s">
        <v>8</v>
      </c>
      <c r="G141" s="251"/>
      <c r="H141" s="254">
        <v>15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AT141" s="260" t="s">
        <v>148</v>
      </c>
      <c r="AU141" s="260" t="s">
        <v>83</v>
      </c>
      <c r="AV141" s="12" t="s">
        <v>85</v>
      </c>
      <c r="AW141" s="12" t="s">
        <v>32</v>
      </c>
      <c r="AX141" s="12" t="s">
        <v>76</v>
      </c>
      <c r="AY141" s="260" t="s">
        <v>138</v>
      </c>
    </row>
    <row r="142" s="1" customFormat="1" ht="16.5" customHeight="1">
      <c r="B142" s="36"/>
      <c r="C142" s="224" t="s">
        <v>151</v>
      </c>
      <c r="D142" s="224" t="s">
        <v>140</v>
      </c>
      <c r="E142" s="225" t="s">
        <v>152</v>
      </c>
      <c r="F142" s="226" t="s">
        <v>153</v>
      </c>
      <c r="G142" s="227" t="s">
        <v>143</v>
      </c>
      <c r="H142" s="228">
        <v>11</v>
      </c>
      <c r="I142" s="229"/>
      <c r="J142" s="230">
        <f>ROUND(I142*H142,2)</f>
        <v>0</v>
      </c>
      <c r="K142" s="226" t="s">
        <v>144</v>
      </c>
      <c r="L142" s="41"/>
      <c r="M142" s="231" t="s">
        <v>1</v>
      </c>
      <c r="N142" s="232" t="s">
        <v>41</v>
      </c>
      <c r="O142" s="84"/>
      <c r="P142" s="233">
        <f>O142*H142</f>
        <v>0</v>
      </c>
      <c r="Q142" s="233">
        <v>0.0086800000000000002</v>
      </c>
      <c r="R142" s="233">
        <f>Q142*H142</f>
        <v>0.095480000000000009</v>
      </c>
      <c r="S142" s="233">
        <v>0</v>
      </c>
      <c r="T142" s="234">
        <f>S142*H142</f>
        <v>0</v>
      </c>
      <c r="AR142" s="235" t="s">
        <v>139</v>
      </c>
      <c r="AT142" s="235" t="s">
        <v>140</v>
      </c>
      <c r="AU142" s="235" t="s">
        <v>83</v>
      </c>
      <c r="AY142" s="15" t="s">
        <v>138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5" t="s">
        <v>83</v>
      </c>
      <c r="BK142" s="236">
        <f>ROUND(I142*H142,2)</f>
        <v>0</v>
      </c>
      <c r="BL142" s="15" t="s">
        <v>139</v>
      </c>
      <c r="BM142" s="235" t="s">
        <v>154</v>
      </c>
    </row>
    <row r="143" s="1" customFormat="1">
      <c r="B143" s="36"/>
      <c r="C143" s="37"/>
      <c r="D143" s="237" t="s">
        <v>146</v>
      </c>
      <c r="E143" s="37"/>
      <c r="F143" s="238" t="s">
        <v>155</v>
      </c>
      <c r="G143" s="37"/>
      <c r="H143" s="37"/>
      <c r="I143" s="149"/>
      <c r="J143" s="37"/>
      <c r="K143" s="37"/>
      <c r="L143" s="41"/>
      <c r="M143" s="239"/>
      <c r="N143" s="84"/>
      <c r="O143" s="84"/>
      <c r="P143" s="84"/>
      <c r="Q143" s="84"/>
      <c r="R143" s="84"/>
      <c r="S143" s="84"/>
      <c r="T143" s="85"/>
      <c r="AT143" s="15" t="s">
        <v>146</v>
      </c>
      <c r="AU143" s="15" t="s">
        <v>83</v>
      </c>
    </row>
    <row r="144" s="12" customFormat="1">
      <c r="B144" s="250"/>
      <c r="C144" s="251"/>
      <c r="D144" s="237" t="s">
        <v>148</v>
      </c>
      <c r="E144" s="252" t="s">
        <v>1</v>
      </c>
      <c r="F144" s="253" t="s">
        <v>156</v>
      </c>
      <c r="G144" s="251"/>
      <c r="H144" s="254">
        <v>11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148</v>
      </c>
      <c r="AU144" s="260" t="s">
        <v>83</v>
      </c>
      <c r="AV144" s="12" t="s">
        <v>85</v>
      </c>
      <c r="AW144" s="12" t="s">
        <v>32</v>
      </c>
      <c r="AX144" s="12" t="s">
        <v>76</v>
      </c>
      <c r="AY144" s="260" t="s">
        <v>138</v>
      </c>
    </row>
    <row r="145" s="1" customFormat="1" ht="24" customHeight="1">
      <c r="B145" s="36"/>
      <c r="C145" s="224" t="s">
        <v>157</v>
      </c>
      <c r="D145" s="224" t="s">
        <v>140</v>
      </c>
      <c r="E145" s="225" t="s">
        <v>158</v>
      </c>
      <c r="F145" s="226" t="s">
        <v>159</v>
      </c>
      <c r="G145" s="227" t="s">
        <v>143</v>
      </c>
      <c r="H145" s="228">
        <v>46.5</v>
      </c>
      <c r="I145" s="229"/>
      <c r="J145" s="230">
        <f>ROUND(I145*H145,2)</f>
        <v>0</v>
      </c>
      <c r="K145" s="226" t="s">
        <v>144</v>
      </c>
      <c r="L145" s="41"/>
      <c r="M145" s="231" t="s">
        <v>1</v>
      </c>
      <c r="N145" s="232" t="s">
        <v>41</v>
      </c>
      <c r="O145" s="84"/>
      <c r="P145" s="233">
        <f>O145*H145</f>
        <v>0</v>
      </c>
      <c r="Q145" s="233">
        <v>0.036900000000000002</v>
      </c>
      <c r="R145" s="233">
        <f>Q145*H145</f>
        <v>1.7158500000000001</v>
      </c>
      <c r="S145" s="233">
        <v>0</v>
      </c>
      <c r="T145" s="234">
        <f>S145*H145</f>
        <v>0</v>
      </c>
      <c r="AR145" s="235" t="s">
        <v>139</v>
      </c>
      <c r="AT145" s="235" t="s">
        <v>140</v>
      </c>
      <c r="AU145" s="235" t="s">
        <v>83</v>
      </c>
      <c r="AY145" s="15" t="s">
        <v>138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" t="s">
        <v>83</v>
      </c>
      <c r="BK145" s="236">
        <f>ROUND(I145*H145,2)</f>
        <v>0</v>
      </c>
      <c r="BL145" s="15" t="s">
        <v>139</v>
      </c>
      <c r="BM145" s="235" t="s">
        <v>160</v>
      </c>
    </row>
    <row r="146" s="1" customFormat="1">
      <c r="B146" s="36"/>
      <c r="C146" s="37"/>
      <c r="D146" s="237" t="s">
        <v>146</v>
      </c>
      <c r="E146" s="37"/>
      <c r="F146" s="238" t="s">
        <v>161</v>
      </c>
      <c r="G146" s="37"/>
      <c r="H146" s="37"/>
      <c r="I146" s="149"/>
      <c r="J146" s="37"/>
      <c r="K146" s="37"/>
      <c r="L146" s="41"/>
      <c r="M146" s="239"/>
      <c r="N146" s="84"/>
      <c r="O146" s="84"/>
      <c r="P146" s="84"/>
      <c r="Q146" s="84"/>
      <c r="R146" s="84"/>
      <c r="S146" s="84"/>
      <c r="T146" s="85"/>
      <c r="AT146" s="15" t="s">
        <v>146</v>
      </c>
      <c r="AU146" s="15" t="s">
        <v>83</v>
      </c>
    </row>
    <row r="147" s="12" customFormat="1">
      <c r="B147" s="250"/>
      <c r="C147" s="251"/>
      <c r="D147" s="237" t="s">
        <v>148</v>
      </c>
      <c r="E147" s="252" t="s">
        <v>1</v>
      </c>
      <c r="F147" s="253" t="s">
        <v>162</v>
      </c>
      <c r="G147" s="251"/>
      <c r="H147" s="254">
        <v>20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148</v>
      </c>
      <c r="AU147" s="260" t="s">
        <v>83</v>
      </c>
      <c r="AV147" s="12" t="s">
        <v>85</v>
      </c>
      <c r="AW147" s="12" t="s">
        <v>32</v>
      </c>
      <c r="AX147" s="12" t="s">
        <v>76</v>
      </c>
      <c r="AY147" s="260" t="s">
        <v>138</v>
      </c>
    </row>
    <row r="148" s="11" customFormat="1">
      <c r="B148" s="240"/>
      <c r="C148" s="241"/>
      <c r="D148" s="237" t="s">
        <v>148</v>
      </c>
      <c r="E148" s="242" t="s">
        <v>1</v>
      </c>
      <c r="F148" s="243" t="s">
        <v>163</v>
      </c>
      <c r="G148" s="241"/>
      <c r="H148" s="242" t="s">
        <v>1</v>
      </c>
      <c r="I148" s="244"/>
      <c r="J148" s="241"/>
      <c r="K148" s="241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148</v>
      </c>
      <c r="AU148" s="249" t="s">
        <v>83</v>
      </c>
      <c r="AV148" s="11" t="s">
        <v>83</v>
      </c>
      <c r="AW148" s="11" t="s">
        <v>32</v>
      </c>
      <c r="AX148" s="11" t="s">
        <v>76</v>
      </c>
      <c r="AY148" s="249" t="s">
        <v>138</v>
      </c>
    </row>
    <row r="149" s="12" customFormat="1">
      <c r="B149" s="250"/>
      <c r="C149" s="251"/>
      <c r="D149" s="237" t="s">
        <v>148</v>
      </c>
      <c r="E149" s="252" t="s">
        <v>1</v>
      </c>
      <c r="F149" s="253" t="s">
        <v>139</v>
      </c>
      <c r="G149" s="251"/>
      <c r="H149" s="254">
        <v>4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AT149" s="260" t="s">
        <v>148</v>
      </c>
      <c r="AU149" s="260" t="s">
        <v>83</v>
      </c>
      <c r="AV149" s="12" t="s">
        <v>85</v>
      </c>
      <c r="AW149" s="12" t="s">
        <v>32</v>
      </c>
      <c r="AX149" s="12" t="s">
        <v>76</v>
      </c>
      <c r="AY149" s="260" t="s">
        <v>138</v>
      </c>
    </row>
    <row r="150" s="11" customFormat="1">
      <c r="B150" s="240"/>
      <c r="C150" s="241"/>
      <c r="D150" s="237" t="s">
        <v>148</v>
      </c>
      <c r="E150" s="242" t="s">
        <v>1</v>
      </c>
      <c r="F150" s="243" t="s">
        <v>164</v>
      </c>
      <c r="G150" s="241"/>
      <c r="H150" s="242" t="s">
        <v>1</v>
      </c>
      <c r="I150" s="244"/>
      <c r="J150" s="241"/>
      <c r="K150" s="241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148</v>
      </c>
      <c r="AU150" s="249" t="s">
        <v>83</v>
      </c>
      <c r="AV150" s="11" t="s">
        <v>83</v>
      </c>
      <c r="AW150" s="11" t="s">
        <v>32</v>
      </c>
      <c r="AX150" s="11" t="s">
        <v>76</v>
      </c>
      <c r="AY150" s="249" t="s">
        <v>138</v>
      </c>
    </row>
    <row r="151" s="12" customFormat="1">
      <c r="B151" s="250"/>
      <c r="C151" s="251"/>
      <c r="D151" s="237" t="s">
        <v>148</v>
      </c>
      <c r="E151" s="252" t="s">
        <v>1</v>
      </c>
      <c r="F151" s="253" t="s">
        <v>165</v>
      </c>
      <c r="G151" s="251"/>
      <c r="H151" s="254">
        <v>2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AT151" s="260" t="s">
        <v>148</v>
      </c>
      <c r="AU151" s="260" t="s">
        <v>83</v>
      </c>
      <c r="AV151" s="12" t="s">
        <v>85</v>
      </c>
      <c r="AW151" s="12" t="s">
        <v>32</v>
      </c>
      <c r="AX151" s="12" t="s">
        <v>76</v>
      </c>
      <c r="AY151" s="260" t="s">
        <v>138</v>
      </c>
    </row>
    <row r="152" s="11" customFormat="1">
      <c r="B152" s="240"/>
      <c r="C152" s="241"/>
      <c r="D152" s="237" t="s">
        <v>148</v>
      </c>
      <c r="E152" s="242" t="s">
        <v>1</v>
      </c>
      <c r="F152" s="243" t="s">
        <v>166</v>
      </c>
      <c r="G152" s="241"/>
      <c r="H152" s="242" t="s">
        <v>1</v>
      </c>
      <c r="I152" s="244"/>
      <c r="J152" s="241"/>
      <c r="K152" s="241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148</v>
      </c>
      <c r="AU152" s="249" t="s">
        <v>83</v>
      </c>
      <c r="AV152" s="11" t="s">
        <v>83</v>
      </c>
      <c r="AW152" s="11" t="s">
        <v>32</v>
      </c>
      <c r="AX152" s="11" t="s">
        <v>76</v>
      </c>
      <c r="AY152" s="249" t="s">
        <v>138</v>
      </c>
    </row>
    <row r="153" s="12" customFormat="1">
      <c r="B153" s="250"/>
      <c r="C153" s="251"/>
      <c r="D153" s="237" t="s">
        <v>148</v>
      </c>
      <c r="E153" s="252" t="s">
        <v>1</v>
      </c>
      <c r="F153" s="253" t="s">
        <v>151</v>
      </c>
      <c r="G153" s="251"/>
      <c r="H153" s="254">
        <v>5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AT153" s="260" t="s">
        <v>148</v>
      </c>
      <c r="AU153" s="260" t="s">
        <v>83</v>
      </c>
      <c r="AV153" s="12" t="s">
        <v>85</v>
      </c>
      <c r="AW153" s="12" t="s">
        <v>32</v>
      </c>
      <c r="AX153" s="12" t="s">
        <v>76</v>
      </c>
      <c r="AY153" s="260" t="s">
        <v>138</v>
      </c>
    </row>
    <row r="154" s="11" customFormat="1">
      <c r="B154" s="240"/>
      <c r="C154" s="241"/>
      <c r="D154" s="237" t="s">
        <v>148</v>
      </c>
      <c r="E154" s="242" t="s">
        <v>1</v>
      </c>
      <c r="F154" s="243" t="s">
        <v>167</v>
      </c>
      <c r="G154" s="241"/>
      <c r="H154" s="242" t="s">
        <v>1</v>
      </c>
      <c r="I154" s="244"/>
      <c r="J154" s="241"/>
      <c r="K154" s="241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148</v>
      </c>
      <c r="AU154" s="249" t="s">
        <v>83</v>
      </c>
      <c r="AV154" s="11" t="s">
        <v>83</v>
      </c>
      <c r="AW154" s="11" t="s">
        <v>32</v>
      </c>
      <c r="AX154" s="11" t="s">
        <v>76</v>
      </c>
      <c r="AY154" s="249" t="s">
        <v>138</v>
      </c>
    </row>
    <row r="155" s="12" customFormat="1">
      <c r="B155" s="250"/>
      <c r="C155" s="251"/>
      <c r="D155" s="237" t="s">
        <v>148</v>
      </c>
      <c r="E155" s="252" t="s">
        <v>1</v>
      </c>
      <c r="F155" s="253" t="s">
        <v>168</v>
      </c>
      <c r="G155" s="251"/>
      <c r="H155" s="254">
        <v>8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AT155" s="260" t="s">
        <v>148</v>
      </c>
      <c r="AU155" s="260" t="s">
        <v>83</v>
      </c>
      <c r="AV155" s="12" t="s">
        <v>85</v>
      </c>
      <c r="AW155" s="12" t="s">
        <v>32</v>
      </c>
      <c r="AX155" s="12" t="s">
        <v>76</v>
      </c>
      <c r="AY155" s="260" t="s">
        <v>138</v>
      </c>
    </row>
    <row r="156" s="11" customFormat="1">
      <c r="B156" s="240"/>
      <c r="C156" s="241"/>
      <c r="D156" s="237" t="s">
        <v>148</v>
      </c>
      <c r="E156" s="242" t="s">
        <v>1</v>
      </c>
      <c r="F156" s="243" t="s">
        <v>169</v>
      </c>
      <c r="G156" s="241"/>
      <c r="H156" s="242" t="s">
        <v>1</v>
      </c>
      <c r="I156" s="244"/>
      <c r="J156" s="241"/>
      <c r="K156" s="241"/>
      <c r="L156" s="245"/>
      <c r="M156" s="246"/>
      <c r="N156" s="247"/>
      <c r="O156" s="247"/>
      <c r="P156" s="247"/>
      <c r="Q156" s="247"/>
      <c r="R156" s="247"/>
      <c r="S156" s="247"/>
      <c r="T156" s="248"/>
      <c r="AT156" s="249" t="s">
        <v>148</v>
      </c>
      <c r="AU156" s="249" t="s">
        <v>83</v>
      </c>
      <c r="AV156" s="11" t="s">
        <v>83</v>
      </c>
      <c r="AW156" s="11" t="s">
        <v>32</v>
      </c>
      <c r="AX156" s="11" t="s">
        <v>76</v>
      </c>
      <c r="AY156" s="249" t="s">
        <v>138</v>
      </c>
    </row>
    <row r="157" s="12" customFormat="1">
      <c r="B157" s="250"/>
      <c r="C157" s="251"/>
      <c r="D157" s="237" t="s">
        <v>148</v>
      </c>
      <c r="E157" s="252" t="s">
        <v>1</v>
      </c>
      <c r="F157" s="253" t="s">
        <v>157</v>
      </c>
      <c r="G157" s="251"/>
      <c r="H157" s="254">
        <v>6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AT157" s="260" t="s">
        <v>148</v>
      </c>
      <c r="AU157" s="260" t="s">
        <v>83</v>
      </c>
      <c r="AV157" s="12" t="s">
        <v>85</v>
      </c>
      <c r="AW157" s="12" t="s">
        <v>32</v>
      </c>
      <c r="AX157" s="12" t="s">
        <v>76</v>
      </c>
      <c r="AY157" s="260" t="s">
        <v>138</v>
      </c>
    </row>
    <row r="158" s="11" customFormat="1">
      <c r="B158" s="240"/>
      <c r="C158" s="241"/>
      <c r="D158" s="237" t="s">
        <v>148</v>
      </c>
      <c r="E158" s="242" t="s">
        <v>1</v>
      </c>
      <c r="F158" s="243" t="s">
        <v>170</v>
      </c>
      <c r="G158" s="241"/>
      <c r="H158" s="242" t="s">
        <v>1</v>
      </c>
      <c r="I158" s="244"/>
      <c r="J158" s="241"/>
      <c r="K158" s="241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148</v>
      </c>
      <c r="AU158" s="249" t="s">
        <v>83</v>
      </c>
      <c r="AV158" s="11" t="s">
        <v>83</v>
      </c>
      <c r="AW158" s="11" t="s">
        <v>32</v>
      </c>
      <c r="AX158" s="11" t="s">
        <v>76</v>
      </c>
      <c r="AY158" s="249" t="s">
        <v>138</v>
      </c>
    </row>
    <row r="159" s="12" customFormat="1">
      <c r="B159" s="250"/>
      <c r="C159" s="251"/>
      <c r="D159" s="237" t="s">
        <v>148</v>
      </c>
      <c r="E159" s="252" t="s">
        <v>1</v>
      </c>
      <c r="F159" s="253" t="s">
        <v>171</v>
      </c>
      <c r="G159" s="251"/>
      <c r="H159" s="254">
        <v>1.5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148</v>
      </c>
      <c r="AU159" s="260" t="s">
        <v>83</v>
      </c>
      <c r="AV159" s="12" t="s">
        <v>85</v>
      </c>
      <c r="AW159" s="12" t="s">
        <v>32</v>
      </c>
      <c r="AX159" s="12" t="s">
        <v>76</v>
      </c>
      <c r="AY159" s="260" t="s">
        <v>138</v>
      </c>
    </row>
    <row r="160" s="1" customFormat="1" ht="24" customHeight="1">
      <c r="B160" s="36"/>
      <c r="C160" s="224" t="s">
        <v>93</v>
      </c>
      <c r="D160" s="224" t="s">
        <v>140</v>
      </c>
      <c r="E160" s="225" t="s">
        <v>172</v>
      </c>
      <c r="F160" s="226" t="s">
        <v>173</v>
      </c>
      <c r="G160" s="227" t="s">
        <v>174</v>
      </c>
      <c r="H160" s="228">
        <v>185</v>
      </c>
      <c r="I160" s="229"/>
      <c r="J160" s="230">
        <f>ROUND(I160*H160,2)</f>
        <v>0</v>
      </c>
      <c r="K160" s="226" t="s">
        <v>144</v>
      </c>
      <c r="L160" s="41"/>
      <c r="M160" s="231" t="s">
        <v>1</v>
      </c>
      <c r="N160" s="232" t="s">
        <v>41</v>
      </c>
      <c r="O160" s="84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AR160" s="235" t="s">
        <v>139</v>
      </c>
      <c r="AT160" s="235" t="s">
        <v>140</v>
      </c>
      <c r="AU160" s="235" t="s">
        <v>83</v>
      </c>
      <c r="AY160" s="15" t="s">
        <v>138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5" t="s">
        <v>83</v>
      </c>
      <c r="BK160" s="236">
        <f>ROUND(I160*H160,2)</f>
        <v>0</v>
      </c>
      <c r="BL160" s="15" t="s">
        <v>139</v>
      </c>
      <c r="BM160" s="235" t="s">
        <v>175</v>
      </c>
    </row>
    <row r="161" s="1" customFormat="1">
      <c r="B161" s="36"/>
      <c r="C161" s="37"/>
      <c r="D161" s="237" t="s">
        <v>146</v>
      </c>
      <c r="E161" s="37"/>
      <c r="F161" s="238" t="s">
        <v>176</v>
      </c>
      <c r="G161" s="37"/>
      <c r="H161" s="37"/>
      <c r="I161" s="149"/>
      <c r="J161" s="37"/>
      <c r="K161" s="37"/>
      <c r="L161" s="41"/>
      <c r="M161" s="239"/>
      <c r="N161" s="84"/>
      <c r="O161" s="84"/>
      <c r="P161" s="84"/>
      <c r="Q161" s="84"/>
      <c r="R161" s="84"/>
      <c r="S161" s="84"/>
      <c r="T161" s="85"/>
      <c r="AT161" s="15" t="s">
        <v>146</v>
      </c>
      <c r="AU161" s="15" t="s">
        <v>83</v>
      </c>
    </row>
    <row r="162" s="11" customFormat="1">
      <c r="B162" s="240"/>
      <c r="C162" s="241"/>
      <c r="D162" s="237" t="s">
        <v>148</v>
      </c>
      <c r="E162" s="242" t="s">
        <v>1</v>
      </c>
      <c r="F162" s="243" t="s">
        <v>177</v>
      </c>
      <c r="G162" s="241"/>
      <c r="H162" s="242" t="s">
        <v>1</v>
      </c>
      <c r="I162" s="244"/>
      <c r="J162" s="241"/>
      <c r="K162" s="241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148</v>
      </c>
      <c r="AU162" s="249" t="s">
        <v>83</v>
      </c>
      <c r="AV162" s="11" t="s">
        <v>83</v>
      </c>
      <c r="AW162" s="11" t="s">
        <v>32</v>
      </c>
      <c r="AX162" s="11" t="s">
        <v>76</v>
      </c>
      <c r="AY162" s="249" t="s">
        <v>138</v>
      </c>
    </row>
    <row r="163" s="12" customFormat="1">
      <c r="B163" s="250"/>
      <c r="C163" s="251"/>
      <c r="D163" s="237" t="s">
        <v>148</v>
      </c>
      <c r="E163" s="252" t="s">
        <v>1</v>
      </c>
      <c r="F163" s="253" t="s">
        <v>178</v>
      </c>
      <c r="G163" s="251"/>
      <c r="H163" s="254">
        <v>185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148</v>
      </c>
      <c r="AU163" s="260" t="s">
        <v>83</v>
      </c>
      <c r="AV163" s="12" t="s">
        <v>85</v>
      </c>
      <c r="AW163" s="12" t="s">
        <v>32</v>
      </c>
      <c r="AX163" s="12" t="s">
        <v>76</v>
      </c>
      <c r="AY163" s="260" t="s">
        <v>138</v>
      </c>
    </row>
    <row r="164" s="1" customFormat="1" ht="16.5" customHeight="1">
      <c r="B164" s="36"/>
      <c r="C164" s="224" t="s">
        <v>179</v>
      </c>
      <c r="D164" s="224" t="s">
        <v>140</v>
      </c>
      <c r="E164" s="225" t="s">
        <v>180</v>
      </c>
      <c r="F164" s="226" t="s">
        <v>181</v>
      </c>
      <c r="G164" s="227" t="s">
        <v>174</v>
      </c>
      <c r="H164" s="228">
        <v>42.237000000000002</v>
      </c>
      <c r="I164" s="229"/>
      <c r="J164" s="230">
        <f>ROUND(I164*H164,2)</f>
        <v>0</v>
      </c>
      <c r="K164" s="226" t="s">
        <v>144</v>
      </c>
      <c r="L164" s="41"/>
      <c r="M164" s="231" t="s">
        <v>1</v>
      </c>
      <c r="N164" s="232" t="s">
        <v>41</v>
      </c>
      <c r="O164" s="84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AR164" s="235" t="s">
        <v>139</v>
      </c>
      <c r="AT164" s="235" t="s">
        <v>140</v>
      </c>
      <c r="AU164" s="235" t="s">
        <v>83</v>
      </c>
      <c r="AY164" s="15" t="s">
        <v>138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5" t="s">
        <v>83</v>
      </c>
      <c r="BK164" s="236">
        <f>ROUND(I164*H164,2)</f>
        <v>0</v>
      </c>
      <c r="BL164" s="15" t="s">
        <v>139</v>
      </c>
      <c r="BM164" s="235" t="s">
        <v>182</v>
      </c>
    </row>
    <row r="165" s="1" customFormat="1">
      <c r="B165" s="36"/>
      <c r="C165" s="37"/>
      <c r="D165" s="237" t="s">
        <v>146</v>
      </c>
      <c r="E165" s="37"/>
      <c r="F165" s="238" t="s">
        <v>183</v>
      </c>
      <c r="G165" s="37"/>
      <c r="H165" s="37"/>
      <c r="I165" s="149"/>
      <c r="J165" s="37"/>
      <c r="K165" s="37"/>
      <c r="L165" s="41"/>
      <c r="M165" s="239"/>
      <c r="N165" s="84"/>
      <c r="O165" s="84"/>
      <c r="P165" s="84"/>
      <c r="Q165" s="84"/>
      <c r="R165" s="84"/>
      <c r="S165" s="84"/>
      <c r="T165" s="85"/>
      <c r="AT165" s="15" t="s">
        <v>146</v>
      </c>
      <c r="AU165" s="15" t="s">
        <v>83</v>
      </c>
    </row>
    <row r="166" s="11" customFormat="1">
      <c r="B166" s="240"/>
      <c r="C166" s="241"/>
      <c r="D166" s="237" t="s">
        <v>148</v>
      </c>
      <c r="E166" s="242" t="s">
        <v>1</v>
      </c>
      <c r="F166" s="243" t="s">
        <v>184</v>
      </c>
      <c r="G166" s="241"/>
      <c r="H166" s="242" t="s">
        <v>1</v>
      </c>
      <c r="I166" s="244"/>
      <c r="J166" s="241"/>
      <c r="K166" s="241"/>
      <c r="L166" s="245"/>
      <c r="M166" s="246"/>
      <c r="N166" s="247"/>
      <c r="O166" s="247"/>
      <c r="P166" s="247"/>
      <c r="Q166" s="247"/>
      <c r="R166" s="247"/>
      <c r="S166" s="247"/>
      <c r="T166" s="248"/>
      <c r="AT166" s="249" t="s">
        <v>148</v>
      </c>
      <c r="AU166" s="249" t="s">
        <v>83</v>
      </c>
      <c r="AV166" s="11" t="s">
        <v>83</v>
      </c>
      <c r="AW166" s="11" t="s">
        <v>32</v>
      </c>
      <c r="AX166" s="11" t="s">
        <v>76</v>
      </c>
      <c r="AY166" s="249" t="s">
        <v>138</v>
      </c>
    </row>
    <row r="167" s="12" customFormat="1">
      <c r="B167" s="250"/>
      <c r="C167" s="251"/>
      <c r="D167" s="237" t="s">
        <v>148</v>
      </c>
      <c r="E167" s="252" t="s">
        <v>1</v>
      </c>
      <c r="F167" s="253" t="s">
        <v>185</v>
      </c>
      <c r="G167" s="251"/>
      <c r="H167" s="254">
        <v>42.237000000000002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148</v>
      </c>
      <c r="AU167" s="260" t="s">
        <v>83</v>
      </c>
      <c r="AV167" s="12" t="s">
        <v>85</v>
      </c>
      <c r="AW167" s="12" t="s">
        <v>32</v>
      </c>
      <c r="AX167" s="12" t="s">
        <v>76</v>
      </c>
      <c r="AY167" s="260" t="s">
        <v>138</v>
      </c>
    </row>
    <row r="168" s="1" customFormat="1" ht="24" customHeight="1">
      <c r="B168" s="36"/>
      <c r="C168" s="224" t="s">
        <v>186</v>
      </c>
      <c r="D168" s="224" t="s">
        <v>140</v>
      </c>
      <c r="E168" s="225" t="s">
        <v>187</v>
      </c>
      <c r="F168" s="226" t="s">
        <v>188</v>
      </c>
      <c r="G168" s="227" t="s">
        <v>174</v>
      </c>
      <c r="H168" s="228">
        <v>23.870000000000001</v>
      </c>
      <c r="I168" s="229"/>
      <c r="J168" s="230">
        <f>ROUND(I168*H168,2)</f>
        <v>0</v>
      </c>
      <c r="K168" s="226" t="s">
        <v>144</v>
      </c>
      <c r="L168" s="41"/>
      <c r="M168" s="231" t="s">
        <v>1</v>
      </c>
      <c r="N168" s="232" t="s">
        <v>41</v>
      </c>
      <c r="O168" s="84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AR168" s="235" t="s">
        <v>139</v>
      </c>
      <c r="AT168" s="235" t="s">
        <v>140</v>
      </c>
      <c r="AU168" s="235" t="s">
        <v>83</v>
      </c>
      <c r="AY168" s="15" t="s">
        <v>138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5" t="s">
        <v>83</v>
      </c>
      <c r="BK168" s="236">
        <f>ROUND(I168*H168,2)</f>
        <v>0</v>
      </c>
      <c r="BL168" s="15" t="s">
        <v>139</v>
      </c>
      <c r="BM168" s="235" t="s">
        <v>189</v>
      </c>
    </row>
    <row r="169" s="1" customFormat="1">
      <c r="B169" s="36"/>
      <c r="C169" s="37"/>
      <c r="D169" s="237" t="s">
        <v>146</v>
      </c>
      <c r="E169" s="37"/>
      <c r="F169" s="238" t="s">
        <v>190</v>
      </c>
      <c r="G169" s="37"/>
      <c r="H169" s="37"/>
      <c r="I169" s="149"/>
      <c r="J169" s="37"/>
      <c r="K169" s="37"/>
      <c r="L169" s="41"/>
      <c r="M169" s="239"/>
      <c r="N169" s="84"/>
      <c r="O169" s="84"/>
      <c r="P169" s="84"/>
      <c r="Q169" s="84"/>
      <c r="R169" s="84"/>
      <c r="S169" s="84"/>
      <c r="T169" s="85"/>
      <c r="AT169" s="15" t="s">
        <v>146</v>
      </c>
      <c r="AU169" s="15" t="s">
        <v>83</v>
      </c>
    </row>
    <row r="170" s="11" customFormat="1">
      <c r="B170" s="240"/>
      <c r="C170" s="241"/>
      <c r="D170" s="237" t="s">
        <v>148</v>
      </c>
      <c r="E170" s="242" t="s">
        <v>1</v>
      </c>
      <c r="F170" s="243" t="s">
        <v>149</v>
      </c>
      <c r="G170" s="241"/>
      <c r="H170" s="242" t="s">
        <v>1</v>
      </c>
      <c r="I170" s="244"/>
      <c r="J170" s="241"/>
      <c r="K170" s="241"/>
      <c r="L170" s="245"/>
      <c r="M170" s="246"/>
      <c r="N170" s="247"/>
      <c r="O170" s="247"/>
      <c r="P170" s="247"/>
      <c r="Q170" s="247"/>
      <c r="R170" s="247"/>
      <c r="S170" s="247"/>
      <c r="T170" s="248"/>
      <c r="AT170" s="249" t="s">
        <v>148</v>
      </c>
      <c r="AU170" s="249" t="s">
        <v>83</v>
      </c>
      <c r="AV170" s="11" t="s">
        <v>83</v>
      </c>
      <c r="AW170" s="11" t="s">
        <v>32</v>
      </c>
      <c r="AX170" s="11" t="s">
        <v>76</v>
      </c>
      <c r="AY170" s="249" t="s">
        <v>138</v>
      </c>
    </row>
    <row r="171" s="11" customFormat="1">
      <c r="B171" s="240"/>
      <c r="C171" s="241"/>
      <c r="D171" s="237" t="s">
        <v>148</v>
      </c>
      <c r="E171" s="242" t="s">
        <v>1</v>
      </c>
      <c r="F171" s="243" t="s">
        <v>191</v>
      </c>
      <c r="G171" s="241"/>
      <c r="H171" s="242" t="s">
        <v>1</v>
      </c>
      <c r="I171" s="244"/>
      <c r="J171" s="241"/>
      <c r="K171" s="241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148</v>
      </c>
      <c r="AU171" s="249" t="s">
        <v>83</v>
      </c>
      <c r="AV171" s="11" t="s">
        <v>83</v>
      </c>
      <c r="AW171" s="11" t="s">
        <v>32</v>
      </c>
      <c r="AX171" s="11" t="s">
        <v>76</v>
      </c>
      <c r="AY171" s="249" t="s">
        <v>138</v>
      </c>
    </row>
    <row r="172" s="12" customFormat="1">
      <c r="B172" s="250"/>
      <c r="C172" s="251"/>
      <c r="D172" s="237" t="s">
        <v>148</v>
      </c>
      <c r="E172" s="252" t="s">
        <v>1</v>
      </c>
      <c r="F172" s="253" t="s">
        <v>192</v>
      </c>
      <c r="G172" s="251"/>
      <c r="H172" s="254">
        <v>23.675000000000001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AT172" s="260" t="s">
        <v>148</v>
      </c>
      <c r="AU172" s="260" t="s">
        <v>83</v>
      </c>
      <c r="AV172" s="12" t="s">
        <v>85</v>
      </c>
      <c r="AW172" s="12" t="s">
        <v>32</v>
      </c>
      <c r="AX172" s="12" t="s">
        <v>76</v>
      </c>
      <c r="AY172" s="260" t="s">
        <v>138</v>
      </c>
    </row>
    <row r="173" s="11" customFormat="1">
      <c r="B173" s="240"/>
      <c r="C173" s="241"/>
      <c r="D173" s="237" t="s">
        <v>148</v>
      </c>
      <c r="E173" s="242" t="s">
        <v>1</v>
      </c>
      <c r="F173" s="243" t="s">
        <v>193</v>
      </c>
      <c r="G173" s="241"/>
      <c r="H173" s="242" t="s">
        <v>1</v>
      </c>
      <c r="I173" s="244"/>
      <c r="J173" s="241"/>
      <c r="K173" s="241"/>
      <c r="L173" s="245"/>
      <c r="M173" s="246"/>
      <c r="N173" s="247"/>
      <c r="O173" s="247"/>
      <c r="P173" s="247"/>
      <c r="Q173" s="247"/>
      <c r="R173" s="247"/>
      <c r="S173" s="247"/>
      <c r="T173" s="248"/>
      <c r="AT173" s="249" t="s">
        <v>148</v>
      </c>
      <c r="AU173" s="249" t="s">
        <v>83</v>
      </c>
      <c r="AV173" s="11" t="s">
        <v>83</v>
      </c>
      <c r="AW173" s="11" t="s">
        <v>32</v>
      </c>
      <c r="AX173" s="11" t="s">
        <v>76</v>
      </c>
      <c r="AY173" s="249" t="s">
        <v>138</v>
      </c>
    </row>
    <row r="174" s="12" customFormat="1">
      <c r="B174" s="250"/>
      <c r="C174" s="251"/>
      <c r="D174" s="237" t="s">
        <v>148</v>
      </c>
      <c r="E174" s="252" t="s">
        <v>1</v>
      </c>
      <c r="F174" s="253" t="s">
        <v>194</v>
      </c>
      <c r="G174" s="251"/>
      <c r="H174" s="254">
        <v>0.19500000000000001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AT174" s="260" t="s">
        <v>148</v>
      </c>
      <c r="AU174" s="260" t="s">
        <v>83</v>
      </c>
      <c r="AV174" s="12" t="s">
        <v>85</v>
      </c>
      <c r="AW174" s="12" t="s">
        <v>32</v>
      </c>
      <c r="AX174" s="12" t="s">
        <v>76</v>
      </c>
      <c r="AY174" s="260" t="s">
        <v>138</v>
      </c>
    </row>
    <row r="175" s="1" customFormat="1" ht="24" customHeight="1">
      <c r="B175" s="36"/>
      <c r="C175" s="224" t="s">
        <v>195</v>
      </c>
      <c r="D175" s="224" t="s">
        <v>140</v>
      </c>
      <c r="E175" s="225" t="s">
        <v>196</v>
      </c>
      <c r="F175" s="226" t="s">
        <v>197</v>
      </c>
      <c r="G175" s="227" t="s">
        <v>174</v>
      </c>
      <c r="H175" s="228">
        <v>231.536</v>
      </c>
      <c r="I175" s="229"/>
      <c r="J175" s="230">
        <f>ROUND(I175*H175,2)</f>
        <v>0</v>
      </c>
      <c r="K175" s="226" t="s">
        <v>144</v>
      </c>
      <c r="L175" s="41"/>
      <c r="M175" s="231" t="s">
        <v>1</v>
      </c>
      <c r="N175" s="232" t="s">
        <v>41</v>
      </c>
      <c r="O175" s="84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AR175" s="235" t="s">
        <v>139</v>
      </c>
      <c r="AT175" s="235" t="s">
        <v>140</v>
      </c>
      <c r="AU175" s="235" t="s">
        <v>83</v>
      </c>
      <c r="AY175" s="15" t="s">
        <v>138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5" t="s">
        <v>83</v>
      </c>
      <c r="BK175" s="236">
        <f>ROUND(I175*H175,2)</f>
        <v>0</v>
      </c>
      <c r="BL175" s="15" t="s">
        <v>139</v>
      </c>
      <c r="BM175" s="235" t="s">
        <v>198</v>
      </c>
    </row>
    <row r="176" s="1" customFormat="1">
      <c r="B176" s="36"/>
      <c r="C176" s="37"/>
      <c r="D176" s="237" t="s">
        <v>146</v>
      </c>
      <c r="E176" s="37"/>
      <c r="F176" s="238" t="s">
        <v>199</v>
      </c>
      <c r="G176" s="37"/>
      <c r="H176" s="37"/>
      <c r="I176" s="149"/>
      <c r="J176" s="37"/>
      <c r="K176" s="37"/>
      <c r="L176" s="41"/>
      <c r="M176" s="239"/>
      <c r="N176" s="84"/>
      <c r="O176" s="84"/>
      <c r="P176" s="84"/>
      <c r="Q176" s="84"/>
      <c r="R176" s="84"/>
      <c r="S176" s="84"/>
      <c r="T176" s="85"/>
      <c r="AT176" s="15" t="s">
        <v>146</v>
      </c>
      <c r="AU176" s="15" t="s">
        <v>83</v>
      </c>
    </row>
    <row r="177" s="11" customFormat="1">
      <c r="B177" s="240"/>
      <c r="C177" s="241"/>
      <c r="D177" s="237" t="s">
        <v>148</v>
      </c>
      <c r="E177" s="242" t="s">
        <v>1</v>
      </c>
      <c r="F177" s="243" t="s">
        <v>200</v>
      </c>
      <c r="G177" s="241"/>
      <c r="H177" s="242" t="s">
        <v>1</v>
      </c>
      <c r="I177" s="244"/>
      <c r="J177" s="241"/>
      <c r="K177" s="241"/>
      <c r="L177" s="245"/>
      <c r="M177" s="246"/>
      <c r="N177" s="247"/>
      <c r="O177" s="247"/>
      <c r="P177" s="247"/>
      <c r="Q177" s="247"/>
      <c r="R177" s="247"/>
      <c r="S177" s="247"/>
      <c r="T177" s="248"/>
      <c r="AT177" s="249" t="s">
        <v>148</v>
      </c>
      <c r="AU177" s="249" t="s">
        <v>83</v>
      </c>
      <c r="AV177" s="11" t="s">
        <v>83</v>
      </c>
      <c r="AW177" s="11" t="s">
        <v>32</v>
      </c>
      <c r="AX177" s="11" t="s">
        <v>76</v>
      </c>
      <c r="AY177" s="249" t="s">
        <v>138</v>
      </c>
    </row>
    <row r="178" s="11" customFormat="1">
      <c r="B178" s="240"/>
      <c r="C178" s="241"/>
      <c r="D178" s="237" t="s">
        <v>148</v>
      </c>
      <c r="E178" s="242" t="s">
        <v>1</v>
      </c>
      <c r="F178" s="243" t="s">
        <v>191</v>
      </c>
      <c r="G178" s="241"/>
      <c r="H178" s="242" t="s">
        <v>1</v>
      </c>
      <c r="I178" s="244"/>
      <c r="J178" s="241"/>
      <c r="K178" s="241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148</v>
      </c>
      <c r="AU178" s="249" t="s">
        <v>83</v>
      </c>
      <c r="AV178" s="11" t="s">
        <v>83</v>
      </c>
      <c r="AW178" s="11" t="s">
        <v>32</v>
      </c>
      <c r="AX178" s="11" t="s">
        <v>76</v>
      </c>
      <c r="AY178" s="249" t="s">
        <v>138</v>
      </c>
    </row>
    <row r="179" s="12" customFormat="1">
      <c r="B179" s="250"/>
      <c r="C179" s="251"/>
      <c r="D179" s="237" t="s">
        <v>148</v>
      </c>
      <c r="E179" s="252" t="s">
        <v>1</v>
      </c>
      <c r="F179" s="253" t="s">
        <v>201</v>
      </c>
      <c r="G179" s="251"/>
      <c r="H179" s="254">
        <v>229.64699999999999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AT179" s="260" t="s">
        <v>148</v>
      </c>
      <c r="AU179" s="260" t="s">
        <v>83</v>
      </c>
      <c r="AV179" s="12" t="s">
        <v>85</v>
      </c>
      <c r="AW179" s="12" t="s">
        <v>32</v>
      </c>
      <c r="AX179" s="12" t="s">
        <v>76</v>
      </c>
      <c r="AY179" s="260" t="s">
        <v>138</v>
      </c>
    </row>
    <row r="180" s="11" customFormat="1">
      <c r="B180" s="240"/>
      <c r="C180" s="241"/>
      <c r="D180" s="237" t="s">
        <v>148</v>
      </c>
      <c r="E180" s="242" t="s">
        <v>1</v>
      </c>
      <c r="F180" s="243" t="s">
        <v>193</v>
      </c>
      <c r="G180" s="241"/>
      <c r="H180" s="242" t="s">
        <v>1</v>
      </c>
      <c r="I180" s="244"/>
      <c r="J180" s="241"/>
      <c r="K180" s="241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148</v>
      </c>
      <c r="AU180" s="249" t="s">
        <v>83</v>
      </c>
      <c r="AV180" s="11" t="s">
        <v>83</v>
      </c>
      <c r="AW180" s="11" t="s">
        <v>32</v>
      </c>
      <c r="AX180" s="11" t="s">
        <v>76</v>
      </c>
      <c r="AY180" s="249" t="s">
        <v>138</v>
      </c>
    </row>
    <row r="181" s="12" customFormat="1">
      <c r="B181" s="250"/>
      <c r="C181" s="251"/>
      <c r="D181" s="237" t="s">
        <v>148</v>
      </c>
      <c r="E181" s="252" t="s">
        <v>1</v>
      </c>
      <c r="F181" s="253" t="s">
        <v>202</v>
      </c>
      <c r="G181" s="251"/>
      <c r="H181" s="254">
        <v>1.889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AT181" s="260" t="s">
        <v>148</v>
      </c>
      <c r="AU181" s="260" t="s">
        <v>83</v>
      </c>
      <c r="AV181" s="12" t="s">
        <v>85</v>
      </c>
      <c r="AW181" s="12" t="s">
        <v>32</v>
      </c>
      <c r="AX181" s="12" t="s">
        <v>76</v>
      </c>
      <c r="AY181" s="260" t="s">
        <v>138</v>
      </c>
    </row>
    <row r="182" s="1" customFormat="1" ht="24" customHeight="1">
      <c r="B182" s="36"/>
      <c r="C182" s="224" t="s">
        <v>8</v>
      </c>
      <c r="D182" s="224" t="s">
        <v>140</v>
      </c>
      <c r="E182" s="225" t="s">
        <v>203</v>
      </c>
      <c r="F182" s="226" t="s">
        <v>204</v>
      </c>
      <c r="G182" s="227" t="s">
        <v>174</v>
      </c>
      <c r="H182" s="228">
        <v>310.89299999999997</v>
      </c>
      <c r="I182" s="229"/>
      <c r="J182" s="230">
        <f>ROUND(I182*H182,2)</f>
        <v>0</v>
      </c>
      <c r="K182" s="226" t="s">
        <v>144</v>
      </c>
      <c r="L182" s="41"/>
      <c r="M182" s="231" t="s">
        <v>1</v>
      </c>
      <c r="N182" s="232" t="s">
        <v>41</v>
      </c>
      <c r="O182" s="84"/>
      <c r="P182" s="233">
        <f>O182*H182</f>
        <v>0</v>
      </c>
      <c r="Q182" s="233">
        <v>0</v>
      </c>
      <c r="R182" s="233">
        <f>Q182*H182</f>
        <v>0</v>
      </c>
      <c r="S182" s="233">
        <v>0</v>
      </c>
      <c r="T182" s="234">
        <f>S182*H182</f>
        <v>0</v>
      </c>
      <c r="AR182" s="235" t="s">
        <v>139</v>
      </c>
      <c r="AT182" s="235" t="s">
        <v>140</v>
      </c>
      <c r="AU182" s="235" t="s">
        <v>83</v>
      </c>
      <c r="AY182" s="15" t="s">
        <v>138</v>
      </c>
      <c r="BE182" s="236">
        <f>IF(N182="základní",J182,0)</f>
        <v>0</v>
      </c>
      <c r="BF182" s="236">
        <f>IF(N182="snížená",J182,0)</f>
        <v>0</v>
      </c>
      <c r="BG182" s="236">
        <f>IF(N182="zákl. přenesená",J182,0)</f>
        <v>0</v>
      </c>
      <c r="BH182" s="236">
        <f>IF(N182="sníž. přenesená",J182,0)</f>
        <v>0</v>
      </c>
      <c r="BI182" s="236">
        <f>IF(N182="nulová",J182,0)</f>
        <v>0</v>
      </c>
      <c r="BJ182" s="15" t="s">
        <v>83</v>
      </c>
      <c r="BK182" s="236">
        <f>ROUND(I182*H182,2)</f>
        <v>0</v>
      </c>
      <c r="BL182" s="15" t="s">
        <v>139</v>
      </c>
      <c r="BM182" s="235" t="s">
        <v>205</v>
      </c>
    </row>
    <row r="183" s="1" customFormat="1">
      <c r="B183" s="36"/>
      <c r="C183" s="37"/>
      <c r="D183" s="237" t="s">
        <v>146</v>
      </c>
      <c r="E183" s="37"/>
      <c r="F183" s="238" t="s">
        <v>206</v>
      </c>
      <c r="G183" s="37"/>
      <c r="H183" s="37"/>
      <c r="I183" s="149"/>
      <c r="J183" s="37"/>
      <c r="K183" s="37"/>
      <c r="L183" s="41"/>
      <c r="M183" s="239"/>
      <c r="N183" s="84"/>
      <c r="O183" s="84"/>
      <c r="P183" s="84"/>
      <c r="Q183" s="84"/>
      <c r="R183" s="84"/>
      <c r="S183" s="84"/>
      <c r="T183" s="85"/>
      <c r="AT183" s="15" t="s">
        <v>146</v>
      </c>
      <c r="AU183" s="15" t="s">
        <v>83</v>
      </c>
    </row>
    <row r="184" s="11" customFormat="1">
      <c r="B184" s="240"/>
      <c r="C184" s="241"/>
      <c r="D184" s="237" t="s">
        <v>148</v>
      </c>
      <c r="E184" s="242" t="s">
        <v>1</v>
      </c>
      <c r="F184" s="243" t="s">
        <v>149</v>
      </c>
      <c r="G184" s="241"/>
      <c r="H184" s="242" t="s">
        <v>1</v>
      </c>
      <c r="I184" s="244"/>
      <c r="J184" s="241"/>
      <c r="K184" s="241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148</v>
      </c>
      <c r="AU184" s="249" t="s">
        <v>83</v>
      </c>
      <c r="AV184" s="11" t="s">
        <v>83</v>
      </c>
      <c r="AW184" s="11" t="s">
        <v>32</v>
      </c>
      <c r="AX184" s="11" t="s">
        <v>76</v>
      </c>
      <c r="AY184" s="249" t="s">
        <v>138</v>
      </c>
    </row>
    <row r="185" s="11" customFormat="1">
      <c r="B185" s="240"/>
      <c r="C185" s="241"/>
      <c r="D185" s="237" t="s">
        <v>148</v>
      </c>
      <c r="E185" s="242" t="s">
        <v>1</v>
      </c>
      <c r="F185" s="243" t="s">
        <v>191</v>
      </c>
      <c r="G185" s="241"/>
      <c r="H185" s="242" t="s">
        <v>1</v>
      </c>
      <c r="I185" s="244"/>
      <c r="J185" s="241"/>
      <c r="K185" s="241"/>
      <c r="L185" s="245"/>
      <c r="M185" s="246"/>
      <c r="N185" s="247"/>
      <c r="O185" s="247"/>
      <c r="P185" s="247"/>
      <c r="Q185" s="247"/>
      <c r="R185" s="247"/>
      <c r="S185" s="247"/>
      <c r="T185" s="248"/>
      <c r="AT185" s="249" t="s">
        <v>148</v>
      </c>
      <c r="AU185" s="249" t="s">
        <v>83</v>
      </c>
      <c r="AV185" s="11" t="s">
        <v>83</v>
      </c>
      <c r="AW185" s="11" t="s">
        <v>32</v>
      </c>
      <c r="AX185" s="11" t="s">
        <v>76</v>
      </c>
      <c r="AY185" s="249" t="s">
        <v>138</v>
      </c>
    </row>
    <row r="186" s="12" customFormat="1">
      <c r="B186" s="250"/>
      <c r="C186" s="251"/>
      <c r="D186" s="237" t="s">
        <v>148</v>
      </c>
      <c r="E186" s="252" t="s">
        <v>1</v>
      </c>
      <c r="F186" s="253" t="s">
        <v>207</v>
      </c>
      <c r="G186" s="251"/>
      <c r="H186" s="254">
        <v>201.237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AT186" s="260" t="s">
        <v>148</v>
      </c>
      <c r="AU186" s="260" t="s">
        <v>83</v>
      </c>
      <c r="AV186" s="12" t="s">
        <v>85</v>
      </c>
      <c r="AW186" s="12" t="s">
        <v>32</v>
      </c>
      <c r="AX186" s="12" t="s">
        <v>76</v>
      </c>
      <c r="AY186" s="260" t="s">
        <v>138</v>
      </c>
    </row>
    <row r="187" s="11" customFormat="1">
      <c r="B187" s="240"/>
      <c r="C187" s="241"/>
      <c r="D187" s="237" t="s">
        <v>148</v>
      </c>
      <c r="E187" s="242" t="s">
        <v>1</v>
      </c>
      <c r="F187" s="243" t="s">
        <v>193</v>
      </c>
      <c r="G187" s="241"/>
      <c r="H187" s="242" t="s">
        <v>1</v>
      </c>
      <c r="I187" s="244"/>
      <c r="J187" s="241"/>
      <c r="K187" s="241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148</v>
      </c>
      <c r="AU187" s="249" t="s">
        <v>83</v>
      </c>
      <c r="AV187" s="11" t="s">
        <v>83</v>
      </c>
      <c r="AW187" s="11" t="s">
        <v>32</v>
      </c>
      <c r="AX187" s="11" t="s">
        <v>76</v>
      </c>
      <c r="AY187" s="249" t="s">
        <v>138</v>
      </c>
    </row>
    <row r="188" s="12" customFormat="1">
      <c r="B188" s="250"/>
      <c r="C188" s="251"/>
      <c r="D188" s="237" t="s">
        <v>148</v>
      </c>
      <c r="E188" s="252" t="s">
        <v>1</v>
      </c>
      <c r="F188" s="253" t="s">
        <v>208</v>
      </c>
      <c r="G188" s="251"/>
      <c r="H188" s="254">
        <v>1.6559999999999999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AT188" s="260" t="s">
        <v>148</v>
      </c>
      <c r="AU188" s="260" t="s">
        <v>83</v>
      </c>
      <c r="AV188" s="12" t="s">
        <v>85</v>
      </c>
      <c r="AW188" s="12" t="s">
        <v>32</v>
      </c>
      <c r="AX188" s="12" t="s">
        <v>76</v>
      </c>
      <c r="AY188" s="260" t="s">
        <v>138</v>
      </c>
    </row>
    <row r="189" s="11" customFormat="1">
      <c r="B189" s="240"/>
      <c r="C189" s="241"/>
      <c r="D189" s="237" t="s">
        <v>148</v>
      </c>
      <c r="E189" s="242" t="s">
        <v>1</v>
      </c>
      <c r="F189" s="243" t="s">
        <v>209</v>
      </c>
      <c r="G189" s="241"/>
      <c r="H189" s="242" t="s">
        <v>1</v>
      </c>
      <c r="I189" s="244"/>
      <c r="J189" s="241"/>
      <c r="K189" s="241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148</v>
      </c>
      <c r="AU189" s="249" t="s">
        <v>83</v>
      </c>
      <c r="AV189" s="11" t="s">
        <v>83</v>
      </c>
      <c r="AW189" s="11" t="s">
        <v>32</v>
      </c>
      <c r="AX189" s="11" t="s">
        <v>76</v>
      </c>
      <c r="AY189" s="249" t="s">
        <v>138</v>
      </c>
    </row>
    <row r="190" s="12" customFormat="1">
      <c r="B190" s="250"/>
      <c r="C190" s="251"/>
      <c r="D190" s="237" t="s">
        <v>148</v>
      </c>
      <c r="E190" s="252" t="s">
        <v>1</v>
      </c>
      <c r="F190" s="253" t="s">
        <v>210</v>
      </c>
      <c r="G190" s="251"/>
      <c r="H190" s="254">
        <v>19.007000000000001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AT190" s="260" t="s">
        <v>148</v>
      </c>
      <c r="AU190" s="260" t="s">
        <v>83</v>
      </c>
      <c r="AV190" s="12" t="s">
        <v>85</v>
      </c>
      <c r="AW190" s="12" t="s">
        <v>32</v>
      </c>
      <c r="AX190" s="12" t="s">
        <v>76</v>
      </c>
      <c r="AY190" s="260" t="s">
        <v>138</v>
      </c>
    </row>
    <row r="191" s="11" customFormat="1">
      <c r="B191" s="240"/>
      <c r="C191" s="241"/>
      <c r="D191" s="237" t="s">
        <v>148</v>
      </c>
      <c r="E191" s="242" t="s">
        <v>1</v>
      </c>
      <c r="F191" s="243" t="s">
        <v>211</v>
      </c>
      <c r="G191" s="241"/>
      <c r="H191" s="242" t="s">
        <v>1</v>
      </c>
      <c r="I191" s="244"/>
      <c r="J191" s="241"/>
      <c r="K191" s="241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148</v>
      </c>
      <c r="AU191" s="249" t="s">
        <v>83</v>
      </c>
      <c r="AV191" s="11" t="s">
        <v>83</v>
      </c>
      <c r="AW191" s="11" t="s">
        <v>32</v>
      </c>
      <c r="AX191" s="11" t="s">
        <v>76</v>
      </c>
      <c r="AY191" s="249" t="s">
        <v>138</v>
      </c>
    </row>
    <row r="192" s="12" customFormat="1">
      <c r="B192" s="250"/>
      <c r="C192" s="251"/>
      <c r="D192" s="237" t="s">
        <v>148</v>
      </c>
      <c r="E192" s="252" t="s">
        <v>1</v>
      </c>
      <c r="F192" s="253" t="s">
        <v>212</v>
      </c>
      <c r="G192" s="251"/>
      <c r="H192" s="254">
        <v>0.17899999999999999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AT192" s="260" t="s">
        <v>148</v>
      </c>
      <c r="AU192" s="260" t="s">
        <v>83</v>
      </c>
      <c r="AV192" s="12" t="s">
        <v>85</v>
      </c>
      <c r="AW192" s="12" t="s">
        <v>32</v>
      </c>
      <c r="AX192" s="12" t="s">
        <v>76</v>
      </c>
      <c r="AY192" s="260" t="s">
        <v>138</v>
      </c>
    </row>
    <row r="193" s="11" customFormat="1">
      <c r="B193" s="240"/>
      <c r="C193" s="241"/>
      <c r="D193" s="237" t="s">
        <v>148</v>
      </c>
      <c r="E193" s="242" t="s">
        <v>1</v>
      </c>
      <c r="F193" s="243" t="s">
        <v>213</v>
      </c>
      <c r="G193" s="241"/>
      <c r="H193" s="242" t="s">
        <v>1</v>
      </c>
      <c r="I193" s="244"/>
      <c r="J193" s="241"/>
      <c r="K193" s="241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148</v>
      </c>
      <c r="AU193" s="249" t="s">
        <v>83</v>
      </c>
      <c r="AV193" s="11" t="s">
        <v>83</v>
      </c>
      <c r="AW193" s="11" t="s">
        <v>32</v>
      </c>
      <c r="AX193" s="11" t="s">
        <v>76</v>
      </c>
      <c r="AY193" s="249" t="s">
        <v>138</v>
      </c>
    </row>
    <row r="194" s="12" customFormat="1">
      <c r="B194" s="250"/>
      <c r="C194" s="251"/>
      <c r="D194" s="237" t="s">
        <v>148</v>
      </c>
      <c r="E194" s="252" t="s">
        <v>1</v>
      </c>
      <c r="F194" s="253" t="s">
        <v>214</v>
      </c>
      <c r="G194" s="251"/>
      <c r="H194" s="254">
        <v>12.115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AT194" s="260" t="s">
        <v>148</v>
      </c>
      <c r="AU194" s="260" t="s">
        <v>83</v>
      </c>
      <c r="AV194" s="12" t="s">
        <v>85</v>
      </c>
      <c r="AW194" s="12" t="s">
        <v>32</v>
      </c>
      <c r="AX194" s="12" t="s">
        <v>76</v>
      </c>
      <c r="AY194" s="260" t="s">
        <v>138</v>
      </c>
    </row>
    <row r="195" s="11" customFormat="1">
      <c r="B195" s="240"/>
      <c r="C195" s="241"/>
      <c r="D195" s="237" t="s">
        <v>148</v>
      </c>
      <c r="E195" s="242" t="s">
        <v>1</v>
      </c>
      <c r="F195" s="243" t="s">
        <v>215</v>
      </c>
      <c r="G195" s="241"/>
      <c r="H195" s="242" t="s">
        <v>1</v>
      </c>
      <c r="I195" s="244"/>
      <c r="J195" s="241"/>
      <c r="K195" s="241"/>
      <c r="L195" s="245"/>
      <c r="M195" s="246"/>
      <c r="N195" s="247"/>
      <c r="O195" s="247"/>
      <c r="P195" s="247"/>
      <c r="Q195" s="247"/>
      <c r="R195" s="247"/>
      <c r="S195" s="247"/>
      <c r="T195" s="248"/>
      <c r="AT195" s="249" t="s">
        <v>148</v>
      </c>
      <c r="AU195" s="249" t="s">
        <v>83</v>
      </c>
      <c r="AV195" s="11" t="s">
        <v>83</v>
      </c>
      <c r="AW195" s="11" t="s">
        <v>32</v>
      </c>
      <c r="AX195" s="11" t="s">
        <v>76</v>
      </c>
      <c r="AY195" s="249" t="s">
        <v>138</v>
      </c>
    </row>
    <row r="196" s="12" customFormat="1">
      <c r="B196" s="250"/>
      <c r="C196" s="251"/>
      <c r="D196" s="237" t="s">
        <v>148</v>
      </c>
      <c r="E196" s="252" t="s">
        <v>1</v>
      </c>
      <c r="F196" s="253" t="s">
        <v>216</v>
      </c>
      <c r="G196" s="251"/>
      <c r="H196" s="254">
        <v>0.107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AT196" s="260" t="s">
        <v>148</v>
      </c>
      <c r="AU196" s="260" t="s">
        <v>83</v>
      </c>
      <c r="AV196" s="12" t="s">
        <v>85</v>
      </c>
      <c r="AW196" s="12" t="s">
        <v>32</v>
      </c>
      <c r="AX196" s="12" t="s">
        <v>76</v>
      </c>
      <c r="AY196" s="260" t="s">
        <v>138</v>
      </c>
    </row>
    <row r="197" s="11" customFormat="1">
      <c r="B197" s="240"/>
      <c r="C197" s="241"/>
      <c r="D197" s="237" t="s">
        <v>148</v>
      </c>
      <c r="E197" s="242" t="s">
        <v>1</v>
      </c>
      <c r="F197" s="243" t="s">
        <v>217</v>
      </c>
      <c r="G197" s="241"/>
      <c r="H197" s="242" t="s">
        <v>1</v>
      </c>
      <c r="I197" s="244"/>
      <c r="J197" s="241"/>
      <c r="K197" s="241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148</v>
      </c>
      <c r="AU197" s="249" t="s">
        <v>83</v>
      </c>
      <c r="AV197" s="11" t="s">
        <v>83</v>
      </c>
      <c r="AW197" s="11" t="s">
        <v>32</v>
      </c>
      <c r="AX197" s="11" t="s">
        <v>76</v>
      </c>
      <c r="AY197" s="249" t="s">
        <v>138</v>
      </c>
    </row>
    <row r="198" s="12" customFormat="1">
      <c r="B198" s="250"/>
      <c r="C198" s="251"/>
      <c r="D198" s="237" t="s">
        <v>148</v>
      </c>
      <c r="E198" s="252" t="s">
        <v>1</v>
      </c>
      <c r="F198" s="253" t="s">
        <v>218</v>
      </c>
      <c r="G198" s="251"/>
      <c r="H198" s="254">
        <v>3.5569999999999999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AT198" s="260" t="s">
        <v>148</v>
      </c>
      <c r="AU198" s="260" t="s">
        <v>83</v>
      </c>
      <c r="AV198" s="12" t="s">
        <v>85</v>
      </c>
      <c r="AW198" s="12" t="s">
        <v>32</v>
      </c>
      <c r="AX198" s="12" t="s">
        <v>76</v>
      </c>
      <c r="AY198" s="260" t="s">
        <v>138</v>
      </c>
    </row>
    <row r="199" s="11" customFormat="1">
      <c r="B199" s="240"/>
      <c r="C199" s="241"/>
      <c r="D199" s="237" t="s">
        <v>148</v>
      </c>
      <c r="E199" s="242" t="s">
        <v>1</v>
      </c>
      <c r="F199" s="243" t="s">
        <v>215</v>
      </c>
      <c r="G199" s="241"/>
      <c r="H199" s="242" t="s">
        <v>1</v>
      </c>
      <c r="I199" s="244"/>
      <c r="J199" s="241"/>
      <c r="K199" s="241"/>
      <c r="L199" s="245"/>
      <c r="M199" s="246"/>
      <c r="N199" s="247"/>
      <c r="O199" s="247"/>
      <c r="P199" s="247"/>
      <c r="Q199" s="247"/>
      <c r="R199" s="247"/>
      <c r="S199" s="247"/>
      <c r="T199" s="248"/>
      <c r="AT199" s="249" t="s">
        <v>148</v>
      </c>
      <c r="AU199" s="249" t="s">
        <v>83</v>
      </c>
      <c r="AV199" s="11" t="s">
        <v>83</v>
      </c>
      <c r="AW199" s="11" t="s">
        <v>32</v>
      </c>
      <c r="AX199" s="11" t="s">
        <v>76</v>
      </c>
      <c r="AY199" s="249" t="s">
        <v>138</v>
      </c>
    </row>
    <row r="200" s="12" customFormat="1">
      <c r="B200" s="250"/>
      <c r="C200" s="251"/>
      <c r="D200" s="237" t="s">
        <v>148</v>
      </c>
      <c r="E200" s="252" t="s">
        <v>1</v>
      </c>
      <c r="F200" s="253" t="s">
        <v>219</v>
      </c>
      <c r="G200" s="251"/>
      <c r="H200" s="254">
        <v>0.071999999999999995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148</v>
      </c>
      <c r="AU200" s="260" t="s">
        <v>83</v>
      </c>
      <c r="AV200" s="12" t="s">
        <v>85</v>
      </c>
      <c r="AW200" s="12" t="s">
        <v>32</v>
      </c>
      <c r="AX200" s="12" t="s">
        <v>76</v>
      </c>
      <c r="AY200" s="260" t="s">
        <v>138</v>
      </c>
    </row>
    <row r="201" s="11" customFormat="1">
      <c r="B201" s="240"/>
      <c r="C201" s="241"/>
      <c r="D201" s="237" t="s">
        <v>148</v>
      </c>
      <c r="E201" s="242" t="s">
        <v>1</v>
      </c>
      <c r="F201" s="243" t="s">
        <v>220</v>
      </c>
      <c r="G201" s="241"/>
      <c r="H201" s="242" t="s">
        <v>1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AT201" s="249" t="s">
        <v>148</v>
      </c>
      <c r="AU201" s="249" t="s">
        <v>83</v>
      </c>
      <c r="AV201" s="11" t="s">
        <v>83</v>
      </c>
      <c r="AW201" s="11" t="s">
        <v>32</v>
      </c>
      <c r="AX201" s="11" t="s">
        <v>76</v>
      </c>
      <c r="AY201" s="249" t="s">
        <v>138</v>
      </c>
    </row>
    <row r="202" s="12" customFormat="1">
      <c r="B202" s="250"/>
      <c r="C202" s="251"/>
      <c r="D202" s="237" t="s">
        <v>148</v>
      </c>
      <c r="E202" s="252" t="s">
        <v>1</v>
      </c>
      <c r="F202" s="253" t="s">
        <v>221</v>
      </c>
      <c r="G202" s="251"/>
      <c r="H202" s="254">
        <v>15.449999999999999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AT202" s="260" t="s">
        <v>148</v>
      </c>
      <c r="AU202" s="260" t="s">
        <v>83</v>
      </c>
      <c r="AV202" s="12" t="s">
        <v>85</v>
      </c>
      <c r="AW202" s="12" t="s">
        <v>32</v>
      </c>
      <c r="AX202" s="12" t="s">
        <v>76</v>
      </c>
      <c r="AY202" s="260" t="s">
        <v>138</v>
      </c>
    </row>
    <row r="203" s="11" customFormat="1">
      <c r="B203" s="240"/>
      <c r="C203" s="241"/>
      <c r="D203" s="237" t="s">
        <v>148</v>
      </c>
      <c r="E203" s="242" t="s">
        <v>1</v>
      </c>
      <c r="F203" s="243" t="s">
        <v>215</v>
      </c>
      <c r="G203" s="241"/>
      <c r="H203" s="242" t="s">
        <v>1</v>
      </c>
      <c r="I203" s="244"/>
      <c r="J203" s="241"/>
      <c r="K203" s="241"/>
      <c r="L203" s="245"/>
      <c r="M203" s="246"/>
      <c r="N203" s="247"/>
      <c r="O203" s="247"/>
      <c r="P203" s="247"/>
      <c r="Q203" s="247"/>
      <c r="R203" s="247"/>
      <c r="S203" s="247"/>
      <c r="T203" s="248"/>
      <c r="AT203" s="249" t="s">
        <v>148</v>
      </c>
      <c r="AU203" s="249" t="s">
        <v>83</v>
      </c>
      <c r="AV203" s="11" t="s">
        <v>83</v>
      </c>
      <c r="AW203" s="11" t="s">
        <v>32</v>
      </c>
      <c r="AX203" s="11" t="s">
        <v>76</v>
      </c>
      <c r="AY203" s="249" t="s">
        <v>138</v>
      </c>
    </row>
    <row r="204" s="12" customFormat="1">
      <c r="B204" s="250"/>
      <c r="C204" s="251"/>
      <c r="D204" s="237" t="s">
        <v>148</v>
      </c>
      <c r="E204" s="252" t="s">
        <v>1</v>
      </c>
      <c r="F204" s="253" t="s">
        <v>216</v>
      </c>
      <c r="G204" s="251"/>
      <c r="H204" s="254">
        <v>0.107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AT204" s="260" t="s">
        <v>148</v>
      </c>
      <c r="AU204" s="260" t="s">
        <v>83</v>
      </c>
      <c r="AV204" s="12" t="s">
        <v>85</v>
      </c>
      <c r="AW204" s="12" t="s">
        <v>32</v>
      </c>
      <c r="AX204" s="12" t="s">
        <v>76</v>
      </c>
      <c r="AY204" s="260" t="s">
        <v>138</v>
      </c>
    </row>
    <row r="205" s="11" customFormat="1">
      <c r="B205" s="240"/>
      <c r="C205" s="241"/>
      <c r="D205" s="237" t="s">
        <v>148</v>
      </c>
      <c r="E205" s="242" t="s">
        <v>1</v>
      </c>
      <c r="F205" s="243" t="s">
        <v>222</v>
      </c>
      <c r="G205" s="241"/>
      <c r="H205" s="242" t="s">
        <v>1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148</v>
      </c>
      <c r="AU205" s="249" t="s">
        <v>83</v>
      </c>
      <c r="AV205" s="11" t="s">
        <v>83</v>
      </c>
      <c r="AW205" s="11" t="s">
        <v>32</v>
      </c>
      <c r="AX205" s="11" t="s">
        <v>76</v>
      </c>
      <c r="AY205" s="249" t="s">
        <v>138</v>
      </c>
    </row>
    <row r="206" s="12" customFormat="1">
      <c r="B206" s="250"/>
      <c r="C206" s="251"/>
      <c r="D206" s="237" t="s">
        <v>148</v>
      </c>
      <c r="E206" s="252" t="s">
        <v>1</v>
      </c>
      <c r="F206" s="253" t="s">
        <v>223</v>
      </c>
      <c r="G206" s="251"/>
      <c r="H206" s="254">
        <v>20.007000000000001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AT206" s="260" t="s">
        <v>148</v>
      </c>
      <c r="AU206" s="260" t="s">
        <v>83</v>
      </c>
      <c r="AV206" s="12" t="s">
        <v>85</v>
      </c>
      <c r="AW206" s="12" t="s">
        <v>32</v>
      </c>
      <c r="AX206" s="12" t="s">
        <v>76</v>
      </c>
      <c r="AY206" s="260" t="s">
        <v>138</v>
      </c>
    </row>
    <row r="207" s="11" customFormat="1">
      <c r="B207" s="240"/>
      <c r="C207" s="241"/>
      <c r="D207" s="237" t="s">
        <v>148</v>
      </c>
      <c r="E207" s="242" t="s">
        <v>1</v>
      </c>
      <c r="F207" s="243" t="s">
        <v>215</v>
      </c>
      <c r="G207" s="241"/>
      <c r="H207" s="242" t="s">
        <v>1</v>
      </c>
      <c r="I207" s="244"/>
      <c r="J207" s="241"/>
      <c r="K207" s="241"/>
      <c r="L207" s="245"/>
      <c r="M207" s="246"/>
      <c r="N207" s="247"/>
      <c r="O207" s="247"/>
      <c r="P207" s="247"/>
      <c r="Q207" s="247"/>
      <c r="R207" s="247"/>
      <c r="S207" s="247"/>
      <c r="T207" s="248"/>
      <c r="AT207" s="249" t="s">
        <v>148</v>
      </c>
      <c r="AU207" s="249" t="s">
        <v>83</v>
      </c>
      <c r="AV207" s="11" t="s">
        <v>83</v>
      </c>
      <c r="AW207" s="11" t="s">
        <v>32</v>
      </c>
      <c r="AX207" s="11" t="s">
        <v>76</v>
      </c>
      <c r="AY207" s="249" t="s">
        <v>138</v>
      </c>
    </row>
    <row r="208" s="12" customFormat="1">
      <c r="B208" s="250"/>
      <c r="C208" s="251"/>
      <c r="D208" s="237" t="s">
        <v>148</v>
      </c>
      <c r="E208" s="252" t="s">
        <v>1</v>
      </c>
      <c r="F208" s="253" t="s">
        <v>224</v>
      </c>
      <c r="G208" s="251"/>
      <c r="H208" s="254">
        <v>0.25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AT208" s="260" t="s">
        <v>148</v>
      </c>
      <c r="AU208" s="260" t="s">
        <v>83</v>
      </c>
      <c r="AV208" s="12" t="s">
        <v>85</v>
      </c>
      <c r="AW208" s="12" t="s">
        <v>32</v>
      </c>
      <c r="AX208" s="12" t="s">
        <v>76</v>
      </c>
      <c r="AY208" s="260" t="s">
        <v>138</v>
      </c>
    </row>
    <row r="209" s="11" customFormat="1">
      <c r="B209" s="240"/>
      <c r="C209" s="241"/>
      <c r="D209" s="237" t="s">
        <v>148</v>
      </c>
      <c r="E209" s="242" t="s">
        <v>1</v>
      </c>
      <c r="F209" s="243" t="s">
        <v>225</v>
      </c>
      <c r="G209" s="241"/>
      <c r="H209" s="242" t="s">
        <v>1</v>
      </c>
      <c r="I209" s="244"/>
      <c r="J209" s="241"/>
      <c r="K209" s="241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148</v>
      </c>
      <c r="AU209" s="249" t="s">
        <v>83</v>
      </c>
      <c r="AV209" s="11" t="s">
        <v>83</v>
      </c>
      <c r="AW209" s="11" t="s">
        <v>32</v>
      </c>
      <c r="AX209" s="11" t="s">
        <v>76</v>
      </c>
      <c r="AY209" s="249" t="s">
        <v>138</v>
      </c>
    </row>
    <row r="210" s="12" customFormat="1">
      <c r="B210" s="250"/>
      <c r="C210" s="251"/>
      <c r="D210" s="237" t="s">
        <v>148</v>
      </c>
      <c r="E210" s="252" t="s">
        <v>1</v>
      </c>
      <c r="F210" s="253" t="s">
        <v>226</v>
      </c>
      <c r="G210" s="251"/>
      <c r="H210" s="254">
        <v>26.343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AT210" s="260" t="s">
        <v>148</v>
      </c>
      <c r="AU210" s="260" t="s">
        <v>83</v>
      </c>
      <c r="AV210" s="12" t="s">
        <v>85</v>
      </c>
      <c r="AW210" s="12" t="s">
        <v>32</v>
      </c>
      <c r="AX210" s="12" t="s">
        <v>76</v>
      </c>
      <c r="AY210" s="260" t="s">
        <v>138</v>
      </c>
    </row>
    <row r="211" s="11" customFormat="1">
      <c r="B211" s="240"/>
      <c r="C211" s="241"/>
      <c r="D211" s="237" t="s">
        <v>148</v>
      </c>
      <c r="E211" s="242" t="s">
        <v>1</v>
      </c>
      <c r="F211" s="243" t="s">
        <v>215</v>
      </c>
      <c r="G211" s="241"/>
      <c r="H211" s="242" t="s">
        <v>1</v>
      </c>
      <c r="I211" s="244"/>
      <c r="J211" s="241"/>
      <c r="K211" s="241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148</v>
      </c>
      <c r="AU211" s="249" t="s">
        <v>83</v>
      </c>
      <c r="AV211" s="11" t="s">
        <v>83</v>
      </c>
      <c r="AW211" s="11" t="s">
        <v>32</v>
      </c>
      <c r="AX211" s="11" t="s">
        <v>76</v>
      </c>
      <c r="AY211" s="249" t="s">
        <v>138</v>
      </c>
    </row>
    <row r="212" s="12" customFormat="1">
      <c r="B212" s="250"/>
      <c r="C212" s="251"/>
      <c r="D212" s="237" t="s">
        <v>148</v>
      </c>
      <c r="E212" s="252" t="s">
        <v>1</v>
      </c>
      <c r="F212" s="253" t="s">
        <v>227</v>
      </c>
      <c r="G212" s="251"/>
      <c r="H212" s="254">
        <v>0.215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AT212" s="260" t="s">
        <v>148</v>
      </c>
      <c r="AU212" s="260" t="s">
        <v>83</v>
      </c>
      <c r="AV212" s="12" t="s">
        <v>85</v>
      </c>
      <c r="AW212" s="12" t="s">
        <v>32</v>
      </c>
      <c r="AX212" s="12" t="s">
        <v>76</v>
      </c>
      <c r="AY212" s="260" t="s">
        <v>138</v>
      </c>
    </row>
    <row r="213" s="11" customFormat="1">
      <c r="B213" s="240"/>
      <c r="C213" s="241"/>
      <c r="D213" s="237" t="s">
        <v>148</v>
      </c>
      <c r="E213" s="242" t="s">
        <v>1</v>
      </c>
      <c r="F213" s="243" t="s">
        <v>228</v>
      </c>
      <c r="G213" s="241"/>
      <c r="H213" s="242" t="s">
        <v>1</v>
      </c>
      <c r="I213" s="244"/>
      <c r="J213" s="241"/>
      <c r="K213" s="241"/>
      <c r="L213" s="245"/>
      <c r="M213" s="246"/>
      <c r="N213" s="247"/>
      <c r="O213" s="247"/>
      <c r="P213" s="247"/>
      <c r="Q213" s="247"/>
      <c r="R213" s="247"/>
      <c r="S213" s="247"/>
      <c r="T213" s="248"/>
      <c r="AT213" s="249" t="s">
        <v>148</v>
      </c>
      <c r="AU213" s="249" t="s">
        <v>83</v>
      </c>
      <c r="AV213" s="11" t="s">
        <v>83</v>
      </c>
      <c r="AW213" s="11" t="s">
        <v>32</v>
      </c>
      <c r="AX213" s="11" t="s">
        <v>76</v>
      </c>
      <c r="AY213" s="249" t="s">
        <v>138</v>
      </c>
    </row>
    <row r="214" s="12" customFormat="1">
      <c r="B214" s="250"/>
      <c r="C214" s="251"/>
      <c r="D214" s="237" t="s">
        <v>148</v>
      </c>
      <c r="E214" s="252" t="s">
        <v>1</v>
      </c>
      <c r="F214" s="253" t="s">
        <v>229</v>
      </c>
      <c r="G214" s="251"/>
      <c r="H214" s="254">
        <v>10.448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AT214" s="260" t="s">
        <v>148</v>
      </c>
      <c r="AU214" s="260" t="s">
        <v>83</v>
      </c>
      <c r="AV214" s="12" t="s">
        <v>85</v>
      </c>
      <c r="AW214" s="12" t="s">
        <v>32</v>
      </c>
      <c r="AX214" s="12" t="s">
        <v>76</v>
      </c>
      <c r="AY214" s="260" t="s">
        <v>138</v>
      </c>
    </row>
    <row r="215" s="11" customFormat="1">
      <c r="B215" s="240"/>
      <c r="C215" s="241"/>
      <c r="D215" s="237" t="s">
        <v>148</v>
      </c>
      <c r="E215" s="242" t="s">
        <v>1</v>
      </c>
      <c r="F215" s="243" t="s">
        <v>215</v>
      </c>
      <c r="G215" s="241"/>
      <c r="H215" s="242" t="s">
        <v>1</v>
      </c>
      <c r="I215" s="244"/>
      <c r="J215" s="241"/>
      <c r="K215" s="241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148</v>
      </c>
      <c r="AU215" s="249" t="s">
        <v>83</v>
      </c>
      <c r="AV215" s="11" t="s">
        <v>83</v>
      </c>
      <c r="AW215" s="11" t="s">
        <v>32</v>
      </c>
      <c r="AX215" s="11" t="s">
        <v>76</v>
      </c>
      <c r="AY215" s="249" t="s">
        <v>138</v>
      </c>
    </row>
    <row r="216" s="12" customFormat="1">
      <c r="B216" s="250"/>
      <c r="C216" s="251"/>
      <c r="D216" s="237" t="s">
        <v>148</v>
      </c>
      <c r="E216" s="252" t="s">
        <v>1</v>
      </c>
      <c r="F216" s="253" t="s">
        <v>230</v>
      </c>
      <c r="G216" s="251"/>
      <c r="H216" s="254">
        <v>0.14299999999999999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AT216" s="260" t="s">
        <v>148</v>
      </c>
      <c r="AU216" s="260" t="s">
        <v>83</v>
      </c>
      <c r="AV216" s="12" t="s">
        <v>85</v>
      </c>
      <c r="AW216" s="12" t="s">
        <v>32</v>
      </c>
      <c r="AX216" s="12" t="s">
        <v>76</v>
      </c>
      <c r="AY216" s="260" t="s">
        <v>138</v>
      </c>
    </row>
    <row r="217" s="1" customFormat="1" ht="24" customHeight="1">
      <c r="B217" s="36"/>
      <c r="C217" s="224" t="s">
        <v>231</v>
      </c>
      <c r="D217" s="224" t="s">
        <v>140</v>
      </c>
      <c r="E217" s="225" t="s">
        <v>232</v>
      </c>
      <c r="F217" s="226" t="s">
        <v>233</v>
      </c>
      <c r="G217" s="227" t="s">
        <v>174</v>
      </c>
      <c r="H217" s="228">
        <v>3167.52</v>
      </c>
      <c r="I217" s="229"/>
      <c r="J217" s="230">
        <f>ROUND(I217*H217,2)</f>
        <v>0</v>
      </c>
      <c r="K217" s="226" t="s">
        <v>144</v>
      </c>
      <c r="L217" s="41"/>
      <c r="M217" s="231" t="s">
        <v>1</v>
      </c>
      <c r="N217" s="232" t="s">
        <v>41</v>
      </c>
      <c r="O217" s="84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AR217" s="235" t="s">
        <v>139</v>
      </c>
      <c r="AT217" s="235" t="s">
        <v>140</v>
      </c>
      <c r="AU217" s="235" t="s">
        <v>83</v>
      </c>
      <c r="AY217" s="15" t="s">
        <v>138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5" t="s">
        <v>83</v>
      </c>
      <c r="BK217" s="236">
        <f>ROUND(I217*H217,2)</f>
        <v>0</v>
      </c>
      <c r="BL217" s="15" t="s">
        <v>139</v>
      </c>
      <c r="BM217" s="235" t="s">
        <v>234</v>
      </c>
    </row>
    <row r="218" s="1" customFormat="1">
      <c r="B218" s="36"/>
      <c r="C218" s="37"/>
      <c r="D218" s="237" t="s">
        <v>146</v>
      </c>
      <c r="E218" s="37"/>
      <c r="F218" s="238" t="s">
        <v>235</v>
      </c>
      <c r="G218" s="37"/>
      <c r="H218" s="37"/>
      <c r="I218" s="149"/>
      <c r="J218" s="37"/>
      <c r="K218" s="37"/>
      <c r="L218" s="41"/>
      <c r="M218" s="239"/>
      <c r="N218" s="84"/>
      <c r="O218" s="84"/>
      <c r="P218" s="84"/>
      <c r="Q218" s="84"/>
      <c r="R218" s="84"/>
      <c r="S218" s="84"/>
      <c r="T218" s="85"/>
      <c r="AT218" s="15" t="s">
        <v>146</v>
      </c>
      <c r="AU218" s="15" t="s">
        <v>83</v>
      </c>
    </row>
    <row r="219" s="11" customFormat="1">
      <c r="B219" s="240"/>
      <c r="C219" s="241"/>
      <c r="D219" s="237" t="s">
        <v>148</v>
      </c>
      <c r="E219" s="242" t="s">
        <v>1</v>
      </c>
      <c r="F219" s="243" t="s">
        <v>200</v>
      </c>
      <c r="G219" s="241"/>
      <c r="H219" s="242" t="s">
        <v>1</v>
      </c>
      <c r="I219" s="244"/>
      <c r="J219" s="241"/>
      <c r="K219" s="241"/>
      <c r="L219" s="245"/>
      <c r="M219" s="246"/>
      <c r="N219" s="247"/>
      <c r="O219" s="247"/>
      <c r="P219" s="247"/>
      <c r="Q219" s="247"/>
      <c r="R219" s="247"/>
      <c r="S219" s="247"/>
      <c r="T219" s="248"/>
      <c r="AT219" s="249" t="s">
        <v>148</v>
      </c>
      <c r="AU219" s="249" t="s">
        <v>83</v>
      </c>
      <c r="AV219" s="11" t="s">
        <v>83</v>
      </c>
      <c r="AW219" s="11" t="s">
        <v>32</v>
      </c>
      <c r="AX219" s="11" t="s">
        <v>76</v>
      </c>
      <c r="AY219" s="249" t="s">
        <v>138</v>
      </c>
    </row>
    <row r="220" s="11" customFormat="1">
      <c r="B220" s="240"/>
      <c r="C220" s="241"/>
      <c r="D220" s="237" t="s">
        <v>148</v>
      </c>
      <c r="E220" s="242" t="s">
        <v>1</v>
      </c>
      <c r="F220" s="243" t="s">
        <v>191</v>
      </c>
      <c r="G220" s="241"/>
      <c r="H220" s="242" t="s">
        <v>1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AT220" s="249" t="s">
        <v>148</v>
      </c>
      <c r="AU220" s="249" t="s">
        <v>83</v>
      </c>
      <c r="AV220" s="11" t="s">
        <v>83</v>
      </c>
      <c r="AW220" s="11" t="s">
        <v>32</v>
      </c>
      <c r="AX220" s="11" t="s">
        <v>76</v>
      </c>
      <c r="AY220" s="249" t="s">
        <v>138</v>
      </c>
    </row>
    <row r="221" s="12" customFormat="1">
      <c r="B221" s="250"/>
      <c r="C221" s="251"/>
      <c r="D221" s="237" t="s">
        <v>148</v>
      </c>
      <c r="E221" s="252" t="s">
        <v>1</v>
      </c>
      <c r="F221" s="253" t="s">
        <v>236</v>
      </c>
      <c r="G221" s="251"/>
      <c r="H221" s="254">
        <v>1952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AT221" s="260" t="s">
        <v>148</v>
      </c>
      <c r="AU221" s="260" t="s">
        <v>83</v>
      </c>
      <c r="AV221" s="12" t="s">
        <v>85</v>
      </c>
      <c r="AW221" s="12" t="s">
        <v>32</v>
      </c>
      <c r="AX221" s="12" t="s">
        <v>76</v>
      </c>
      <c r="AY221" s="260" t="s">
        <v>138</v>
      </c>
    </row>
    <row r="222" s="11" customFormat="1">
      <c r="B222" s="240"/>
      <c r="C222" s="241"/>
      <c r="D222" s="237" t="s">
        <v>148</v>
      </c>
      <c r="E222" s="242" t="s">
        <v>1</v>
      </c>
      <c r="F222" s="243" t="s">
        <v>193</v>
      </c>
      <c r="G222" s="241"/>
      <c r="H222" s="242" t="s">
        <v>1</v>
      </c>
      <c r="I222" s="244"/>
      <c r="J222" s="241"/>
      <c r="K222" s="241"/>
      <c r="L222" s="245"/>
      <c r="M222" s="246"/>
      <c r="N222" s="247"/>
      <c r="O222" s="247"/>
      <c r="P222" s="247"/>
      <c r="Q222" s="247"/>
      <c r="R222" s="247"/>
      <c r="S222" s="247"/>
      <c r="T222" s="248"/>
      <c r="AT222" s="249" t="s">
        <v>148</v>
      </c>
      <c r="AU222" s="249" t="s">
        <v>83</v>
      </c>
      <c r="AV222" s="11" t="s">
        <v>83</v>
      </c>
      <c r="AW222" s="11" t="s">
        <v>32</v>
      </c>
      <c r="AX222" s="11" t="s">
        <v>76</v>
      </c>
      <c r="AY222" s="249" t="s">
        <v>138</v>
      </c>
    </row>
    <row r="223" s="12" customFormat="1">
      <c r="B223" s="250"/>
      <c r="C223" s="251"/>
      <c r="D223" s="237" t="s">
        <v>148</v>
      </c>
      <c r="E223" s="252" t="s">
        <v>1</v>
      </c>
      <c r="F223" s="253" t="s">
        <v>237</v>
      </c>
      <c r="G223" s="251"/>
      <c r="H223" s="254">
        <v>16.059000000000001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AT223" s="260" t="s">
        <v>148</v>
      </c>
      <c r="AU223" s="260" t="s">
        <v>83</v>
      </c>
      <c r="AV223" s="12" t="s">
        <v>85</v>
      </c>
      <c r="AW223" s="12" t="s">
        <v>32</v>
      </c>
      <c r="AX223" s="12" t="s">
        <v>76</v>
      </c>
      <c r="AY223" s="260" t="s">
        <v>138</v>
      </c>
    </row>
    <row r="224" s="11" customFormat="1">
      <c r="B224" s="240"/>
      <c r="C224" s="241"/>
      <c r="D224" s="237" t="s">
        <v>148</v>
      </c>
      <c r="E224" s="242" t="s">
        <v>1</v>
      </c>
      <c r="F224" s="243" t="s">
        <v>209</v>
      </c>
      <c r="G224" s="241"/>
      <c r="H224" s="242" t="s">
        <v>1</v>
      </c>
      <c r="I224" s="244"/>
      <c r="J224" s="241"/>
      <c r="K224" s="241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148</v>
      </c>
      <c r="AU224" s="249" t="s">
        <v>83</v>
      </c>
      <c r="AV224" s="11" t="s">
        <v>83</v>
      </c>
      <c r="AW224" s="11" t="s">
        <v>32</v>
      </c>
      <c r="AX224" s="11" t="s">
        <v>76</v>
      </c>
      <c r="AY224" s="249" t="s">
        <v>138</v>
      </c>
    </row>
    <row r="225" s="12" customFormat="1">
      <c r="B225" s="250"/>
      <c r="C225" s="251"/>
      <c r="D225" s="237" t="s">
        <v>148</v>
      </c>
      <c r="E225" s="252" t="s">
        <v>1</v>
      </c>
      <c r="F225" s="253" t="s">
        <v>238</v>
      </c>
      <c r="G225" s="251"/>
      <c r="H225" s="254">
        <v>175.99500000000001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AT225" s="260" t="s">
        <v>148</v>
      </c>
      <c r="AU225" s="260" t="s">
        <v>83</v>
      </c>
      <c r="AV225" s="12" t="s">
        <v>85</v>
      </c>
      <c r="AW225" s="12" t="s">
        <v>32</v>
      </c>
      <c r="AX225" s="12" t="s">
        <v>76</v>
      </c>
      <c r="AY225" s="260" t="s">
        <v>138</v>
      </c>
    </row>
    <row r="226" s="12" customFormat="1">
      <c r="B226" s="250"/>
      <c r="C226" s="251"/>
      <c r="D226" s="237" t="s">
        <v>148</v>
      </c>
      <c r="E226" s="252" t="s">
        <v>1</v>
      </c>
      <c r="F226" s="253" t="s">
        <v>239</v>
      </c>
      <c r="G226" s="251"/>
      <c r="H226" s="254">
        <v>18.172999999999998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AT226" s="260" t="s">
        <v>148</v>
      </c>
      <c r="AU226" s="260" t="s">
        <v>83</v>
      </c>
      <c r="AV226" s="12" t="s">
        <v>85</v>
      </c>
      <c r="AW226" s="12" t="s">
        <v>32</v>
      </c>
      <c r="AX226" s="12" t="s">
        <v>76</v>
      </c>
      <c r="AY226" s="260" t="s">
        <v>138</v>
      </c>
    </row>
    <row r="227" s="11" customFormat="1">
      <c r="B227" s="240"/>
      <c r="C227" s="241"/>
      <c r="D227" s="237" t="s">
        <v>148</v>
      </c>
      <c r="E227" s="242" t="s">
        <v>1</v>
      </c>
      <c r="F227" s="243" t="s">
        <v>211</v>
      </c>
      <c r="G227" s="241"/>
      <c r="H227" s="242" t="s">
        <v>1</v>
      </c>
      <c r="I227" s="244"/>
      <c r="J227" s="241"/>
      <c r="K227" s="241"/>
      <c r="L227" s="245"/>
      <c r="M227" s="246"/>
      <c r="N227" s="247"/>
      <c r="O227" s="247"/>
      <c r="P227" s="247"/>
      <c r="Q227" s="247"/>
      <c r="R227" s="247"/>
      <c r="S227" s="247"/>
      <c r="T227" s="248"/>
      <c r="AT227" s="249" t="s">
        <v>148</v>
      </c>
      <c r="AU227" s="249" t="s">
        <v>83</v>
      </c>
      <c r="AV227" s="11" t="s">
        <v>83</v>
      </c>
      <c r="AW227" s="11" t="s">
        <v>32</v>
      </c>
      <c r="AX227" s="11" t="s">
        <v>76</v>
      </c>
      <c r="AY227" s="249" t="s">
        <v>138</v>
      </c>
    </row>
    <row r="228" s="12" customFormat="1">
      <c r="B228" s="250"/>
      <c r="C228" s="251"/>
      <c r="D228" s="237" t="s">
        <v>148</v>
      </c>
      <c r="E228" s="252" t="s">
        <v>1</v>
      </c>
      <c r="F228" s="253" t="s">
        <v>240</v>
      </c>
      <c r="G228" s="251"/>
      <c r="H228" s="254">
        <v>1.8160000000000001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AT228" s="260" t="s">
        <v>148</v>
      </c>
      <c r="AU228" s="260" t="s">
        <v>83</v>
      </c>
      <c r="AV228" s="12" t="s">
        <v>85</v>
      </c>
      <c r="AW228" s="12" t="s">
        <v>32</v>
      </c>
      <c r="AX228" s="12" t="s">
        <v>76</v>
      </c>
      <c r="AY228" s="260" t="s">
        <v>138</v>
      </c>
    </row>
    <row r="229" s="11" customFormat="1">
      <c r="B229" s="240"/>
      <c r="C229" s="241"/>
      <c r="D229" s="237" t="s">
        <v>148</v>
      </c>
      <c r="E229" s="242" t="s">
        <v>1</v>
      </c>
      <c r="F229" s="243" t="s">
        <v>213</v>
      </c>
      <c r="G229" s="241"/>
      <c r="H229" s="242" t="s">
        <v>1</v>
      </c>
      <c r="I229" s="244"/>
      <c r="J229" s="241"/>
      <c r="K229" s="241"/>
      <c r="L229" s="245"/>
      <c r="M229" s="246"/>
      <c r="N229" s="247"/>
      <c r="O229" s="247"/>
      <c r="P229" s="247"/>
      <c r="Q229" s="247"/>
      <c r="R229" s="247"/>
      <c r="S229" s="247"/>
      <c r="T229" s="248"/>
      <c r="AT229" s="249" t="s">
        <v>148</v>
      </c>
      <c r="AU229" s="249" t="s">
        <v>83</v>
      </c>
      <c r="AV229" s="11" t="s">
        <v>83</v>
      </c>
      <c r="AW229" s="11" t="s">
        <v>32</v>
      </c>
      <c r="AX229" s="11" t="s">
        <v>76</v>
      </c>
      <c r="AY229" s="249" t="s">
        <v>138</v>
      </c>
    </row>
    <row r="230" s="12" customFormat="1">
      <c r="B230" s="250"/>
      <c r="C230" s="251"/>
      <c r="D230" s="237" t="s">
        <v>148</v>
      </c>
      <c r="E230" s="252" t="s">
        <v>1</v>
      </c>
      <c r="F230" s="253" t="s">
        <v>241</v>
      </c>
      <c r="G230" s="251"/>
      <c r="H230" s="254">
        <v>100.17400000000001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AT230" s="260" t="s">
        <v>148</v>
      </c>
      <c r="AU230" s="260" t="s">
        <v>83</v>
      </c>
      <c r="AV230" s="12" t="s">
        <v>85</v>
      </c>
      <c r="AW230" s="12" t="s">
        <v>32</v>
      </c>
      <c r="AX230" s="12" t="s">
        <v>76</v>
      </c>
      <c r="AY230" s="260" t="s">
        <v>138</v>
      </c>
    </row>
    <row r="231" s="12" customFormat="1">
      <c r="B231" s="250"/>
      <c r="C231" s="251"/>
      <c r="D231" s="237" t="s">
        <v>148</v>
      </c>
      <c r="E231" s="252" t="s">
        <v>1</v>
      </c>
      <c r="F231" s="253" t="s">
        <v>242</v>
      </c>
      <c r="G231" s="251"/>
      <c r="H231" s="254">
        <v>5.335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AT231" s="260" t="s">
        <v>148</v>
      </c>
      <c r="AU231" s="260" t="s">
        <v>83</v>
      </c>
      <c r="AV231" s="12" t="s">
        <v>85</v>
      </c>
      <c r="AW231" s="12" t="s">
        <v>32</v>
      </c>
      <c r="AX231" s="12" t="s">
        <v>76</v>
      </c>
      <c r="AY231" s="260" t="s">
        <v>138</v>
      </c>
    </row>
    <row r="232" s="11" customFormat="1">
      <c r="B232" s="240"/>
      <c r="C232" s="241"/>
      <c r="D232" s="237" t="s">
        <v>148</v>
      </c>
      <c r="E232" s="242" t="s">
        <v>1</v>
      </c>
      <c r="F232" s="243" t="s">
        <v>215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AT232" s="249" t="s">
        <v>148</v>
      </c>
      <c r="AU232" s="249" t="s">
        <v>83</v>
      </c>
      <c r="AV232" s="11" t="s">
        <v>83</v>
      </c>
      <c r="AW232" s="11" t="s">
        <v>32</v>
      </c>
      <c r="AX232" s="11" t="s">
        <v>76</v>
      </c>
      <c r="AY232" s="249" t="s">
        <v>138</v>
      </c>
    </row>
    <row r="233" s="12" customFormat="1">
      <c r="B233" s="250"/>
      <c r="C233" s="251"/>
      <c r="D233" s="237" t="s">
        <v>148</v>
      </c>
      <c r="E233" s="252" t="s">
        <v>1</v>
      </c>
      <c r="F233" s="253" t="s">
        <v>243</v>
      </c>
      <c r="G233" s="251"/>
      <c r="H233" s="254">
        <v>0.85899999999999999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AT233" s="260" t="s">
        <v>148</v>
      </c>
      <c r="AU233" s="260" t="s">
        <v>83</v>
      </c>
      <c r="AV233" s="12" t="s">
        <v>85</v>
      </c>
      <c r="AW233" s="12" t="s">
        <v>32</v>
      </c>
      <c r="AX233" s="12" t="s">
        <v>76</v>
      </c>
      <c r="AY233" s="260" t="s">
        <v>138</v>
      </c>
    </row>
    <row r="234" s="11" customFormat="1">
      <c r="B234" s="240"/>
      <c r="C234" s="241"/>
      <c r="D234" s="237" t="s">
        <v>148</v>
      </c>
      <c r="E234" s="242" t="s">
        <v>1</v>
      </c>
      <c r="F234" s="243" t="s">
        <v>217</v>
      </c>
      <c r="G234" s="241"/>
      <c r="H234" s="242" t="s">
        <v>1</v>
      </c>
      <c r="I234" s="244"/>
      <c r="J234" s="241"/>
      <c r="K234" s="241"/>
      <c r="L234" s="245"/>
      <c r="M234" s="246"/>
      <c r="N234" s="247"/>
      <c r="O234" s="247"/>
      <c r="P234" s="247"/>
      <c r="Q234" s="247"/>
      <c r="R234" s="247"/>
      <c r="S234" s="247"/>
      <c r="T234" s="248"/>
      <c r="AT234" s="249" t="s">
        <v>148</v>
      </c>
      <c r="AU234" s="249" t="s">
        <v>83</v>
      </c>
      <c r="AV234" s="11" t="s">
        <v>83</v>
      </c>
      <c r="AW234" s="11" t="s">
        <v>32</v>
      </c>
      <c r="AX234" s="11" t="s">
        <v>76</v>
      </c>
      <c r="AY234" s="249" t="s">
        <v>138</v>
      </c>
    </row>
    <row r="235" s="12" customFormat="1">
      <c r="B235" s="250"/>
      <c r="C235" s="251"/>
      <c r="D235" s="237" t="s">
        <v>148</v>
      </c>
      <c r="E235" s="252" t="s">
        <v>1</v>
      </c>
      <c r="F235" s="253" t="s">
        <v>244</v>
      </c>
      <c r="G235" s="251"/>
      <c r="H235" s="254">
        <v>9.4760000000000009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AT235" s="260" t="s">
        <v>148</v>
      </c>
      <c r="AU235" s="260" t="s">
        <v>83</v>
      </c>
      <c r="AV235" s="12" t="s">
        <v>85</v>
      </c>
      <c r="AW235" s="12" t="s">
        <v>32</v>
      </c>
      <c r="AX235" s="12" t="s">
        <v>76</v>
      </c>
      <c r="AY235" s="260" t="s">
        <v>138</v>
      </c>
    </row>
    <row r="236" s="12" customFormat="1">
      <c r="B236" s="250"/>
      <c r="C236" s="251"/>
      <c r="D236" s="237" t="s">
        <v>148</v>
      </c>
      <c r="E236" s="252" t="s">
        <v>1</v>
      </c>
      <c r="F236" s="253" t="s">
        <v>245</v>
      </c>
      <c r="G236" s="251"/>
      <c r="H236" s="254">
        <v>22.68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AT236" s="260" t="s">
        <v>148</v>
      </c>
      <c r="AU236" s="260" t="s">
        <v>83</v>
      </c>
      <c r="AV236" s="12" t="s">
        <v>85</v>
      </c>
      <c r="AW236" s="12" t="s">
        <v>32</v>
      </c>
      <c r="AX236" s="12" t="s">
        <v>76</v>
      </c>
      <c r="AY236" s="260" t="s">
        <v>138</v>
      </c>
    </row>
    <row r="237" s="11" customFormat="1">
      <c r="B237" s="240"/>
      <c r="C237" s="241"/>
      <c r="D237" s="237" t="s">
        <v>148</v>
      </c>
      <c r="E237" s="242" t="s">
        <v>1</v>
      </c>
      <c r="F237" s="243" t="s">
        <v>215</v>
      </c>
      <c r="G237" s="241"/>
      <c r="H237" s="242" t="s">
        <v>1</v>
      </c>
      <c r="I237" s="244"/>
      <c r="J237" s="241"/>
      <c r="K237" s="241"/>
      <c r="L237" s="245"/>
      <c r="M237" s="246"/>
      <c r="N237" s="247"/>
      <c r="O237" s="247"/>
      <c r="P237" s="247"/>
      <c r="Q237" s="247"/>
      <c r="R237" s="247"/>
      <c r="S237" s="247"/>
      <c r="T237" s="248"/>
      <c r="AT237" s="249" t="s">
        <v>148</v>
      </c>
      <c r="AU237" s="249" t="s">
        <v>83</v>
      </c>
      <c r="AV237" s="11" t="s">
        <v>83</v>
      </c>
      <c r="AW237" s="11" t="s">
        <v>32</v>
      </c>
      <c r="AX237" s="11" t="s">
        <v>76</v>
      </c>
      <c r="AY237" s="249" t="s">
        <v>138</v>
      </c>
    </row>
    <row r="238" s="12" customFormat="1">
      <c r="B238" s="250"/>
      <c r="C238" s="251"/>
      <c r="D238" s="237" t="s">
        <v>148</v>
      </c>
      <c r="E238" s="252" t="s">
        <v>1</v>
      </c>
      <c r="F238" s="253" t="s">
        <v>246</v>
      </c>
      <c r="G238" s="251"/>
      <c r="H238" s="254">
        <v>0.60999999999999999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AT238" s="260" t="s">
        <v>148</v>
      </c>
      <c r="AU238" s="260" t="s">
        <v>83</v>
      </c>
      <c r="AV238" s="12" t="s">
        <v>85</v>
      </c>
      <c r="AW238" s="12" t="s">
        <v>32</v>
      </c>
      <c r="AX238" s="12" t="s">
        <v>76</v>
      </c>
      <c r="AY238" s="260" t="s">
        <v>138</v>
      </c>
    </row>
    <row r="239" s="11" customFormat="1">
      <c r="B239" s="240"/>
      <c r="C239" s="241"/>
      <c r="D239" s="237" t="s">
        <v>148</v>
      </c>
      <c r="E239" s="242" t="s">
        <v>1</v>
      </c>
      <c r="F239" s="243" t="s">
        <v>220</v>
      </c>
      <c r="G239" s="241"/>
      <c r="H239" s="242" t="s">
        <v>1</v>
      </c>
      <c r="I239" s="244"/>
      <c r="J239" s="241"/>
      <c r="K239" s="241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148</v>
      </c>
      <c r="AU239" s="249" t="s">
        <v>83</v>
      </c>
      <c r="AV239" s="11" t="s">
        <v>83</v>
      </c>
      <c r="AW239" s="11" t="s">
        <v>32</v>
      </c>
      <c r="AX239" s="11" t="s">
        <v>76</v>
      </c>
      <c r="AY239" s="249" t="s">
        <v>138</v>
      </c>
    </row>
    <row r="240" s="12" customFormat="1">
      <c r="B240" s="250"/>
      <c r="C240" s="251"/>
      <c r="D240" s="237" t="s">
        <v>148</v>
      </c>
      <c r="E240" s="252" t="s">
        <v>1</v>
      </c>
      <c r="F240" s="253" t="s">
        <v>247</v>
      </c>
      <c r="G240" s="251"/>
      <c r="H240" s="254">
        <v>115.101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AT240" s="260" t="s">
        <v>148</v>
      </c>
      <c r="AU240" s="260" t="s">
        <v>83</v>
      </c>
      <c r="AV240" s="12" t="s">
        <v>85</v>
      </c>
      <c r="AW240" s="12" t="s">
        <v>32</v>
      </c>
      <c r="AX240" s="12" t="s">
        <v>76</v>
      </c>
      <c r="AY240" s="260" t="s">
        <v>138</v>
      </c>
    </row>
    <row r="241" s="11" customFormat="1">
      <c r="B241" s="240"/>
      <c r="C241" s="241"/>
      <c r="D241" s="237" t="s">
        <v>148</v>
      </c>
      <c r="E241" s="242" t="s">
        <v>1</v>
      </c>
      <c r="F241" s="243" t="s">
        <v>215</v>
      </c>
      <c r="G241" s="241"/>
      <c r="H241" s="242" t="s">
        <v>1</v>
      </c>
      <c r="I241" s="244"/>
      <c r="J241" s="241"/>
      <c r="K241" s="241"/>
      <c r="L241" s="245"/>
      <c r="M241" s="246"/>
      <c r="N241" s="247"/>
      <c r="O241" s="247"/>
      <c r="P241" s="247"/>
      <c r="Q241" s="247"/>
      <c r="R241" s="247"/>
      <c r="S241" s="247"/>
      <c r="T241" s="248"/>
      <c r="AT241" s="249" t="s">
        <v>148</v>
      </c>
      <c r="AU241" s="249" t="s">
        <v>83</v>
      </c>
      <c r="AV241" s="11" t="s">
        <v>83</v>
      </c>
      <c r="AW241" s="11" t="s">
        <v>32</v>
      </c>
      <c r="AX241" s="11" t="s">
        <v>76</v>
      </c>
      <c r="AY241" s="249" t="s">
        <v>138</v>
      </c>
    </row>
    <row r="242" s="12" customFormat="1">
      <c r="B242" s="250"/>
      <c r="C242" s="251"/>
      <c r="D242" s="237" t="s">
        <v>148</v>
      </c>
      <c r="E242" s="252" t="s">
        <v>1</v>
      </c>
      <c r="F242" s="253" t="s">
        <v>248</v>
      </c>
      <c r="G242" s="251"/>
      <c r="H242" s="254">
        <v>1.014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AT242" s="260" t="s">
        <v>148</v>
      </c>
      <c r="AU242" s="260" t="s">
        <v>83</v>
      </c>
      <c r="AV242" s="12" t="s">
        <v>85</v>
      </c>
      <c r="AW242" s="12" t="s">
        <v>32</v>
      </c>
      <c r="AX242" s="12" t="s">
        <v>76</v>
      </c>
      <c r="AY242" s="260" t="s">
        <v>138</v>
      </c>
    </row>
    <row r="243" s="11" customFormat="1">
      <c r="B243" s="240"/>
      <c r="C243" s="241"/>
      <c r="D243" s="237" t="s">
        <v>148</v>
      </c>
      <c r="E243" s="242" t="s">
        <v>1</v>
      </c>
      <c r="F243" s="243" t="s">
        <v>222</v>
      </c>
      <c r="G243" s="241"/>
      <c r="H243" s="242" t="s">
        <v>1</v>
      </c>
      <c r="I243" s="244"/>
      <c r="J243" s="241"/>
      <c r="K243" s="241"/>
      <c r="L243" s="245"/>
      <c r="M243" s="246"/>
      <c r="N243" s="247"/>
      <c r="O243" s="247"/>
      <c r="P243" s="247"/>
      <c r="Q243" s="247"/>
      <c r="R243" s="247"/>
      <c r="S243" s="247"/>
      <c r="T243" s="248"/>
      <c r="AT243" s="249" t="s">
        <v>148</v>
      </c>
      <c r="AU243" s="249" t="s">
        <v>83</v>
      </c>
      <c r="AV243" s="11" t="s">
        <v>83</v>
      </c>
      <c r="AW243" s="11" t="s">
        <v>32</v>
      </c>
      <c r="AX243" s="11" t="s">
        <v>76</v>
      </c>
      <c r="AY243" s="249" t="s">
        <v>138</v>
      </c>
    </row>
    <row r="244" s="12" customFormat="1">
      <c r="B244" s="250"/>
      <c r="C244" s="251"/>
      <c r="D244" s="237" t="s">
        <v>148</v>
      </c>
      <c r="E244" s="252" t="s">
        <v>1</v>
      </c>
      <c r="F244" s="253" t="s">
        <v>249</v>
      </c>
      <c r="G244" s="251"/>
      <c r="H244" s="254">
        <v>215.07499999999999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AT244" s="260" t="s">
        <v>148</v>
      </c>
      <c r="AU244" s="260" t="s">
        <v>83</v>
      </c>
      <c r="AV244" s="12" t="s">
        <v>85</v>
      </c>
      <c r="AW244" s="12" t="s">
        <v>32</v>
      </c>
      <c r="AX244" s="12" t="s">
        <v>76</v>
      </c>
      <c r="AY244" s="260" t="s">
        <v>138</v>
      </c>
    </row>
    <row r="245" s="11" customFormat="1">
      <c r="B245" s="240"/>
      <c r="C245" s="241"/>
      <c r="D245" s="237" t="s">
        <v>148</v>
      </c>
      <c r="E245" s="242" t="s">
        <v>1</v>
      </c>
      <c r="F245" s="243" t="s">
        <v>215</v>
      </c>
      <c r="G245" s="241"/>
      <c r="H245" s="242" t="s">
        <v>1</v>
      </c>
      <c r="I245" s="244"/>
      <c r="J245" s="241"/>
      <c r="K245" s="241"/>
      <c r="L245" s="245"/>
      <c r="M245" s="246"/>
      <c r="N245" s="247"/>
      <c r="O245" s="247"/>
      <c r="P245" s="247"/>
      <c r="Q245" s="247"/>
      <c r="R245" s="247"/>
      <c r="S245" s="247"/>
      <c r="T245" s="248"/>
      <c r="AT245" s="249" t="s">
        <v>148</v>
      </c>
      <c r="AU245" s="249" t="s">
        <v>83</v>
      </c>
      <c r="AV245" s="11" t="s">
        <v>83</v>
      </c>
      <c r="AW245" s="11" t="s">
        <v>32</v>
      </c>
      <c r="AX245" s="11" t="s">
        <v>76</v>
      </c>
      <c r="AY245" s="249" t="s">
        <v>138</v>
      </c>
    </row>
    <row r="246" s="12" customFormat="1">
      <c r="B246" s="250"/>
      <c r="C246" s="251"/>
      <c r="D246" s="237" t="s">
        <v>148</v>
      </c>
      <c r="E246" s="252" t="s">
        <v>1</v>
      </c>
      <c r="F246" s="253" t="s">
        <v>250</v>
      </c>
      <c r="G246" s="251"/>
      <c r="H246" s="254">
        <v>2.6920000000000002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AT246" s="260" t="s">
        <v>148</v>
      </c>
      <c r="AU246" s="260" t="s">
        <v>83</v>
      </c>
      <c r="AV246" s="12" t="s">
        <v>85</v>
      </c>
      <c r="AW246" s="12" t="s">
        <v>32</v>
      </c>
      <c r="AX246" s="12" t="s">
        <v>76</v>
      </c>
      <c r="AY246" s="260" t="s">
        <v>138</v>
      </c>
    </row>
    <row r="247" s="11" customFormat="1">
      <c r="B247" s="240"/>
      <c r="C247" s="241"/>
      <c r="D247" s="237" t="s">
        <v>148</v>
      </c>
      <c r="E247" s="242" t="s">
        <v>1</v>
      </c>
      <c r="F247" s="243" t="s">
        <v>225</v>
      </c>
      <c r="G247" s="241"/>
      <c r="H247" s="242" t="s">
        <v>1</v>
      </c>
      <c r="I247" s="244"/>
      <c r="J247" s="241"/>
      <c r="K247" s="241"/>
      <c r="L247" s="245"/>
      <c r="M247" s="246"/>
      <c r="N247" s="247"/>
      <c r="O247" s="247"/>
      <c r="P247" s="247"/>
      <c r="Q247" s="247"/>
      <c r="R247" s="247"/>
      <c r="S247" s="247"/>
      <c r="T247" s="248"/>
      <c r="AT247" s="249" t="s">
        <v>148</v>
      </c>
      <c r="AU247" s="249" t="s">
        <v>83</v>
      </c>
      <c r="AV247" s="11" t="s">
        <v>83</v>
      </c>
      <c r="AW247" s="11" t="s">
        <v>32</v>
      </c>
      <c r="AX247" s="11" t="s">
        <v>76</v>
      </c>
      <c r="AY247" s="249" t="s">
        <v>138</v>
      </c>
    </row>
    <row r="248" s="12" customFormat="1">
      <c r="B248" s="250"/>
      <c r="C248" s="251"/>
      <c r="D248" s="237" t="s">
        <v>148</v>
      </c>
      <c r="E248" s="252" t="s">
        <v>1</v>
      </c>
      <c r="F248" s="253" t="s">
        <v>251</v>
      </c>
      <c r="G248" s="251"/>
      <c r="H248" s="254">
        <v>424.48200000000003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AT248" s="260" t="s">
        <v>148</v>
      </c>
      <c r="AU248" s="260" t="s">
        <v>83</v>
      </c>
      <c r="AV248" s="12" t="s">
        <v>85</v>
      </c>
      <c r="AW248" s="12" t="s">
        <v>32</v>
      </c>
      <c r="AX248" s="12" t="s">
        <v>76</v>
      </c>
      <c r="AY248" s="260" t="s">
        <v>138</v>
      </c>
    </row>
    <row r="249" s="12" customFormat="1">
      <c r="B249" s="250"/>
      <c r="C249" s="251"/>
      <c r="D249" s="237" t="s">
        <v>148</v>
      </c>
      <c r="E249" s="252" t="s">
        <v>1</v>
      </c>
      <c r="F249" s="253" t="s">
        <v>252</v>
      </c>
      <c r="G249" s="251"/>
      <c r="H249" s="254">
        <v>16.006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AT249" s="260" t="s">
        <v>148</v>
      </c>
      <c r="AU249" s="260" t="s">
        <v>83</v>
      </c>
      <c r="AV249" s="12" t="s">
        <v>85</v>
      </c>
      <c r="AW249" s="12" t="s">
        <v>32</v>
      </c>
      <c r="AX249" s="12" t="s">
        <v>76</v>
      </c>
      <c r="AY249" s="260" t="s">
        <v>138</v>
      </c>
    </row>
    <row r="250" s="11" customFormat="1">
      <c r="B250" s="240"/>
      <c r="C250" s="241"/>
      <c r="D250" s="237" t="s">
        <v>148</v>
      </c>
      <c r="E250" s="242" t="s">
        <v>1</v>
      </c>
      <c r="F250" s="243" t="s">
        <v>215</v>
      </c>
      <c r="G250" s="241"/>
      <c r="H250" s="242" t="s">
        <v>1</v>
      </c>
      <c r="I250" s="244"/>
      <c r="J250" s="241"/>
      <c r="K250" s="241"/>
      <c r="L250" s="245"/>
      <c r="M250" s="246"/>
      <c r="N250" s="247"/>
      <c r="O250" s="247"/>
      <c r="P250" s="247"/>
      <c r="Q250" s="247"/>
      <c r="R250" s="247"/>
      <c r="S250" s="247"/>
      <c r="T250" s="248"/>
      <c r="AT250" s="249" t="s">
        <v>148</v>
      </c>
      <c r="AU250" s="249" t="s">
        <v>83</v>
      </c>
      <c r="AV250" s="11" t="s">
        <v>83</v>
      </c>
      <c r="AW250" s="11" t="s">
        <v>32</v>
      </c>
      <c r="AX250" s="11" t="s">
        <v>76</v>
      </c>
      <c r="AY250" s="249" t="s">
        <v>138</v>
      </c>
    </row>
    <row r="251" s="12" customFormat="1">
      <c r="B251" s="250"/>
      <c r="C251" s="251"/>
      <c r="D251" s="237" t="s">
        <v>148</v>
      </c>
      <c r="E251" s="252" t="s">
        <v>1</v>
      </c>
      <c r="F251" s="253" t="s">
        <v>253</v>
      </c>
      <c r="G251" s="251"/>
      <c r="H251" s="254">
        <v>3.5950000000000002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AT251" s="260" t="s">
        <v>148</v>
      </c>
      <c r="AU251" s="260" t="s">
        <v>83</v>
      </c>
      <c r="AV251" s="12" t="s">
        <v>85</v>
      </c>
      <c r="AW251" s="12" t="s">
        <v>32</v>
      </c>
      <c r="AX251" s="12" t="s">
        <v>76</v>
      </c>
      <c r="AY251" s="260" t="s">
        <v>138</v>
      </c>
    </row>
    <row r="252" s="11" customFormat="1">
      <c r="B252" s="240"/>
      <c r="C252" s="241"/>
      <c r="D252" s="237" t="s">
        <v>148</v>
      </c>
      <c r="E252" s="242" t="s">
        <v>1</v>
      </c>
      <c r="F252" s="243" t="s">
        <v>228</v>
      </c>
      <c r="G252" s="241"/>
      <c r="H252" s="242" t="s">
        <v>1</v>
      </c>
      <c r="I252" s="244"/>
      <c r="J252" s="241"/>
      <c r="K252" s="241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148</v>
      </c>
      <c r="AU252" s="249" t="s">
        <v>83</v>
      </c>
      <c r="AV252" s="11" t="s">
        <v>83</v>
      </c>
      <c r="AW252" s="11" t="s">
        <v>32</v>
      </c>
      <c r="AX252" s="11" t="s">
        <v>76</v>
      </c>
      <c r="AY252" s="249" t="s">
        <v>138</v>
      </c>
    </row>
    <row r="253" s="12" customFormat="1">
      <c r="B253" s="250"/>
      <c r="C253" s="251"/>
      <c r="D253" s="237" t="s">
        <v>148</v>
      </c>
      <c r="E253" s="252" t="s">
        <v>1</v>
      </c>
      <c r="F253" s="253" t="s">
        <v>254</v>
      </c>
      <c r="G253" s="251"/>
      <c r="H253" s="254">
        <v>75.192999999999998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AT253" s="260" t="s">
        <v>148</v>
      </c>
      <c r="AU253" s="260" t="s">
        <v>83</v>
      </c>
      <c r="AV253" s="12" t="s">
        <v>85</v>
      </c>
      <c r="AW253" s="12" t="s">
        <v>32</v>
      </c>
      <c r="AX253" s="12" t="s">
        <v>76</v>
      </c>
      <c r="AY253" s="260" t="s">
        <v>138</v>
      </c>
    </row>
    <row r="254" s="12" customFormat="1">
      <c r="B254" s="250"/>
      <c r="C254" s="251"/>
      <c r="D254" s="237" t="s">
        <v>148</v>
      </c>
      <c r="E254" s="252" t="s">
        <v>1</v>
      </c>
      <c r="F254" s="253" t="s">
        <v>255</v>
      </c>
      <c r="G254" s="251"/>
      <c r="H254" s="254">
        <v>10.004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AT254" s="260" t="s">
        <v>148</v>
      </c>
      <c r="AU254" s="260" t="s">
        <v>83</v>
      </c>
      <c r="AV254" s="12" t="s">
        <v>85</v>
      </c>
      <c r="AW254" s="12" t="s">
        <v>32</v>
      </c>
      <c r="AX254" s="12" t="s">
        <v>76</v>
      </c>
      <c r="AY254" s="260" t="s">
        <v>138</v>
      </c>
    </row>
    <row r="255" s="11" customFormat="1">
      <c r="B255" s="240"/>
      <c r="C255" s="241"/>
      <c r="D255" s="237" t="s">
        <v>148</v>
      </c>
      <c r="E255" s="242" t="s">
        <v>1</v>
      </c>
      <c r="F255" s="243" t="s">
        <v>215</v>
      </c>
      <c r="G255" s="241"/>
      <c r="H255" s="242" t="s">
        <v>1</v>
      </c>
      <c r="I255" s="244"/>
      <c r="J255" s="241"/>
      <c r="K255" s="241"/>
      <c r="L255" s="245"/>
      <c r="M255" s="246"/>
      <c r="N255" s="247"/>
      <c r="O255" s="247"/>
      <c r="P255" s="247"/>
      <c r="Q255" s="247"/>
      <c r="R255" s="247"/>
      <c r="S255" s="247"/>
      <c r="T255" s="248"/>
      <c r="AT255" s="249" t="s">
        <v>148</v>
      </c>
      <c r="AU255" s="249" t="s">
        <v>83</v>
      </c>
      <c r="AV255" s="11" t="s">
        <v>83</v>
      </c>
      <c r="AW255" s="11" t="s">
        <v>32</v>
      </c>
      <c r="AX255" s="11" t="s">
        <v>76</v>
      </c>
      <c r="AY255" s="249" t="s">
        <v>138</v>
      </c>
    </row>
    <row r="256" s="12" customFormat="1">
      <c r="B256" s="250"/>
      <c r="C256" s="251"/>
      <c r="D256" s="237" t="s">
        <v>148</v>
      </c>
      <c r="E256" s="252" t="s">
        <v>1</v>
      </c>
      <c r="F256" s="253" t="s">
        <v>256</v>
      </c>
      <c r="G256" s="251"/>
      <c r="H256" s="254">
        <v>1.1810000000000001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AT256" s="260" t="s">
        <v>148</v>
      </c>
      <c r="AU256" s="260" t="s">
        <v>83</v>
      </c>
      <c r="AV256" s="12" t="s">
        <v>85</v>
      </c>
      <c r="AW256" s="12" t="s">
        <v>32</v>
      </c>
      <c r="AX256" s="12" t="s">
        <v>76</v>
      </c>
      <c r="AY256" s="260" t="s">
        <v>138</v>
      </c>
    </row>
    <row r="257" s="1" customFormat="1" ht="24" customHeight="1">
      <c r="B257" s="36"/>
      <c r="C257" s="224" t="s">
        <v>257</v>
      </c>
      <c r="D257" s="224" t="s">
        <v>140</v>
      </c>
      <c r="E257" s="225" t="s">
        <v>258</v>
      </c>
      <c r="F257" s="226" t="s">
        <v>259</v>
      </c>
      <c r="G257" s="227" t="s">
        <v>174</v>
      </c>
      <c r="H257" s="228">
        <v>1043.5239999999999</v>
      </c>
      <c r="I257" s="229"/>
      <c r="J257" s="230">
        <f>ROUND(I257*H257,2)</f>
        <v>0</v>
      </c>
      <c r="K257" s="226" t="s">
        <v>144</v>
      </c>
      <c r="L257" s="41"/>
      <c r="M257" s="231" t="s">
        <v>1</v>
      </c>
      <c r="N257" s="232" t="s">
        <v>41</v>
      </c>
      <c r="O257" s="84"/>
      <c r="P257" s="233">
        <f>O257*H257</f>
        <v>0</v>
      </c>
      <c r="Q257" s="233">
        <v>0</v>
      </c>
      <c r="R257" s="233">
        <f>Q257*H257</f>
        <v>0</v>
      </c>
      <c r="S257" s="233">
        <v>0</v>
      </c>
      <c r="T257" s="234">
        <f>S257*H257</f>
        <v>0</v>
      </c>
      <c r="AR257" s="235" t="s">
        <v>139</v>
      </c>
      <c r="AT257" s="235" t="s">
        <v>140</v>
      </c>
      <c r="AU257" s="235" t="s">
        <v>83</v>
      </c>
      <c r="AY257" s="15" t="s">
        <v>138</v>
      </c>
      <c r="BE257" s="236">
        <f>IF(N257="základní",J257,0)</f>
        <v>0</v>
      </c>
      <c r="BF257" s="236">
        <f>IF(N257="snížená",J257,0)</f>
        <v>0</v>
      </c>
      <c r="BG257" s="236">
        <f>IF(N257="zákl. přenesená",J257,0)</f>
        <v>0</v>
      </c>
      <c r="BH257" s="236">
        <f>IF(N257="sníž. přenesená",J257,0)</f>
        <v>0</v>
      </c>
      <c r="BI257" s="236">
        <f>IF(N257="nulová",J257,0)</f>
        <v>0</v>
      </c>
      <c r="BJ257" s="15" t="s">
        <v>83</v>
      </c>
      <c r="BK257" s="236">
        <f>ROUND(I257*H257,2)</f>
        <v>0</v>
      </c>
      <c r="BL257" s="15" t="s">
        <v>139</v>
      </c>
      <c r="BM257" s="235" t="s">
        <v>260</v>
      </c>
    </row>
    <row r="258" s="1" customFormat="1">
      <c r="B258" s="36"/>
      <c r="C258" s="37"/>
      <c r="D258" s="237" t="s">
        <v>146</v>
      </c>
      <c r="E258" s="37"/>
      <c r="F258" s="238" t="s">
        <v>261</v>
      </c>
      <c r="G258" s="37"/>
      <c r="H258" s="37"/>
      <c r="I258" s="149"/>
      <c r="J258" s="37"/>
      <c r="K258" s="37"/>
      <c r="L258" s="41"/>
      <c r="M258" s="239"/>
      <c r="N258" s="84"/>
      <c r="O258" s="84"/>
      <c r="P258" s="84"/>
      <c r="Q258" s="84"/>
      <c r="R258" s="84"/>
      <c r="S258" s="84"/>
      <c r="T258" s="85"/>
      <c r="AT258" s="15" t="s">
        <v>146</v>
      </c>
      <c r="AU258" s="15" t="s">
        <v>83</v>
      </c>
    </row>
    <row r="259" s="12" customFormat="1">
      <c r="B259" s="250"/>
      <c r="C259" s="251"/>
      <c r="D259" s="237" t="s">
        <v>148</v>
      </c>
      <c r="E259" s="252" t="s">
        <v>1</v>
      </c>
      <c r="F259" s="253" t="s">
        <v>262</v>
      </c>
      <c r="G259" s="251"/>
      <c r="H259" s="254">
        <v>3478.413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AT259" s="260" t="s">
        <v>148</v>
      </c>
      <c r="AU259" s="260" t="s">
        <v>83</v>
      </c>
      <c r="AV259" s="12" t="s">
        <v>85</v>
      </c>
      <c r="AW259" s="12" t="s">
        <v>32</v>
      </c>
      <c r="AX259" s="12" t="s">
        <v>76</v>
      </c>
      <c r="AY259" s="260" t="s">
        <v>138</v>
      </c>
    </row>
    <row r="260" s="12" customFormat="1">
      <c r="B260" s="250"/>
      <c r="C260" s="251"/>
      <c r="D260" s="237" t="s">
        <v>148</v>
      </c>
      <c r="E260" s="251"/>
      <c r="F260" s="253" t="s">
        <v>263</v>
      </c>
      <c r="G260" s="251"/>
      <c r="H260" s="254">
        <v>1043.5239999999999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AT260" s="260" t="s">
        <v>148</v>
      </c>
      <c r="AU260" s="260" t="s">
        <v>83</v>
      </c>
      <c r="AV260" s="12" t="s">
        <v>85</v>
      </c>
      <c r="AW260" s="12" t="s">
        <v>4</v>
      </c>
      <c r="AX260" s="12" t="s">
        <v>83</v>
      </c>
      <c r="AY260" s="260" t="s">
        <v>138</v>
      </c>
    </row>
    <row r="261" s="1" customFormat="1" ht="24" customHeight="1">
      <c r="B261" s="36"/>
      <c r="C261" s="224" t="s">
        <v>264</v>
      </c>
      <c r="D261" s="224" t="s">
        <v>140</v>
      </c>
      <c r="E261" s="225" t="s">
        <v>265</v>
      </c>
      <c r="F261" s="226" t="s">
        <v>266</v>
      </c>
      <c r="G261" s="227" t="s">
        <v>174</v>
      </c>
      <c r="H261" s="228">
        <v>358.632</v>
      </c>
      <c r="I261" s="229"/>
      <c r="J261" s="230">
        <f>ROUND(I261*H261,2)</f>
        <v>0</v>
      </c>
      <c r="K261" s="226" t="s">
        <v>144</v>
      </c>
      <c r="L261" s="41"/>
      <c r="M261" s="231" t="s">
        <v>1</v>
      </c>
      <c r="N261" s="232" t="s">
        <v>41</v>
      </c>
      <c r="O261" s="84"/>
      <c r="P261" s="233">
        <f>O261*H261</f>
        <v>0</v>
      </c>
      <c r="Q261" s="233">
        <v>0</v>
      </c>
      <c r="R261" s="233">
        <f>Q261*H261</f>
        <v>0</v>
      </c>
      <c r="S261" s="233">
        <v>0</v>
      </c>
      <c r="T261" s="234">
        <f>S261*H261</f>
        <v>0</v>
      </c>
      <c r="AR261" s="235" t="s">
        <v>139</v>
      </c>
      <c r="AT261" s="235" t="s">
        <v>140</v>
      </c>
      <c r="AU261" s="235" t="s">
        <v>83</v>
      </c>
      <c r="AY261" s="15" t="s">
        <v>138</v>
      </c>
      <c r="BE261" s="236">
        <f>IF(N261="základní",J261,0)</f>
        <v>0</v>
      </c>
      <c r="BF261" s="236">
        <f>IF(N261="snížená",J261,0)</f>
        <v>0</v>
      </c>
      <c r="BG261" s="236">
        <f>IF(N261="zákl. přenesená",J261,0)</f>
        <v>0</v>
      </c>
      <c r="BH261" s="236">
        <f>IF(N261="sníž. přenesená",J261,0)</f>
        <v>0</v>
      </c>
      <c r="BI261" s="236">
        <f>IF(N261="nulová",J261,0)</f>
        <v>0</v>
      </c>
      <c r="BJ261" s="15" t="s">
        <v>83</v>
      </c>
      <c r="BK261" s="236">
        <f>ROUND(I261*H261,2)</f>
        <v>0</v>
      </c>
      <c r="BL261" s="15" t="s">
        <v>139</v>
      </c>
      <c r="BM261" s="235" t="s">
        <v>267</v>
      </c>
    </row>
    <row r="262" s="1" customFormat="1">
      <c r="B262" s="36"/>
      <c r="C262" s="37"/>
      <c r="D262" s="237" t="s">
        <v>146</v>
      </c>
      <c r="E262" s="37"/>
      <c r="F262" s="238" t="s">
        <v>268</v>
      </c>
      <c r="G262" s="37"/>
      <c r="H262" s="37"/>
      <c r="I262" s="149"/>
      <c r="J262" s="37"/>
      <c r="K262" s="37"/>
      <c r="L262" s="41"/>
      <c r="M262" s="239"/>
      <c r="N262" s="84"/>
      <c r="O262" s="84"/>
      <c r="P262" s="84"/>
      <c r="Q262" s="84"/>
      <c r="R262" s="84"/>
      <c r="S262" s="84"/>
      <c r="T262" s="85"/>
      <c r="AT262" s="15" t="s">
        <v>146</v>
      </c>
      <c r="AU262" s="15" t="s">
        <v>83</v>
      </c>
    </row>
    <row r="263" s="11" customFormat="1">
      <c r="B263" s="240"/>
      <c r="C263" s="241"/>
      <c r="D263" s="237" t="s">
        <v>148</v>
      </c>
      <c r="E263" s="242" t="s">
        <v>1</v>
      </c>
      <c r="F263" s="243" t="s">
        <v>200</v>
      </c>
      <c r="G263" s="241"/>
      <c r="H263" s="242" t="s">
        <v>1</v>
      </c>
      <c r="I263" s="244"/>
      <c r="J263" s="241"/>
      <c r="K263" s="241"/>
      <c r="L263" s="245"/>
      <c r="M263" s="246"/>
      <c r="N263" s="247"/>
      <c r="O263" s="247"/>
      <c r="P263" s="247"/>
      <c r="Q263" s="247"/>
      <c r="R263" s="247"/>
      <c r="S263" s="247"/>
      <c r="T263" s="248"/>
      <c r="AT263" s="249" t="s">
        <v>148</v>
      </c>
      <c r="AU263" s="249" t="s">
        <v>83</v>
      </c>
      <c r="AV263" s="11" t="s">
        <v>83</v>
      </c>
      <c r="AW263" s="11" t="s">
        <v>32</v>
      </c>
      <c r="AX263" s="11" t="s">
        <v>76</v>
      </c>
      <c r="AY263" s="249" t="s">
        <v>138</v>
      </c>
    </row>
    <row r="264" s="11" customFormat="1">
      <c r="B264" s="240"/>
      <c r="C264" s="241"/>
      <c r="D264" s="237" t="s">
        <v>148</v>
      </c>
      <c r="E264" s="242" t="s">
        <v>1</v>
      </c>
      <c r="F264" s="243" t="s">
        <v>191</v>
      </c>
      <c r="G264" s="241"/>
      <c r="H264" s="242" t="s">
        <v>1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AT264" s="249" t="s">
        <v>148</v>
      </c>
      <c r="AU264" s="249" t="s">
        <v>83</v>
      </c>
      <c r="AV264" s="11" t="s">
        <v>83</v>
      </c>
      <c r="AW264" s="11" t="s">
        <v>32</v>
      </c>
      <c r="AX264" s="11" t="s">
        <v>76</v>
      </c>
      <c r="AY264" s="249" t="s">
        <v>138</v>
      </c>
    </row>
    <row r="265" s="12" customFormat="1">
      <c r="B265" s="250"/>
      <c r="C265" s="251"/>
      <c r="D265" s="237" t="s">
        <v>148</v>
      </c>
      <c r="E265" s="252" t="s">
        <v>1</v>
      </c>
      <c r="F265" s="253" t="s">
        <v>269</v>
      </c>
      <c r="G265" s="251"/>
      <c r="H265" s="254">
        <v>248.58699999999999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AT265" s="260" t="s">
        <v>148</v>
      </c>
      <c r="AU265" s="260" t="s">
        <v>83</v>
      </c>
      <c r="AV265" s="12" t="s">
        <v>85</v>
      </c>
      <c r="AW265" s="12" t="s">
        <v>32</v>
      </c>
      <c r="AX265" s="12" t="s">
        <v>76</v>
      </c>
      <c r="AY265" s="260" t="s">
        <v>138</v>
      </c>
    </row>
    <row r="266" s="11" customFormat="1">
      <c r="B266" s="240"/>
      <c r="C266" s="241"/>
      <c r="D266" s="237" t="s">
        <v>148</v>
      </c>
      <c r="E266" s="242" t="s">
        <v>1</v>
      </c>
      <c r="F266" s="243" t="s">
        <v>193</v>
      </c>
      <c r="G266" s="241"/>
      <c r="H266" s="242" t="s">
        <v>1</v>
      </c>
      <c r="I266" s="244"/>
      <c r="J266" s="241"/>
      <c r="K266" s="241"/>
      <c r="L266" s="245"/>
      <c r="M266" s="246"/>
      <c r="N266" s="247"/>
      <c r="O266" s="247"/>
      <c r="P266" s="247"/>
      <c r="Q266" s="247"/>
      <c r="R266" s="247"/>
      <c r="S266" s="247"/>
      <c r="T266" s="248"/>
      <c r="AT266" s="249" t="s">
        <v>148</v>
      </c>
      <c r="AU266" s="249" t="s">
        <v>83</v>
      </c>
      <c r="AV266" s="11" t="s">
        <v>83</v>
      </c>
      <c r="AW266" s="11" t="s">
        <v>32</v>
      </c>
      <c r="AX266" s="11" t="s">
        <v>76</v>
      </c>
      <c r="AY266" s="249" t="s">
        <v>138</v>
      </c>
    </row>
    <row r="267" s="12" customFormat="1">
      <c r="B267" s="250"/>
      <c r="C267" s="251"/>
      <c r="D267" s="237" t="s">
        <v>148</v>
      </c>
      <c r="E267" s="252" t="s">
        <v>1</v>
      </c>
      <c r="F267" s="253" t="s">
        <v>270</v>
      </c>
      <c r="G267" s="251"/>
      <c r="H267" s="254">
        <v>2.0449999999999999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AT267" s="260" t="s">
        <v>148</v>
      </c>
      <c r="AU267" s="260" t="s">
        <v>83</v>
      </c>
      <c r="AV267" s="12" t="s">
        <v>85</v>
      </c>
      <c r="AW267" s="12" t="s">
        <v>32</v>
      </c>
      <c r="AX267" s="12" t="s">
        <v>76</v>
      </c>
      <c r="AY267" s="260" t="s">
        <v>138</v>
      </c>
    </row>
    <row r="268" s="11" customFormat="1">
      <c r="B268" s="240"/>
      <c r="C268" s="241"/>
      <c r="D268" s="237" t="s">
        <v>148</v>
      </c>
      <c r="E268" s="242" t="s">
        <v>1</v>
      </c>
      <c r="F268" s="243" t="s">
        <v>209</v>
      </c>
      <c r="G268" s="241"/>
      <c r="H268" s="242" t="s">
        <v>1</v>
      </c>
      <c r="I268" s="244"/>
      <c r="J268" s="241"/>
      <c r="K268" s="241"/>
      <c r="L268" s="245"/>
      <c r="M268" s="246"/>
      <c r="N268" s="247"/>
      <c r="O268" s="247"/>
      <c r="P268" s="247"/>
      <c r="Q268" s="247"/>
      <c r="R268" s="247"/>
      <c r="S268" s="247"/>
      <c r="T268" s="248"/>
      <c r="AT268" s="249" t="s">
        <v>148</v>
      </c>
      <c r="AU268" s="249" t="s">
        <v>83</v>
      </c>
      <c r="AV268" s="11" t="s">
        <v>83</v>
      </c>
      <c r="AW268" s="11" t="s">
        <v>32</v>
      </c>
      <c r="AX268" s="11" t="s">
        <v>76</v>
      </c>
      <c r="AY268" s="249" t="s">
        <v>138</v>
      </c>
    </row>
    <row r="269" s="12" customFormat="1">
      <c r="B269" s="250"/>
      <c r="C269" s="251"/>
      <c r="D269" s="237" t="s">
        <v>148</v>
      </c>
      <c r="E269" s="252" t="s">
        <v>1</v>
      </c>
      <c r="F269" s="253" t="s">
        <v>210</v>
      </c>
      <c r="G269" s="251"/>
      <c r="H269" s="254">
        <v>19.007000000000001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AT269" s="260" t="s">
        <v>148</v>
      </c>
      <c r="AU269" s="260" t="s">
        <v>83</v>
      </c>
      <c r="AV269" s="12" t="s">
        <v>85</v>
      </c>
      <c r="AW269" s="12" t="s">
        <v>32</v>
      </c>
      <c r="AX269" s="12" t="s">
        <v>76</v>
      </c>
      <c r="AY269" s="260" t="s">
        <v>138</v>
      </c>
    </row>
    <row r="270" s="11" customFormat="1">
      <c r="B270" s="240"/>
      <c r="C270" s="241"/>
      <c r="D270" s="237" t="s">
        <v>148</v>
      </c>
      <c r="E270" s="242" t="s">
        <v>1</v>
      </c>
      <c r="F270" s="243" t="s">
        <v>211</v>
      </c>
      <c r="G270" s="241"/>
      <c r="H270" s="242" t="s">
        <v>1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AT270" s="249" t="s">
        <v>148</v>
      </c>
      <c r="AU270" s="249" t="s">
        <v>83</v>
      </c>
      <c r="AV270" s="11" t="s">
        <v>83</v>
      </c>
      <c r="AW270" s="11" t="s">
        <v>32</v>
      </c>
      <c r="AX270" s="11" t="s">
        <v>76</v>
      </c>
      <c r="AY270" s="249" t="s">
        <v>138</v>
      </c>
    </row>
    <row r="271" s="12" customFormat="1">
      <c r="B271" s="250"/>
      <c r="C271" s="251"/>
      <c r="D271" s="237" t="s">
        <v>148</v>
      </c>
      <c r="E271" s="252" t="s">
        <v>1</v>
      </c>
      <c r="F271" s="253" t="s">
        <v>212</v>
      </c>
      <c r="G271" s="251"/>
      <c r="H271" s="254">
        <v>0.17899999999999999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AT271" s="260" t="s">
        <v>148</v>
      </c>
      <c r="AU271" s="260" t="s">
        <v>83</v>
      </c>
      <c r="AV271" s="12" t="s">
        <v>85</v>
      </c>
      <c r="AW271" s="12" t="s">
        <v>32</v>
      </c>
      <c r="AX271" s="12" t="s">
        <v>76</v>
      </c>
      <c r="AY271" s="260" t="s">
        <v>138</v>
      </c>
    </row>
    <row r="272" s="11" customFormat="1">
      <c r="B272" s="240"/>
      <c r="C272" s="241"/>
      <c r="D272" s="237" t="s">
        <v>148</v>
      </c>
      <c r="E272" s="242" t="s">
        <v>1</v>
      </c>
      <c r="F272" s="243" t="s">
        <v>213</v>
      </c>
      <c r="G272" s="241"/>
      <c r="H272" s="242" t="s">
        <v>1</v>
      </c>
      <c r="I272" s="244"/>
      <c r="J272" s="241"/>
      <c r="K272" s="241"/>
      <c r="L272" s="245"/>
      <c r="M272" s="246"/>
      <c r="N272" s="247"/>
      <c r="O272" s="247"/>
      <c r="P272" s="247"/>
      <c r="Q272" s="247"/>
      <c r="R272" s="247"/>
      <c r="S272" s="247"/>
      <c r="T272" s="248"/>
      <c r="AT272" s="249" t="s">
        <v>148</v>
      </c>
      <c r="AU272" s="249" t="s">
        <v>83</v>
      </c>
      <c r="AV272" s="11" t="s">
        <v>83</v>
      </c>
      <c r="AW272" s="11" t="s">
        <v>32</v>
      </c>
      <c r="AX272" s="11" t="s">
        <v>76</v>
      </c>
      <c r="AY272" s="249" t="s">
        <v>138</v>
      </c>
    </row>
    <row r="273" s="12" customFormat="1">
      <c r="B273" s="250"/>
      <c r="C273" s="251"/>
      <c r="D273" s="237" t="s">
        <v>148</v>
      </c>
      <c r="E273" s="252" t="s">
        <v>1</v>
      </c>
      <c r="F273" s="253" t="s">
        <v>214</v>
      </c>
      <c r="G273" s="251"/>
      <c r="H273" s="254">
        <v>12.115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AT273" s="260" t="s">
        <v>148</v>
      </c>
      <c r="AU273" s="260" t="s">
        <v>83</v>
      </c>
      <c r="AV273" s="12" t="s">
        <v>85</v>
      </c>
      <c r="AW273" s="12" t="s">
        <v>32</v>
      </c>
      <c r="AX273" s="12" t="s">
        <v>76</v>
      </c>
      <c r="AY273" s="260" t="s">
        <v>138</v>
      </c>
    </row>
    <row r="274" s="11" customFormat="1">
      <c r="B274" s="240"/>
      <c r="C274" s="241"/>
      <c r="D274" s="237" t="s">
        <v>148</v>
      </c>
      <c r="E274" s="242" t="s">
        <v>1</v>
      </c>
      <c r="F274" s="243" t="s">
        <v>215</v>
      </c>
      <c r="G274" s="241"/>
      <c r="H274" s="242" t="s">
        <v>1</v>
      </c>
      <c r="I274" s="244"/>
      <c r="J274" s="241"/>
      <c r="K274" s="241"/>
      <c r="L274" s="245"/>
      <c r="M274" s="246"/>
      <c r="N274" s="247"/>
      <c r="O274" s="247"/>
      <c r="P274" s="247"/>
      <c r="Q274" s="247"/>
      <c r="R274" s="247"/>
      <c r="S274" s="247"/>
      <c r="T274" s="248"/>
      <c r="AT274" s="249" t="s">
        <v>148</v>
      </c>
      <c r="AU274" s="249" t="s">
        <v>83</v>
      </c>
      <c r="AV274" s="11" t="s">
        <v>83</v>
      </c>
      <c r="AW274" s="11" t="s">
        <v>32</v>
      </c>
      <c r="AX274" s="11" t="s">
        <v>76</v>
      </c>
      <c r="AY274" s="249" t="s">
        <v>138</v>
      </c>
    </row>
    <row r="275" s="12" customFormat="1">
      <c r="B275" s="250"/>
      <c r="C275" s="251"/>
      <c r="D275" s="237" t="s">
        <v>148</v>
      </c>
      <c r="E275" s="252" t="s">
        <v>1</v>
      </c>
      <c r="F275" s="253" t="s">
        <v>216</v>
      </c>
      <c r="G275" s="251"/>
      <c r="H275" s="254">
        <v>0.107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AT275" s="260" t="s">
        <v>148</v>
      </c>
      <c r="AU275" s="260" t="s">
        <v>83</v>
      </c>
      <c r="AV275" s="12" t="s">
        <v>85</v>
      </c>
      <c r="AW275" s="12" t="s">
        <v>32</v>
      </c>
      <c r="AX275" s="12" t="s">
        <v>76</v>
      </c>
      <c r="AY275" s="260" t="s">
        <v>138</v>
      </c>
    </row>
    <row r="276" s="11" customFormat="1">
      <c r="B276" s="240"/>
      <c r="C276" s="241"/>
      <c r="D276" s="237" t="s">
        <v>148</v>
      </c>
      <c r="E276" s="242" t="s">
        <v>1</v>
      </c>
      <c r="F276" s="243" t="s">
        <v>217</v>
      </c>
      <c r="G276" s="241"/>
      <c r="H276" s="242" t="s">
        <v>1</v>
      </c>
      <c r="I276" s="244"/>
      <c r="J276" s="241"/>
      <c r="K276" s="241"/>
      <c r="L276" s="245"/>
      <c r="M276" s="246"/>
      <c r="N276" s="247"/>
      <c r="O276" s="247"/>
      <c r="P276" s="247"/>
      <c r="Q276" s="247"/>
      <c r="R276" s="247"/>
      <c r="S276" s="247"/>
      <c r="T276" s="248"/>
      <c r="AT276" s="249" t="s">
        <v>148</v>
      </c>
      <c r="AU276" s="249" t="s">
        <v>83</v>
      </c>
      <c r="AV276" s="11" t="s">
        <v>83</v>
      </c>
      <c r="AW276" s="11" t="s">
        <v>32</v>
      </c>
      <c r="AX276" s="11" t="s">
        <v>76</v>
      </c>
      <c r="AY276" s="249" t="s">
        <v>138</v>
      </c>
    </row>
    <row r="277" s="12" customFormat="1">
      <c r="B277" s="250"/>
      <c r="C277" s="251"/>
      <c r="D277" s="237" t="s">
        <v>148</v>
      </c>
      <c r="E277" s="252" t="s">
        <v>1</v>
      </c>
      <c r="F277" s="253" t="s">
        <v>218</v>
      </c>
      <c r="G277" s="251"/>
      <c r="H277" s="254">
        <v>3.5569999999999999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AT277" s="260" t="s">
        <v>148</v>
      </c>
      <c r="AU277" s="260" t="s">
        <v>83</v>
      </c>
      <c r="AV277" s="12" t="s">
        <v>85</v>
      </c>
      <c r="AW277" s="12" t="s">
        <v>32</v>
      </c>
      <c r="AX277" s="12" t="s">
        <v>76</v>
      </c>
      <c r="AY277" s="260" t="s">
        <v>138</v>
      </c>
    </row>
    <row r="278" s="11" customFormat="1">
      <c r="B278" s="240"/>
      <c r="C278" s="241"/>
      <c r="D278" s="237" t="s">
        <v>148</v>
      </c>
      <c r="E278" s="242" t="s">
        <v>1</v>
      </c>
      <c r="F278" s="243" t="s">
        <v>215</v>
      </c>
      <c r="G278" s="241"/>
      <c r="H278" s="242" t="s">
        <v>1</v>
      </c>
      <c r="I278" s="244"/>
      <c r="J278" s="241"/>
      <c r="K278" s="241"/>
      <c r="L278" s="245"/>
      <c r="M278" s="246"/>
      <c r="N278" s="247"/>
      <c r="O278" s="247"/>
      <c r="P278" s="247"/>
      <c r="Q278" s="247"/>
      <c r="R278" s="247"/>
      <c r="S278" s="247"/>
      <c r="T278" s="248"/>
      <c r="AT278" s="249" t="s">
        <v>148</v>
      </c>
      <c r="AU278" s="249" t="s">
        <v>83</v>
      </c>
      <c r="AV278" s="11" t="s">
        <v>83</v>
      </c>
      <c r="AW278" s="11" t="s">
        <v>32</v>
      </c>
      <c r="AX278" s="11" t="s">
        <v>76</v>
      </c>
      <c r="AY278" s="249" t="s">
        <v>138</v>
      </c>
    </row>
    <row r="279" s="12" customFormat="1">
      <c r="B279" s="250"/>
      <c r="C279" s="251"/>
      <c r="D279" s="237" t="s">
        <v>148</v>
      </c>
      <c r="E279" s="252" t="s">
        <v>1</v>
      </c>
      <c r="F279" s="253" t="s">
        <v>219</v>
      </c>
      <c r="G279" s="251"/>
      <c r="H279" s="254">
        <v>0.071999999999999995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AT279" s="260" t="s">
        <v>148</v>
      </c>
      <c r="AU279" s="260" t="s">
        <v>83</v>
      </c>
      <c r="AV279" s="12" t="s">
        <v>85</v>
      </c>
      <c r="AW279" s="12" t="s">
        <v>32</v>
      </c>
      <c r="AX279" s="12" t="s">
        <v>76</v>
      </c>
      <c r="AY279" s="260" t="s">
        <v>138</v>
      </c>
    </row>
    <row r="280" s="11" customFormat="1">
      <c r="B280" s="240"/>
      <c r="C280" s="241"/>
      <c r="D280" s="237" t="s">
        <v>148</v>
      </c>
      <c r="E280" s="242" t="s">
        <v>1</v>
      </c>
      <c r="F280" s="243" t="s">
        <v>220</v>
      </c>
      <c r="G280" s="241"/>
      <c r="H280" s="242" t="s">
        <v>1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AT280" s="249" t="s">
        <v>148</v>
      </c>
      <c r="AU280" s="249" t="s">
        <v>83</v>
      </c>
      <c r="AV280" s="11" t="s">
        <v>83</v>
      </c>
      <c r="AW280" s="11" t="s">
        <v>32</v>
      </c>
      <c r="AX280" s="11" t="s">
        <v>76</v>
      </c>
      <c r="AY280" s="249" t="s">
        <v>138</v>
      </c>
    </row>
    <row r="281" s="12" customFormat="1">
      <c r="B281" s="250"/>
      <c r="C281" s="251"/>
      <c r="D281" s="237" t="s">
        <v>148</v>
      </c>
      <c r="E281" s="252" t="s">
        <v>1</v>
      </c>
      <c r="F281" s="253" t="s">
        <v>221</v>
      </c>
      <c r="G281" s="251"/>
      <c r="H281" s="254">
        <v>15.449999999999999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AT281" s="260" t="s">
        <v>148</v>
      </c>
      <c r="AU281" s="260" t="s">
        <v>83</v>
      </c>
      <c r="AV281" s="12" t="s">
        <v>85</v>
      </c>
      <c r="AW281" s="12" t="s">
        <v>32</v>
      </c>
      <c r="AX281" s="12" t="s">
        <v>76</v>
      </c>
      <c r="AY281" s="260" t="s">
        <v>138</v>
      </c>
    </row>
    <row r="282" s="11" customFormat="1">
      <c r="B282" s="240"/>
      <c r="C282" s="241"/>
      <c r="D282" s="237" t="s">
        <v>148</v>
      </c>
      <c r="E282" s="242" t="s">
        <v>1</v>
      </c>
      <c r="F282" s="243" t="s">
        <v>215</v>
      </c>
      <c r="G282" s="241"/>
      <c r="H282" s="242" t="s">
        <v>1</v>
      </c>
      <c r="I282" s="244"/>
      <c r="J282" s="241"/>
      <c r="K282" s="241"/>
      <c r="L282" s="245"/>
      <c r="M282" s="246"/>
      <c r="N282" s="247"/>
      <c r="O282" s="247"/>
      <c r="P282" s="247"/>
      <c r="Q282" s="247"/>
      <c r="R282" s="247"/>
      <c r="S282" s="247"/>
      <c r="T282" s="248"/>
      <c r="AT282" s="249" t="s">
        <v>148</v>
      </c>
      <c r="AU282" s="249" t="s">
        <v>83</v>
      </c>
      <c r="AV282" s="11" t="s">
        <v>83</v>
      </c>
      <c r="AW282" s="11" t="s">
        <v>32</v>
      </c>
      <c r="AX282" s="11" t="s">
        <v>76</v>
      </c>
      <c r="AY282" s="249" t="s">
        <v>138</v>
      </c>
    </row>
    <row r="283" s="12" customFormat="1">
      <c r="B283" s="250"/>
      <c r="C283" s="251"/>
      <c r="D283" s="237" t="s">
        <v>148</v>
      </c>
      <c r="E283" s="252" t="s">
        <v>1</v>
      </c>
      <c r="F283" s="253" t="s">
        <v>216</v>
      </c>
      <c r="G283" s="251"/>
      <c r="H283" s="254">
        <v>0.107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AT283" s="260" t="s">
        <v>148</v>
      </c>
      <c r="AU283" s="260" t="s">
        <v>83</v>
      </c>
      <c r="AV283" s="12" t="s">
        <v>85</v>
      </c>
      <c r="AW283" s="12" t="s">
        <v>32</v>
      </c>
      <c r="AX283" s="12" t="s">
        <v>76</v>
      </c>
      <c r="AY283" s="260" t="s">
        <v>138</v>
      </c>
    </row>
    <row r="284" s="11" customFormat="1">
      <c r="B284" s="240"/>
      <c r="C284" s="241"/>
      <c r="D284" s="237" t="s">
        <v>148</v>
      </c>
      <c r="E284" s="242" t="s">
        <v>1</v>
      </c>
      <c r="F284" s="243" t="s">
        <v>222</v>
      </c>
      <c r="G284" s="241"/>
      <c r="H284" s="242" t="s">
        <v>1</v>
      </c>
      <c r="I284" s="244"/>
      <c r="J284" s="241"/>
      <c r="K284" s="241"/>
      <c r="L284" s="245"/>
      <c r="M284" s="246"/>
      <c r="N284" s="247"/>
      <c r="O284" s="247"/>
      <c r="P284" s="247"/>
      <c r="Q284" s="247"/>
      <c r="R284" s="247"/>
      <c r="S284" s="247"/>
      <c r="T284" s="248"/>
      <c r="AT284" s="249" t="s">
        <v>148</v>
      </c>
      <c r="AU284" s="249" t="s">
        <v>83</v>
      </c>
      <c r="AV284" s="11" t="s">
        <v>83</v>
      </c>
      <c r="AW284" s="11" t="s">
        <v>32</v>
      </c>
      <c r="AX284" s="11" t="s">
        <v>76</v>
      </c>
      <c r="AY284" s="249" t="s">
        <v>138</v>
      </c>
    </row>
    <row r="285" s="12" customFormat="1">
      <c r="B285" s="250"/>
      <c r="C285" s="251"/>
      <c r="D285" s="237" t="s">
        <v>148</v>
      </c>
      <c r="E285" s="252" t="s">
        <v>1</v>
      </c>
      <c r="F285" s="253" t="s">
        <v>223</v>
      </c>
      <c r="G285" s="251"/>
      <c r="H285" s="254">
        <v>20.007000000000001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AT285" s="260" t="s">
        <v>148</v>
      </c>
      <c r="AU285" s="260" t="s">
        <v>83</v>
      </c>
      <c r="AV285" s="12" t="s">
        <v>85</v>
      </c>
      <c r="AW285" s="12" t="s">
        <v>32</v>
      </c>
      <c r="AX285" s="12" t="s">
        <v>76</v>
      </c>
      <c r="AY285" s="260" t="s">
        <v>138</v>
      </c>
    </row>
    <row r="286" s="11" customFormat="1">
      <c r="B286" s="240"/>
      <c r="C286" s="241"/>
      <c r="D286" s="237" t="s">
        <v>148</v>
      </c>
      <c r="E286" s="242" t="s">
        <v>1</v>
      </c>
      <c r="F286" s="243" t="s">
        <v>215</v>
      </c>
      <c r="G286" s="241"/>
      <c r="H286" s="242" t="s">
        <v>1</v>
      </c>
      <c r="I286" s="244"/>
      <c r="J286" s="241"/>
      <c r="K286" s="241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148</v>
      </c>
      <c r="AU286" s="249" t="s">
        <v>83</v>
      </c>
      <c r="AV286" s="11" t="s">
        <v>83</v>
      </c>
      <c r="AW286" s="11" t="s">
        <v>32</v>
      </c>
      <c r="AX286" s="11" t="s">
        <v>76</v>
      </c>
      <c r="AY286" s="249" t="s">
        <v>138</v>
      </c>
    </row>
    <row r="287" s="12" customFormat="1">
      <c r="B287" s="250"/>
      <c r="C287" s="251"/>
      <c r="D287" s="237" t="s">
        <v>148</v>
      </c>
      <c r="E287" s="252" t="s">
        <v>1</v>
      </c>
      <c r="F287" s="253" t="s">
        <v>224</v>
      </c>
      <c r="G287" s="251"/>
      <c r="H287" s="254">
        <v>0.25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AT287" s="260" t="s">
        <v>148</v>
      </c>
      <c r="AU287" s="260" t="s">
        <v>83</v>
      </c>
      <c r="AV287" s="12" t="s">
        <v>85</v>
      </c>
      <c r="AW287" s="12" t="s">
        <v>32</v>
      </c>
      <c r="AX287" s="12" t="s">
        <v>76</v>
      </c>
      <c r="AY287" s="260" t="s">
        <v>138</v>
      </c>
    </row>
    <row r="288" s="11" customFormat="1">
      <c r="B288" s="240"/>
      <c r="C288" s="241"/>
      <c r="D288" s="237" t="s">
        <v>148</v>
      </c>
      <c r="E288" s="242" t="s">
        <v>1</v>
      </c>
      <c r="F288" s="243" t="s">
        <v>225</v>
      </c>
      <c r="G288" s="241"/>
      <c r="H288" s="242" t="s">
        <v>1</v>
      </c>
      <c r="I288" s="244"/>
      <c r="J288" s="241"/>
      <c r="K288" s="241"/>
      <c r="L288" s="245"/>
      <c r="M288" s="246"/>
      <c r="N288" s="247"/>
      <c r="O288" s="247"/>
      <c r="P288" s="247"/>
      <c r="Q288" s="247"/>
      <c r="R288" s="247"/>
      <c r="S288" s="247"/>
      <c r="T288" s="248"/>
      <c r="AT288" s="249" t="s">
        <v>148</v>
      </c>
      <c r="AU288" s="249" t="s">
        <v>83</v>
      </c>
      <c r="AV288" s="11" t="s">
        <v>83</v>
      </c>
      <c r="AW288" s="11" t="s">
        <v>32</v>
      </c>
      <c r="AX288" s="11" t="s">
        <v>76</v>
      </c>
      <c r="AY288" s="249" t="s">
        <v>138</v>
      </c>
    </row>
    <row r="289" s="12" customFormat="1">
      <c r="B289" s="250"/>
      <c r="C289" s="251"/>
      <c r="D289" s="237" t="s">
        <v>148</v>
      </c>
      <c r="E289" s="252" t="s">
        <v>1</v>
      </c>
      <c r="F289" s="253" t="s">
        <v>226</v>
      </c>
      <c r="G289" s="251"/>
      <c r="H289" s="254">
        <v>26.343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AT289" s="260" t="s">
        <v>148</v>
      </c>
      <c r="AU289" s="260" t="s">
        <v>83</v>
      </c>
      <c r="AV289" s="12" t="s">
        <v>85</v>
      </c>
      <c r="AW289" s="12" t="s">
        <v>32</v>
      </c>
      <c r="AX289" s="12" t="s">
        <v>76</v>
      </c>
      <c r="AY289" s="260" t="s">
        <v>138</v>
      </c>
    </row>
    <row r="290" s="11" customFormat="1">
      <c r="B290" s="240"/>
      <c r="C290" s="241"/>
      <c r="D290" s="237" t="s">
        <v>148</v>
      </c>
      <c r="E290" s="242" t="s">
        <v>1</v>
      </c>
      <c r="F290" s="243" t="s">
        <v>215</v>
      </c>
      <c r="G290" s="241"/>
      <c r="H290" s="242" t="s">
        <v>1</v>
      </c>
      <c r="I290" s="244"/>
      <c r="J290" s="241"/>
      <c r="K290" s="241"/>
      <c r="L290" s="245"/>
      <c r="M290" s="246"/>
      <c r="N290" s="247"/>
      <c r="O290" s="247"/>
      <c r="P290" s="247"/>
      <c r="Q290" s="247"/>
      <c r="R290" s="247"/>
      <c r="S290" s="247"/>
      <c r="T290" s="248"/>
      <c r="AT290" s="249" t="s">
        <v>148</v>
      </c>
      <c r="AU290" s="249" t="s">
        <v>83</v>
      </c>
      <c r="AV290" s="11" t="s">
        <v>83</v>
      </c>
      <c r="AW290" s="11" t="s">
        <v>32</v>
      </c>
      <c r="AX290" s="11" t="s">
        <v>76</v>
      </c>
      <c r="AY290" s="249" t="s">
        <v>138</v>
      </c>
    </row>
    <row r="291" s="12" customFormat="1">
      <c r="B291" s="250"/>
      <c r="C291" s="251"/>
      <c r="D291" s="237" t="s">
        <v>148</v>
      </c>
      <c r="E291" s="252" t="s">
        <v>1</v>
      </c>
      <c r="F291" s="253" t="s">
        <v>227</v>
      </c>
      <c r="G291" s="251"/>
      <c r="H291" s="254">
        <v>0.215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AT291" s="260" t="s">
        <v>148</v>
      </c>
      <c r="AU291" s="260" t="s">
        <v>83</v>
      </c>
      <c r="AV291" s="12" t="s">
        <v>85</v>
      </c>
      <c r="AW291" s="12" t="s">
        <v>32</v>
      </c>
      <c r="AX291" s="12" t="s">
        <v>76</v>
      </c>
      <c r="AY291" s="260" t="s">
        <v>138</v>
      </c>
    </row>
    <row r="292" s="11" customFormat="1">
      <c r="B292" s="240"/>
      <c r="C292" s="241"/>
      <c r="D292" s="237" t="s">
        <v>148</v>
      </c>
      <c r="E292" s="242" t="s">
        <v>1</v>
      </c>
      <c r="F292" s="243" t="s">
        <v>228</v>
      </c>
      <c r="G292" s="241"/>
      <c r="H292" s="242" t="s">
        <v>1</v>
      </c>
      <c r="I292" s="244"/>
      <c r="J292" s="241"/>
      <c r="K292" s="241"/>
      <c r="L292" s="245"/>
      <c r="M292" s="246"/>
      <c r="N292" s="247"/>
      <c r="O292" s="247"/>
      <c r="P292" s="247"/>
      <c r="Q292" s="247"/>
      <c r="R292" s="247"/>
      <c r="S292" s="247"/>
      <c r="T292" s="248"/>
      <c r="AT292" s="249" t="s">
        <v>148</v>
      </c>
      <c r="AU292" s="249" t="s">
        <v>83</v>
      </c>
      <c r="AV292" s="11" t="s">
        <v>83</v>
      </c>
      <c r="AW292" s="11" t="s">
        <v>32</v>
      </c>
      <c r="AX292" s="11" t="s">
        <v>76</v>
      </c>
      <c r="AY292" s="249" t="s">
        <v>138</v>
      </c>
    </row>
    <row r="293" s="12" customFormat="1">
      <c r="B293" s="250"/>
      <c r="C293" s="251"/>
      <c r="D293" s="237" t="s">
        <v>148</v>
      </c>
      <c r="E293" s="252" t="s">
        <v>1</v>
      </c>
      <c r="F293" s="253" t="s">
        <v>229</v>
      </c>
      <c r="G293" s="251"/>
      <c r="H293" s="254">
        <v>10.448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AT293" s="260" t="s">
        <v>148</v>
      </c>
      <c r="AU293" s="260" t="s">
        <v>83</v>
      </c>
      <c r="AV293" s="12" t="s">
        <v>85</v>
      </c>
      <c r="AW293" s="12" t="s">
        <v>32</v>
      </c>
      <c r="AX293" s="12" t="s">
        <v>76</v>
      </c>
      <c r="AY293" s="260" t="s">
        <v>138</v>
      </c>
    </row>
    <row r="294" s="11" customFormat="1">
      <c r="B294" s="240"/>
      <c r="C294" s="241"/>
      <c r="D294" s="237" t="s">
        <v>148</v>
      </c>
      <c r="E294" s="242" t="s">
        <v>1</v>
      </c>
      <c r="F294" s="243" t="s">
        <v>215</v>
      </c>
      <c r="G294" s="241"/>
      <c r="H294" s="242" t="s">
        <v>1</v>
      </c>
      <c r="I294" s="244"/>
      <c r="J294" s="241"/>
      <c r="K294" s="241"/>
      <c r="L294" s="245"/>
      <c r="M294" s="246"/>
      <c r="N294" s="247"/>
      <c r="O294" s="247"/>
      <c r="P294" s="247"/>
      <c r="Q294" s="247"/>
      <c r="R294" s="247"/>
      <c r="S294" s="247"/>
      <c r="T294" s="248"/>
      <c r="AT294" s="249" t="s">
        <v>148</v>
      </c>
      <c r="AU294" s="249" t="s">
        <v>83</v>
      </c>
      <c r="AV294" s="11" t="s">
        <v>83</v>
      </c>
      <c r="AW294" s="11" t="s">
        <v>32</v>
      </c>
      <c r="AX294" s="11" t="s">
        <v>76</v>
      </c>
      <c r="AY294" s="249" t="s">
        <v>138</v>
      </c>
    </row>
    <row r="295" s="12" customFormat="1">
      <c r="B295" s="250"/>
      <c r="C295" s="251"/>
      <c r="D295" s="237" t="s">
        <v>148</v>
      </c>
      <c r="E295" s="252" t="s">
        <v>1</v>
      </c>
      <c r="F295" s="253" t="s">
        <v>230</v>
      </c>
      <c r="G295" s="251"/>
      <c r="H295" s="254">
        <v>0.14299999999999999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AT295" s="260" t="s">
        <v>148</v>
      </c>
      <c r="AU295" s="260" t="s">
        <v>83</v>
      </c>
      <c r="AV295" s="12" t="s">
        <v>85</v>
      </c>
      <c r="AW295" s="12" t="s">
        <v>32</v>
      </c>
      <c r="AX295" s="12" t="s">
        <v>76</v>
      </c>
      <c r="AY295" s="260" t="s">
        <v>138</v>
      </c>
    </row>
    <row r="296" s="1" customFormat="1" ht="24" customHeight="1">
      <c r="B296" s="36"/>
      <c r="C296" s="224" t="s">
        <v>271</v>
      </c>
      <c r="D296" s="224" t="s">
        <v>140</v>
      </c>
      <c r="E296" s="225" t="s">
        <v>272</v>
      </c>
      <c r="F296" s="226" t="s">
        <v>273</v>
      </c>
      <c r="G296" s="227" t="s">
        <v>174</v>
      </c>
      <c r="H296" s="228">
        <v>3630.6729999999998</v>
      </c>
      <c r="I296" s="229"/>
      <c r="J296" s="230">
        <f>ROUND(I296*H296,2)</f>
        <v>0</v>
      </c>
      <c r="K296" s="226" t="s">
        <v>144</v>
      </c>
      <c r="L296" s="41"/>
      <c r="M296" s="231" t="s">
        <v>1</v>
      </c>
      <c r="N296" s="232" t="s">
        <v>41</v>
      </c>
      <c r="O296" s="84"/>
      <c r="P296" s="233">
        <f>O296*H296</f>
        <v>0</v>
      </c>
      <c r="Q296" s="233">
        <v>0</v>
      </c>
      <c r="R296" s="233">
        <f>Q296*H296</f>
        <v>0</v>
      </c>
      <c r="S296" s="233">
        <v>0</v>
      </c>
      <c r="T296" s="234">
        <f>S296*H296</f>
        <v>0</v>
      </c>
      <c r="AR296" s="235" t="s">
        <v>139</v>
      </c>
      <c r="AT296" s="235" t="s">
        <v>140</v>
      </c>
      <c r="AU296" s="235" t="s">
        <v>83</v>
      </c>
      <c r="AY296" s="15" t="s">
        <v>138</v>
      </c>
      <c r="BE296" s="236">
        <f>IF(N296="základní",J296,0)</f>
        <v>0</v>
      </c>
      <c r="BF296" s="236">
        <f>IF(N296="snížená",J296,0)</f>
        <v>0</v>
      </c>
      <c r="BG296" s="236">
        <f>IF(N296="zákl. přenesená",J296,0)</f>
        <v>0</v>
      </c>
      <c r="BH296" s="236">
        <f>IF(N296="sníž. přenesená",J296,0)</f>
        <v>0</v>
      </c>
      <c r="BI296" s="236">
        <f>IF(N296="nulová",J296,0)</f>
        <v>0</v>
      </c>
      <c r="BJ296" s="15" t="s">
        <v>83</v>
      </c>
      <c r="BK296" s="236">
        <f>ROUND(I296*H296,2)</f>
        <v>0</v>
      </c>
      <c r="BL296" s="15" t="s">
        <v>139</v>
      </c>
      <c r="BM296" s="235" t="s">
        <v>274</v>
      </c>
    </row>
    <row r="297" s="1" customFormat="1">
      <c r="B297" s="36"/>
      <c r="C297" s="37"/>
      <c r="D297" s="237" t="s">
        <v>146</v>
      </c>
      <c r="E297" s="37"/>
      <c r="F297" s="238" t="s">
        <v>275</v>
      </c>
      <c r="G297" s="37"/>
      <c r="H297" s="37"/>
      <c r="I297" s="149"/>
      <c r="J297" s="37"/>
      <c r="K297" s="37"/>
      <c r="L297" s="41"/>
      <c r="M297" s="239"/>
      <c r="N297" s="84"/>
      <c r="O297" s="84"/>
      <c r="P297" s="84"/>
      <c r="Q297" s="84"/>
      <c r="R297" s="84"/>
      <c r="S297" s="84"/>
      <c r="T297" s="85"/>
      <c r="AT297" s="15" t="s">
        <v>146</v>
      </c>
      <c r="AU297" s="15" t="s">
        <v>83</v>
      </c>
    </row>
    <row r="298" s="11" customFormat="1">
      <c r="B298" s="240"/>
      <c r="C298" s="241"/>
      <c r="D298" s="237" t="s">
        <v>148</v>
      </c>
      <c r="E298" s="242" t="s">
        <v>1</v>
      </c>
      <c r="F298" s="243" t="s">
        <v>149</v>
      </c>
      <c r="G298" s="241"/>
      <c r="H298" s="242" t="s">
        <v>1</v>
      </c>
      <c r="I298" s="244"/>
      <c r="J298" s="241"/>
      <c r="K298" s="241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148</v>
      </c>
      <c r="AU298" s="249" t="s">
        <v>83</v>
      </c>
      <c r="AV298" s="11" t="s">
        <v>83</v>
      </c>
      <c r="AW298" s="11" t="s">
        <v>32</v>
      </c>
      <c r="AX298" s="11" t="s">
        <v>76</v>
      </c>
      <c r="AY298" s="249" t="s">
        <v>138</v>
      </c>
    </row>
    <row r="299" s="11" customFormat="1">
      <c r="B299" s="240"/>
      <c r="C299" s="241"/>
      <c r="D299" s="237" t="s">
        <v>148</v>
      </c>
      <c r="E299" s="242" t="s">
        <v>1</v>
      </c>
      <c r="F299" s="243" t="s">
        <v>191</v>
      </c>
      <c r="G299" s="241"/>
      <c r="H299" s="242" t="s">
        <v>1</v>
      </c>
      <c r="I299" s="244"/>
      <c r="J299" s="241"/>
      <c r="K299" s="241"/>
      <c r="L299" s="245"/>
      <c r="M299" s="246"/>
      <c r="N299" s="247"/>
      <c r="O299" s="247"/>
      <c r="P299" s="247"/>
      <c r="Q299" s="247"/>
      <c r="R299" s="247"/>
      <c r="S299" s="247"/>
      <c r="T299" s="248"/>
      <c r="AT299" s="249" t="s">
        <v>148</v>
      </c>
      <c r="AU299" s="249" t="s">
        <v>83</v>
      </c>
      <c r="AV299" s="11" t="s">
        <v>83</v>
      </c>
      <c r="AW299" s="11" t="s">
        <v>32</v>
      </c>
      <c r="AX299" s="11" t="s">
        <v>76</v>
      </c>
      <c r="AY299" s="249" t="s">
        <v>138</v>
      </c>
    </row>
    <row r="300" s="12" customFormat="1">
      <c r="B300" s="250"/>
      <c r="C300" s="251"/>
      <c r="D300" s="237" t="s">
        <v>148</v>
      </c>
      <c r="E300" s="252" t="s">
        <v>1</v>
      </c>
      <c r="F300" s="253" t="s">
        <v>276</v>
      </c>
      <c r="G300" s="251"/>
      <c r="H300" s="254">
        <v>2411.2939999999999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AT300" s="260" t="s">
        <v>148</v>
      </c>
      <c r="AU300" s="260" t="s">
        <v>83</v>
      </c>
      <c r="AV300" s="12" t="s">
        <v>85</v>
      </c>
      <c r="AW300" s="12" t="s">
        <v>32</v>
      </c>
      <c r="AX300" s="12" t="s">
        <v>76</v>
      </c>
      <c r="AY300" s="260" t="s">
        <v>138</v>
      </c>
    </row>
    <row r="301" s="11" customFormat="1">
      <c r="B301" s="240"/>
      <c r="C301" s="241"/>
      <c r="D301" s="237" t="s">
        <v>148</v>
      </c>
      <c r="E301" s="242" t="s">
        <v>1</v>
      </c>
      <c r="F301" s="243" t="s">
        <v>193</v>
      </c>
      <c r="G301" s="241"/>
      <c r="H301" s="242" t="s">
        <v>1</v>
      </c>
      <c r="I301" s="244"/>
      <c r="J301" s="241"/>
      <c r="K301" s="241"/>
      <c r="L301" s="245"/>
      <c r="M301" s="246"/>
      <c r="N301" s="247"/>
      <c r="O301" s="247"/>
      <c r="P301" s="247"/>
      <c r="Q301" s="247"/>
      <c r="R301" s="247"/>
      <c r="S301" s="247"/>
      <c r="T301" s="248"/>
      <c r="AT301" s="249" t="s">
        <v>148</v>
      </c>
      <c r="AU301" s="249" t="s">
        <v>83</v>
      </c>
      <c r="AV301" s="11" t="s">
        <v>83</v>
      </c>
      <c r="AW301" s="11" t="s">
        <v>32</v>
      </c>
      <c r="AX301" s="11" t="s">
        <v>76</v>
      </c>
      <c r="AY301" s="249" t="s">
        <v>138</v>
      </c>
    </row>
    <row r="302" s="12" customFormat="1">
      <c r="B302" s="250"/>
      <c r="C302" s="251"/>
      <c r="D302" s="237" t="s">
        <v>148</v>
      </c>
      <c r="E302" s="252" t="s">
        <v>1</v>
      </c>
      <c r="F302" s="253" t="s">
        <v>277</v>
      </c>
      <c r="G302" s="251"/>
      <c r="H302" s="254">
        <v>19.838000000000001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AT302" s="260" t="s">
        <v>148</v>
      </c>
      <c r="AU302" s="260" t="s">
        <v>83</v>
      </c>
      <c r="AV302" s="12" t="s">
        <v>85</v>
      </c>
      <c r="AW302" s="12" t="s">
        <v>32</v>
      </c>
      <c r="AX302" s="12" t="s">
        <v>76</v>
      </c>
      <c r="AY302" s="260" t="s">
        <v>138</v>
      </c>
    </row>
    <row r="303" s="11" customFormat="1">
      <c r="B303" s="240"/>
      <c r="C303" s="241"/>
      <c r="D303" s="237" t="s">
        <v>148</v>
      </c>
      <c r="E303" s="242" t="s">
        <v>1</v>
      </c>
      <c r="F303" s="243" t="s">
        <v>209</v>
      </c>
      <c r="G303" s="241"/>
      <c r="H303" s="242" t="s">
        <v>1</v>
      </c>
      <c r="I303" s="244"/>
      <c r="J303" s="241"/>
      <c r="K303" s="241"/>
      <c r="L303" s="245"/>
      <c r="M303" s="246"/>
      <c r="N303" s="247"/>
      <c r="O303" s="247"/>
      <c r="P303" s="247"/>
      <c r="Q303" s="247"/>
      <c r="R303" s="247"/>
      <c r="S303" s="247"/>
      <c r="T303" s="248"/>
      <c r="AT303" s="249" t="s">
        <v>148</v>
      </c>
      <c r="AU303" s="249" t="s">
        <v>83</v>
      </c>
      <c r="AV303" s="11" t="s">
        <v>83</v>
      </c>
      <c r="AW303" s="11" t="s">
        <v>32</v>
      </c>
      <c r="AX303" s="11" t="s">
        <v>76</v>
      </c>
      <c r="AY303" s="249" t="s">
        <v>138</v>
      </c>
    </row>
    <row r="304" s="12" customFormat="1">
      <c r="B304" s="250"/>
      <c r="C304" s="251"/>
      <c r="D304" s="237" t="s">
        <v>148</v>
      </c>
      <c r="E304" s="252" t="s">
        <v>1</v>
      </c>
      <c r="F304" s="253" t="s">
        <v>238</v>
      </c>
      <c r="G304" s="251"/>
      <c r="H304" s="254">
        <v>175.99500000000001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AT304" s="260" t="s">
        <v>148</v>
      </c>
      <c r="AU304" s="260" t="s">
        <v>83</v>
      </c>
      <c r="AV304" s="12" t="s">
        <v>85</v>
      </c>
      <c r="AW304" s="12" t="s">
        <v>32</v>
      </c>
      <c r="AX304" s="12" t="s">
        <v>76</v>
      </c>
      <c r="AY304" s="260" t="s">
        <v>138</v>
      </c>
    </row>
    <row r="305" s="12" customFormat="1">
      <c r="B305" s="250"/>
      <c r="C305" s="251"/>
      <c r="D305" s="237" t="s">
        <v>148</v>
      </c>
      <c r="E305" s="252" t="s">
        <v>1</v>
      </c>
      <c r="F305" s="253" t="s">
        <v>239</v>
      </c>
      <c r="G305" s="251"/>
      <c r="H305" s="254">
        <v>18.172999999999998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AT305" s="260" t="s">
        <v>148</v>
      </c>
      <c r="AU305" s="260" t="s">
        <v>83</v>
      </c>
      <c r="AV305" s="12" t="s">
        <v>85</v>
      </c>
      <c r="AW305" s="12" t="s">
        <v>32</v>
      </c>
      <c r="AX305" s="12" t="s">
        <v>76</v>
      </c>
      <c r="AY305" s="260" t="s">
        <v>138</v>
      </c>
    </row>
    <row r="306" s="11" customFormat="1">
      <c r="B306" s="240"/>
      <c r="C306" s="241"/>
      <c r="D306" s="237" t="s">
        <v>148</v>
      </c>
      <c r="E306" s="242" t="s">
        <v>1</v>
      </c>
      <c r="F306" s="243" t="s">
        <v>211</v>
      </c>
      <c r="G306" s="241"/>
      <c r="H306" s="242" t="s">
        <v>1</v>
      </c>
      <c r="I306" s="244"/>
      <c r="J306" s="241"/>
      <c r="K306" s="241"/>
      <c r="L306" s="245"/>
      <c r="M306" s="246"/>
      <c r="N306" s="247"/>
      <c r="O306" s="247"/>
      <c r="P306" s="247"/>
      <c r="Q306" s="247"/>
      <c r="R306" s="247"/>
      <c r="S306" s="247"/>
      <c r="T306" s="248"/>
      <c r="AT306" s="249" t="s">
        <v>148</v>
      </c>
      <c r="AU306" s="249" t="s">
        <v>83</v>
      </c>
      <c r="AV306" s="11" t="s">
        <v>83</v>
      </c>
      <c r="AW306" s="11" t="s">
        <v>32</v>
      </c>
      <c r="AX306" s="11" t="s">
        <v>76</v>
      </c>
      <c r="AY306" s="249" t="s">
        <v>138</v>
      </c>
    </row>
    <row r="307" s="12" customFormat="1">
      <c r="B307" s="250"/>
      <c r="C307" s="251"/>
      <c r="D307" s="237" t="s">
        <v>148</v>
      </c>
      <c r="E307" s="252" t="s">
        <v>1</v>
      </c>
      <c r="F307" s="253" t="s">
        <v>240</v>
      </c>
      <c r="G307" s="251"/>
      <c r="H307" s="254">
        <v>1.8160000000000001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AT307" s="260" t="s">
        <v>148</v>
      </c>
      <c r="AU307" s="260" t="s">
        <v>83</v>
      </c>
      <c r="AV307" s="12" t="s">
        <v>85</v>
      </c>
      <c r="AW307" s="12" t="s">
        <v>32</v>
      </c>
      <c r="AX307" s="12" t="s">
        <v>76</v>
      </c>
      <c r="AY307" s="260" t="s">
        <v>138</v>
      </c>
    </row>
    <row r="308" s="11" customFormat="1">
      <c r="B308" s="240"/>
      <c r="C308" s="241"/>
      <c r="D308" s="237" t="s">
        <v>148</v>
      </c>
      <c r="E308" s="242" t="s">
        <v>1</v>
      </c>
      <c r="F308" s="243" t="s">
        <v>213</v>
      </c>
      <c r="G308" s="241"/>
      <c r="H308" s="242" t="s">
        <v>1</v>
      </c>
      <c r="I308" s="244"/>
      <c r="J308" s="241"/>
      <c r="K308" s="241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148</v>
      </c>
      <c r="AU308" s="249" t="s">
        <v>83</v>
      </c>
      <c r="AV308" s="11" t="s">
        <v>83</v>
      </c>
      <c r="AW308" s="11" t="s">
        <v>32</v>
      </c>
      <c r="AX308" s="11" t="s">
        <v>76</v>
      </c>
      <c r="AY308" s="249" t="s">
        <v>138</v>
      </c>
    </row>
    <row r="309" s="12" customFormat="1">
      <c r="B309" s="250"/>
      <c r="C309" s="251"/>
      <c r="D309" s="237" t="s">
        <v>148</v>
      </c>
      <c r="E309" s="252" t="s">
        <v>1</v>
      </c>
      <c r="F309" s="253" t="s">
        <v>241</v>
      </c>
      <c r="G309" s="251"/>
      <c r="H309" s="254">
        <v>100.17400000000001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AT309" s="260" t="s">
        <v>148</v>
      </c>
      <c r="AU309" s="260" t="s">
        <v>83</v>
      </c>
      <c r="AV309" s="12" t="s">
        <v>85</v>
      </c>
      <c r="AW309" s="12" t="s">
        <v>32</v>
      </c>
      <c r="AX309" s="12" t="s">
        <v>76</v>
      </c>
      <c r="AY309" s="260" t="s">
        <v>138</v>
      </c>
    </row>
    <row r="310" s="12" customFormat="1">
      <c r="B310" s="250"/>
      <c r="C310" s="251"/>
      <c r="D310" s="237" t="s">
        <v>148</v>
      </c>
      <c r="E310" s="252" t="s">
        <v>1</v>
      </c>
      <c r="F310" s="253" t="s">
        <v>242</v>
      </c>
      <c r="G310" s="251"/>
      <c r="H310" s="254">
        <v>5.335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AT310" s="260" t="s">
        <v>148</v>
      </c>
      <c r="AU310" s="260" t="s">
        <v>83</v>
      </c>
      <c r="AV310" s="12" t="s">
        <v>85</v>
      </c>
      <c r="AW310" s="12" t="s">
        <v>32</v>
      </c>
      <c r="AX310" s="12" t="s">
        <v>76</v>
      </c>
      <c r="AY310" s="260" t="s">
        <v>138</v>
      </c>
    </row>
    <row r="311" s="11" customFormat="1">
      <c r="B311" s="240"/>
      <c r="C311" s="241"/>
      <c r="D311" s="237" t="s">
        <v>148</v>
      </c>
      <c r="E311" s="242" t="s">
        <v>1</v>
      </c>
      <c r="F311" s="243" t="s">
        <v>215</v>
      </c>
      <c r="G311" s="241"/>
      <c r="H311" s="242" t="s">
        <v>1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AT311" s="249" t="s">
        <v>148</v>
      </c>
      <c r="AU311" s="249" t="s">
        <v>83</v>
      </c>
      <c r="AV311" s="11" t="s">
        <v>83</v>
      </c>
      <c r="AW311" s="11" t="s">
        <v>32</v>
      </c>
      <c r="AX311" s="11" t="s">
        <v>76</v>
      </c>
      <c r="AY311" s="249" t="s">
        <v>138</v>
      </c>
    </row>
    <row r="312" s="12" customFormat="1">
      <c r="B312" s="250"/>
      <c r="C312" s="251"/>
      <c r="D312" s="237" t="s">
        <v>148</v>
      </c>
      <c r="E312" s="252" t="s">
        <v>1</v>
      </c>
      <c r="F312" s="253" t="s">
        <v>278</v>
      </c>
      <c r="G312" s="251"/>
      <c r="H312" s="254">
        <v>0.93899999999999995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AT312" s="260" t="s">
        <v>148</v>
      </c>
      <c r="AU312" s="260" t="s">
        <v>83</v>
      </c>
      <c r="AV312" s="12" t="s">
        <v>85</v>
      </c>
      <c r="AW312" s="12" t="s">
        <v>32</v>
      </c>
      <c r="AX312" s="12" t="s">
        <v>76</v>
      </c>
      <c r="AY312" s="260" t="s">
        <v>138</v>
      </c>
    </row>
    <row r="313" s="11" customFormat="1">
      <c r="B313" s="240"/>
      <c r="C313" s="241"/>
      <c r="D313" s="237" t="s">
        <v>148</v>
      </c>
      <c r="E313" s="242" t="s">
        <v>1</v>
      </c>
      <c r="F313" s="243" t="s">
        <v>217</v>
      </c>
      <c r="G313" s="241"/>
      <c r="H313" s="242" t="s">
        <v>1</v>
      </c>
      <c r="I313" s="244"/>
      <c r="J313" s="241"/>
      <c r="K313" s="241"/>
      <c r="L313" s="245"/>
      <c r="M313" s="246"/>
      <c r="N313" s="247"/>
      <c r="O313" s="247"/>
      <c r="P313" s="247"/>
      <c r="Q313" s="247"/>
      <c r="R313" s="247"/>
      <c r="S313" s="247"/>
      <c r="T313" s="248"/>
      <c r="AT313" s="249" t="s">
        <v>148</v>
      </c>
      <c r="AU313" s="249" t="s">
        <v>83</v>
      </c>
      <c r="AV313" s="11" t="s">
        <v>83</v>
      </c>
      <c r="AW313" s="11" t="s">
        <v>32</v>
      </c>
      <c r="AX313" s="11" t="s">
        <v>76</v>
      </c>
      <c r="AY313" s="249" t="s">
        <v>138</v>
      </c>
    </row>
    <row r="314" s="12" customFormat="1">
      <c r="B314" s="250"/>
      <c r="C314" s="251"/>
      <c r="D314" s="237" t="s">
        <v>148</v>
      </c>
      <c r="E314" s="252" t="s">
        <v>1</v>
      </c>
      <c r="F314" s="253" t="s">
        <v>244</v>
      </c>
      <c r="G314" s="251"/>
      <c r="H314" s="254">
        <v>9.4760000000000009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AT314" s="260" t="s">
        <v>148</v>
      </c>
      <c r="AU314" s="260" t="s">
        <v>83</v>
      </c>
      <c r="AV314" s="12" t="s">
        <v>85</v>
      </c>
      <c r="AW314" s="12" t="s">
        <v>32</v>
      </c>
      <c r="AX314" s="12" t="s">
        <v>76</v>
      </c>
      <c r="AY314" s="260" t="s">
        <v>138</v>
      </c>
    </row>
    <row r="315" s="12" customFormat="1">
      <c r="B315" s="250"/>
      <c r="C315" s="251"/>
      <c r="D315" s="237" t="s">
        <v>148</v>
      </c>
      <c r="E315" s="252" t="s">
        <v>1</v>
      </c>
      <c r="F315" s="253" t="s">
        <v>245</v>
      </c>
      <c r="G315" s="251"/>
      <c r="H315" s="254">
        <v>22.68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AT315" s="260" t="s">
        <v>148</v>
      </c>
      <c r="AU315" s="260" t="s">
        <v>83</v>
      </c>
      <c r="AV315" s="12" t="s">
        <v>85</v>
      </c>
      <c r="AW315" s="12" t="s">
        <v>32</v>
      </c>
      <c r="AX315" s="12" t="s">
        <v>76</v>
      </c>
      <c r="AY315" s="260" t="s">
        <v>138</v>
      </c>
    </row>
    <row r="316" s="11" customFormat="1">
      <c r="B316" s="240"/>
      <c r="C316" s="241"/>
      <c r="D316" s="237" t="s">
        <v>148</v>
      </c>
      <c r="E316" s="242" t="s">
        <v>1</v>
      </c>
      <c r="F316" s="243" t="s">
        <v>215</v>
      </c>
      <c r="G316" s="241"/>
      <c r="H316" s="242" t="s">
        <v>1</v>
      </c>
      <c r="I316" s="244"/>
      <c r="J316" s="241"/>
      <c r="K316" s="241"/>
      <c r="L316" s="245"/>
      <c r="M316" s="246"/>
      <c r="N316" s="247"/>
      <c r="O316" s="247"/>
      <c r="P316" s="247"/>
      <c r="Q316" s="247"/>
      <c r="R316" s="247"/>
      <c r="S316" s="247"/>
      <c r="T316" s="248"/>
      <c r="AT316" s="249" t="s">
        <v>148</v>
      </c>
      <c r="AU316" s="249" t="s">
        <v>83</v>
      </c>
      <c r="AV316" s="11" t="s">
        <v>83</v>
      </c>
      <c r="AW316" s="11" t="s">
        <v>32</v>
      </c>
      <c r="AX316" s="11" t="s">
        <v>76</v>
      </c>
      <c r="AY316" s="249" t="s">
        <v>138</v>
      </c>
    </row>
    <row r="317" s="12" customFormat="1">
      <c r="B317" s="250"/>
      <c r="C317" s="251"/>
      <c r="D317" s="237" t="s">
        <v>148</v>
      </c>
      <c r="E317" s="252" t="s">
        <v>1</v>
      </c>
      <c r="F317" s="253" t="s">
        <v>246</v>
      </c>
      <c r="G317" s="251"/>
      <c r="H317" s="254">
        <v>0.60999999999999999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AT317" s="260" t="s">
        <v>148</v>
      </c>
      <c r="AU317" s="260" t="s">
        <v>83</v>
      </c>
      <c r="AV317" s="12" t="s">
        <v>85</v>
      </c>
      <c r="AW317" s="12" t="s">
        <v>32</v>
      </c>
      <c r="AX317" s="12" t="s">
        <v>76</v>
      </c>
      <c r="AY317" s="260" t="s">
        <v>138</v>
      </c>
    </row>
    <row r="318" s="11" customFormat="1">
      <c r="B318" s="240"/>
      <c r="C318" s="241"/>
      <c r="D318" s="237" t="s">
        <v>148</v>
      </c>
      <c r="E318" s="242" t="s">
        <v>1</v>
      </c>
      <c r="F318" s="243" t="s">
        <v>220</v>
      </c>
      <c r="G318" s="241"/>
      <c r="H318" s="242" t="s">
        <v>1</v>
      </c>
      <c r="I318" s="244"/>
      <c r="J318" s="241"/>
      <c r="K318" s="241"/>
      <c r="L318" s="245"/>
      <c r="M318" s="246"/>
      <c r="N318" s="247"/>
      <c r="O318" s="247"/>
      <c r="P318" s="247"/>
      <c r="Q318" s="247"/>
      <c r="R318" s="247"/>
      <c r="S318" s="247"/>
      <c r="T318" s="248"/>
      <c r="AT318" s="249" t="s">
        <v>148</v>
      </c>
      <c r="AU318" s="249" t="s">
        <v>83</v>
      </c>
      <c r="AV318" s="11" t="s">
        <v>83</v>
      </c>
      <c r="AW318" s="11" t="s">
        <v>32</v>
      </c>
      <c r="AX318" s="11" t="s">
        <v>76</v>
      </c>
      <c r="AY318" s="249" t="s">
        <v>138</v>
      </c>
    </row>
    <row r="319" s="12" customFormat="1">
      <c r="B319" s="250"/>
      <c r="C319" s="251"/>
      <c r="D319" s="237" t="s">
        <v>148</v>
      </c>
      <c r="E319" s="252" t="s">
        <v>1</v>
      </c>
      <c r="F319" s="253" t="s">
        <v>247</v>
      </c>
      <c r="G319" s="251"/>
      <c r="H319" s="254">
        <v>115.101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AT319" s="260" t="s">
        <v>148</v>
      </c>
      <c r="AU319" s="260" t="s">
        <v>83</v>
      </c>
      <c r="AV319" s="12" t="s">
        <v>85</v>
      </c>
      <c r="AW319" s="12" t="s">
        <v>32</v>
      </c>
      <c r="AX319" s="12" t="s">
        <v>76</v>
      </c>
      <c r="AY319" s="260" t="s">
        <v>138</v>
      </c>
    </row>
    <row r="320" s="11" customFormat="1">
      <c r="B320" s="240"/>
      <c r="C320" s="241"/>
      <c r="D320" s="237" t="s">
        <v>148</v>
      </c>
      <c r="E320" s="242" t="s">
        <v>1</v>
      </c>
      <c r="F320" s="243" t="s">
        <v>215</v>
      </c>
      <c r="G320" s="241"/>
      <c r="H320" s="242" t="s">
        <v>1</v>
      </c>
      <c r="I320" s="244"/>
      <c r="J320" s="241"/>
      <c r="K320" s="241"/>
      <c r="L320" s="245"/>
      <c r="M320" s="246"/>
      <c r="N320" s="247"/>
      <c r="O320" s="247"/>
      <c r="P320" s="247"/>
      <c r="Q320" s="247"/>
      <c r="R320" s="247"/>
      <c r="S320" s="247"/>
      <c r="T320" s="248"/>
      <c r="AT320" s="249" t="s">
        <v>148</v>
      </c>
      <c r="AU320" s="249" t="s">
        <v>83</v>
      </c>
      <c r="AV320" s="11" t="s">
        <v>83</v>
      </c>
      <c r="AW320" s="11" t="s">
        <v>32</v>
      </c>
      <c r="AX320" s="11" t="s">
        <v>76</v>
      </c>
      <c r="AY320" s="249" t="s">
        <v>138</v>
      </c>
    </row>
    <row r="321" s="12" customFormat="1">
      <c r="B321" s="250"/>
      <c r="C321" s="251"/>
      <c r="D321" s="237" t="s">
        <v>148</v>
      </c>
      <c r="E321" s="252" t="s">
        <v>1</v>
      </c>
      <c r="F321" s="253" t="s">
        <v>248</v>
      </c>
      <c r="G321" s="251"/>
      <c r="H321" s="254">
        <v>1.014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AT321" s="260" t="s">
        <v>148</v>
      </c>
      <c r="AU321" s="260" t="s">
        <v>83</v>
      </c>
      <c r="AV321" s="12" t="s">
        <v>85</v>
      </c>
      <c r="AW321" s="12" t="s">
        <v>32</v>
      </c>
      <c r="AX321" s="12" t="s">
        <v>76</v>
      </c>
      <c r="AY321" s="260" t="s">
        <v>138</v>
      </c>
    </row>
    <row r="322" s="11" customFormat="1">
      <c r="B322" s="240"/>
      <c r="C322" s="241"/>
      <c r="D322" s="237" t="s">
        <v>148</v>
      </c>
      <c r="E322" s="242" t="s">
        <v>1</v>
      </c>
      <c r="F322" s="243" t="s">
        <v>222</v>
      </c>
      <c r="G322" s="241"/>
      <c r="H322" s="242" t="s">
        <v>1</v>
      </c>
      <c r="I322" s="244"/>
      <c r="J322" s="241"/>
      <c r="K322" s="241"/>
      <c r="L322" s="245"/>
      <c r="M322" s="246"/>
      <c r="N322" s="247"/>
      <c r="O322" s="247"/>
      <c r="P322" s="247"/>
      <c r="Q322" s="247"/>
      <c r="R322" s="247"/>
      <c r="S322" s="247"/>
      <c r="T322" s="248"/>
      <c r="AT322" s="249" t="s">
        <v>148</v>
      </c>
      <c r="AU322" s="249" t="s">
        <v>83</v>
      </c>
      <c r="AV322" s="11" t="s">
        <v>83</v>
      </c>
      <c r="AW322" s="11" t="s">
        <v>32</v>
      </c>
      <c r="AX322" s="11" t="s">
        <v>76</v>
      </c>
      <c r="AY322" s="249" t="s">
        <v>138</v>
      </c>
    </row>
    <row r="323" s="12" customFormat="1">
      <c r="B323" s="250"/>
      <c r="C323" s="251"/>
      <c r="D323" s="237" t="s">
        <v>148</v>
      </c>
      <c r="E323" s="252" t="s">
        <v>1</v>
      </c>
      <c r="F323" s="253" t="s">
        <v>249</v>
      </c>
      <c r="G323" s="251"/>
      <c r="H323" s="254">
        <v>215.07499999999999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AT323" s="260" t="s">
        <v>148</v>
      </c>
      <c r="AU323" s="260" t="s">
        <v>83</v>
      </c>
      <c r="AV323" s="12" t="s">
        <v>85</v>
      </c>
      <c r="AW323" s="12" t="s">
        <v>32</v>
      </c>
      <c r="AX323" s="12" t="s">
        <v>76</v>
      </c>
      <c r="AY323" s="260" t="s">
        <v>138</v>
      </c>
    </row>
    <row r="324" s="11" customFormat="1">
      <c r="B324" s="240"/>
      <c r="C324" s="241"/>
      <c r="D324" s="237" t="s">
        <v>148</v>
      </c>
      <c r="E324" s="242" t="s">
        <v>1</v>
      </c>
      <c r="F324" s="243" t="s">
        <v>215</v>
      </c>
      <c r="G324" s="241"/>
      <c r="H324" s="242" t="s">
        <v>1</v>
      </c>
      <c r="I324" s="244"/>
      <c r="J324" s="241"/>
      <c r="K324" s="241"/>
      <c r="L324" s="245"/>
      <c r="M324" s="246"/>
      <c r="N324" s="247"/>
      <c r="O324" s="247"/>
      <c r="P324" s="247"/>
      <c r="Q324" s="247"/>
      <c r="R324" s="247"/>
      <c r="S324" s="247"/>
      <c r="T324" s="248"/>
      <c r="AT324" s="249" t="s">
        <v>148</v>
      </c>
      <c r="AU324" s="249" t="s">
        <v>83</v>
      </c>
      <c r="AV324" s="11" t="s">
        <v>83</v>
      </c>
      <c r="AW324" s="11" t="s">
        <v>32</v>
      </c>
      <c r="AX324" s="11" t="s">
        <v>76</v>
      </c>
      <c r="AY324" s="249" t="s">
        <v>138</v>
      </c>
    </row>
    <row r="325" s="12" customFormat="1">
      <c r="B325" s="250"/>
      <c r="C325" s="251"/>
      <c r="D325" s="237" t="s">
        <v>148</v>
      </c>
      <c r="E325" s="252" t="s">
        <v>1</v>
      </c>
      <c r="F325" s="253" t="s">
        <v>250</v>
      </c>
      <c r="G325" s="251"/>
      <c r="H325" s="254">
        <v>2.6920000000000002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AT325" s="260" t="s">
        <v>148</v>
      </c>
      <c r="AU325" s="260" t="s">
        <v>83</v>
      </c>
      <c r="AV325" s="12" t="s">
        <v>85</v>
      </c>
      <c r="AW325" s="12" t="s">
        <v>32</v>
      </c>
      <c r="AX325" s="12" t="s">
        <v>76</v>
      </c>
      <c r="AY325" s="260" t="s">
        <v>138</v>
      </c>
    </row>
    <row r="326" s="11" customFormat="1">
      <c r="B326" s="240"/>
      <c r="C326" s="241"/>
      <c r="D326" s="237" t="s">
        <v>148</v>
      </c>
      <c r="E326" s="242" t="s">
        <v>1</v>
      </c>
      <c r="F326" s="243" t="s">
        <v>225</v>
      </c>
      <c r="G326" s="241"/>
      <c r="H326" s="242" t="s">
        <v>1</v>
      </c>
      <c r="I326" s="244"/>
      <c r="J326" s="241"/>
      <c r="K326" s="241"/>
      <c r="L326" s="245"/>
      <c r="M326" s="246"/>
      <c r="N326" s="247"/>
      <c r="O326" s="247"/>
      <c r="P326" s="247"/>
      <c r="Q326" s="247"/>
      <c r="R326" s="247"/>
      <c r="S326" s="247"/>
      <c r="T326" s="248"/>
      <c r="AT326" s="249" t="s">
        <v>148</v>
      </c>
      <c r="AU326" s="249" t="s">
        <v>83</v>
      </c>
      <c r="AV326" s="11" t="s">
        <v>83</v>
      </c>
      <c r="AW326" s="11" t="s">
        <v>32</v>
      </c>
      <c r="AX326" s="11" t="s">
        <v>76</v>
      </c>
      <c r="AY326" s="249" t="s">
        <v>138</v>
      </c>
    </row>
    <row r="327" s="12" customFormat="1">
      <c r="B327" s="250"/>
      <c r="C327" s="251"/>
      <c r="D327" s="237" t="s">
        <v>148</v>
      </c>
      <c r="E327" s="252" t="s">
        <v>1</v>
      </c>
      <c r="F327" s="253" t="s">
        <v>251</v>
      </c>
      <c r="G327" s="251"/>
      <c r="H327" s="254">
        <v>424.48200000000003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AT327" s="260" t="s">
        <v>148</v>
      </c>
      <c r="AU327" s="260" t="s">
        <v>83</v>
      </c>
      <c r="AV327" s="12" t="s">
        <v>85</v>
      </c>
      <c r="AW327" s="12" t="s">
        <v>32</v>
      </c>
      <c r="AX327" s="12" t="s">
        <v>76</v>
      </c>
      <c r="AY327" s="260" t="s">
        <v>138</v>
      </c>
    </row>
    <row r="328" s="12" customFormat="1">
      <c r="B328" s="250"/>
      <c r="C328" s="251"/>
      <c r="D328" s="237" t="s">
        <v>148</v>
      </c>
      <c r="E328" s="252" t="s">
        <v>1</v>
      </c>
      <c r="F328" s="253" t="s">
        <v>252</v>
      </c>
      <c r="G328" s="251"/>
      <c r="H328" s="254">
        <v>16.006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AT328" s="260" t="s">
        <v>148</v>
      </c>
      <c r="AU328" s="260" t="s">
        <v>83</v>
      </c>
      <c r="AV328" s="12" t="s">
        <v>85</v>
      </c>
      <c r="AW328" s="12" t="s">
        <v>32</v>
      </c>
      <c r="AX328" s="12" t="s">
        <v>76</v>
      </c>
      <c r="AY328" s="260" t="s">
        <v>138</v>
      </c>
    </row>
    <row r="329" s="11" customFormat="1">
      <c r="B329" s="240"/>
      <c r="C329" s="241"/>
      <c r="D329" s="237" t="s">
        <v>148</v>
      </c>
      <c r="E329" s="242" t="s">
        <v>1</v>
      </c>
      <c r="F329" s="243" t="s">
        <v>215</v>
      </c>
      <c r="G329" s="241"/>
      <c r="H329" s="242" t="s">
        <v>1</v>
      </c>
      <c r="I329" s="244"/>
      <c r="J329" s="241"/>
      <c r="K329" s="241"/>
      <c r="L329" s="245"/>
      <c r="M329" s="246"/>
      <c r="N329" s="247"/>
      <c r="O329" s="247"/>
      <c r="P329" s="247"/>
      <c r="Q329" s="247"/>
      <c r="R329" s="247"/>
      <c r="S329" s="247"/>
      <c r="T329" s="248"/>
      <c r="AT329" s="249" t="s">
        <v>148</v>
      </c>
      <c r="AU329" s="249" t="s">
        <v>83</v>
      </c>
      <c r="AV329" s="11" t="s">
        <v>83</v>
      </c>
      <c r="AW329" s="11" t="s">
        <v>32</v>
      </c>
      <c r="AX329" s="11" t="s">
        <v>76</v>
      </c>
      <c r="AY329" s="249" t="s">
        <v>138</v>
      </c>
    </row>
    <row r="330" s="12" customFormat="1">
      <c r="B330" s="250"/>
      <c r="C330" s="251"/>
      <c r="D330" s="237" t="s">
        <v>148</v>
      </c>
      <c r="E330" s="252" t="s">
        <v>1</v>
      </c>
      <c r="F330" s="253" t="s">
        <v>253</v>
      </c>
      <c r="G330" s="251"/>
      <c r="H330" s="254">
        <v>3.5950000000000002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AT330" s="260" t="s">
        <v>148</v>
      </c>
      <c r="AU330" s="260" t="s">
        <v>83</v>
      </c>
      <c r="AV330" s="12" t="s">
        <v>85</v>
      </c>
      <c r="AW330" s="12" t="s">
        <v>32</v>
      </c>
      <c r="AX330" s="12" t="s">
        <v>76</v>
      </c>
      <c r="AY330" s="260" t="s">
        <v>138</v>
      </c>
    </row>
    <row r="331" s="11" customFormat="1">
      <c r="B331" s="240"/>
      <c r="C331" s="241"/>
      <c r="D331" s="237" t="s">
        <v>148</v>
      </c>
      <c r="E331" s="242" t="s">
        <v>1</v>
      </c>
      <c r="F331" s="243" t="s">
        <v>228</v>
      </c>
      <c r="G331" s="241"/>
      <c r="H331" s="242" t="s">
        <v>1</v>
      </c>
      <c r="I331" s="244"/>
      <c r="J331" s="241"/>
      <c r="K331" s="241"/>
      <c r="L331" s="245"/>
      <c r="M331" s="246"/>
      <c r="N331" s="247"/>
      <c r="O331" s="247"/>
      <c r="P331" s="247"/>
      <c r="Q331" s="247"/>
      <c r="R331" s="247"/>
      <c r="S331" s="247"/>
      <c r="T331" s="248"/>
      <c r="AT331" s="249" t="s">
        <v>148</v>
      </c>
      <c r="AU331" s="249" t="s">
        <v>83</v>
      </c>
      <c r="AV331" s="11" t="s">
        <v>83</v>
      </c>
      <c r="AW331" s="11" t="s">
        <v>32</v>
      </c>
      <c r="AX331" s="11" t="s">
        <v>76</v>
      </c>
      <c r="AY331" s="249" t="s">
        <v>138</v>
      </c>
    </row>
    <row r="332" s="12" customFormat="1">
      <c r="B332" s="250"/>
      <c r="C332" s="251"/>
      <c r="D332" s="237" t="s">
        <v>148</v>
      </c>
      <c r="E332" s="252" t="s">
        <v>1</v>
      </c>
      <c r="F332" s="253" t="s">
        <v>254</v>
      </c>
      <c r="G332" s="251"/>
      <c r="H332" s="254">
        <v>75.192999999999998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AT332" s="260" t="s">
        <v>148</v>
      </c>
      <c r="AU332" s="260" t="s">
        <v>83</v>
      </c>
      <c r="AV332" s="12" t="s">
        <v>85</v>
      </c>
      <c r="AW332" s="12" t="s">
        <v>32</v>
      </c>
      <c r="AX332" s="12" t="s">
        <v>76</v>
      </c>
      <c r="AY332" s="260" t="s">
        <v>138</v>
      </c>
    </row>
    <row r="333" s="12" customFormat="1">
      <c r="B333" s="250"/>
      <c r="C333" s="251"/>
      <c r="D333" s="237" t="s">
        <v>148</v>
      </c>
      <c r="E333" s="252" t="s">
        <v>1</v>
      </c>
      <c r="F333" s="253" t="s">
        <v>255</v>
      </c>
      <c r="G333" s="251"/>
      <c r="H333" s="254">
        <v>10.004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AT333" s="260" t="s">
        <v>148</v>
      </c>
      <c r="AU333" s="260" t="s">
        <v>83</v>
      </c>
      <c r="AV333" s="12" t="s">
        <v>85</v>
      </c>
      <c r="AW333" s="12" t="s">
        <v>32</v>
      </c>
      <c r="AX333" s="12" t="s">
        <v>76</v>
      </c>
      <c r="AY333" s="260" t="s">
        <v>138</v>
      </c>
    </row>
    <row r="334" s="11" customFormat="1">
      <c r="B334" s="240"/>
      <c r="C334" s="241"/>
      <c r="D334" s="237" t="s">
        <v>148</v>
      </c>
      <c r="E334" s="242" t="s">
        <v>1</v>
      </c>
      <c r="F334" s="243" t="s">
        <v>215</v>
      </c>
      <c r="G334" s="241"/>
      <c r="H334" s="242" t="s">
        <v>1</v>
      </c>
      <c r="I334" s="244"/>
      <c r="J334" s="241"/>
      <c r="K334" s="241"/>
      <c r="L334" s="245"/>
      <c r="M334" s="246"/>
      <c r="N334" s="247"/>
      <c r="O334" s="247"/>
      <c r="P334" s="247"/>
      <c r="Q334" s="247"/>
      <c r="R334" s="247"/>
      <c r="S334" s="247"/>
      <c r="T334" s="248"/>
      <c r="AT334" s="249" t="s">
        <v>148</v>
      </c>
      <c r="AU334" s="249" t="s">
        <v>83</v>
      </c>
      <c r="AV334" s="11" t="s">
        <v>83</v>
      </c>
      <c r="AW334" s="11" t="s">
        <v>32</v>
      </c>
      <c r="AX334" s="11" t="s">
        <v>76</v>
      </c>
      <c r="AY334" s="249" t="s">
        <v>138</v>
      </c>
    </row>
    <row r="335" s="12" customFormat="1">
      <c r="B335" s="250"/>
      <c r="C335" s="251"/>
      <c r="D335" s="237" t="s">
        <v>148</v>
      </c>
      <c r="E335" s="252" t="s">
        <v>1</v>
      </c>
      <c r="F335" s="253" t="s">
        <v>256</v>
      </c>
      <c r="G335" s="251"/>
      <c r="H335" s="254">
        <v>1.1810000000000001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AT335" s="260" t="s">
        <v>148</v>
      </c>
      <c r="AU335" s="260" t="s">
        <v>83</v>
      </c>
      <c r="AV335" s="12" t="s">
        <v>85</v>
      </c>
      <c r="AW335" s="12" t="s">
        <v>32</v>
      </c>
      <c r="AX335" s="12" t="s">
        <v>76</v>
      </c>
      <c r="AY335" s="260" t="s">
        <v>138</v>
      </c>
    </row>
    <row r="336" s="1" customFormat="1" ht="24" customHeight="1">
      <c r="B336" s="36"/>
      <c r="C336" s="224" t="s">
        <v>162</v>
      </c>
      <c r="D336" s="224" t="s">
        <v>140</v>
      </c>
      <c r="E336" s="225" t="s">
        <v>279</v>
      </c>
      <c r="F336" s="226" t="s">
        <v>280</v>
      </c>
      <c r="G336" s="227" t="s">
        <v>174</v>
      </c>
      <c r="H336" s="228">
        <v>1196.7919999999999</v>
      </c>
      <c r="I336" s="229"/>
      <c r="J336" s="230">
        <f>ROUND(I336*H336,2)</f>
        <v>0</v>
      </c>
      <c r="K336" s="226" t="s">
        <v>144</v>
      </c>
      <c r="L336" s="41"/>
      <c r="M336" s="231" t="s">
        <v>1</v>
      </c>
      <c r="N336" s="232" t="s">
        <v>41</v>
      </c>
      <c r="O336" s="84"/>
      <c r="P336" s="233">
        <f>O336*H336</f>
        <v>0</v>
      </c>
      <c r="Q336" s="233">
        <v>0</v>
      </c>
      <c r="R336" s="233">
        <f>Q336*H336</f>
        <v>0</v>
      </c>
      <c r="S336" s="233">
        <v>0</v>
      </c>
      <c r="T336" s="234">
        <f>S336*H336</f>
        <v>0</v>
      </c>
      <c r="AR336" s="235" t="s">
        <v>139</v>
      </c>
      <c r="AT336" s="235" t="s">
        <v>140</v>
      </c>
      <c r="AU336" s="235" t="s">
        <v>83</v>
      </c>
      <c r="AY336" s="15" t="s">
        <v>138</v>
      </c>
      <c r="BE336" s="236">
        <f>IF(N336="základní",J336,0)</f>
        <v>0</v>
      </c>
      <c r="BF336" s="236">
        <f>IF(N336="snížená",J336,0)</f>
        <v>0</v>
      </c>
      <c r="BG336" s="236">
        <f>IF(N336="zákl. přenesená",J336,0)</f>
        <v>0</v>
      </c>
      <c r="BH336" s="236">
        <f>IF(N336="sníž. přenesená",J336,0)</f>
        <v>0</v>
      </c>
      <c r="BI336" s="236">
        <f>IF(N336="nulová",J336,0)</f>
        <v>0</v>
      </c>
      <c r="BJ336" s="15" t="s">
        <v>83</v>
      </c>
      <c r="BK336" s="236">
        <f>ROUND(I336*H336,2)</f>
        <v>0</v>
      </c>
      <c r="BL336" s="15" t="s">
        <v>139</v>
      </c>
      <c r="BM336" s="235" t="s">
        <v>281</v>
      </c>
    </row>
    <row r="337" s="1" customFormat="1">
      <c r="B337" s="36"/>
      <c r="C337" s="37"/>
      <c r="D337" s="237" t="s">
        <v>146</v>
      </c>
      <c r="E337" s="37"/>
      <c r="F337" s="238" t="s">
        <v>282</v>
      </c>
      <c r="G337" s="37"/>
      <c r="H337" s="37"/>
      <c r="I337" s="149"/>
      <c r="J337" s="37"/>
      <c r="K337" s="37"/>
      <c r="L337" s="41"/>
      <c r="M337" s="239"/>
      <c r="N337" s="84"/>
      <c r="O337" s="84"/>
      <c r="P337" s="84"/>
      <c r="Q337" s="84"/>
      <c r="R337" s="84"/>
      <c r="S337" s="84"/>
      <c r="T337" s="85"/>
      <c r="AT337" s="15" t="s">
        <v>146</v>
      </c>
      <c r="AU337" s="15" t="s">
        <v>83</v>
      </c>
    </row>
    <row r="338" s="12" customFormat="1">
      <c r="B338" s="250"/>
      <c r="C338" s="251"/>
      <c r="D338" s="237" t="s">
        <v>148</v>
      </c>
      <c r="E338" s="252" t="s">
        <v>1</v>
      </c>
      <c r="F338" s="253" t="s">
        <v>283</v>
      </c>
      <c r="G338" s="251"/>
      <c r="H338" s="254">
        <v>3989.3049999999998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AT338" s="260" t="s">
        <v>148</v>
      </c>
      <c r="AU338" s="260" t="s">
        <v>83</v>
      </c>
      <c r="AV338" s="12" t="s">
        <v>85</v>
      </c>
      <c r="AW338" s="12" t="s">
        <v>32</v>
      </c>
      <c r="AX338" s="12" t="s">
        <v>76</v>
      </c>
      <c r="AY338" s="260" t="s">
        <v>138</v>
      </c>
    </row>
    <row r="339" s="12" customFormat="1">
      <c r="B339" s="250"/>
      <c r="C339" s="251"/>
      <c r="D339" s="237" t="s">
        <v>148</v>
      </c>
      <c r="E339" s="251"/>
      <c r="F339" s="253" t="s">
        <v>284</v>
      </c>
      <c r="G339" s="251"/>
      <c r="H339" s="254">
        <v>1196.7919999999999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AT339" s="260" t="s">
        <v>148</v>
      </c>
      <c r="AU339" s="260" t="s">
        <v>83</v>
      </c>
      <c r="AV339" s="12" t="s">
        <v>85</v>
      </c>
      <c r="AW339" s="12" t="s">
        <v>4</v>
      </c>
      <c r="AX339" s="12" t="s">
        <v>83</v>
      </c>
      <c r="AY339" s="260" t="s">
        <v>138</v>
      </c>
    </row>
    <row r="340" s="1" customFormat="1" ht="16.5" customHeight="1">
      <c r="B340" s="36"/>
      <c r="C340" s="224" t="s">
        <v>7</v>
      </c>
      <c r="D340" s="224" t="s">
        <v>140</v>
      </c>
      <c r="E340" s="225" t="s">
        <v>285</v>
      </c>
      <c r="F340" s="226" t="s">
        <v>286</v>
      </c>
      <c r="G340" s="227" t="s">
        <v>174</v>
      </c>
      <c r="H340" s="228">
        <v>272.86900000000003</v>
      </c>
      <c r="I340" s="229"/>
      <c r="J340" s="230">
        <f>ROUND(I340*H340,2)</f>
        <v>0</v>
      </c>
      <c r="K340" s="226" t="s">
        <v>144</v>
      </c>
      <c r="L340" s="41"/>
      <c r="M340" s="231" t="s">
        <v>1</v>
      </c>
      <c r="N340" s="232" t="s">
        <v>41</v>
      </c>
      <c r="O340" s="84"/>
      <c r="P340" s="233">
        <f>O340*H340</f>
        <v>0</v>
      </c>
      <c r="Q340" s="233">
        <v>0.0103</v>
      </c>
      <c r="R340" s="233">
        <f>Q340*H340</f>
        <v>2.8105507000000003</v>
      </c>
      <c r="S340" s="233">
        <v>0</v>
      </c>
      <c r="T340" s="234">
        <f>S340*H340</f>
        <v>0</v>
      </c>
      <c r="AR340" s="235" t="s">
        <v>139</v>
      </c>
      <c r="AT340" s="235" t="s">
        <v>140</v>
      </c>
      <c r="AU340" s="235" t="s">
        <v>83</v>
      </c>
      <c r="AY340" s="15" t="s">
        <v>138</v>
      </c>
      <c r="BE340" s="236">
        <f>IF(N340="základní",J340,0)</f>
        <v>0</v>
      </c>
      <c r="BF340" s="236">
        <f>IF(N340="snížená",J340,0)</f>
        <v>0</v>
      </c>
      <c r="BG340" s="236">
        <f>IF(N340="zákl. přenesená",J340,0)</f>
        <v>0</v>
      </c>
      <c r="BH340" s="236">
        <f>IF(N340="sníž. přenesená",J340,0)</f>
        <v>0</v>
      </c>
      <c r="BI340" s="236">
        <f>IF(N340="nulová",J340,0)</f>
        <v>0</v>
      </c>
      <c r="BJ340" s="15" t="s">
        <v>83</v>
      </c>
      <c r="BK340" s="236">
        <f>ROUND(I340*H340,2)</f>
        <v>0</v>
      </c>
      <c r="BL340" s="15" t="s">
        <v>139</v>
      </c>
      <c r="BM340" s="235" t="s">
        <v>287</v>
      </c>
    </row>
    <row r="341" s="1" customFormat="1">
      <c r="B341" s="36"/>
      <c r="C341" s="37"/>
      <c r="D341" s="237" t="s">
        <v>146</v>
      </c>
      <c r="E341" s="37"/>
      <c r="F341" s="238" t="s">
        <v>288</v>
      </c>
      <c r="G341" s="37"/>
      <c r="H341" s="37"/>
      <c r="I341" s="149"/>
      <c r="J341" s="37"/>
      <c r="K341" s="37"/>
      <c r="L341" s="41"/>
      <c r="M341" s="239"/>
      <c r="N341" s="84"/>
      <c r="O341" s="84"/>
      <c r="P341" s="84"/>
      <c r="Q341" s="84"/>
      <c r="R341" s="84"/>
      <c r="S341" s="84"/>
      <c r="T341" s="85"/>
      <c r="AT341" s="15" t="s">
        <v>146</v>
      </c>
      <c r="AU341" s="15" t="s">
        <v>83</v>
      </c>
    </row>
    <row r="342" s="11" customFormat="1">
      <c r="B342" s="240"/>
      <c r="C342" s="241"/>
      <c r="D342" s="237" t="s">
        <v>148</v>
      </c>
      <c r="E342" s="242" t="s">
        <v>1</v>
      </c>
      <c r="F342" s="243" t="s">
        <v>177</v>
      </c>
      <c r="G342" s="241"/>
      <c r="H342" s="242" t="s">
        <v>1</v>
      </c>
      <c r="I342" s="244"/>
      <c r="J342" s="241"/>
      <c r="K342" s="241"/>
      <c r="L342" s="245"/>
      <c r="M342" s="246"/>
      <c r="N342" s="247"/>
      <c r="O342" s="247"/>
      <c r="P342" s="247"/>
      <c r="Q342" s="247"/>
      <c r="R342" s="247"/>
      <c r="S342" s="247"/>
      <c r="T342" s="248"/>
      <c r="AT342" s="249" t="s">
        <v>148</v>
      </c>
      <c r="AU342" s="249" t="s">
        <v>83</v>
      </c>
      <c r="AV342" s="11" t="s">
        <v>83</v>
      </c>
      <c r="AW342" s="11" t="s">
        <v>32</v>
      </c>
      <c r="AX342" s="11" t="s">
        <v>76</v>
      </c>
      <c r="AY342" s="249" t="s">
        <v>138</v>
      </c>
    </row>
    <row r="343" s="11" customFormat="1">
      <c r="B343" s="240"/>
      <c r="C343" s="241"/>
      <c r="D343" s="237" t="s">
        <v>148</v>
      </c>
      <c r="E343" s="242" t="s">
        <v>1</v>
      </c>
      <c r="F343" s="243" t="s">
        <v>209</v>
      </c>
      <c r="G343" s="241"/>
      <c r="H343" s="242" t="s">
        <v>1</v>
      </c>
      <c r="I343" s="244"/>
      <c r="J343" s="241"/>
      <c r="K343" s="241"/>
      <c r="L343" s="245"/>
      <c r="M343" s="246"/>
      <c r="N343" s="247"/>
      <c r="O343" s="247"/>
      <c r="P343" s="247"/>
      <c r="Q343" s="247"/>
      <c r="R343" s="247"/>
      <c r="S343" s="247"/>
      <c r="T343" s="248"/>
      <c r="AT343" s="249" t="s">
        <v>148</v>
      </c>
      <c r="AU343" s="249" t="s">
        <v>83</v>
      </c>
      <c r="AV343" s="11" t="s">
        <v>83</v>
      </c>
      <c r="AW343" s="11" t="s">
        <v>32</v>
      </c>
      <c r="AX343" s="11" t="s">
        <v>76</v>
      </c>
      <c r="AY343" s="249" t="s">
        <v>138</v>
      </c>
    </row>
    <row r="344" s="12" customFormat="1">
      <c r="B344" s="250"/>
      <c r="C344" s="251"/>
      <c r="D344" s="237" t="s">
        <v>148</v>
      </c>
      <c r="E344" s="252" t="s">
        <v>1</v>
      </c>
      <c r="F344" s="253" t="s">
        <v>289</v>
      </c>
      <c r="G344" s="251"/>
      <c r="H344" s="254">
        <v>42.963000000000001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AT344" s="260" t="s">
        <v>148</v>
      </c>
      <c r="AU344" s="260" t="s">
        <v>83</v>
      </c>
      <c r="AV344" s="12" t="s">
        <v>85</v>
      </c>
      <c r="AW344" s="12" t="s">
        <v>32</v>
      </c>
      <c r="AX344" s="12" t="s">
        <v>76</v>
      </c>
      <c r="AY344" s="260" t="s">
        <v>138</v>
      </c>
    </row>
    <row r="345" s="12" customFormat="1">
      <c r="B345" s="250"/>
      <c r="C345" s="251"/>
      <c r="D345" s="237" t="s">
        <v>148</v>
      </c>
      <c r="E345" s="252" t="s">
        <v>1</v>
      </c>
      <c r="F345" s="253" t="s">
        <v>290</v>
      </c>
      <c r="G345" s="251"/>
      <c r="H345" s="254">
        <v>4.4089999999999998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AT345" s="260" t="s">
        <v>148</v>
      </c>
      <c r="AU345" s="260" t="s">
        <v>83</v>
      </c>
      <c r="AV345" s="12" t="s">
        <v>85</v>
      </c>
      <c r="AW345" s="12" t="s">
        <v>32</v>
      </c>
      <c r="AX345" s="12" t="s">
        <v>76</v>
      </c>
      <c r="AY345" s="260" t="s">
        <v>138</v>
      </c>
    </row>
    <row r="346" s="11" customFormat="1">
      <c r="B346" s="240"/>
      <c r="C346" s="241"/>
      <c r="D346" s="237" t="s">
        <v>148</v>
      </c>
      <c r="E346" s="242" t="s">
        <v>1</v>
      </c>
      <c r="F346" s="243" t="s">
        <v>213</v>
      </c>
      <c r="G346" s="241"/>
      <c r="H346" s="242" t="s">
        <v>1</v>
      </c>
      <c r="I346" s="244"/>
      <c r="J346" s="241"/>
      <c r="K346" s="241"/>
      <c r="L346" s="245"/>
      <c r="M346" s="246"/>
      <c r="N346" s="247"/>
      <c r="O346" s="247"/>
      <c r="P346" s="247"/>
      <c r="Q346" s="247"/>
      <c r="R346" s="247"/>
      <c r="S346" s="247"/>
      <c r="T346" s="248"/>
      <c r="AT346" s="249" t="s">
        <v>148</v>
      </c>
      <c r="AU346" s="249" t="s">
        <v>83</v>
      </c>
      <c r="AV346" s="11" t="s">
        <v>83</v>
      </c>
      <c r="AW346" s="11" t="s">
        <v>32</v>
      </c>
      <c r="AX346" s="11" t="s">
        <v>76</v>
      </c>
      <c r="AY346" s="249" t="s">
        <v>138</v>
      </c>
    </row>
    <row r="347" s="12" customFormat="1">
      <c r="B347" s="250"/>
      <c r="C347" s="251"/>
      <c r="D347" s="237" t="s">
        <v>148</v>
      </c>
      <c r="E347" s="252" t="s">
        <v>1</v>
      </c>
      <c r="F347" s="253" t="s">
        <v>291</v>
      </c>
      <c r="G347" s="251"/>
      <c r="H347" s="254">
        <v>24.805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AT347" s="260" t="s">
        <v>148</v>
      </c>
      <c r="AU347" s="260" t="s">
        <v>83</v>
      </c>
      <c r="AV347" s="12" t="s">
        <v>85</v>
      </c>
      <c r="AW347" s="12" t="s">
        <v>32</v>
      </c>
      <c r="AX347" s="12" t="s">
        <v>76</v>
      </c>
      <c r="AY347" s="260" t="s">
        <v>138</v>
      </c>
    </row>
    <row r="348" s="12" customFormat="1">
      <c r="B348" s="250"/>
      <c r="C348" s="251"/>
      <c r="D348" s="237" t="s">
        <v>148</v>
      </c>
      <c r="E348" s="252" t="s">
        <v>1</v>
      </c>
      <c r="F348" s="253" t="s">
        <v>292</v>
      </c>
      <c r="G348" s="251"/>
      <c r="H348" s="254">
        <v>1.3340000000000001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AT348" s="260" t="s">
        <v>148</v>
      </c>
      <c r="AU348" s="260" t="s">
        <v>83</v>
      </c>
      <c r="AV348" s="12" t="s">
        <v>85</v>
      </c>
      <c r="AW348" s="12" t="s">
        <v>32</v>
      </c>
      <c r="AX348" s="12" t="s">
        <v>76</v>
      </c>
      <c r="AY348" s="260" t="s">
        <v>138</v>
      </c>
    </row>
    <row r="349" s="11" customFormat="1">
      <c r="B349" s="240"/>
      <c r="C349" s="241"/>
      <c r="D349" s="237" t="s">
        <v>148</v>
      </c>
      <c r="E349" s="242" t="s">
        <v>1</v>
      </c>
      <c r="F349" s="243" t="s">
        <v>217</v>
      </c>
      <c r="G349" s="241"/>
      <c r="H349" s="242" t="s">
        <v>1</v>
      </c>
      <c r="I349" s="244"/>
      <c r="J349" s="241"/>
      <c r="K349" s="241"/>
      <c r="L349" s="245"/>
      <c r="M349" s="246"/>
      <c r="N349" s="247"/>
      <c r="O349" s="247"/>
      <c r="P349" s="247"/>
      <c r="Q349" s="247"/>
      <c r="R349" s="247"/>
      <c r="S349" s="247"/>
      <c r="T349" s="248"/>
      <c r="AT349" s="249" t="s">
        <v>148</v>
      </c>
      <c r="AU349" s="249" t="s">
        <v>83</v>
      </c>
      <c r="AV349" s="11" t="s">
        <v>83</v>
      </c>
      <c r="AW349" s="11" t="s">
        <v>32</v>
      </c>
      <c r="AX349" s="11" t="s">
        <v>76</v>
      </c>
      <c r="AY349" s="249" t="s">
        <v>138</v>
      </c>
    </row>
    <row r="350" s="12" customFormat="1">
      <c r="B350" s="250"/>
      <c r="C350" s="251"/>
      <c r="D350" s="237" t="s">
        <v>148</v>
      </c>
      <c r="E350" s="252" t="s">
        <v>1</v>
      </c>
      <c r="F350" s="253" t="s">
        <v>293</v>
      </c>
      <c r="G350" s="251"/>
      <c r="H350" s="254">
        <v>2.1059999999999999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AT350" s="260" t="s">
        <v>148</v>
      </c>
      <c r="AU350" s="260" t="s">
        <v>83</v>
      </c>
      <c r="AV350" s="12" t="s">
        <v>85</v>
      </c>
      <c r="AW350" s="12" t="s">
        <v>32</v>
      </c>
      <c r="AX350" s="12" t="s">
        <v>76</v>
      </c>
      <c r="AY350" s="260" t="s">
        <v>138</v>
      </c>
    </row>
    <row r="351" s="12" customFormat="1">
      <c r="B351" s="250"/>
      <c r="C351" s="251"/>
      <c r="D351" s="237" t="s">
        <v>148</v>
      </c>
      <c r="E351" s="252" t="s">
        <v>1</v>
      </c>
      <c r="F351" s="253" t="s">
        <v>294</v>
      </c>
      <c r="G351" s="251"/>
      <c r="H351" s="254">
        <v>5.04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AT351" s="260" t="s">
        <v>148</v>
      </c>
      <c r="AU351" s="260" t="s">
        <v>83</v>
      </c>
      <c r="AV351" s="12" t="s">
        <v>85</v>
      </c>
      <c r="AW351" s="12" t="s">
        <v>32</v>
      </c>
      <c r="AX351" s="12" t="s">
        <v>76</v>
      </c>
      <c r="AY351" s="260" t="s">
        <v>138</v>
      </c>
    </row>
    <row r="352" s="11" customFormat="1">
      <c r="B352" s="240"/>
      <c r="C352" s="241"/>
      <c r="D352" s="237" t="s">
        <v>148</v>
      </c>
      <c r="E352" s="242" t="s">
        <v>1</v>
      </c>
      <c r="F352" s="243" t="s">
        <v>215</v>
      </c>
      <c r="G352" s="241"/>
      <c r="H352" s="242" t="s">
        <v>1</v>
      </c>
      <c r="I352" s="244"/>
      <c r="J352" s="241"/>
      <c r="K352" s="241"/>
      <c r="L352" s="245"/>
      <c r="M352" s="246"/>
      <c r="N352" s="247"/>
      <c r="O352" s="247"/>
      <c r="P352" s="247"/>
      <c r="Q352" s="247"/>
      <c r="R352" s="247"/>
      <c r="S352" s="247"/>
      <c r="T352" s="248"/>
      <c r="AT352" s="249" t="s">
        <v>148</v>
      </c>
      <c r="AU352" s="249" t="s">
        <v>83</v>
      </c>
      <c r="AV352" s="11" t="s">
        <v>83</v>
      </c>
      <c r="AW352" s="11" t="s">
        <v>32</v>
      </c>
      <c r="AX352" s="11" t="s">
        <v>76</v>
      </c>
      <c r="AY352" s="249" t="s">
        <v>138</v>
      </c>
    </row>
    <row r="353" s="12" customFormat="1">
      <c r="B353" s="250"/>
      <c r="C353" s="251"/>
      <c r="D353" s="237" t="s">
        <v>148</v>
      </c>
      <c r="E353" s="252" t="s">
        <v>1</v>
      </c>
      <c r="F353" s="253" t="s">
        <v>295</v>
      </c>
      <c r="G353" s="251"/>
      <c r="H353" s="254">
        <v>0.13600000000000001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AT353" s="260" t="s">
        <v>148</v>
      </c>
      <c r="AU353" s="260" t="s">
        <v>83</v>
      </c>
      <c r="AV353" s="12" t="s">
        <v>85</v>
      </c>
      <c r="AW353" s="12" t="s">
        <v>32</v>
      </c>
      <c r="AX353" s="12" t="s">
        <v>76</v>
      </c>
      <c r="AY353" s="260" t="s">
        <v>138</v>
      </c>
    </row>
    <row r="354" s="11" customFormat="1">
      <c r="B354" s="240"/>
      <c r="C354" s="241"/>
      <c r="D354" s="237" t="s">
        <v>148</v>
      </c>
      <c r="E354" s="242" t="s">
        <v>1</v>
      </c>
      <c r="F354" s="243" t="s">
        <v>220</v>
      </c>
      <c r="G354" s="241"/>
      <c r="H354" s="242" t="s">
        <v>1</v>
      </c>
      <c r="I354" s="244"/>
      <c r="J354" s="241"/>
      <c r="K354" s="241"/>
      <c r="L354" s="245"/>
      <c r="M354" s="246"/>
      <c r="N354" s="247"/>
      <c r="O354" s="247"/>
      <c r="P354" s="247"/>
      <c r="Q354" s="247"/>
      <c r="R354" s="247"/>
      <c r="S354" s="247"/>
      <c r="T354" s="248"/>
      <c r="AT354" s="249" t="s">
        <v>148</v>
      </c>
      <c r="AU354" s="249" t="s">
        <v>83</v>
      </c>
      <c r="AV354" s="11" t="s">
        <v>83</v>
      </c>
      <c r="AW354" s="11" t="s">
        <v>32</v>
      </c>
      <c r="AX354" s="11" t="s">
        <v>76</v>
      </c>
      <c r="AY354" s="249" t="s">
        <v>138</v>
      </c>
    </row>
    <row r="355" s="12" customFormat="1">
      <c r="B355" s="250"/>
      <c r="C355" s="251"/>
      <c r="D355" s="237" t="s">
        <v>148</v>
      </c>
      <c r="E355" s="252" t="s">
        <v>1</v>
      </c>
      <c r="F355" s="253" t="s">
        <v>296</v>
      </c>
      <c r="G355" s="251"/>
      <c r="H355" s="254">
        <v>25.577999999999999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AT355" s="260" t="s">
        <v>148</v>
      </c>
      <c r="AU355" s="260" t="s">
        <v>83</v>
      </c>
      <c r="AV355" s="12" t="s">
        <v>85</v>
      </c>
      <c r="AW355" s="12" t="s">
        <v>32</v>
      </c>
      <c r="AX355" s="12" t="s">
        <v>76</v>
      </c>
      <c r="AY355" s="260" t="s">
        <v>138</v>
      </c>
    </row>
    <row r="356" s="11" customFormat="1">
      <c r="B356" s="240"/>
      <c r="C356" s="241"/>
      <c r="D356" s="237" t="s">
        <v>148</v>
      </c>
      <c r="E356" s="242" t="s">
        <v>1</v>
      </c>
      <c r="F356" s="243" t="s">
        <v>215</v>
      </c>
      <c r="G356" s="241"/>
      <c r="H356" s="242" t="s">
        <v>1</v>
      </c>
      <c r="I356" s="244"/>
      <c r="J356" s="241"/>
      <c r="K356" s="241"/>
      <c r="L356" s="245"/>
      <c r="M356" s="246"/>
      <c r="N356" s="247"/>
      <c r="O356" s="247"/>
      <c r="P356" s="247"/>
      <c r="Q356" s="247"/>
      <c r="R356" s="247"/>
      <c r="S356" s="247"/>
      <c r="T356" s="248"/>
      <c r="AT356" s="249" t="s">
        <v>148</v>
      </c>
      <c r="AU356" s="249" t="s">
        <v>83</v>
      </c>
      <c r="AV356" s="11" t="s">
        <v>83</v>
      </c>
      <c r="AW356" s="11" t="s">
        <v>32</v>
      </c>
      <c r="AX356" s="11" t="s">
        <v>76</v>
      </c>
      <c r="AY356" s="249" t="s">
        <v>138</v>
      </c>
    </row>
    <row r="357" s="12" customFormat="1">
      <c r="B357" s="250"/>
      <c r="C357" s="251"/>
      <c r="D357" s="237" t="s">
        <v>148</v>
      </c>
      <c r="E357" s="252" t="s">
        <v>1</v>
      </c>
      <c r="F357" s="253" t="s">
        <v>297</v>
      </c>
      <c r="G357" s="251"/>
      <c r="H357" s="254">
        <v>0.22500000000000001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AT357" s="260" t="s">
        <v>148</v>
      </c>
      <c r="AU357" s="260" t="s">
        <v>83</v>
      </c>
      <c r="AV357" s="12" t="s">
        <v>85</v>
      </c>
      <c r="AW357" s="12" t="s">
        <v>32</v>
      </c>
      <c r="AX357" s="12" t="s">
        <v>76</v>
      </c>
      <c r="AY357" s="260" t="s">
        <v>138</v>
      </c>
    </row>
    <row r="358" s="11" customFormat="1">
      <c r="B358" s="240"/>
      <c r="C358" s="241"/>
      <c r="D358" s="237" t="s">
        <v>148</v>
      </c>
      <c r="E358" s="242" t="s">
        <v>1</v>
      </c>
      <c r="F358" s="243" t="s">
        <v>222</v>
      </c>
      <c r="G358" s="241"/>
      <c r="H358" s="242" t="s">
        <v>1</v>
      </c>
      <c r="I358" s="244"/>
      <c r="J358" s="241"/>
      <c r="K358" s="241"/>
      <c r="L358" s="245"/>
      <c r="M358" s="246"/>
      <c r="N358" s="247"/>
      <c r="O358" s="247"/>
      <c r="P358" s="247"/>
      <c r="Q358" s="247"/>
      <c r="R358" s="247"/>
      <c r="S358" s="247"/>
      <c r="T358" s="248"/>
      <c r="AT358" s="249" t="s">
        <v>148</v>
      </c>
      <c r="AU358" s="249" t="s">
        <v>83</v>
      </c>
      <c r="AV358" s="11" t="s">
        <v>83</v>
      </c>
      <c r="AW358" s="11" t="s">
        <v>32</v>
      </c>
      <c r="AX358" s="11" t="s">
        <v>76</v>
      </c>
      <c r="AY358" s="249" t="s">
        <v>138</v>
      </c>
    </row>
    <row r="359" s="12" customFormat="1">
      <c r="B359" s="250"/>
      <c r="C359" s="251"/>
      <c r="D359" s="237" t="s">
        <v>148</v>
      </c>
      <c r="E359" s="252" t="s">
        <v>1</v>
      </c>
      <c r="F359" s="253" t="s">
        <v>298</v>
      </c>
      <c r="G359" s="251"/>
      <c r="H359" s="254">
        <v>47.795000000000002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AT359" s="260" t="s">
        <v>148</v>
      </c>
      <c r="AU359" s="260" t="s">
        <v>83</v>
      </c>
      <c r="AV359" s="12" t="s">
        <v>85</v>
      </c>
      <c r="AW359" s="12" t="s">
        <v>32</v>
      </c>
      <c r="AX359" s="12" t="s">
        <v>76</v>
      </c>
      <c r="AY359" s="260" t="s">
        <v>138</v>
      </c>
    </row>
    <row r="360" s="11" customFormat="1">
      <c r="B360" s="240"/>
      <c r="C360" s="241"/>
      <c r="D360" s="237" t="s">
        <v>148</v>
      </c>
      <c r="E360" s="242" t="s">
        <v>1</v>
      </c>
      <c r="F360" s="243" t="s">
        <v>215</v>
      </c>
      <c r="G360" s="241"/>
      <c r="H360" s="242" t="s">
        <v>1</v>
      </c>
      <c r="I360" s="244"/>
      <c r="J360" s="241"/>
      <c r="K360" s="241"/>
      <c r="L360" s="245"/>
      <c r="M360" s="246"/>
      <c r="N360" s="247"/>
      <c r="O360" s="247"/>
      <c r="P360" s="247"/>
      <c r="Q360" s="247"/>
      <c r="R360" s="247"/>
      <c r="S360" s="247"/>
      <c r="T360" s="248"/>
      <c r="AT360" s="249" t="s">
        <v>148</v>
      </c>
      <c r="AU360" s="249" t="s">
        <v>83</v>
      </c>
      <c r="AV360" s="11" t="s">
        <v>83</v>
      </c>
      <c r="AW360" s="11" t="s">
        <v>32</v>
      </c>
      <c r="AX360" s="11" t="s">
        <v>76</v>
      </c>
      <c r="AY360" s="249" t="s">
        <v>138</v>
      </c>
    </row>
    <row r="361" s="12" customFormat="1">
      <c r="B361" s="250"/>
      <c r="C361" s="251"/>
      <c r="D361" s="237" t="s">
        <v>148</v>
      </c>
      <c r="E361" s="252" t="s">
        <v>1</v>
      </c>
      <c r="F361" s="253" t="s">
        <v>299</v>
      </c>
      <c r="G361" s="251"/>
      <c r="H361" s="254">
        <v>0.59799999999999998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AT361" s="260" t="s">
        <v>148</v>
      </c>
      <c r="AU361" s="260" t="s">
        <v>83</v>
      </c>
      <c r="AV361" s="12" t="s">
        <v>85</v>
      </c>
      <c r="AW361" s="12" t="s">
        <v>32</v>
      </c>
      <c r="AX361" s="12" t="s">
        <v>76</v>
      </c>
      <c r="AY361" s="260" t="s">
        <v>138</v>
      </c>
    </row>
    <row r="362" s="11" customFormat="1">
      <c r="B362" s="240"/>
      <c r="C362" s="241"/>
      <c r="D362" s="237" t="s">
        <v>148</v>
      </c>
      <c r="E362" s="242" t="s">
        <v>1</v>
      </c>
      <c r="F362" s="243" t="s">
        <v>225</v>
      </c>
      <c r="G362" s="241"/>
      <c r="H362" s="242" t="s">
        <v>1</v>
      </c>
      <c r="I362" s="244"/>
      <c r="J362" s="241"/>
      <c r="K362" s="241"/>
      <c r="L362" s="245"/>
      <c r="M362" s="246"/>
      <c r="N362" s="247"/>
      <c r="O362" s="247"/>
      <c r="P362" s="247"/>
      <c r="Q362" s="247"/>
      <c r="R362" s="247"/>
      <c r="S362" s="247"/>
      <c r="T362" s="248"/>
      <c r="AT362" s="249" t="s">
        <v>148</v>
      </c>
      <c r="AU362" s="249" t="s">
        <v>83</v>
      </c>
      <c r="AV362" s="11" t="s">
        <v>83</v>
      </c>
      <c r="AW362" s="11" t="s">
        <v>32</v>
      </c>
      <c r="AX362" s="11" t="s">
        <v>76</v>
      </c>
      <c r="AY362" s="249" t="s">
        <v>138</v>
      </c>
    </row>
    <row r="363" s="12" customFormat="1">
      <c r="B363" s="250"/>
      <c r="C363" s="251"/>
      <c r="D363" s="237" t="s">
        <v>148</v>
      </c>
      <c r="E363" s="252" t="s">
        <v>1</v>
      </c>
      <c r="F363" s="253" t="s">
        <v>300</v>
      </c>
      <c r="G363" s="251"/>
      <c r="H363" s="254">
        <v>94.328999999999994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AT363" s="260" t="s">
        <v>148</v>
      </c>
      <c r="AU363" s="260" t="s">
        <v>83</v>
      </c>
      <c r="AV363" s="12" t="s">
        <v>85</v>
      </c>
      <c r="AW363" s="12" t="s">
        <v>32</v>
      </c>
      <c r="AX363" s="12" t="s">
        <v>76</v>
      </c>
      <c r="AY363" s="260" t="s">
        <v>138</v>
      </c>
    </row>
    <row r="364" s="12" customFormat="1">
      <c r="B364" s="250"/>
      <c r="C364" s="251"/>
      <c r="D364" s="237" t="s">
        <v>148</v>
      </c>
      <c r="E364" s="252" t="s">
        <v>1</v>
      </c>
      <c r="F364" s="253" t="s">
        <v>301</v>
      </c>
      <c r="G364" s="251"/>
      <c r="H364" s="254">
        <v>3.5569999999999999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AT364" s="260" t="s">
        <v>148</v>
      </c>
      <c r="AU364" s="260" t="s">
        <v>83</v>
      </c>
      <c r="AV364" s="12" t="s">
        <v>85</v>
      </c>
      <c r="AW364" s="12" t="s">
        <v>32</v>
      </c>
      <c r="AX364" s="12" t="s">
        <v>76</v>
      </c>
      <c r="AY364" s="260" t="s">
        <v>138</v>
      </c>
    </row>
    <row r="365" s="11" customFormat="1">
      <c r="B365" s="240"/>
      <c r="C365" s="241"/>
      <c r="D365" s="237" t="s">
        <v>148</v>
      </c>
      <c r="E365" s="242" t="s">
        <v>1</v>
      </c>
      <c r="F365" s="243" t="s">
        <v>215</v>
      </c>
      <c r="G365" s="241"/>
      <c r="H365" s="242" t="s">
        <v>1</v>
      </c>
      <c r="I365" s="244"/>
      <c r="J365" s="241"/>
      <c r="K365" s="241"/>
      <c r="L365" s="245"/>
      <c r="M365" s="246"/>
      <c r="N365" s="247"/>
      <c r="O365" s="247"/>
      <c r="P365" s="247"/>
      <c r="Q365" s="247"/>
      <c r="R365" s="247"/>
      <c r="S365" s="247"/>
      <c r="T365" s="248"/>
      <c r="AT365" s="249" t="s">
        <v>148</v>
      </c>
      <c r="AU365" s="249" t="s">
        <v>83</v>
      </c>
      <c r="AV365" s="11" t="s">
        <v>83</v>
      </c>
      <c r="AW365" s="11" t="s">
        <v>32</v>
      </c>
      <c r="AX365" s="11" t="s">
        <v>76</v>
      </c>
      <c r="AY365" s="249" t="s">
        <v>138</v>
      </c>
    </row>
    <row r="366" s="12" customFormat="1">
      <c r="B366" s="250"/>
      <c r="C366" s="251"/>
      <c r="D366" s="237" t="s">
        <v>148</v>
      </c>
      <c r="E366" s="252" t="s">
        <v>1</v>
      </c>
      <c r="F366" s="253" t="s">
        <v>302</v>
      </c>
      <c r="G366" s="251"/>
      <c r="H366" s="254">
        <v>0.79900000000000004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AT366" s="260" t="s">
        <v>148</v>
      </c>
      <c r="AU366" s="260" t="s">
        <v>83</v>
      </c>
      <c r="AV366" s="12" t="s">
        <v>85</v>
      </c>
      <c r="AW366" s="12" t="s">
        <v>32</v>
      </c>
      <c r="AX366" s="12" t="s">
        <v>76</v>
      </c>
      <c r="AY366" s="260" t="s">
        <v>138</v>
      </c>
    </row>
    <row r="367" s="11" customFormat="1">
      <c r="B367" s="240"/>
      <c r="C367" s="241"/>
      <c r="D367" s="237" t="s">
        <v>148</v>
      </c>
      <c r="E367" s="242" t="s">
        <v>1</v>
      </c>
      <c r="F367" s="243" t="s">
        <v>228</v>
      </c>
      <c r="G367" s="241"/>
      <c r="H367" s="242" t="s">
        <v>1</v>
      </c>
      <c r="I367" s="244"/>
      <c r="J367" s="241"/>
      <c r="K367" s="241"/>
      <c r="L367" s="245"/>
      <c r="M367" s="246"/>
      <c r="N367" s="247"/>
      <c r="O367" s="247"/>
      <c r="P367" s="247"/>
      <c r="Q367" s="247"/>
      <c r="R367" s="247"/>
      <c r="S367" s="247"/>
      <c r="T367" s="248"/>
      <c r="AT367" s="249" t="s">
        <v>148</v>
      </c>
      <c r="AU367" s="249" t="s">
        <v>83</v>
      </c>
      <c r="AV367" s="11" t="s">
        <v>83</v>
      </c>
      <c r="AW367" s="11" t="s">
        <v>32</v>
      </c>
      <c r="AX367" s="11" t="s">
        <v>76</v>
      </c>
      <c r="AY367" s="249" t="s">
        <v>138</v>
      </c>
    </row>
    <row r="368" s="12" customFormat="1">
      <c r="B368" s="250"/>
      <c r="C368" s="251"/>
      <c r="D368" s="237" t="s">
        <v>148</v>
      </c>
      <c r="E368" s="252" t="s">
        <v>1</v>
      </c>
      <c r="F368" s="253" t="s">
        <v>303</v>
      </c>
      <c r="G368" s="251"/>
      <c r="H368" s="254">
        <v>16.710000000000001</v>
      </c>
      <c r="I368" s="255"/>
      <c r="J368" s="251"/>
      <c r="K368" s="251"/>
      <c r="L368" s="256"/>
      <c r="M368" s="257"/>
      <c r="N368" s="258"/>
      <c r="O368" s="258"/>
      <c r="P368" s="258"/>
      <c r="Q368" s="258"/>
      <c r="R368" s="258"/>
      <c r="S368" s="258"/>
      <c r="T368" s="259"/>
      <c r="AT368" s="260" t="s">
        <v>148</v>
      </c>
      <c r="AU368" s="260" t="s">
        <v>83</v>
      </c>
      <c r="AV368" s="12" t="s">
        <v>85</v>
      </c>
      <c r="AW368" s="12" t="s">
        <v>32</v>
      </c>
      <c r="AX368" s="12" t="s">
        <v>76</v>
      </c>
      <c r="AY368" s="260" t="s">
        <v>138</v>
      </c>
    </row>
    <row r="369" s="12" customFormat="1">
      <c r="B369" s="250"/>
      <c r="C369" s="251"/>
      <c r="D369" s="237" t="s">
        <v>148</v>
      </c>
      <c r="E369" s="252" t="s">
        <v>1</v>
      </c>
      <c r="F369" s="253" t="s">
        <v>304</v>
      </c>
      <c r="G369" s="251"/>
      <c r="H369" s="254">
        <v>2.2229999999999999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AT369" s="260" t="s">
        <v>148</v>
      </c>
      <c r="AU369" s="260" t="s">
        <v>83</v>
      </c>
      <c r="AV369" s="12" t="s">
        <v>85</v>
      </c>
      <c r="AW369" s="12" t="s">
        <v>32</v>
      </c>
      <c r="AX369" s="12" t="s">
        <v>76</v>
      </c>
      <c r="AY369" s="260" t="s">
        <v>138</v>
      </c>
    </row>
    <row r="370" s="11" customFormat="1">
      <c r="B370" s="240"/>
      <c r="C370" s="241"/>
      <c r="D370" s="237" t="s">
        <v>148</v>
      </c>
      <c r="E370" s="242" t="s">
        <v>1</v>
      </c>
      <c r="F370" s="243" t="s">
        <v>215</v>
      </c>
      <c r="G370" s="241"/>
      <c r="H370" s="242" t="s">
        <v>1</v>
      </c>
      <c r="I370" s="244"/>
      <c r="J370" s="241"/>
      <c r="K370" s="241"/>
      <c r="L370" s="245"/>
      <c r="M370" s="246"/>
      <c r="N370" s="247"/>
      <c r="O370" s="247"/>
      <c r="P370" s="247"/>
      <c r="Q370" s="247"/>
      <c r="R370" s="247"/>
      <c r="S370" s="247"/>
      <c r="T370" s="248"/>
      <c r="AT370" s="249" t="s">
        <v>148</v>
      </c>
      <c r="AU370" s="249" t="s">
        <v>83</v>
      </c>
      <c r="AV370" s="11" t="s">
        <v>83</v>
      </c>
      <c r="AW370" s="11" t="s">
        <v>32</v>
      </c>
      <c r="AX370" s="11" t="s">
        <v>76</v>
      </c>
      <c r="AY370" s="249" t="s">
        <v>138</v>
      </c>
    </row>
    <row r="371" s="12" customFormat="1">
      <c r="B371" s="250"/>
      <c r="C371" s="251"/>
      <c r="D371" s="237" t="s">
        <v>148</v>
      </c>
      <c r="E371" s="252" t="s">
        <v>1</v>
      </c>
      <c r="F371" s="253" t="s">
        <v>305</v>
      </c>
      <c r="G371" s="251"/>
      <c r="H371" s="254">
        <v>0.26200000000000001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AT371" s="260" t="s">
        <v>148</v>
      </c>
      <c r="AU371" s="260" t="s">
        <v>83</v>
      </c>
      <c r="AV371" s="12" t="s">
        <v>85</v>
      </c>
      <c r="AW371" s="12" t="s">
        <v>32</v>
      </c>
      <c r="AX371" s="12" t="s">
        <v>76</v>
      </c>
      <c r="AY371" s="260" t="s">
        <v>138</v>
      </c>
    </row>
    <row r="372" s="1" customFormat="1" ht="16.5" customHeight="1">
      <c r="B372" s="36"/>
      <c r="C372" s="224" t="s">
        <v>306</v>
      </c>
      <c r="D372" s="224" t="s">
        <v>140</v>
      </c>
      <c r="E372" s="225" t="s">
        <v>307</v>
      </c>
      <c r="F372" s="226" t="s">
        <v>308</v>
      </c>
      <c r="G372" s="227" t="s">
        <v>309</v>
      </c>
      <c r="H372" s="228">
        <v>13784.16</v>
      </c>
      <c r="I372" s="229"/>
      <c r="J372" s="230">
        <f>ROUND(I372*H372,2)</f>
        <v>0</v>
      </c>
      <c r="K372" s="226" t="s">
        <v>144</v>
      </c>
      <c r="L372" s="41"/>
      <c r="M372" s="231" t="s">
        <v>1</v>
      </c>
      <c r="N372" s="232" t="s">
        <v>41</v>
      </c>
      <c r="O372" s="84"/>
      <c r="P372" s="233">
        <f>O372*H372</f>
        <v>0</v>
      </c>
      <c r="Q372" s="233">
        <v>0.00058</v>
      </c>
      <c r="R372" s="233">
        <f>Q372*H372</f>
        <v>7.9948128000000001</v>
      </c>
      <c r="S372" s="233">
        <v>0</v>
      </c>
      <c r="T372" s="234">
        <f>S372*H372</f>
        <v>0</v>
      </c>
      <c r="AR372" s="235" t="s">
        <v>139</v>
      </c>
      <c r="AT372" s="235" t="s">
        <v>140</v>
      </c>
      <c r="AU372" s="235" t="s">
        <v>83</v>
      </c>
      <c r="AY372" s="15" t="s">
        <v>138</v>
      </c>
      <c r="BE372" s="236">
        <f>IF(N372="základní",J372,0)</f>
        <v>0</v>
      </c>
      <c r="BF372" s="236">
        <f>IF(N372="snížená",J372,0)</f>
        <v>0</v>
      </c>
      <c r="BG372" s="236">
        <f>IF(N372="zákl. přenesená",J372,0)</f>
        <v>0</v>
      </c>
      <c r="BH372" s="236">
        <f>IF(N372="sníž. přenesená",J372,0)</f>
        <v>0</v>
      </c>
      <c r="BI372" s="236">
        <f>IF(N372="nulová",J372,0)</f>
        <v>0</v>
      </c>
      <c r="BJ372" s="15" t="s">
        <v>83</v>
      </c>
      <c r="BK372" s="236">
        <f>ROUND(I372*H372,2)</f>
        <v>0</v>
      </c>
      <c r="BL372" s="15" t="s">
        <v>139</v>
      </c>
      <c r="BM372" s="235" t="s">
        <v>310</v>
      </c>
    </row>
    <row r="373" s="1" customFormat="1">
      <c r="B373" s="36"/>
      <c r="C373" s="37"/>
      <c r="D373" s="237" t="s">
        <v>146</v>
      </c>
      <c r="E373" s="37"/>
      <c r="F373" s="238" t="s">
        <v>311</v>
      </c>
      <c r="G373" s="37"/>
      <c r="H373" s="37"/>
      <c r="I373" s="149"/>
      <c r="J373" s="37"/>
      <c r="K373" s="37"/>
      <c r="L373" s="41"/>
      <c r="M373" s="239"/>
      <c r="N373" s="84"/>
      <c r="O373" s="84"/>
      <c r="P373" s="84"/>
      <c r="Q373" s="84"/>
      <c r="R373" s="84"/>
      <c r="S373" s="84"/>
      <c r="T373" s="85"/>
      <c r="AT373" s="15" t="s">
        <v>146</v>
      </c>
      <c r="AU373" s="15" t="s">
        <v>83</v>
      </c>
    </row>
    <row r="374" s="11" customFormat="1">
      <c r="B374" s="240"/>
      <c r="C374" s="241"/>
      <c r="D374" s="237" t="s">
        <v>148</v>
      </c>
      <c r="E374" s="242" t="s">
        <v>1</v>
      </c>
      <c r="F374" s="243" t="s">
        <v>149</v>
      </c>
      <c r="G374" s="241"/>
      <c r="H374" s="242" t="s">
        <v>1</v>
      </c>
      <c r="I374" s="244"/>
      <c r="J374" s="241"/>
      <c r="K374" s="241"/>
      <c r="L374" s="245"/>
      <c r="M374" s="246"/>
      <c r="N374" s="247"/>
      <c r="O374" s="247"/>
      <c r="P374" s="247"/>
      <c r="Q374" s="247"/>
      <c r="R374" s="247"/>
      <c r="S374" s="247"/>
      <c r="T374" s="248"/>
      <c r="AT374" s="249" t="s">
        <v>148</v>
      </c>
      <c r="AU374" s="249" t="s">
        <v>83</v>
      </c>
      <c r="AV374" s="11" t="s">
        <v>83</v>
      </c>
      <c r="AW374" s="11" t="s">
        <v>32</v>
      </c>
      <c r="AX374" s="11" t="s">
        <v>76</v>
      </c>
      <c r="AY374" s="249" t="s">
        <v>138</v>
      </c>
    </row>
    <row r="375" s="11" customFormat="1">
      <c r="B375" s="240"/>
      <c r="C375" s="241"/>
      <c r="D375" s="237" t="s">
        <v>148</v>
      </c>
      <c r="E375" s="242" t="s">
        <v>1</v>
      </c>
      <c r="F375" s="243" t="s">
        <v>191</v>
      </c>
      <c r="G375" s="241"/>
      <c r="H375" s="242" t="s">
        <v>1</v>
      </c>
      <c r="I375" s="244"/>
      <c r="J375" s="241"/>
      <c r="K375" s="241"/>
      <c r="L375" s="245"/>
      <c r="M375" s="246"/>
      <c r="N375" s="247"/>
      <c r="O375" s="247"/>
      <c r="P375" s="247"/>
      <c r="Q375" s="247"/>
      <c r="R375" s="247"/>
      <c r="S375" s="247"/>
      <c r="T375" s="248"/>
      <c r="AT375" s="249" t="s">
        <v>148</v>
      </c>
      <c r="AU375" s="249" t="s">
        <v>83</v>
      </c>
      <c r="AV375" s="11" t="s">
        <v>83</v>
      </c>
      <c r="AW375" s="11" t="s">
        <v>32</v>
      </c>
      <c r="AX375" s="11" t="s">
        <v>76</v>
      </c>
      <c r="AY375" s="249" t="s">
        <v>138</v>
      </c>
    </row>
    <row r="376" s="12" customFormat="1">
      <c r="B376" s="250"/>
      <c r="C376" s="251"/>
      <c r="D376" s="237" t="s">
        <v>148</v>
      </c>
      <c r="E376" s="252" t="s">
        <v>1</v>
      </c>
      <c r="F376" s="253" t="s">
        <v>312</v>
      </c>
      <c r="G376" s="251"/>
      <c r="H376" s="254">
        <v>8971.5599999999995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AT376" s="260" t="s">
        <v>148</v>
      </c>
      <c r="AU376" s="260" t="s">
        <v>83</v>
      </c>
      <c r="AV376" s="12" t="s">
        <v>85</v>
      </c>
      <c r="AW376" s="12" t="s">
        <v>32</v>
      </c>
      <c r="AX376" s="12" t="s">
        <v>76</v>
      </c>
      <c r="AY376" s="260" t="s">
        <v>138</v>
      </c>
    </row>
    <row r="377" s="11" customFormat="1">
      <c r="B377" s="240"/>
      <c r="C377" s="241"/>
      <c r="D377" s="237" t="s">
        <v>148</v>
      </c>
      <c r="E377" s="242" t="s">
        <v>1</v>
      </c>
      <c r="F377" s="243" t="s">
        <v>209</v>
      </c>
      <c r="G377" s="241"/>
      <c r="H377" s="242" t="s">
        <v>1</v>
      </c>
      <c r="I377" s="244"/>
      <c r="J377" s="241"/>
      <c r="K377" s="241"/>
      <c r="L377" s="245"/>
      <c r="M377" s="246"/>
      <c r="N377" s="247"/>
      <c r="O377" s="247"/>
      <c r="P377" s="247"/>
      <c r="Q377" s="247"/>
      <c r="R377" s="247"/>
      <c r="S377" s="247"/>
      <c r="T377" s="248"/>
      <c r="AT377" s="249" t="s">
        <v>148</v>
      </c>
      <c r="AU377" s="249" t="s">
        <v>83</v>
      </c>
      <c r="AV377" s="11" t="s">
        <v>83</v>
      </c>
      <c r="AW377" s="11" t="s">
        <v>32</v>
      </c>
      <c r="AX377" s="11" t="s">
        <v>76</v>
      </c>
      <c r="AY377" s="249" t="s">
        <v>138</v>
      </c>
    </row>
    <row r="378" s="12" customFormat="1">
      <c r="B378" s="250"/>
      <c r="C378" s="251"/>
      <c r="D378" s="237" t="s">
        <v>148</v>
      </c>
      <c r="E378" s="252" t="s">
        <v>1</v>
      </c>
      <c r="F378" s="253" t="s">
        <v>313</v>
      </c>
      <c r="G378" s="251"/>
      <c r="H378" s="254">
        <v>813.96000000000004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AT378" s="260" t="s">
        <v>148</v>
      </c>
      <c r="AU378" s="260" t="s">
        <v>83</v>
      </c>
      <c r="AV378" s="12" t="s">
        <v>85</v>
      </c>
      <c r="AW378" s="12" t="s">
        <v>32</v>
      </c>
      <c r="AX378" s="12" t="s">
        <v>76</v>
      </c>
      <c r="AY378" s="260" t="s">
        <v>138</v>
      </c>
    </row>
    <row r="379" s="11" customFormat="1">
      <c r="B379" s="240"/>
      <c r="C379" s="241"/>
      <c r="D379" s="237" t="s">
        <v>148</v>
      </c>
      <c r="E379" s="242" t="s">
        <v>1</v>
      </c>
      <c r="F379" s="243" t="s">
        <v>213</v>
      </c>
      <c r="G379" s="241"/>
      <c r="H379" s="242" t="s">
        <v>1</v>
      </c>
      <c r="I379" s="244"/>
      <c r="J379" s="241"/>
      <c r="K379" s="241"/>
      <c r="L379" s="245"/>
      <c r="M379" s="246"/>
      <c r="N379" s="247"/>
      <c r="O379" s="247"/>
      <c r="P379" s="247"/>
      <c r="Q379" s="247"/>
      <c r="R379" s="247"/>
      <c r="S379" s="247"/>
      <c r="T379" s="248"/>
      <c r="AT379" s="249" t="s">
        <v>148</v>
      </c>
      <c r="AU379" s="249" t="s">
        <v>83</v>
      </c>
      <c r="AV379" s="11" t="s">
        <v>83</v>
      </c>
      <c r="AW379" s="11" t="s">
        <v>32</v>
      </c>
      <c r="AX379" s="11" t="s">
        <v>76</v>
      </c>
      <c r="AY379" s="249" t="s">
        <v>138</v>
      </c>
    </row>
    <row r="380" s="12" customFormat="1">
      <c r="B380" s="250"/>
      <c r="C380" s="251"/>
      <c r="D380" s="237" t="s">
        <v>148</v>
      </c>
      <c r="E380" s="252" t="s">
        <v>1</v>
      </c>
      <c r="F380" s="253" t="s">
        <v>314</v>
      </c>
      <c r="G380" s="251"/>
      <c r="H380" s="254">
        <v>425.10000000000002</v>
      </c>
      <c r="I380" s="255"/>
      <c r="J380" s="251"/>
      <c r="K380" s="251"/>
      <c r="L380" s="256"/>
      <c r="M380" s="257"/>
      <c r="N380" s="258"/>
      <c r="O380" s="258"/>
      <c r="P380" s="258"/>
      <c r="Q380" s="258"/>
      <c r="R380" s="258"/>
      <c r="S380" s="258"/>
      <c r="T380" s="259"/>
      <c r="AT380" s="260" t="s">
        <v>148</v>
      </c>
      <c r="AU380" s="260" t="s">
        <v>83</v>
      </c>
      <c r="AV380" s="12" t="s">
        <v>85</v>
      </c>
      <c r="AW380" s="12" t="s">
        <v>32</v>
      </c>
      <c r="AX380" s="12" t="s">
        <v>76</v>
      </c>
      <c r="AY380" s="260" t="s">
        <v>138</v>
      </c>
    </row>
    <row r="381" s="11" customFormat="1">
      <c r="B381" s="240"/>
      <c r="C381" s="241"/>
      <c r="D381" s="237" t="s">
        <v>148</v>
      </c>
      <c r="E381" s="242" t="s">
        <v>1</v>
      </c>
      <c r="F381" s="243" t="s">
        <v>217</v>
      </c>
      <c r="G381" s="241"/>
      <c r="H381" s="242" t="s">
        <v>1</v>
      </c>
      <c r="I381" s="244"/>
      <c r="J381" s="241"/>
      <c r="K381" s="241"/>
      <c r="L381" s="245"/>
      <c r="M381" s="246"/>
      <c r="N381" s="247"/>
      <c r="O381" s="247"/>
      <c r="P381" s="247"/>
      <c r="Q381" s="247"/>
      <c r="R381" s="247"/>
      <c r="S381" s="247"/>
      <c r="T381" s="248"/>
      <c r="AT381" s="249" t="s">
        <v>148</v>
      </c>
      <c r="AU381" s="249" t="s">
        <v>83</v>
      </c>
      <c r="AV381" s="11" t="s">
        <v>83</v>
      </c>
      <c r="AW381" s="11" t="s">
        <v>32</v>
      </c>
      <c r="AX381" s="11" t="s">
        <v>76</v>
      </c>
      <c r="AY381" s="249" t="s">
        <v>138</v>
      </c>
    </row>
    <row r="382" s="12" customFormat="1">
      <c r="B382" s="250"/>
      <c r="C382" s="251"/>
      <c r="D382" s="237" t="s">
        <v>148</v>
      </c>
      <c r="E382" s="252" t="s">
        <v>1</v>
      </c>
      <c r="F382" s="253" t="s">
        <v>315</v>
      </c>
      <c r="G382" s="251"/>
      <c r="H382" s="254">
        <v>131.52000000000001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AT382" s="260" t="s">
        <v>148</v>
      </c>
      <c r="AU382" s="260" t="s">
        <v>83</v>
      </c>
      <c r="AV382" s="12" t="s">
        <v>85</v>
      </c>
      <c r="AW382" s="12" t="s">
        <v>32</v>
      </c>
      <c r="AX382" s="12" t="s">
        <v>76</v>
      </c>
      <c r="AY382" s="260" t="s">
        <v>138</v>
      </c>
    </row>
    <row r="383" s="11" customFormat="1">
      <c r="B383" s="240"/>
      <c r="C383" s="241"/>
      <c r="D383" s="237" t="s">
        <v>148</v>
      </c>
      <c r="E383" s="242" t="s">
        <v>1</v>
      </c>
      <c r="F383" s="243" t="s">
        <v>220</v>
      </c>
      <c r="G383" s="241"/>
      <c r="H383" s="242" t="s">
        <v>1</v>
      </c>
      <c r="I383" s="244"/>
      <c r="J383" s="241"/>
      <c r="K383" s="241"/>
      <c r="L383" s="245"/>
      <c r="M383" s="246"/>
      <c r="N383" s="247"/>
      <c r="O383" s="247"/>
      <c r="P383" s="247"/>
      <c r="Q383" s="247"/>
      <c r="R383" s="247"/>
      <c r="S383" s="247"/>
      <c r="T383" s="248"/>
      <c r="AT383" s="249" t="s">
        <v>148</v>
      </c>
      <c r="AU383" s="249" t="s">
        <v>83</v>
      </c>
      <c r="AV383" s="11" t="s">
        <v>83</v>
      </c>
      <c r="AW383" s="11" t="s">
        <v>32</v>
      </c>
      <c r="AX383" s="11" t="s">
        <v>76</v>
      </c>
      <c r="AY383" s="249" t="s">
        <v>138</v>
      </c>
    </row>
    <row r="384" s="12" customFormat="1">
      <c r="B384" s="250"/>
      <c r="C384" s="251"/>
      <c r="D384" s="237" t="s">
        <v>148</v>
      </c>
      <c r="E384" s="252" t="s">
        <v>1</v>
      </c>
      <c r="F384" s="253" t="s">
        <v>316</v>
      </c>
      <c r="G384" s="251"/>
      <c r="H384" s="254">
        <v>511.51999999999998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AT384" s="260" t="s">
        <v>148</v>
      </c>
      <c r="AU384" s="260" t="s">
        <v>83</v>
      </c>
      <c r="AV384" s="12" t="s">
        <v>85</v>
      </c>
      <c r="AW384" s="12" t="s">
        <v>32</v>
      </c>
      <c r="AX384" s="12" t="s">
        <v>76</v>
      </c>
      <c r="AY384" s="260" t="s">
        <v>138</v>
      </c>
    </row>
    <row r="385" s="11" customFormat="1">
      <c r="B385" s="240"/>
      <c r="C385" s="241"/>
      <c r="D385" s="237" t="s">
        <v>148</v>
      </c>
      <c r="E385" s="242" t="s">
        <v>1</v>
      </c>
      <c r="F385" s="243" t="s">
        <v>222</v>
      </c>
      <c r="G385" s="241"/>
      <c r="H385" s="242" t="s">
        <v>1</v>
      </c>
      <c r="I385" s="244"/>
      <c r="J385" s="241"/>
      <c r="K385" s="241"/>
      <c r="L385" s="245"/>
      <c r="M385" s="246"/>
      <c r="N385" s="247"/>
      <c r="O385" s="247"/>
      <c r="P385" s="247"/>
      <c r="Q385" s="247"/>
      <c r="R385" s="247"/>
      <c r="S385" s="247"/>
      <c r="T385" s="248"/>
      <c r="AT385" s="249" t="s">
        <v>148</v>
      </c>
      <c r="AU385" s="249" t="s">
        <v>83</v>
      </c>
      <c r="AV385" s="11" t="s">
        <v>83</v>
      </c>
      <c r="AW385" s="11" t="s">
        <v>32</v>
      </c>
      <c r="AX385" s="11" t="s">
        <v>76</v>
      </c>
      <c r="AY385" s="249" t="s">
        <v>138</v>
      </c>
    </row>
    <row r="386" s="12" customFormat="1">
      <c r="B386" s="250"/>
      <c r="C386" s="251"/>
      <c r="D386" s="237" t="s">
        <v>148</v>
      </c>
      <c r="E386" s="252" t="s">
        <v>1</v>
      </c>
      <c r="F386" s="253" t="s">
        <v>317</v>
      </c>
      <c r="G386" s="251"/>
      <c r="H386" s="254">
        <v>900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AT386" s="260" t="s">
        <v>148</v>
      </c>
      <c r="AU386" s="260" t="s">
        <v>83</v>
      </c>
      <c r="AV386" s="12" t="s">
        <v>85</v>
      </c>
      <c r="AW386" s="12" t="s">
        <v>32</v>
      </c>
      <c r="AX386" s="12" t="s">
        <v>76</v>
      </c>
      <c r="AY386" s="260" t="s">
        <v>138</v>
      </c>
    </row>
    <row r="387" s="11" customFormat="1">
      <c r="B387" s="240"/>
      <c r="C387" s="241"/>
      <c r="D387" s="237" t="s">
        <v>148</v>
      </c>
      <c r="E387" s="242" t="s">
        <v>1</v>
      </c>
      <c r="F387" s="243" t="s">
        <v>225</v>
      </c>
      <c r="G387" s="241"/>
      <c r="H387" s="242" t="s">
        <v>1</v>
      </c>
      <c r="I387" s="244"/>
      <c r="J387" s="241"/>
      <c r="K387" s="241"/>
      <c r="L387" s="245"/>
      <c r="M387" s="246"/>
      <c r="N387" s="247"/>
      <c r="O387" s="247"/>
      <c r="P387" s="247"/>
      <c r="Q387" s="247"/>
      <c r="R387" s="247"/>
      <c r="S387" s="247"/>
      <c r="T387" s="248"/>
      <c r="AT387" s="249" t="s">
        <v>148</v>
      </c>
      <c r="AU387" s="249" t="s">
        <v>83</v>
      </c>
      <c r="AV387" s="11" t="s">
        <v>83</v>
      </c>
      <c r="AW387" s="11" t="s">
        <v>32</v>
      </c>
      <c r="AX387" s="11" t="s">
        <v>76</v>
      </c>
      <c r="AY387" s="249" t="s">
        <v>138</v>
      </c>
    </row>
    <row r="388" s="12" customFormat="1">
      <c r="B388" s="250"/>
      <c r="C388" s="251"/>
      <c r="D388" s="237" t="s">
        <v>148</v>
      </c>
      <c r="E388" s="252" t="s">
        <v>1</v>
      </c>
      <c r="F388" s="253" t="s">
        <v>318</v>
      </c>
      <c r="G388" s="251"/>
      <c r="H388" s="254">
        <v>1682.7000000000001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AT388" s="260" t="s">
        <v>148</v>
      </c>
      <c r="AU388" s="260" t="s">
        <v>83</v>
      </c>
      <c r="AV388" s="12" t="s">
        <v>85</v>
      </c>
      <c r="AW388" s="12" t="s">
        <v>32</v>
      </c>
      <c r="AX388" s="12" t="s">
        <v>76</v>
      </c>
      <c r="AY388" s="260" t="s">
        <v>138</v>
      </c>
    </row>
    <row r="389" s="11" customFormat="1">
      <c r="B389" s="240"/>
      <c r="C389" s="241"/>
      <c r="D389" s="237" t="s">
        <v>148</v>
      </c>
      <c r="E389" s="242" t="s">
        <v>1</v>
      </c>
      <c r="F389" s="243" t="s">
        <v>228</v>
      </c>
      <c r="G389" s="241"/>
      <c r="H389" s="242" t="s">
        <v>1</v>
      </c>
      <c r="I389" s="244"/>
      <c r="J389" s="241"/>
      <c r="K389" s="241"/>
      <c r="L389" s="245"/>
      <c r="M389" s="246"/>
      <c r="N389" s="247"/>
      <c r="O389" s="247"/>
      <c r="P389" s="247"/>
      <c r="Q389" s="247"/>
      <c r="R389" s="247"/>
      <c r="S389" s="247"/>
      <c r="T389" s="248"/>
      <c r="AT389" s="249" t="s">
        <v>148</v>
      </c>
      <c r="AU389" s="249" t="s">
        <v>83</v>
      </c>
      <c r="AV389" s="11" t="s">
        <v>83</v>
      </c>
      <c r="AW389" s="11" t="s">
        <v>32</v>
      </c>
      <c r="AX389" s="11" t="s">
        <v>76</v>
      </c>
      <c r="AY389" s="249" t="s">
        <v>138</v>
      </c>
    </row>
    <row r="390" s="12" customFormat="1">
      <c r="B390" s="250"/>
      <c r="C390" s="251"/>
      <c r="D390" s="237" t="s">
        <v>148</v>
      </c>
      <c r="E390" s="252" t="s">
        <v>1</v>
      </c>
      <c r="F390" s="253" t="s">
        <v>319</v>
      </c>
      <c r="G390" s="251"/>
      <c r="H390" s="254">
        <v>347.80000000000001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AT390" s="260" t="s">
        <v>148</v>
      </c>
      <c r="AU390" s="260" t="s">
        <v>83</v>
      </c>
      <c r="AV390" s="12" t="s">
        <v>85</v>
      </c>
      <c r="AW390" s="12" t="s">
        <v>32</v>
      </c>
      <c r="AX390" s="12" t="s">
        <v>76</v>
      </c>
      <c r="AY390" s="260" t="s">
        <v>138</v>
      </c>
    </row>
    <row r="391" s="1" customFormat="1" ht="16.5" customHeight="1">
      <c r="B391" s="36"/>
      <c r="C391" s="224" t="s">
        <v>320</v>
      </c>
      <c r="D391" s="224" t="s">
        <v>140</v>
      </c>
      <c r="E391" s="225" t="s">
        <v>321</v>
      </c>
      <c r="F391" s="226" t="s">
        <v>322</v>
      </c>
      <c r="G391" s="227" t="s">
        <v>309</v>
      </c>
      <c r="H391" s="228">
        <v>13784.16</v>
      </c>
      <c r="I391" s="229"/>
      <c r="J391" s="230">
        <f>ROUND(I391*H391,2)</f>
        <v>0</v>
      </c>
      <c r="K391" s="226" t="s">
        <v>144</v>
      </c>
      <c r="L391" s="41"/>
      <c r="M391" s="231" t="s">
        <v>1</v>
      </c>
      <c r="N391" s="232" t="s">
        <v>41</v>
      </c>
      <c r="O391" s="84"/>
      <c r="P391" s="233">
        <f>O391*H391</f>
        <v>0</v>
      </c>
      <c r="Q391" s="233">
        <v>0</v>
      </c>
      <c r="R391" s="233">
        <f>Q391*H391</f>
        <v>0</v>
      </c>
      <c r="S391" s="233">
        <v>0</v>
      </c>
      <c r="T391" s="234">
        <f>S391*H391</f>
        <v>0</v>
      </c>
      <c r="AR391" s="235" t="s">
        <v>139</v>
      </c>
      <c r="AT391" s="235" t="s">
        <v>140</v>
      </c>
      <c r="AU391" s="235" t="s">
        <v>83</v>
      </c>
      <c r="AY391" s="15" t="s">
        <v>138</v>
      </c>
      <c r="BE391" s="236">
        <f>IF(N391="základní",J391,0)</f>
        <v>0</v>
      </c>
      <c r="BF391" s="236">
        <f>IF(N391="snížená",J391,0)</f>
        <v>0</v>
      </c>
      <c r="BG391" s="236">
        <f>IF(N391="zákl. přenesená",J391,0)</f>
        <v>0</v>
      </c>
      <c r="BH391" s="236">
        <f>IF(N391="sníž. přenesená",J391,0)</f>
        <v>0</v>
      </c>
      <c r="BI391" s="236">
        <f>IF(N391="nulová",J391,0)</f>
        <v>0</v>
      </c>
      <c r="BJ391" s="15" t="s">
        <v>83</v>
      </c>
      <c r="BK391" s="236">
        <f>ROUND(I391*H391,2)</f>
        <v>0</v>
      </c>
      <c r="BL391" s="15" t="s">
        <v>139</v>
      </c>
      <c r="BM391" s="235" t="s">
        <v>323</v>
      </c>
    </row>
    <row r="392" s="1" customFormat="1">
      <c r="B392" s="36"/>
      <c r="C392" s="37"/>
      <c r="D392" s="237" t="s">
        <v>146</v>
      </c>
      <c r="E392" s="37"/>
      <c r="F392" s="238" t="s">
        <v>324</v>
      </c>
      <c r="G392" s="37"/>
      <c r="H392" s="37"/>
      <c r="I392" s="149"/>
      <c r="J392" s="37"/>
      <c r="K392" s="37"/>
      <c r="L392" s="41"/>
      <c r="M392" s="239"/>
      <c r="N392" s="84"/>
      <c r="O392" s="84"/>
      <c r="P392" s="84"/>
      <c r="Q392" s="84"/>
      <c r="R392" s="84"/>
      <c r="S392" s="84"/>
      <c r="T392" s="85"/>
      <c r="AT392" s="15" t="s">
        <v>146</v>
      </c>
      <c r="AU392" s="15" t="s">
        <v>83</v>
      </c>
    </row>
    <row r="393" s="1" customFormat="1" ht="24" customHeight="1">
      <c r="B393" s="36"/>
      <c r="C393" s="224" t="s">
        <v>325</v>
      </c>
      <c r="D393" s="224" t="s">
        <v>140</v>
      </c>
      <c r="E393" s="225" t="s">
        <v>326</v>
      </c>
      <c r="F393" s="226" t="s">
        <v>327</v>
      </c>
      <c r="G393" s="227" t="s">
        <v>174</v>
      </c>
      <c r="H393" s="228">
        <v>4206.5910000000003</v>
      </c>
      <c r="I393" s="229"/>
      <c r="J393" s="230">
        <f>ROUND(I393*H393,2)</f>
        <v>0</v>
      </c>
      <c r="K393" s="226" t="s">
        <v>144</v>
      </c>
      <c r="L393" s="41"/>
      <c r="M393" s="231" t="s">
        <v>1</v>
      </c>
      <c r="N393" s="232" t="s">
        <v>41</v>
      </c>
      <c r="O393" s="84"/>
      <c r="P393" s="233">
        <f>O393*H393</f>
        <v>0</v>
      </c>
      <c r="Q393" s="233">
        <v>0</v>
      </c>
      <c r="R393" s="233">
        <f>Q393*H393</f>
        <v>0</v>
      </c>
      <c r="S393" s="233">
        <v>0</v>
      </c>
      <c r="T393" s="234">
        <f>S393*H393</f>
        <v>0</v>
      </c>
      <c r="AR393" s="235" t="s">
        <v>139</v>
      </c>
      <c r="AT393" s="235" t="s">
        <v>140</v>
      </c>
      <c r="AU393" s="235" t="s">
        <v>83</v>
      </c>
      <c r="AY393" s="15" t="s">
        <v>138</v>
      </c>
      <c r="BE393" s="236">
        <f>IF(N393="základní",J393,0)</f>
        <v>0</v>
      </c>
      <c r="BF393" s="236">
        <f>IF(N393="snížená",J393,0)</f>
        <v>0</v>
      </c>
      <c r="BG393" s="236">
        <f>IF(N393="zákl. přenesená",J393,0)</f>
        <v>0</v>
      </c>
      <c r="BH393" s="236">
        <f>IF(N393="sníž. přenesená",J393,0)</f>
        <v>0</v>
      </c>
      <c r="BI393" s="236">
        <f>IF(N393="nulová",J393,0)</f>
        <v>0</v>
      </c>
      <c r="BJ393" s="15" t="s">
        <v>83</v>
      </c>
      <c r="BK393" s="236">
        <f>ROUND(I393*H393,2)</f>
        <v>0</v>
      </c>
      <c r="BL393" s="15" t="s">
        <v>139</v>
      </c>
      <c r="BM393" s="235" t="s">
        <v>328</v>
      </c>
    </row>
    <row r="394" s="1" customFormat="1">
      <c r="B394" s="36"/>
      <c r="C394" s="37"/>
      <c r="D394" s="237" t="s">
        <v>146</v>
      </c>
      <c r="E394" s="37"/>
      <c r="F394" s="238" t="s">
        <v>329</v>
      </c>
      <c r="G394" s="37"/>
      <c r="H394" s="37"/>
      <c r="I394" s="149"/>
      <c r="J394" s="37"/>
      <c r="K394" s="37"/>
      <c r="L394" s="41"/>
      <c r="M394" s="239"/>
      <c r="N394" s="84"/>
      <c r="O394" s="84"/>
      <c r="P394" s="84"/>
      <c r="Q394" s="84"/>
      <c r="R394" s="84"/>
      <c r="S394" s="84"/>
      <c r="T394" s="85"/>
      <c r="AT394" s="15" t="s">
        <v>146</v>
      </c>
      <c r="AU394" s="15" t="s">
        <v>83</v>
      </c>
    </row>
    <row r="395" s="11" customFormat="1">
      <c r="B395" s="240"/>
      <c r="C395" s="241"/>
      <c r="D395" s="237" t="s">
        <v>148</v>
      </c>
      <c r="E395" s="242" t="s">
        <v>1</v>
      </c>
      <c r="F395" s="243" t="s">
        <v>330</v>
      </c>
      <c r="G395" s="241"/>
      <c r="H395" s="242" t="s">
        <v>1</v>
      </c>
      <c r="I395" s="244"/>
      <c r="J395" s="241"/>
      <c r="K395" s="241"/>
      <c r="L395" s="245"/>
      <c r="M395" s="246"/>
      <c r="N395" s="247"/>
      <c r="O395" s="247"/>
      <c r="P395" s="247"/>
      <c r="Q395" s="247"/>
      <c r="R395" s="247"/>
      <c r="S395" s="247"/>
      <c r="T395" s="248"/>
      <c r="AT395" s="249" t="s">
        <v>148</v>
      </c>
      <c r="AU395" s="249" t="s">
        <v>83</v>
      </c>
      <c r="AV395" s="11" t="s">
        <v>83</v>
      </c>
      <c r="AW395" s="11" t="s">
        <v>32</v>
      </c>
      <c r="AX395" s="11" t="s">
        <v>76</v>
      </c>
      <c r="AY395" s="249" t="s">
        <v>138</v>
      </c>
    </row>
    <row r="396" s="12" customFormat="1">
      <c r="B396" s="250"/>
      <c r="C396" s="251"/>
      <c r="D396" s="237" t="s">
        <v>148</v>
      </c>
      <c r="E396" s="252" t="s">
        <v>1</v>
      </c>
      <c r="F396" s="253" t="s">
        <v>331</v>
      </c>
      <c r="G396" s="251"/>
      <c r="H396" s="254">
        <v>691.726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AT396" s="260" t="s">
        <v>148</v>
      </c>
      <c r="AU396" s="260" t="s">
        <v>83</v>
      </c>
      <c r="AV396" s="12" t="s">
        <v>85</v>
      </c>
      <c r="AW396" s="12" t="s">
        <v>32</v>
      </c>
      <c r="AX396" s="12" t="s">
        <v>76</v>
      </c>
      <c r="AY396" s="260" t="s">
        <v>138</v>
      </c>
    </row>
    <row r="397" s="11" customFormat="1">
      <c r="B397" s="240"/>
      <c r="C397" s="241"/>
      <c r="D397" s="237" t="s">
        <v>148</v>
      </c>
      <c r="E397" s="242" t="s">
        <v>1</v>
      </c>
      <c r="F397" s="243" t="s">
        <v>332</v>
      </c>
      <c r="G397" s="241"/>
      <c r="H397" s="242" t="s">
        <v>1</v>
      </c>
      <c r="I397" s="244"/>
      <c r="J397" s="241"/>
      <c r="K397" s="241"/>
      <c r="L397" s="245"/>
      <c r="M397" s="246"/>
      <c r="N397" s="247"/>
      <c r="O397" s="247"/>
      <c r="P397" s="247"/>
      <c r="Q397" s="247"/>
      <c r="R397" s="247"/>
      <c r="S397" s="247"/>
      <c r="T397" s="248"/>
      <c r="AT397" s="249" t="s">
        <v>148</v>
      </c>
      <c r="AU397" s="249" t="s">
        <v>83</v>
      </c>
      <c r="AV397" s="11" t="s">
        <v>83</v>
      </c>
      <c r="AW397" s="11" t="s">
        <v>32</v>
      </c>
      <c r="AX397" s="11" t="s">
        <v>76</v>
      </c>
      <c r="AY397" s="249" t="s">
        <v>138</v>
      </c>
    </row>
    <row r="398" s="12" customFormat="1">
      <c r="B398" s="250"/>
      <c r="C398" s="251"/>
      <c r="D398" s="237" t="s">
        <v>148</v>
      </c>
      <c r="E398" s="252" t="s">
        <v>1</v>
      </c>
      <c r="F398" s="253" t="s">
        <v>333</v>
      </c>
      <c r="G398" s="251"/>
      <c r="H398" s="254">
        <v>3514.8649999999998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AT398" s="260" t="s">
        <v>148</v>
      </c>
      <c r="AU398" s="260" t="s">
        <v>83</v>
      </c>
      <c r="AV398" s="12" t="s">
        <v>85</v>
      </c>
      <c r="AW398" s="12" t="s">
        <v>32</v>
      </c>
      <c r="AX398" s="12" t="s">
        <v>76</v>
      </c>
      <c r="AY398" s="260" t="s">
        <v>138</v>
      </c>
    </row>
    <row r="399" s="1" customFormat="1" ht="24" customHeight="1">
      <c r="B399" s="36"/>
      <c r="C399" s="224" t="s">
        <v>334</v>
      </c>
      <c r="D399" s="224" t="s">
        <v>140</v>
      </c>
      <c r="E399" s="225" t="s">
        <v>335</v>
      </c>
      <c r="F399" s="226" t="s">
        <v>336</v>
      </c>
      <c r="G399" s="227" t="s">
        <v>174</v>
      </c>
      <c r="H399" s="228">
        <v>136.435</v>
      </c>
      <c r="I399" s="229"/>
      <c r="J399" s="230">
        <f>ROUND(I399*H399,2)</f>
        <v>0</v>
      </c>
      <c r="K399" s="226" t="s">
        <v>144</v>
      </c>
      <c r="L399" s="41"/>
      <c r="M399" s="231" t="s">
        <v>1</v>
      </c>
      <c r="N399" s="232" t="s">
        <v>41</v>
      </c>
      <c r="O399" s="84"/>
      <c r="P399" s="233">
        <f>O399*H399</f>
        <v>0</v>
      </c>
      <c r="Q399" s="233">
        <v>0</v>
      </c>
      <c r="R399" s="233">
        <f>Q399*H399</f>
        <v>0</v>
      </c>
      <c r="S399" s="233">
        <v>0</v>
      </c>
      <c r="T399" s="234">
        <f>S399*H399</f>
        <v>0</v>
      </c>
      <c r="AR399" s="235" t="s">
        <v>139</v>
      </c>
      <c r="AT399" s="235" t="s">
        <v>140</v>
      </c>
      <c r="AU399" s="235" t="s">
        <v>83</v>
      </c>
      <c r="AY399" s="15" t="s">
        <v>138</v>
      </c>
      <c r="BE399" s="236">
        <f>IF(N399="základní",J399,0)</f>
        <v>0</v>
      </c>
      <c r="BF399" s="236">
        <f>IF(N399="snížená",J399,0)</f>
        <v>0</v>
      </c>
      <c r="BG399" s="236">
        <f>IF(N399="zákl. přenesená",J399,0)</f>
        <v>0</v>
      </c>
      <c r="BH399" s="236">
        <f>IF(N399="sníž. přenesená",J399,0)</f>
        <v>0</v>
      </c>
      <c r="BI399" s="236">
        <f>IF(N399="nulová",J399,0)</f>
        <v>0</v>
      </c>
      <c r="BJ399" s="15" t="s">
        <v>83</v>
      </c>
      <c r="BK399" s="236">
        <f>ROUND(I399*H399,2)</f>
        <v>0</v>
      </c>
      <c r="BL399" s="15" t="s">
        <v>139</v>
      </c>
      <c r="BM399" s="235" t="s">
        <v>337</v>
      </c>
    </row>
    <row r="400" s="1" customFormat="1">
      <c r="B400" s="36"/>
      <c r="C400" s="37"/>
      <c r="D400" s="237" t="s">
        <v>146</v>
      </c>
      <c r="E400" s="37"/>
      <c r="F400" s="238" t="s">
        <v>338</v>
      </c>
      <c r="G400" s="37"/>
      <c r="H400" s="37"/>
      <c r="I400" s="149"/>
      <c r="J400" s="37"/>
      <c r="K400" s="37"/>
      <c r="L400" s="41"/>
      <c r="M400" s="239"/>
      <c r="N400" s="84"/>
      <c r="O400" s="84"/>
      <c r="P400" s="84"/>
      <c r="Q400" s="84"/>
      <c r="R400" s="84"/>
      <c r="S400" s="84"/>
      <c r="T400" s="85"/>
      <c r="AT400" s="15" t="s">
        <v>146</v>
      </c>
      <c r="AU400" s="15" t="s">
        <v>83</v>
      </c>
    </row>
    <row r="401" s="12" customFormat="1">
      <c r="B401" s="250"/>
      <c r="C401" s="251"/>
      <c r="D401" s="237" t="s">
        <v>148</v>
      </c>
      <c r="E401" s="252" t="s">
        <v>1</v>
      </c>
      <c r="F401" s="253" t="s">
        <v>339</v>
      </c>
      <c r="G401" s="251"/>
      <c r="H401" s="254">
        <v>136.435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AT401" s="260" t="s">
        <v>148</v>
      </c>
      <c r="AU401" s="260" t="s">
        <v>83</v>
      </c>
      <c r="AV401" s="12" t="s">
        <v>85</v>
      </c>
      <c r="AW401" s="12" t="s">
        <v>32</v>
      </c>
      <c r="AX401" s="12" t="s">
        <v>76</v>
      </c>
      <c r="AY401" s="260" t="s">
        <v>138</v>
      </c>
    </row>
    <row r="402" s="1" customFormat="1" ht="24" customHeight="1">
      <c r="B402" s="36"/>
      <c r="C402" s="224" t="s">
        <v>340</v>
      </c>
      <c r="D402" s="224" t="s">
        <v>140</v>
      </c>
      <c r="E402" s="225" t="s">
        <v>341</v>
      </c>
      <c r="F402" s="226" t="s">
        <v>342</v>
      </c>
      <c r="G402" s="227" t="s">
        <v>174</v>
      </c>
      <c r="H402" s="228">
        <v>6902.3919999999998</v>
      </c>
      <c r="I402" s="229"/>
      <c r="J402" s="230">
        <f>ROUND(I402*H402,2)</f>
        <v>0</v>
      </c>
      <c r="K402" s="226" t="s">
        <v>144</v>
      </c>
      <c r="L402" s="41"/>
      <c r="M402" s="231" t="s">
        <v>1</v>
      </c>
      <c r="N402" s="232" t="s">
        <v>41</v>
      </c>
      <c r="O402" s="84"/>
      <c r="P402" s="233">
        <f>O402*H402</f>
        <v>0</v>
      </c>
      <c r="Q402" s="233">
        <v>0</v>
      </c>
      <c r="R402" s="233">
        <f>Q402*H402</f>
        <v>0</v>
      </c>
      <c r="S402" s="233">
        <v>0</v>
      </c>
      <c r="T402" s="234">
        <f>S402*H402</f>
        <v>0</v>
      </c>
      <c r="AR402" s="235" t="s">
        <v>139</v>
      </c>
      <c r="AT402" s="235" t="s">
        <v>140</v>
      </c>
      <c r="AU402" s="235" t="s">
        <v>83</v>
      </c>
      <c r="AY402" s="15" t="s">
        <v>138</v>
      </c>
      <c r="BE402" s="236">
        <f>IF(N402="základní",J402,0)</f>
        <v>0</v>
      </c>
      <c r="BF402" s="236">
        <f>IF(N402="snížená",J402,0)</f>
        <v>0</v>
      </c>
      <c r="BG402" s="236">
        <f>IF(N402="zákl. přenesená",J402,0)</f>
        <v>0</v>
      </c>
      <c r="BH402" s="236">
        <f>IF(N402="sníž. přenesená",J402,0)</f>
        <v>0</v>
      </c>
      <c r="BI402" s="236">
        <f>IF(N402="nulová",J402,0)</f>
        <v>0</v>
      </c>
      <c r="BJ402" s="15" t="s">
        <v>83</v>
      </c>
      <c r="BK402" s="236">
        <f>ROUND(I402*H402,2)</f>
        <v>0</v>
      </c>
      <c r="BL402" s="15" t="s">
        <v>139</v>
      </c>
      <c r="BM402" s="235" t="s">
        <v>343</v>
      </c>
    </row>
    <row r="403" s="1" customFormat="1">
      <c r="B403" s="36"/>
      <c r="C403" s="37"/>
      <c r="D403" s="237" t="s">
        <v>146</v>
      </c>
      <c r="E403" s="37"/>
      <c r="F403" s="238" t="s">
        <v>344</v>
      </c>
      <c r="G403" s="37"/>
      <c r="H403" s="37"/>
      <c r="I403" s="149"/>
      <c r="J403" s="37"/>
      <c r="K403" s="37"/>
      <c r="L403" s="41"/>
      <c r="M403" s="239"/>
      <c r="N403" s="84"/>
      <c r="O403" s="84"/>
      <c r="P403" s="84"/>
      <c r="Q403" s="84"/>
      <c r="R403" s="84"/>
      <c r="S403" s="84"/>
      <c r="T403" s="85"/>
      <c r="AT403" s="15" t="s">
        <v>146</v>
      </c>
      <c r="AU403" s="15" t="s">
        <v>83</v>
      </c>
    </row>
    <row r="404" s="11" customFormat="1">
      <c r="B404" s="240"/>
      <c r="C404" s="241"/>
      <c r="D404" s="237" t="s">
        <v>148</v>
      </c>
      <c r="E404" s="242" t="s">
        <v>1</v>
      </c>
      <c r="F404" s="243" t="s">
        <v>345</v>
      </c>
      <c r="G404" s="241"/>
      <c r="H404" s="242" t="s">
        <v>1</v>
      </c>
      <c r="I404" s="244"/>
      <c r="J404" s="241"/>
      <c r="K404" s="241"/>
      <c r="L404" s="245"/>
      <c r="M404" s="246"/>
      <c r="N404" s="247"/>
      <c r="O404" s="247"/>
      <c r="P404" s="247"/>
      <c r="Q404" s="247"/>
      <c r="R404" s="247"/>
      <c r="S404" s="247"/>
      <c r="T404" s="248"/>
      <c r="AT404" s="249" t="s">
        <v>148</v>
      </c>
      <c r="AU404" s="249" t="s">
        <v>83</v>
      </c>
      <c r="AV404" s="11" t="s">
        <v>83</v>
      </c>
      <c r="AW404" s="11" t="s">
        <v>32</v>
      </c>
      <c r="AX404" s="11" t="s">
        <v>76</v>
      </c>
      <c r="AY404" s="249" t="s">
        <v>138</v>
      </c>
    </row>
    <row r="405" s="11" customFormat="1">
      <c r="B405" s="240"/>
      <c r="C405" s="241"/>
      <c r="D405" s="237" t="s">
        <v>148</v>
      </c>
      <c r="E405" s="242" t="s">
        <v>1</v>
      </c>
      <c r="F405" s="243" t="s">
        <v>177</v>
      </c>
      <c r="G405" s="241"/>
      <c r="H405" s="242" t="s">
        <v>1</v>
      </c>
      <c r="I405" s="244"/>
      <c r="J405" s="241"/>
      <c r="K405" s="241"/>
      <c r="L405" s="245"/>
      <c r="M405" s="246"/>
      <c r="N405" s="247"/>
      <c r="O405" s="247"/>
      <c r="P405" s="247"/>
      <c r="Q405" s="247"/>
      <c r="R405" s="247"/>
      <c r="S405" s="247"/>
      <c r="T405" s="248"/>
      <c r="AT405" s="249" t="s">
        <v>148</v>
      </c>
      <c r="AU405" s="249" t="s">
        <v>83</v>
      </c>
      <c r="AV405" s="11" t="s">
        <v>83</v>
      </c>
      <c r="AW405" s="11" t="s">
        <v>32</v>
      </c>
      <c r="AX405" s="11" t="s">
        <v>76</v>
      </c>
      <c r="AY405" s="249" t="s">
        <v>138</v>
      </c>
    </row>
    <row r="406" s="11" customFormat="1">
      <c r="B406" s="240"/>
      <c r="C406" s="241"/>
      <c r="D406" s="237" t="s">
        <v>148</v>
      </c>
      <c r="E406" s="242" t="s">
        <v>1</v>
      </c>
      <c r="F406" s="243" t="s">
        <v>346</v>
      </c>
      <c r="G406" s="241"/>
      <c r="H406" s="242" t="s">
        <v>1</v>
      </c>
      <c r="I406" s="244"/>
      <c r="J406" s="241"/>
      <c r="K406" s="241"/>
      <c r="L406" s="245"/>
      <c r="M406" s="246"/>
      <c r="N406" s="247"/>
      <c r="O406" s="247"/>
      <c r="P406" s="247"/>
      <c r="Q406" s="247"/>
      <c r="R406" s="247"/>
      <c r="S406" s="247"/>
      <c r="T406" s="248"/>
      <c r="AT406" s="249" t="s">
        <v>148</v>
      </c>
      <c r="AU406" s="249" t="s">
        <v>83</v>
      </c>
      <c r="AV406" s="11" t="s">
        <v>83</v>
      </c>
      <c r="AW406" s="11" t="s">
        <v>32</v>
      </c>
      <c r="AX406" s="11" t="s">
        <v>76</v>
      </c>
      <c r="AY406" s="249" t="s">
        <v>138</v>
      </c>
    </row>
    <row r="407" s="12" customFormat="1">
      <c r="B407" s="250"/>
      <c r="C407" s="251"/>
      <c r="D407" s="237" t="s">
        <v>148</v>
      </c>
      <c r="E407" s="252" t="s">
        <v>1</v>
      </c>
      <c r="F407" s="253" t="s">
        <v>347</v>
      </c>
      <c r="G407" s="251"/>
      <c r="H407" s="254">
        <v>7693.7799999999997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AT407" s="260" t="s">
        <v>148</v>
      </c>
      <c r="AU407" s="260" t="s">
        <v>83</v>
      </c>
      <c r="AV407" s="12" t="s">
        <v>85</v>
      </c>
      <c r="AW407" s="12" t="s">
        <v>32</v>
      </c>
      <c r="AX407" s="12" t="s">
        <v>76</v>
      </c>
      <c r="AY407" s="260" t="s">
        <v>138</v>
      </c>
    </row>
    <row r="408" s="11" customFormat="1">
      <c r="B408" s="240"/>
      <c r="C408" s="241"/>
      <c r="D408" s="237" t="s">
        <v>148</v>
      </c>
      <c r="E408" s="242" t="s">
        <v>1</v>
      </c>
      <c r="F408" s="243" t="s">
        <v>348</v>
      </c>
      <c r="G408" s="241"/>
      <c r="H408" s="242" t="s">
        <v>1</v>
      </c>
      <c r="I408" s="244"/>
      <c r="J408" s="241"/>
      <c r="K408" s="241"/>
      <c r="L408" s="245"/>
      <c r="M408" s="246"/>
      <c r="N408" s="247"/>
      <c r="O408" s="247"/>
      <c r="P408" s="247"/>
      <c r="Q408" s="247"/>
      <c r="R408" s="247"/>
      <c r="S408" s="247"/>
      <c r="T408" s="248"/>
      <c r="AT408" s="249" t="s">
        <v>148</v>
      </c>
      <c r="AU408" s="249" t="s">
        <v>83</v>
      </c>
      <c r="AV408" s="11" t="s">
        <v>83</v>
      </c>
      <c r="AW408" s="11" t="s">
        <v>32</v>
      </c>
      <c r="AX408" s="11" t="s">
        <v>76</v>
      </c>
      <c r="AY408" s="249" t="s">
        <v>138</v>
      </c>
    </row>
    <row r="409" s="11" customFormat="1">
      <c r="B409" s="240"/>
      <c r="C409" s="241"/>
      <c r="D409" s="237" t="s">
        <v>148</v>
      </c>
      <c r="E409" s="242" t="s">
        <v>1</v>
      </c>
      <c r="F409" s="243" t="s">
        <v>149</v>
      </c>
      <c r="G409" s="241"/>
      <c r="H409" s="242" t="s">
        <v>1</v>
      </c>
      <c r="I409" s="244"/>
      <c r="J409" s="241"/>
      <c r="K409" s="241"/>
      <c r="L409" s="245"/>
      <c r="M409" s="246"/>
      <c r="N409" s="247"/>
      <c r="O409" s="247"/>
      <c r="P409" s="247"/>
      <c r="Q409" s="247"/>
      <c r="R409" s="247"/>
      <c r="S409" s="247"/>
      <c r="T409" s="248"/>
      <c r="AT409" s="249" t="s">
        <v>148</v>
      </c>
      <c r="AU409" s="249" t="s">
        <v>83</v>
      </c>
      <c r="AV409" s="11" t="s">
        <v>83</v>
      </c>
      <c r="AW409" s="11" t="s">
        <v>32</v>
      </c>
      <c r="AX409" s="11" t="s">
        <v>76</v>
      </c>
      <c r="AY409" s="249" t="s">
        <v>138</v>
      </c>
    </row>
    <row r="410" s="11" customFormat="1">
      <c r="B410" s="240"/>
      <c r="C410" s="241"/>
      <c r="D410" s="237" t="s">
        <v>148</v>
      </c>
      <c r="E410" s="242" t="s">
        <v>1</v>
      </c>
      <c r="F410" s="243" t="s">
        <v>209</v>
      </c>
      <c r="G410" s="241"/>
      <c r="H410" s="242" t="s">
        <v>1</v>
      </c>
      <c r="I410" s="244"/>
      <c r="J410" s="241"/>
      <c r="K410" s="241"/>
      <c r="L410" s="245"/>
      <c r="M410" s="246"/>
      <c r="N410" s="247"/>
      <c r="O410" s="247"/>
      <c r="P410" s="247"/>
      <c r="Q410" s="247"/>
      <c r="R410" s="247"/>
      <c r="S410" s="247"/>
      <c r="T410" s="248"/>
      <c r="AT410" s="249" t="s">
        <v>148</v>
      </c>
      <c r="AU410" s="249" t="s">
        <v>83</v>
      </c>
      <c r="AV410" s="11" t="s">
        <v>83</v>
      </c>
      <c r="AW410" s="11" t="s">
        <v>32</v>
      </c>
      <c r="AX410" s="11" t="s">
        <v>76</v>
      </c>
      <c r="AY410" s="249" t="s">
        <v>138</v>
      </c>
    </row>
    <row r="411" s="12" customFormat="1">
      <c r="B411" s="250"/>
      <c r="C411" s="251"/>
      <c r="D411" s="237" t="s">
        <v>148</v>
      </c>
      <c r="E411" s="252" t="s">
        <v>1</v>
      </c>
      <c r="F411" s="253" t="s">
        <v>349</v>
      </c>
      <c r="G411" s="251"/>
      <c r="H411" s="254">
        <v>-31.122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AT411" s="260" t="s">
        <v>148</v>
      </c>
      <c r="AU411" s="260" t="s">
        <v>83</v>
      </c>
      <c r="AV411" s="12" t="s">
        <v>85</v>
      </c>
      <c r="AW411" s="12" t="s">
        <v>32</v>
      </c>
      <c r="AX411" s="12" t="s">
        <v>76</v>
      </c>
      <c r="AY411" s="260" t="s">
        <v>138</v>
      </c>
    </row>
    <row r="412" s="11" customFormat="1">
      <c r="B412" s="240"/>
      <c r="C412" s="241"/>
      <c r="D412" s="237" t="s">
        <v>148</v>
      </c>
      <c r="E412" s="242" t="s">
        <v>1</v>
      </c>
      <c r="F412" s="243" t="s">
        <v>225</v>
      </c>
      <c r="G412" s="241"/>
      <c r="H412" s="242" t="s">
        <v>1</v>
      </c>
      <c r="I412" s="244"/>
      <c r="J412" s="241"/>
      <c r="K412" s="241"/>
      <c r="L412" s="245"/>
      <c r="M412" s="246"/>
      <c r="N412" s="247"/>
      <c r="O412" s="247"/>
      <c r="P412" s="247"/>
      <c r="Q412" s="247"/>
      <c r="R412" s="247"/>
      <c r="S412" s="247"/>
      <c r="T412" s="248"/>
      <c r="AT412" s="249" t="s">
        <v>148</v>
      </c>
      <c r="AU412" s="249" t="s">
        <v>83</v>
      </c>
      <c r="AV412" s="11" t="s">
        <v>83</v>
      </c>
      <c r="AW412" s="11" t="s">
        <v>32</v>
      </c>
      <c r="AX412" s="11" t="s">
        <v>76</v>
      </c>
      <c r="AY412" s="249" t="s">
        <v>138</v>
      </c>
    </row>
    <row r="413" s="12" customFormat="1">
      <c r="B413" s="250"/>
      <c r="C413" s="251"/>
      <c r="D413" s="237" t="s">
        <v>148</v>
      </c>
      <c r="E413" s="252" t="s">
        <v>1</v>
      </c>
      <c r="F413" s="253" t="s">
        <v>350</v>
      </c>
      <c r="G413" s="251"/>
      <c r="H413" s="254">
        <v>-760.26599999999996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AT413" s="260" t="s">
        <v>148</v>
      </c>
      <c r="AU413" s="260" t="s">
        <v>83</v>
      </c>
      <c r="AV413" s="12" t="s">
        <v>85</v>
      </c>
      <c r="AW413" s="12" t="s">
        <v>32</v>
      </c>
      <c r="AX413" s="12" t="s">
        <v>76</v>
      </c>
      <c r="AY413" s="260" t="s">
        <v>138</v>
      </c>
    </row>
    <row r="414" s="1" customFormat="1" ht="24" customHeight="1">
      <c r="B414" s="36"/>
      <c r="C414" s="224" t="s">
        <v>351</v>
      </c>
      <c r="D414" s="224" t="s">
        <v>140</v>
      </c>
      <c r="E414" s="225" t="s">
        <v>352</v>
      </c>
      <c r="F414" s="226" t="s">
        <v>353</v>
      </c>
      <c r="G414" s="227" t="s">
        <v>174</v>
      </c>
      <c r="H414" s="228">
        <v>272.86900000000003</v>
      </c>
      <c r="I414" s="229"/>
      <c r="J414" s="230">
        <f>ROUND(I414*H414,2)</f>
        <v>0</v>
      </c>
      <c r="K414" s="226" t="s">
        <v>144</v>
      </c>
      <c r="L414" s="41"/>
      <c r="M414" s="231" t="s">
        <v>1</v>
      </c>
      <c r="N414" s="232" t="s">
        <v>41</v>
      </c>
      <c r="O414" s="84"/>
      <c r="P414" s="233">
        <f>O414*H414</f>
        <v>0</v>
      </c>
      <c r="Q414" s="233">
        <v>0</v>
      </c>
      <c r="R414" s="233">
        <f>Q414*H414</f>
        <v>0</v>
      </c>
      <c r="S414" s="233">
        <v>0</v>
      </c>
      <c r="T414" s="234">
        <f>S414*H414</f>
        <v>0</v>
      </c>
      <c r="AR414" s="235" t="s">
        <v>139</v>
      </c>
      <c r="AT414" s="235" t="s">
        <v>140</v>
      </c>
      <c r="AU414" s="235" t="s">
        <v>83</v>
      </c>
      <c r="AY414" s="15" t="s">
        <v>138</v>
      </c>
      <c r="BE414" s="236">
        <f>IF(N414="základní",J414,0)</f>
        <v>0</v>
      </c>
      <c r="BF414" s="236">
        <f>IF(N414="snížená",J414,0)</f>
        <v>0</v>
      </c>
      <c r="BG414" s="236">
        <f>IF(N414="zákl. přenesená",J414,0)</f>
        <v>0</v>
      </c>
      <c r="BH414" s="236">
        <f>IF(N414="sníž. přenesená",J414,0)</f>
        <v>0</v>
      </c>
      <c r="BI414" s="236">
        <f>IF(N414="nulová",J414,0)</f>
        <v>0</v>
      </c>
      <c r="BJ414" s="15" t="s">
        <v>83</v>
      </c>
      <c r="BK414" s="236">
        <f>ROUND(I414*H414,2)</f>
        <v>0</v>
      </c>
      <c r="BL414" s="15" t="s">
        <v>139</v>
      </c>
      <c r="BM414" s="235" t="s">
        <v>354</v>
      </c>
    </row>
    <row r="415" s="1" customFormat="1">
      <c r="B415" s="36"/>
      <c r="C415" s="37"/>
      <c r="D415" s="237" t="s">
        <v>146</v>
      </c>
      <c r="E415" s="37"/>
      <c r="F415" s="238" t="s">
        <v>355</v>
      </c>
      <c r="G415" s="37"/>
      <c r="H415" s="37"/>
      <c r="I415" s="149"/>
      <c r="J415" s="37"/>
      <c r="K415" s="37"/>
      <c r="L415" s="41"/>
      <c r="M415" s="239"/>
      <c r="N415" s="84"/>
      <c r="O415" s="84"/>
      <c r="P415" s="84"/>
      <c r="Q415" s="84"/>
      <c r="R415" s="84"/>
      <c r="S415" s="84"/>
      <c r="T415" s="85"/>
      <c r="AT415" s="15" t="s">
        <v>146</v>
      </c>
      <c r="AU415" s="15" t="s">
        <v>83</v>
      </c>
    </row>
    <row r="416" s="11" customFormat="1">
      <c r="B416" s="240"/>
      <c r="C416" s="241"/>
      <c r="D416" s="237" t="s">
        <v>148</v>
      </c>
      <c r="E416" s="242" t="s">
        <v>1</v>
      </c>
      <c r="F416" s="243" t="s">
        <v>177</v>
      </c>
      <c r="G416" s="241"/>
      <c r="H416" s="242" t="s">
        <v>1</v>
      </c>
      <c r="I416" s="244"/>
      <c r="J416" s="241"/>
      <c r="K416" s="241"/>
      <c r="L416" s="245"/>
      <c r="M416" s="246"/>
      <c r="N416" s="247"/>
      <c r="O416" s="247"/>
      <c r="P416" s="247"/>
      <c r="Q416" s="247"/>
      <c r="R416" s="247"/>
      <c r="S416" s="247"/>
      <c r="T416" s="248"/>
      <c r="AT416" s="249" t="s">
        <v>148</v>
      </c>
      <c r="AU416" s="249" t="s">
        <v>83</v>
      </c>
      <c r="AV416" s="11" t="s">
        <v>83</v>
      </c>
      <c r="AW416" s="11" t="s">
        <v>32</v>
      </c>
      <c r="AX416" s="11" t="s">
        <v>76</v>
      </c>
      <c r="AY416" s="249" t="s">
        <v>138</v>
      </c>
    </row>
    <row r="417" s="12" customFormat="1">
      <c r="B417" s="250"/>
      <c r="C417" s="251"/>
      <c r="D417" s="237" t="s">
        <v>148</v>
      </c>
      <c r="E417" s="252" t="s">
        <v>1</v>
      </c>
      <c r="F417" s="253" t="s">
        <v>356</v>
      </c>
      <c r="G417" s="251"/>
      <c r="H417" s="254">
        <v>272.86900000000003</v>
      </c>
      <c r="I417" s="255"/>
      <c r="J417" s="251"/>
      <c r="K417" s="251"/>
      <c r="L417" s="256"/>
      <c r="M417" s="257"/>
      <c r="N417" s="258"/>
      <c r="O417" s="258"/>
      <c r="P417" s="258"/>
      <c r="Q417" s="258"/>
      <c r="R417" s="258"/>
      <c r="S417" s="258"/>
      <c r="T417" s="259"/>
      <c r="AT417" s="260" t="s">
        <v>148</v>
      </c>
      <c r="AU417" s="260" t="s">
        <v>83</v>
      </c>
      <c r="AV417" s="12" t="s">
        <v>85</v>
      </c>
      <c r="AW417" s="12" t="s">
        <v>32</v>
      </c>
      <c r="AX417" s="12" t="s">
        <v>83</v>
      </c>
      <c r="AY417" s="260" t="s">
        <v>138</v>
      </c>
    </row>
    <row r="418" s="1" customFormat="1" ht="16.5" customHeight="1">
      <c r="B418" s="36"/>
      <c r="C418" s="224" t="s">
        <v>357</v>
      </c>
      <c r="D418" s="224" t="s">
        <v>140</v>
      </c>
      <c r="E418" s="225" t="s">
        <v>358</v>
      </c>
      <c r="F418" s="226" t="s">
        <v>359</v>
      </c>
      <c r="G418" s="227" t="s">
        <v>174</v>
      </c>
      <c r="H418" s="228">
        <v>7175.2610000000004</v>
      </c>
      <c r="I418" s="229"/>
      <c r="J418" s="230">
        <f>ROUND(I418*H418,2)</f>
        <v>0</v>
      </c>
      <c r="K418" s="226" t="s">
        <v>144</v>
      </c>
      <c r="L418" s="41"/>
      <c r="M418" s="231" t="s">
        <v>1</v>
      </c>
      <c r="N418" s="232" t="s">
        <v>41</v>
      </c>
      <c r="O418" s="84"/>
      <c r="P418" s="233">
        <f>O418*H418</f>
        <v>0</v>
      </c>
      <c r="Q418" s="233">
        <v>0</v>
      </c>
      <c r="R418" s="233">
        <f>Q418*H418</f>
        <v>0</v>
      </c>
      <c r="S418" s="233">
        <v>0</v>
      </c>
      <c r="T418" s="234">
        <f>S418*H418</f>
        <v>0</v>
      </c>
      <c r="AR418" s="235" t="s">
        <v>139</v>
      </c>
      <c r="AT418" s="235" t="s">
        <v>140</v>
      </c>
      <c r="AU418" s="235" t="s">
        <v>83</v>
      </c>
      <c r="AY418" s="15" t="s">
        <v>138</v>
      </c>
      <c r="BE418" s="236">
        <f>IF(N418="základní",J418,0)</f>
        <v>0</v>
      </c>
      <c r="BF418" s="236">
        <f>IF(N418="snížená",J418,0)</f>
        <v>0</v>
      </c>
      <c r="BG418" s="236">
        <f>IF(N418="zákl. přenesená",J418,0)</f>
        <v>0</v>
      </c>
      <c r="BH418" s="236">
        <f>IF(N418="sníž. přenesená",J418,0)</f>
        <v>0</v>
      </c>
      <c r="BI418" s="236">
        <f>IF(N418="nulová",J418,0)</f>
        <v>0</v>
      </c>
      <c r="BJ418" s="15" t="s">
        <v>83</v>
      </c>
      <c r="BK418" s="236">
        <f>ROUND(I418*H418,2)</f>
        <v>0</v>
      </c>
      <c r="BL418" s="15" t="s">
        <v>139</v>
      </c>
      <c r="BM418" s="235" t="s">
        <v>360</v>
      </c>
    </row>
    <row r="419" s="1" customFormat="1">
      <c r="B419" s="36"/>
      <c r="C419" s="37"/>
      <c r="D419" s="237" t="s">
        <v>146</v>
      </c>
      <c r="E419" s="37"/>
      <c r="F419" s="238" t="s">
        <v>361</v>
      </c>
      <c r="G419" s="37"/>
      <c r="H419" s="37"/>
      <c r="I419" s="149"/>
      <c r="J419" s="37"/>
      <c r="K419" s="37"/>
      <c r="L419" s="41"/>
      <c r="M419" s="239"/>
      <c r="N419" s="84"/>
      <c r="O419" s="84"/>
      <c r="P419" s="84"/>
      <c r="Q419" s="84"/>
      <c r="R419" s="84"/>
      <c r="S419" s="84"/>
      <c r="T419" s="85"/>
      <c r="AT419" s="15" t="s">
        <v>146</v>
      </c>
      <c r="AU419" s="15" t="s">
        <v>83</v>
      </c>
    </row>
    <row r="420" s="12" customFormat="1">
      <c r="B420" s="250"/>
      <c r="C420" s="251"/>
      <c r="D420" s="237" t="s">
        <v>148</v>
      </c>
      <c r="E420" s="252" t="s">
        <v>1</v>
      </c>
      <c r="F420" s="253" t="s">
        <v>362</v>
      </c>
      <c r="G420" s="251"/>
      <c r="H420" s="254">
        <v>7175.2610000000004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AT420" s="260" t="s">
        <v>148</v>
      </c>
      <c r="AU420" s="260" t="s">
        <v>83</v>
      </c>
      <c r="AV420" s="12" t="s">
        <v>85</v>
      </c>
      <c r="AW420" s="12" t="s">
        <v>32</v>
      </c>
      <c r="AX420" s="12" t="s">
        <v>76</v>
      </c>
      <c r="AY420" s="260" t="s">
        <v>138</v>
      </c>
    </row>
    <row r="421" s="1" customFormat="1" ht="24" customHeight="1">
      <c r="B421" s="36"/>
      <c r="C421" s="224" t="s">
        <v>363</v>
      </c>
      <c r="D421" s="224" t="s">
        <v>140</v>
      </c>
      <c r="E421" s="225" t="s">
        <v>364</v>
      </c>
      <c r="F421" s="226" t="s">
        <v>365</v>
      </c>
      <c r="G421" s="227" t="s">
        <v>366</v>
      </c>
      <c r="H421" s="228">
        <v>11480.418</v>
      </c>
      <c r="I421" s="229"/>
      <c r="J421" s="230">
        <f>ROUND(I421*H421,2)</f>
        <v>0</v>
      </c>
      <c r="K421" s="226" t="s">
        <v>144</v>
      </c>
      <c r="L421" s="41"/>
      <c r="M421" s="231" t="s">
        <v>1</v>
      </c>
      <c r="N421" s="232" t="s">
        <v>41</v>
      </c>
      <c r="O421" s="84"/>
      <c r="P421" s="233">
        <f>O421*H421</f>
        <v>0</v>
      </c>
      <c r="Q421" s="233">
        <v>0</v>
      </c>
      <c r="R421" s="233">
        <f>Q421*H421</f>
        <v>0</v>
      </c>
      <c r="S421" s="233">
        <v>0</v>
      </c>
      <c r="T421" s="234">
        <f>S421*H421</f>
        <v>0</v>
      </c>
      <c r="AR421" s="235" t="s">
        <v>139</v>
      </c>
      <c r="AT421" s="235" t="s">
        <v>140</v>
      </c>
      <c r="AU421" s="235" t="s">
        <v>83</v>
      </c>
      <c r="AY421" s="15" t="s">
        <v>138</v>
      </c>
      <c r="BE421" s="236">
        <f>IF(N421="základní",J421,0)</f>
        <v>0</v>
      </c>
      <c r="BF421" s="236">
        <f>IF(N421="snížená",J421,0)</f>
        <v>0</v>
      </c>
      <c r="BG421" s="236">
        <f>IF(N421="zákl. přenesená",J421,0)</f>
        <v>0</v>
      </c>
      <c r="BH421" s="236">
        <f>IF(N421="sníž. přenesená",J421,0)</f>
        <v>0</v>
      </c>
      <c r="BI421" s="236">
        <f>IF(N421="nulová",J421,0)</f>
        <v>0</v>
      </c>
      <c r="BJ421" s="15" t="s">
        <v>83</v>
      </c>
      <c r="BK421" s="236">
        <f>ROUND(I421*H421,2)</f>
        <v>0</v>
      </c>
      <c r="BL421" s="15" t="s">
        <v>139</v>
      </c>
      <c r="BM421" s="235" t="s">
        <v>367</v>
      </c>
    </row>
    <row r="422" s="1" customFormat="1">
      <c r="B422" s="36"/>
      <c r="C422" s="37"/>
      <c r="D422" s="237" t="s">
        <v>146</v>
      </c>
      <c r="E422" s="37"/>
      <c r="F422" s="238" t="s">
        <v>368</v>
      </c>
      <c r="G422" s="37"/>
      <c r="H422" s="37"/>
      <c r="I422" s="149"/>
      <c r="J422" s="37"/>
      <c r="K422" s="37"/>
      <c r="L422" s="41"/>
      <c r="M422" s="239"/>
      <c r="N422" s="84"/>
      <c r="O422" s="84"/>
      <c r="P422" s="84"/>
      <c r="Q422" s="84"/>
      <c r="R422" s="84"/>
      <c r="S422" s="84"/>
      <c r="T422" s="85"/>
      <c r="AT422" s="15" t="s">
        <v>146</v>
      </c>
      <c r="AU422" s="15" t="s">
        <v>83</v>
      </c>
    </row>
    <row r="423" s="12" customFormat="1">
      <c r="B423" s="250"/>
      <c r="C423" s="251"/>
      <c r="D423" s="237" t="s">
        <v>148</v>
      </c>
      <c r="E423" s="251"/>
      <c r="F423" s="253" t="s">
        <v>369</v>
      </c>
      <c r="G423" s="251"/>
      <c r="H423" s="254">
        <v>11480.418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AT423" s="260" t="s">
        <v>148</v>
      </c>
      <c r="AU423" s="260" t="s">
        <v>83</v>
      </c>
      <c r="AV423" s="12" t="s">
        <v>85</v>
      </c>
      <c r="AW423" s="12" t="s">
        <v>4</v>
      </c>
      <c r="AX423" s="12" t="s">
        <v>83</v>
      </c>
      <c r="AY423" s="260" t="s">
        <v>138</v>
      </c>
    </row>
    <row r="424" s="1" customFormat="1" ht="24" customHeight="1">
      <c r="B424" s="36"/>
      <c r="C424" s="224" t="s">
        <v>370</v>
      </c>
      <c r="D424" s="224" t="s">
        <v>140</v>
      </c>
      <c r="E424" s="225" t="s">
        <v>371</v>
      </c>
      <c r="F424" s="226" t="s">
        <v>372</v>
      </c>
      <c r="G424" s="227" t="s">
        <v>174</v>
      </c>
      <c r="H424" s="228">
        <v>5412.2399999999998</v>
      </c>
      <c r="I424" s="229"/>
      <c r="J424" s="230">
        <f>ROUND(I424*H424,2)</f>
        <v>0</v>
      </c>
      <c r="K424" s="226" t="s">
        <v>144</v>
      </c>
      <c r="L424" s="41"/>
      <c r="M424" s="231" t="s">
        <v>1</v>
      </c>
      <c r="N424" s="232" t="s">
        <v>41</v>
      </c>
      <c r="O424" s="84"/>
      <c r="P424" s="233">
        <f>O424*H424</f>
        <v>0</v>
      </c>
      <c r="Q424" s="233">
        <v>0</v>
      </c>
      <c r="R424" s="233">
        <f>Q424*H424</f>
        <v>0</v>
      </c>
      <c r="S424" s="233">
        <v>0</v>
      </c>
      <c r="T424" s="234">
        <f>S424*H424</f>
        <v>0</v>
      </c>
      <c r="AR424" s="235" t="s">
        <v>139</v>
      </c>
      <c r="AT424" s="235" t="s">
        <v>140</v>
      </c>
      <c r="AU424" s="235" t="s">
        <v>83</v>
      </c>
      <c r="AY424" s="15" t="s">
        <v>138</v>
      </c>
      <c r="BE424" s="236">
        <f>IF(N424="základní",J424,0)</f>
        <v>0</v>
      </c>
      <c r="BF424" s="236">
        <f>IF(N424="snížená",J424,0)</f>
        <v>0</v>
      </c>
      <c r="BG424" s="236">
        <f>IF(N424="zákl. přenesená",J424,0)</f>
        <v>0</v>
      </c>
      <c r="BH424" s="236">
        <f>IF(N424="sníž. přenesená",J424,0)</f>
        <v>0</v>
      </c>
      <c r="BI424" s="236">
        <f>IF(N424="nulová",J424,0)</f>
        <v>0</v>
      </c>
      <c r="BJ424" s="15" t="s">
        <v>83</v>
      </c>
      <c r="BK424" s="236">
        <f>ROUND(I424*H424,2)</f>
        <v>0</v>
      </c>
      <c r="BL424" s="15" t="s">
        <v>139</v>
      </c>
      <c r="BM424" s="235" t="s">
        <v>373</v>
      </c>
    </row>
    <row r="425" s="1" customFormat="1">
      <c r="B425" s="36"/>
      <c r="C425" s="37"/>
      <c r="D425" s="237" t="s">
        <v>146</v>
      </c>
      <c r="E425" s="37"/>
      <c r="F425" s="238" t="s">
        <v>374</v>
      </c>
      <c r="G425" s="37"/>
      <c r="H425" s="37"/>
      <c r="I425" s="149"/>
      <c r="J425" s="37"/>
      <c r="K425" s="37"/>
      <c r="L425" s="41"/>
      <c r="M425" s="239"/>
      <c r="N425" s="84"/>
      <c r="O425" s="84"/>
      <c r="P425" s="84"/>
      <c r="Q425" s="84"/>
      <c r="R425" s="84"/>
      <c r="S425" s="84"/>
      <c r="T425" s="85"/>
      <c r="AT425" s="15" t="s">
        <v>146</v>
      </c>
      <c r="AU425" s="15" t="s">
        <v>83</v>
      </c>
    </row>
    <row r="426" s="11" customFormat="1">
      <c r="B426" s="240"/>
      <c r="C426" s="241"/>
      <c r="D426" s="237" t="s">
        <v>148</v>
      </c>
      <c r="E426" s="242" t="s">
        <v>1</v>
      </c>
      <c r="F426" s="243" t="s">
        <v>375</v>
      </c>
      <c r="G426" s="241"/>
      <c r="H426" s="242" t="s">
        <v>1</v>
      </c>
      <c r="I426" s="244"/>
      <c r="J426" s="241"/>
      <c r="K426" s="241"/>
      <c r="L426" s="245"/>
      <c r="M426" s="246"/>
      <c r="N426" s="247"/>
      <c r="O426" s="247"/>
      <c r="P426" s="247"/>
      <c r="Q426" s="247"/>
      <c r="R426" s="247"/>
      <c r="S426" s="247"/>
      <c r="T426" s="248"/>
      <c r="AT426" s="249" t="s">
        <v>148</v>
      </c>
      <c r="AU426" s="249" t="s">
        <v>83</v>
      </c>
      <c r="AV426" s="11" t="s">
        <v>83</v>
      </c>
      <c r="AW426" s="11" t="s">
        <v>32</v>
      </c>
      <c r="AX426" s="11" t="s">
        <v>76</v>
      </c>
      <c r="AY426" s="249" t="s">
        <v>138</v>
      </c>
    </row>
    <row r="427" s="11" customFormat="1">
      <c r="B427" s="240"/>
      <c r="C427" s="241"/>
      <c r="D427" s="237" t="s">
        <v>148</v>
      </c>
      <c r="E427" s="242" t="s">
        <v>1</v>
      </c>
      <c r="F427" s="243" t="s">
        <v>149</v>
      </c>
      <c r="G427" s="241"/>
      <c r="H427" s="242" t="s">
        <v>1</v>
      </c>
      <c r="I427" s="244"/>
      <c r="J427" s="241"/>
      <c r="K427" s="241"/>
      <c r="L427" s="245"/>
      <c r="M427" s="246"/>
      <c r="N427" s="247"/>
      <c r="O427" s="247"/>
      <c r="P427" s="247"/>
      <c r="Q427" s="247"/>
      <c r="R427" s="247"/>
      <c r="S427" s="247"/>
      <c r="T427" s="248"/>
      <c r="AT427" s="249" t="s">
        <v>148</v>
      </c>
      <c r="AU427" s="249" t="s">
        <v>83</v>
      </c>
      <c r="AV427" s="11" t="s">
        <v>83</v>
      </c>
      <c r="AW427" s="11" t="s">
        <v>32</v>
      </c>
      <c r="AX427" s="11" t="s">
        <v>76</v>
      </c>
      <c r="AY427" s="249" t="s">
        <v>138</v>
      </c>
    </row>
    <row r="428" s="11" customFormat="1">
      <c r="B428" s="240"/>
      <c r="C428" s="241"/>
      <c r="D428" s="237" t="s">
        <v>148</v>
      </c>
      <c r="E428" s="242" t="s">
        <v>1</v>
      </c>
      <c r="F428" s="243" t="s">
        <v>209</v>
      </c>
      <c r="G428" s="241"/>
      <c r="H428" s="242" t="s">
        <v>1</v>
      </c>
      <c r="I428" s="244"/>
      <c r="J428" s="241"/>
      <c r="K428" s="241"/>
      <c r="L428" s="245"/>
      <c r="M428" s="246"/>
      <c r="N428" s="247"/>
      <c r="O428" s="247"/>
      <c r="P428" s="247"/>
      <c r="Q428" s="247"/>
      <c r="R428" s="247"/>
      <c r="S428" s="247"/>
      <c r="T428" s="248"/>
      <c r="AT428" s="249" t="s">
        <v>148</v>
      </c>
      <c r="AU428" s="249" t="s">
        <v>83</v>
      </c>
      <c r="AV428" s="11" t="s">
        <v>83</v>
      </c>
      <c r="AW428" s="11" t="s">
        <v>32</v>
      </c>
      <c r="AX428" s="11" t="s">
        <v>76</v>
      </c>
      <c r="AY428" s="249" t="s">
        <v>138</v>
      </c>
    </row>
    <row r="429" s="12" customFormat="1">
      <c r="B429" s="250"/>
      <c r="C429" s="251"/>
      <c r="D429" s="237" t="s">
        <v>148</v>
      </c>
      <c r="E429" s="252" t="s">
        <v>1</v>
      </c>
      <c r="F429" s="253" t="s">
        <v>376</v>
      </c>
      <c r="G429" s="251"/>
      <c r="H429" s="254">
        <v>31.122</v>
      </c>
      <c r="I429" s="255"/>
      <c r="J429" s="251"/>
      <c r="K429" s="251"/>
      <c r="L429" s="256"/>
      <c r="M429" s="257"/>
      <c r="N429" s="258"/>
      <c r="O429" s="258"/>
      <c r="P429" s="258"/>
      <c r="Q429" s="258"/>
      <c r="R429" s="258"/>
      <c r="S429" s="258"/>
      <c r="T429" s="259"/>
      <c r="AT429" s="260" t="s">
        <v>148</v>
      </c>
      <c r="AU429" s="260" t="s">
        <v>83</v>
      </c>
      <c r="AV429" s="12" t="s">
        <v>85</v>
      </c>
      <c r="AW429" s="12" t="s">
        <v>32</v>
      </c>
      <c r="AX429" s="12" t="s">
        <v>76</v>
      </c>
      <c r="AY429" s="260" t="s">
        <v>138</v>
      </c>
    </row>
    <row r="430" s="11" customFormat="1">
      <c r="B430" s="240"/>
      <c r="C430" s="241"/>
      <c r="D430" s="237" t="s">
        <v>148</v>
      </c>
      <c r="E430" s="242" t="s">
        <v>1</v>
      </c>
      <c r="F430" s="243" t="s">
        <v>225</v>
      </c>
      <c r="G430" s="241"/>
      <c r="H430" s="242" t="s">
        <v>1</v>
      </c>
      <c r="I430" s="244"/>
      <c r="J430" s="241"/>
      <c r="K430" s="241"/>
      <c r="L430" s="245"/>
      <c r="M430" s="246"/>
      <c r="N430" s="247"/>
      <c r="O430" s="247"/>
      <c r="P430" s="247"/>
      <c r="Q430" s="247"/>
      <c r="R430" s="247"/>
      <c r="S430" s="247"/>
      <c r="T430" s="248"/>
      <c r="AT430" s="249" t="s">
        <v>148</v>
      </c>
      <c r="AU430" s="249" t="s">
        <v>83</v>
      </c>
      <c r="AV430" s="11" t="s">
        <v>83</v>
      </c>
      <c r="AW430" s="11" t="s">
        <v>32</v>
      </c>
      <c r="AX430" s="11" t="s">
        <v>76</v>
      </c>
      <c r="AY430" s="249" t="s">
        <v>138</v>
      </c>
    </row>
    <row r="431" s="12" customFormat="1">
      <c r="B431" s="250"/>
      <c r="C431" s="251"/>
      <c r="D431" s="237" t="s">
        <v>148</v>
      </c>
      <c r="E431" s="252" t="s">
        <v>1</v>
      </c>
      <c r="F431" s="253" t="s">
        <v>377</v>
      </c>
      <c r="G431" s="251"/>
      <c r="H431" s="254">
        <v>760.26599999999996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AT431" s="260" t="s">
        <v>148</v>
      </c>
      <c r="AU431" s="260" t="s">
        <v>83</v>
      </c>
      <c r="AV431" s="12" t="s">
        <v>85</v>
      </c>
      <c r="AW431" s="12" t="s">
        <v>32</v>
      </c>
      <c r="AX431" s="12" t="s">
        <v>76</v>
      </c>
      <c r="AY431" s="260" t="s">
        <v>138</v>
      </c>
    </row>
    <row r="432" s="11" customFormat="1">
      <c r="B432" s="240"/>
      <c r="C432" s="241"/>
      <c r="D432" s="237" t="s">
        <v>148</v>
      </c>
      <c r="E432" s="242" t="s">
        <v>1</v>
      </c>
      <c r="F432" s="243" t="s">
        <v>378</v>
      </c>
      <c r="G432" s="241"/>
      <c r="H432" s="242" t="s">
        <v>1</v>
      </c>
      <c r="I432" s="244"/>
      <c r="J432" s="241"/>
      <c r="K432" s="241"/>
      <c r="L432" s="245"/>
      <c r="M432" s="246"/>
      <c r="N432" s="247"/>
      <c r="O432" s="247"/>
      <c r="P432" s="247"/>
      <c r="Q432" s="247"/>
      <c r="R432" s="247"/>
      <c r="S432" s="247"/>
      <c r="T432" s="248"/>
      <c r="AT432" s="249" t="s">
        <v>148</v>
      </c>
      <c r="AU432" s="249" t="s">
        <v>83</v>
      </c>
      <c r="AV432" s="11" t="s">
        <v>83</v>
      </c>
      <c r="AW432" s="11" t="s">
        <v>32</v>
      </c>
      <c r="AX432" s="11" t="s">
        <v>76</v>
      </c>
      <c r="AY432" s="249" t="s">
        <v>138</v>
      </c>
    </row>
    <row r="433" s="11" customFormat="1">
      <c r="B433" s="240"/>
      <c r="C433" s="241"/>
      <c r="D433" s="237" t="s">
        <v>148</v>
      </c>
      <c r="E433" s="242" t="s">
        <v>1</v>
      </c>
      <c r="F433" s="243" t="s">
        <v>149</v>
      </c>
      <c r="G433" s="241"/>
      <c r="H433" s="242" t="s">
        <v>1</v>
      </c>
      <c r="I433" s="244"/>
      <c r="J433" s="241"/>
      <c r="K433" s="241"/>
      <c r="L433" s="245"/>
      <c r="M433" s="246"/>
      <c r="N433" s="247"/>
      <c r="O433" s="247"/>
      <c r="P433" s="247"/>
      <c r="Q433" s="247"/>
      <c r="R433" s="247"/>
      <c r="S433" s="247"/>
      <c r="T433" s="248"/>
      <c r="AT433" s="249" t="s">
        <v>148</v>
      </c>
      <c r="AU433" s="249" t="s">
        <v>83</v>
      </c>
      <c r="AV433" s="11" t="s">
        <v>83</v>
      </c>
      <c r="AW433" s="11" t="s">
        <v>32</v>
      </c>
      <c r="AX433" s="11" t="s">
        <v>76</v>
      </c>
      <c r="AY433" s="249" t="s">
        <v>138</v>
      </c>
    </row>
    <row r="434" s="11" customFormat="1">
      <c r="B434" s="240"/>
      <c r="C434" s="241"/>
      <c r="D434" s="237" t="s">
        <v>148</v>
      </c>
      <c r="E434" s="242" t="s">
        <v>1</v>
      </c>
      <c r="F434" s="243" t="s">
        <v>150</v>
      </c>
      <c r="G434" s="241"/>
      <c r="H434" s="242" t="s">
        <v>1</v>
      </c>
      <c r="I434" s="244"/>
      <c r="J434" s="241"/>
      <c r="K434" s="241"/>
      <c r="L434" s="245"/>
      <c r="M434" s="246"/>
      <c r="N434" s="247"/>
      <c r="O434" s="247"/>
      <c r="P434" s="247"/>
      <c r="Q434" s="247"/>
      <c r="R434" s="247"/>
      <c r="S434" s="247"/>
      <c r="T434" s="248"/>
      <c r="AT434" s="249" t="s">
        <v>148</v>
      </c>
      <c r="AU434" s="249" t="s">
        <v>83</v>
      </c>
      <c r="AV434" s="11" t="s">
        <v>83</v>
      </c>
      <c r="AW434" s="11" t="s">
        <v>32</v>
      </c>
      <c r="AX434" s="11" t="s">
        <v>76</v>
      </c>
      <c r="AY434" s="249" t="s">
        <v>138</v>
      </c>
    </row>
    <row r="435" s="12" customFormat="1">
      <c r="B435" s="250"/>
      <c r="C435" s="251"/>
      <c r="D435" s="237" t="s">
        <v>148</v>
      </c>
      <c r="E435" s="252" t="s">
        <v>1</v>
      </c>
      <c r="F435" s="253" t="s">
        <v>379</v>
      </c>
      <c r="G435" s="251"/>
      <c r="H435" s="254">
        <v>3409.1930000000002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AT435" s="260" t="s">
        <v>148</v>
      </c>
      <c r="AU435" s="260" t="s">
        <v>83</v>
      </c>
      <c r="AV435" s="12" t="s">
        <v>85</v>
      </c>
      <c r="AW435" s="12" t="s">
        <v>32</v>
      </c>
      <c r="AX435" s="12" t="s">
        <v>76</v>
      </c>
      <c r="AY435" s="260" t="s">
        <v>138</v>
      </c>
    </row>
    <row r="436" s="11" customFormat="1">
      <c r="B436" s="240"/>
      <c r="C436" s="241"/>
      <c r="D436" s="237" t="s">
        <v>148</v>
      </c>
      <c r="E436" s="242" t="s">
        <v>1</v>
      </c>
      <c r="F436" s="243" t="s">
        <v>167</v>
      </c>
      <c r="G436" s="241"/>
      <c r="H436" s="242" t="s">
        <v>1</v>
      </c>
      <c r="I436" s="244"/>
      <c r="J436" s="241"/>
      <c r="K436" s="241"/>
      <c r="L436" s="245"/>
      <c r="M436" s="246"/>
      <c r="N436" s="247"/>
      <c r="O436" s="247"/>
      <c r="P436" s="247"/>
      <c r="Q436" s="247"/>
      <c r="R436" s="247"/>
      <c r="S436" s="247"/>
      <c r="T436" s="248"/>
      <c r="AT436" s="249" t="s">
        <v>148</v>
      </c>
      <c r="AU436" s="249" t="s">
        <v>83</v>
      </c>
      <c r="AV436" s="11" t="s">
        <v>83</v>
      </c>
      <c r="AW436" s="11" t="s">
        <v>32</v>
      </c>
      <c r="AX436" s="11" t="s">
        <v>76</v>
      </c>
      <c r="AY436" s="249" t="s">
        <v>138</v>
      </c>
    </row>
    <row r="437" s="12" customFormat="1">
      <c r="B437" s="250"/>
      <c r="C437" s="251"/>
      <c r="D437" s="237" t="s">
        <v>148</v>
      </c>
      <c r="E437" s="252" t="s">
        <v>1</v>
      </c>
      <c r="F437" s="253" t="s">
        <v>380</v>
      </c>
      <c r="G437" s="251"/>
      <c r="H437" s="254">
        <v>294.76999999999998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AT437" s="260" t="s">
        <v>148</v>
      </c>
      <c r="AU437" s="260" t="s">
        <v>83</v>
      </c>
      <c r="AV437" s="12" t="s">
        <v>85</v>
      </c>
      <c r="AW437" s="12" t="s">
        <v>32</v>
      </c>
      <c r="AX437" s="12" t="s">
        <v>76</v>
      </c>
      <c r="AY437" s="260" t="s">
        <v>138</v>
      </c>
    </row>
    <row r="438" s="11" customFormat="1">
      <c r="B438" s="240"/>
      <c r="C438" s="241"/>
      <c r="D438" s="237" t="s">
        <v>148</v>
      </c>
      <c r="E438" s="242" t="s">
        <v>1</v>
      </c>
      <c r="F438" s="243" t="s">
        <v>163</v>
      </c>
      <c r="G438" s="241"/>
      <c r="H438" s="242" t="s">
        <v>1</v>
      </c>
      <c r="I438" s="244"/>
      <c r="J438" s="241"/>
      <c r="K438" s="241"/>
      <c r="L438" s="245"/>
      <c r="M438" s="246"/>
      <c r="N438" s="247"/>
      <c r="O438" s="247"/>
      <c r="P438" s="247"/>
      <c r="Q438" s="247"/>
      <c r="R438" s="247"/>
      <c r="S438" s="247"/>
      <c r="T438" s="248"/>
      <c r="AT438" s="249" t="s">
        <v>148</v>
      </c>
      <c r="AU438" s="249" t="s">
        <v>83</v>
      </c>
      <c r="AV438" s="11" t="s">
        <v>83</v>
      </c>
      <c r="AW438" s="11" t="s">
        <v>32</v>
      </c>
      <c r="AX438" s="11" t="s">
        <v>76</v>
      </c>
      <c r="AY438" s="249" t="s">
        <v>138</v>
      </c>
    </row>
    <row r="439" s="12" customFormat="1">
      <c r="B439" s="250"/>
      <c r="C439" s="251"/>
      <c r="D439" s="237" t="s">
        <v>148</v>
      </c>
      <c r="E439" s="252" t="s">
        <v>1</v>
      </c>
      <c r="F439" s="253" t="s">
        <v>381</v>
      </c>
      <c r="G439" s="251"/>
      <c r="H439" s="254">
        <v>159.006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AT439" s="260" t="s">
        <v>148</v>
      </c>
      <c r="AU439" s="260" t="s">
        <v>83</v>
      </c>
      <c r="AV439" s="12" t="s">
        <v>85</v>
      </c>
      <c r="AW439" s="12" t="s">
        <v>32</v>
      </c>
      <c r="AX439" s="12" t="s">
        <v>76</v>
      </c>
      <c r="AY439" s="260" t="s">
        <v>138</v>
      </c>
    </row>
    <row r="440" s="12" customFormat="1">
      <c r="B440" s="250"/>
      <c r="C440" s="251"/>
      <c r="D440" s="237" t="s">
        <v>148</v>
      </c>
      <c r="E440" s="252" t="s">
        <v>1</v>
      </c>
      <c r="F440" s="253" t="s">
        <v>382</v>
      </c>
      <c r="G440" s="251"/>
      <c r="H440" s="254">
        <v>8.1509999999999998</v>
      </c>
      <c r="I440" s="255"/>
      <c r="J440" s="251"/>
      <c r="K440" s="251"/>
      <c r="L440" s="256"/>
      <c r="M440" s="257"/>
      <c r="N440" s="258"/>
      <c r="O440" s="258"/>
      <c r="P440" s="258"/>
      <c r="Q440" s="258"/>
      <c r="R440" s="258"/>
      <c r="S440" s="258"/>
      <c r="T440" s="259"/>
      <c r="AT440" s="260" t="s">
        <v>148</v>
      </c>
      <c r="AU440" s="260" t="s">
        <v>83</v>
      </c>
      <c r="AV440" s="12" t="s">
        <v>85</v>
      </c>
      <c r="AW440" s="12" t="s">
        <v>32</v>
      </c>
      <c r="AX440" s="12" t="s">
        <v>76</v>
      </c>
      <c r="AY440" s="260" t="s">
        <v>138</v>
      </c>
    </row>
    <row r="441" s="11" customFormat="1">
      <c r="B441" s="240"/>
      <c r="C441" s="241"/>
      <c r="D441" s="237" t="s">
        <v>148</v>
      </c>
      <c r="E441" s="242" t="s">
        <v>1</v>
      </c>
      <c r="F441" s="243" t="s">
        <v>217</v>
      </c>
      <c r="G441" s="241"/>
      <c r="H441" s="242" t="s">
        <v>1</v>
      </c>
      <c r="I441" s="244"/>
      <c r="J441" s="241"/>
      <c r="K441" s="241"/>
      <c r="L441" s="245"/>
      <c r="M441" s="246"/>
      <c r="N441" s="247"/>
      <c r="O441" s="247"/>
      <c r="P441" s="247"/>
      <c r="Q441" s="247"/>
      <c r="R441" s="247"/>
      <c r="S441" s="247"/>
      <c r="T441" s="248"/>
      <c r="AT441" s="249" t="s">
        <v>148</v>
      </c>
      <c r="AU441" s="249" t="s">
        <v>83</v>
      </c>
      <c r="AV441" s="11" t="s">
        <v>83</v>
      </c>
      <c r="AW441" s="11" t="s">
        <v>32</v>
      </c>
      <c r="AX441" s="11" t="s">
        <v>76</v>
      </c>
      <c r="AY441" s="249" t="s">
        <v>138</v>
      </c>
    </row>
    <row r="442" s="12" customFormat="1">
      <c r="B442" s="250"/>
      <c r="C442" s="251"/>
      <c r="D442" s="237" t="s">
        <v>148</v>
      </c>
      <c r="E442" s="252" t="s">
        <v>1</v>
      </c>
      <c r="F442" s="253" t="s">
        <v>383</v>
      </c>
      <c r="G442" s="251"/>
      <c r="H442" s="254">
        <v>14.882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AT442" s="260" t="s">
        <v>148</v>
      </c>
      <c r="AU442" s="260" t="s">
        <v>83</v>
      </c>
      <c r="AV442" s="12" t="s">
        <v>85</v>
      </c>
      <c r="AW442" s="12" t="s">
        <v>32</v>
      </c>
      <c r="AX442" s="12" t="s">
        <v>76</v>
      </c>
      <c r="AY442" s="260" t="s">
        <v>138</v>
      </c>
    </row>
    <row r="443" s="12" customFormat="1">
      <c r="B443" s="250"/>
      <c r="C443" s="251"/>
      <c r="D443" s="237" t="s">
        <v>148</v>
      </c>
      <c r="E443" s="252" t="s">
        <v>1</v>
      </c>
      <c r="F443" s="253" t="s">
        <v>384</v>
      </c>
      <c r="G443" s="251"/>
      <c r="H443" s="254">
        <v>36.814999999999998</v>
      </c>
      <c r="I443" s="255"/>
      <c r="J443" s="251"/>
      <c r="K443" s="251"/>
      <c r="L443" s="256"/>
      <c r="M443" s="257"/>
      <c r="N443" s="258"/>
      <c r="O443" s="258"/>
      <c r="P443" s="258"/>
      <c r="Q443" s="258"/>
      <c r="R443" s="258"/>
      <c r="S443" s="258"/>
      <c r="T443" s="259"/>
      <c r="AT443" s="260" t="s">
        <v>148</v>
      </c>
      <c r="AU443" s="260" t="s">
        <v>83</v>
      </c>
      <c r="AV443" s="12" t="s">
        <v>85</v>
      </c>
      <c r="AW443" s="12" t="s">
        <v>32</v>
      </c>
      <c r="AX443" s="12" t="s">
        <v>76</v>
      </c>
      <c r="AY443" s="260" t="s">
        <v>138</v>
      </c>
    </row>
    <row r="444" s="11" customFormat="1">
      <c r="B444" s="240"/>
      <c r="C444" s="241"/>
      <c r="D444" s="237" t="s">
        <v>148</v>
      </c>
      <c r="E444" s="242" t="s">
        <v>1</v>
      </c>
      <c r="F444" s="243" t="s">
        <v>220</v>
      </c>
      <c r="G444" s="241"/>
      <c r="H444" s="242" t="s">
        <v>1</v>
      </c>
      <c r="I444" s="244"/>
      <c r="J444" s="241"/>
      <c r="K444" s="241"/>
      <c r="L444" s="245"/>
      <c r="M444" s="246"/>
      <c r="N444" s="247"/>
      <c r="O444" s="247"/>
      <c r="P444" s="247"/>
      <c r="Q444" s="247"/>
      <c r="R444" s="247"/>
      <c r="S444" s="247"/>
      <c r="T444" s="248"/>
      <c r="AT444" s="249" t="s">
        <v>148</v>
      </c>
      <c r="AU444" s="249" t="s">
        <v>83</v>
      </c>
      <c r="AV444" s="11" t="s">
        <v>83</v>
      </c>
      <c r="AW444" s="11" t="s">
        <v>32</v>
      </c>
      <c r="AX444" s="11" t="s">
        <v>76</v>
      </c>
      <c r="AY444" s="249" t="s">
        <v>138</v>
      </c>
    </row>
    <row r="445" s="12" customFormat="1">
      <c r="B445" s="250"/>
      <c r="C445" s="251"/>
      <c r="D445" s="237" t="s">
        <v>148</v>
      </c>
      <c r="E445" s="252" t="s">
        <v>1</v>
      </c>
      <c r="F445" s="253" t="s">
        <v>385</v>
      </c>
      <c r="G445" s="251"/>
      <c r="H445" s="254">
        <v>169.94800000000001</v>
      </c>
      <c r="I445" s="255"/>
      <c r="J445" s="251"/>
      <c r="K445" s="251"/>
      <c r="L445" s="256"/>
      <c r="M445" s="257"/>
      <c r="N445" s="258"/>
      <c r="O445" s="258"/>
      <c r="P445" s="258"/>
      <c r="Q445" s="258"/>
      <c r="R445" s="258"/>
      <c r="S445" s="258"/>
      <c r="T445" s="259"/>
      <c r="AT445" s="260" t="s">
        <v>148</v>
      </c>
      <c r="AU445" s="260" t="s">
        <v>83</v>
      </c>
      <c r="AV445" s="12" t="s">
        <v>85</v>
      </c>
      <c r="AW445" s="12" t="s">
        <v>32</v>
      </c>
      <c r="AX445" s="12" t="s">
        <v>76</v>
      </c>
      <c r="AY445" s="260" t="s">
        <v>138</v>
      </c>
    </row>
    <row r="446" s="11" customFormat="1">
      <c r="B446" s="240"/>
      <c r="C446" s="241"/>
      <c r="D446" s="237" t="s">
        <v>148</v>
      </c>
      <c r="E446" s="242" t="s">
        <v>1</v>
      </c>
      <c r="F446" s="243" t="s">
        <v>222</v>
      </c>
      <c r="G446" s="241"/>
      <c r="H446" s="242" t="s">
        <v>1</v>
      </c>
      <c r="I446" s="244"/>
      <c r="J446" s="241"/>
      <c r="K446" s="241"/>
      <c r="L446" s="245"/>
      <c r="M446" s="246"/>
      <c r="N446" s="247"/>
      <c r="O446" s="247"/>
      <c r="P446" s="247"/>
      <c r="Q446" s="247"/>
      <c r="R446" s="247"/>
      <c r="S446" s="247"/>
      <c r="T446" s="248"/>
      <c r="AT446" s="249" t="s">
        <v>148</v>
      </c>
      <c r="AU446" s="249" t="s">
        <v>83</v>
      </c>
      <c r="AV446" s="11" t="s">
        <v>83</v>
      </c>
      <c r="AW446" s="11" t="s">
        <v>32</v>
      </c>
      <c r="AX446" s="11" t="s">
        <v>76</v>
      </c>
      <c r="AY446" s="249" t="s">
        <v>138</v>
      </c>
    </row>
    <row r="447" s="12" customFormat="1">
      <c r="B447" s="250"/>
      <c r="C447" s="251"/>
      <c r="D447" s="237" t="s">
        <v>148</v>
      </c>
      <c r="E447" s="252" t="s">
        <v>1</v>
      </c>
      <c r="F447" s="253" t="s">
        <v>386</v>
      </c>
      <c r="G447" s="251"/>
      <c r="H447" s="254">
        <v>366.79500000000002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AT447" s="260" t="s">
        <v>148</v>
      </c>
      <c r="AU447" s="260" t="s">
        <v>83</v>
      </c>
      <c r="AV447" s="12" t="s">
        <v>85</v>
      </c>
      <c r="AW447" s="12" t="s">
        <v>32</v>
      </c>
      <c r="AX447" s="12" t="s">
        <v>76</v>
      </c>
      <c r="AY447" s="260" t="s">
        <v>138</v>
      </c>
    </row>
    <row r="448" s="11" customFormat="1">
      <c r="B448" s="240"/>
      <c r="C448" s="241"/>
      <c r="D448" s="237" t="s">
        <v>148</v>
      </c>
      <c r="E448" s="242" t="s">
        <v>1</v>
      </c>
      <c r="F448" s="243" t="s">
        <v>225</v>
      </c>
      <c r="G448" s="241"/>
      <c r="H448" s="242" t="s">
        <v>1</v>
      </c>
      <c r="I448" s="244"/>
      <c r="J448" s="241"/>
      <c r="K448" s="241"/>
      <c r="L448" s="245"/>
      <c r="M448" s="246"/>
      <c r="N448" s="247"/>
      <c r="O448" s="247"/>
      <c r="P448" s="247"/>
      <c r="Q448" s="247"/>
      <c r="R448" s="247"/>
      <c r="S448" s="247"/>
      <c r="T448" s="248"/>
      <c r="AT448" s="249" t="s">
        <v>148</v>
      </c>
      <c r="AU448" s="249" t="s">
        <v>83</v>
      </c>
      <c r="AV448" s="11" t="s">
        <v>83</v>
      </c>
      <c r="AW448" s="11" t="s">
        <v>32</v>
      </c>
      <c r="AX448" s="11" t="s">
        <v>76</v>
      </c>
      <c r="AY448" s="249" t="s">
        <v>138</v>
      </c>
    </row>
    <row r="449" s="12" customFormat="1">
      <c r="B449" s="250"/>
      <c r="C449" s="251"/>
      <c r="D449" s="237" t="s">
        <v>148</v>
      </c>
      <c r="E449" s="252" t="s">
        <v>1</v>
      </c>
      <c r="F449" s="253" t="s">
        <v>387</v>
      </c>
      <c r="G449" s="251"/>
      <c r="H449" s="254">
        <v>30.010999999999999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AT449" s="260" t="s">
        <v>148</v>
      </c>
      <c r="AU449" s="260" t="s">
        <v>83</v>
      </c>
      <c r="AV449" s="12" t="s">
        <v>85</v>
      </c>
      <c r="AW449" s="12" t="s">
        <v>32</v>
      </c>
      <c r="AX449" s="12" t="s">
        <v>76</v>
      </c>
      <c r="AY449" s="260" t="s">
        <v>138</v>
      </c>
    </row>
    <row r="450" s="11" customFormat="1">
      <c r="B450" s="240"/>
      <c r="C450" s="241"/>
      <c r="D450" s="237" t="s">
        <v>148</v>
      </c>
      <c r="E450" s="242" t="s">
        <v>1</v>
      </c>
      <c r="F450" s="243" t="s">
        <v>228</v>
      </c>
      <c r="G450" s="241"/>
      <c r="H450" s="242" t="s">
        <v>1</v>
      </c>
      <c r="I450" s="244"/>
      <c r="J450" s="241"/>
      <c r="K450" s="241"/>
      <c r="L450" s="245"/>
      <c r="M450" s="246"/>
      <c r="N450" s="247"/>
      <c r="O450" s="247"/>
      <c r="P450" s="247"/>
      <c r="Q450" s="247"/>
      <c r="R450" s="247"/>
      <c r="S450" s="247"/>
      <c r="T450" s="248"/>
      <c r="AT450" s="249" t="s">
        <v>148</v>
      </c>
      <c r="AU450" s="249" t="s">
        <v>83</v>
      </c>
      <c r="AV450" s="11" t="s">
        <v>83</v>
      </c>
      <c r="AW450" s="11" t="s">
        <v>32</v>
      </c>
      <c r="AX450" s="11" t="s">
        <v>76</v>
      </c>
      <c r="AY450" s="249" t="s">
        <v>138</v>
      </c>
    </row>
    <row r="451" s="12" customFormat="1">
      <c r="B451" s="250"/>
      <c r="C451" s="251"/>
      <c r="D451" s="237" t="s">
        <v>148</v>
      </c>
      <c r="E451" s="252" t="s">
        <v>1</v>
      </c>
      <c r="F451" s="253" t="s">
        <v>388</v>
      </c>
      <c r="G451" s="251"/>
      <c r="H451" s="254">
        <v>116.461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AT451" s="260" t="s">
        <v>148</v>
      </c>
      <c r="AU451" s="260" t="s">
        <v>83</v>
      </c>
      <c r="AV451" s="12" t="s">
        <v>85</v>
      </c>
      <c r="AW451" s="12" t="s">
        <v>32</v>
      </c>
      <c r="AX451" s="12" t="s">
        <v>76</v>
      </c>
      <c r="AY451" s="260" t="s">
        <v>138</v>
      </c>
    </row>
    <row r="452" s="12" customFormat="1">
      <c r="B452" s="250"/>
      <c r="C452" s="251"/>
      <c r="D452" s="237" t="s">
        <v>148</v>
      </c>
      <c r="E452" s="252" t="s">
        <v>1</v>
      </c>
      <c r="F452" s="253" t="s">
        <v>389</v>
      </c>
      <c r="G452" s="251"/>
      <c r="H452" s="254">
        <v>14.82</v>
      </c>
      <c r="I452" s="255"/>
      <c r="J452" s="251"/>
      <c r="K452" s="251"/>
      <c r="L452" s="256"/>
      <c r="M452" s="257"/>
      <c r="N452" s="258"/>
      <c r="O452" s="258"/>
      <c r="P452" s="258"/>
      <c r="Q452" s="258"/>
      <c r="R452" s="258"/>
      <c r="S452" s="258"/>
      <c r="T452" s="259"/>
      <c r="AT452" s="260" t="s">
        <v>148</v>
      </c>
      <c r="AU452" s="260" t="s">
        <v>83</v>
      </c>
      <c r="AV452" s="12" t="s">
        <v>85</v>
      </c>
      <c r="AW452" s="12" t="s">
        <v>32</v>
      </c>
      <c r="AX452" s="12" t="s">
        <v>76</v>
      </c>
      <c r="AY452" s="260" t="s">
        <v>138</v>
      </c>
    </row>
    <row r="453" s="1" customFormat="1" ht="16.5" customHeight="1">
      <c r="B453" s="36"/>
      <c r="C453" s="261" t="s">
        <v>390</v>
      </c>
      <c r="D453" s="261" t="s">
        <v>391</v>
      </c>
      <c r="E453" s="262" t="s">
        <v>392</v>
      </c>
      <c r="F453" s="263" t="s">
        <v>393</v>
      </c>
      <c r="G453" s="264" t="s">
        <v>366</v>
      </c>
      <c r="H453" s="265">
        <v>8826.2250000000004</v>
      </c>
      <c r="I453" s="266"/>
      <c r="J453" s="267">
        <f>ROUND(I453*H453,2)</f>
        <v>0</v>
      </c>
      <c r="K453" s="263" t="s">
        <v>144</v>
      </c>
      <c r="L453" s="268"/>
      <c r="M453" s="269" t="s">
        <v>1</v>
      </c>
      <c r="N453" s="270" t="s">
        <v>41</v>
      </c>
      <c r="O453" s="84"/>
      <c r="P453" s="233">
        <f>O453*H453</f>
        <v>0</v>
      </c>
      <c r="Q453" s="233">
        <v>0</v>
      </c>
      <c r="R453" s="233">
        <f>Q453*H453</f>
        <v>0</v>
      </c>
      <c r="S453" s="233">
        <v>0</v>
      </c>
      <c r="T453" s="234">
        <f>S453*H453</f>
        <v>0</v>
      </c>
      <c r="AR453" s="235" t="s">
        <v>168</v>
      </c>
      <c r="AT453" s="235" t="s">
        <v>391</v>
      </c>
      <c r="AU453" s="235" t="s">
        <v>83</v>
      </c>
      <c r="AY453" s="15" t="s">
        <v>138</v>
      </c>
      <c r="BE453" s="236">
        <f>IF(N453="základní",J453,0)</f>
        <v>0</v>
      </c>
      <c r="BF453" s="236">
        <f>IF(N453="snížená",J453,0)</f>
        <v>0</v>
      </c>
      <c r="BG453" s="236">
        <f>IF(N453="zákl. přenesená",J453,0)</f>
        <v>0</v>
      </c>
      <c r="BH453" s="236">
        <f>IF(N453="sníž. přenesená",J453,0)</f>
        <v>0</v>
      </c>
      <c r="BI453" s="236">
        <f>IF(N453="nulová",J453,0)</f>
        <v>0</v>
      </c>
      <c r="BJ453" s="15" t="s">
        <v>83</v>
      </c>
      <c r="BK453" s="236">
        <f>ROUND(I453*H453,2)</f>
        <v>0</v>
      </c>
      <c r="BL453" s="15" t="s">
        <v>139</v>
      </c>
      <c r="BM453" s="235" t="s">
        <v>394</v>
      </c>
    </row>
    <row r="454" s="1" customFormat="1">
      <c r="B454" s="36"/>
      <c r="C454" s="37"/>
      <c r="D454" s="237" t="s">
        <v>146</v>
      </c>
      <c r="E454" s="37"/>
      <c r="F454" s="238" t="s">
        <v>393</v>
      </c>
      <c r="G454" s="37"/>
      <c r="H454" s="37"/>
      <c r="I454" s="149"/>
      <c r="J454" s="37"/>
      <c r="K454" s="37"/>
      <c r="L454" s="41"/>
      <c r="M454" s="239"/>
      <c r="N454" s="84"/>
      <c r="O454" s="84"/>
      <c r="P454" s="84"/>
      <c r="Q454" s="84"/>
      <c r="R454" s="84"/>
      <c r="S454" s="84"/>
      <c r="T454" s="85"/>
      <c r="AT454" s="15" t="s">
        <v>146</v>
      </c>
      <c r="AU454" s="15" t="s">
        <v>83</v>
      </c>
    </row>
    <row r="455" s="12" customFormat="1">
      <c r="B455" s="250"/>
      <c r="C455" s="251"/>
      <c r="D455" s="237" t="s">
        <v>148</v>
      </c>
      <c r="E455" s="252" t="s">
        <v>1</v>
      </c>
      <c r="F455" s="253" t="s">
        <v>395</v>
      </c>
      <c r="G455" s="251"/>
      <c r="H455" s="254">
        <v>4621.0600000000004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AT455" s="260" t="s">
        <v>148</v>
      </c>
      <c r="AU455" s="260" t="s">
        <v>83</v>
      </c>
      <c r="AV455" s="12" t="s">
        <v>85</v>
      </c>
      <c r="AW455" s="12" t="s">
        <v>32</v>
      </c>
      <c r="AX455" s="12" t="s">
        <v>76</v>
      </c>
      <c r="AY455" s="260" t="s">
        <v>138</v>
      </c>
    </row>
    <row r="456" s="12" customFormat="1">
      <c r="B456" s="250"/>
      <c r="C456" s="251"/>
      <c r="D456" s="237" t="s">
        <v>148</v>
      </c>
      <c r="E456" s="251"/>
      <c r="F456" s="253" t="s">
        <v>396</v>
      </c>
      <c r="G456" s="251"/>
      <c r="H456" s="254">
        <v>8826.2250000000004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AT456" s="260" t="s">
        <v>148</v>
      </c>
      <c r="AU456" s="260" t="s">
        <v>83</v>
      </c>
      <c r="AV456" s="12" t="s">
        <v>85</v>
      </c>
      <c r="AW456" s="12" t="s">
        <v>4</v>
      </c>
      <c r="AX456" s="12" t="s">
        <v>83</v>
      </c>
      <c r="AY456" s="260" t="s">
        <v>138</v>
      </c>
    </row>
    <row r="457" s="1" customFormat="1" ht="24" customHeight="1">
      <c r="B457" s="36"/>
      <c r="C457" s="224" t="s">
        <v>397</v>
      </c>
      <c r="D457" s="224" t="s">
        <v>140</v>
      </c>
      <c r="E457" s="225" t="s">
        <v>398</v>
      </c>
      <c r="F457" s="226" t="s">
        <v>399</v>
      </c>
      <c r="G457" s="227" t="s">
        <v>174</v>
      </c>
      <c r="H457" s="228">
        <v>1908.489</v>
      </c>
      <c r="I457" s="229"/>
      <c r="J457" s="230">
        <f>ROUND(I457*H457,2)</f>
        <v>0</v>
      </c>
      <c r="K457" s="226" t="s">
        <v>144</v>
      </c>
      <c r="L457" s="41"/>
      <c r="M457" s="231" t="s">
        <v>1</v>
      </c>
      <c r="N457" s="232" t="s">
        <v>41</v>
      </c>
      <c r="O457" s="84"/>
      <c r="P457" s="233">
        <f>O457*H457</f>
        <v>0</v>
      </c>
      <c r="Q457" s="233">
        <v>0</v>
      </c>
      <c r="R457" s="233">
        <f>Q457*H457</f>
        <v>0</v>
      </c>
      <c r="S457" s="233">
        <v>0</v>
      </c>
      <c r="T457" s="234">
        <f>S457*H457</f>
        <v>0</v>
      </c>
      <c r="AR457" s="235" t="s">
        <v>139</v>
      </c>
      <c r="AT457" s="235" t="s">
        <v>140</v>
      </c>
      <c r="AU457" s="235" t="s">
        <v>83</v>
      </c>
      <c r="AY457" s="15" t="s">
        <v>138</v>
      </c>
      <c r="BE457" s="236">
        <f>IF(N457="základní",J457,0)</f>
        <v>0</v>
      </c>
      <c r="BF457" s="236">
        <f>IF(N457="snížená",J457,0)</f>
        <v>0</v>
      </c>
      <c r="BG457" s="236">
        <f>IF(N457="zákl. přenesená",J457,0)</f>
        <v>0</v>
      </c>
      <c r="BH457" s="236">
        <f>IF(N457="sníž. přenesená",J457,0)</f>
        <v>0</v>
      </c>
      <c r="BI457" s="236">
        <f>IF(N457="nulová",J457,0)</f>
        <v>0</v>
      </c>
      <c r="BJ457" s="15" t="s">
        <v>83</v>
      </c>
      <c r="BK457" s="236">
        <f>ROUND(I457*H457,2)</f>
        <v>0</v>
      </c>
      <c r="BL457" s="15" t="s">
        <v>139</v>
      </c>
      <c r="BM457" s="235" t="s">
        <v>400</v>
      </c>
    </row>
    <row r="458" s="1" customFormat="1">
      <c r="B458" s="36"/>
      <c r="C458" s="37"/>
      <c r="D458" s="237" t="s">
        <v>146</v>
      </c>
      <c r="E458" s="37"/>
      <c r="F458" s="238" t="s">
        <v>401</v>
      </c>
      <c r="G458" s="37"/>
      <c r="H458" s="37"/>
      <c r="I458" s="149"/>
      <c r="J458" s="37"/>
      <c r="K458" s="37"/>
      <c r="L458" s="41"/>
      <c r="M458" s="239"/>
      <c r="N458" s="84"/>
      <c r="O458" s="84"/>
      <c r="P458" s="84"/>
      <c r="Q458" s="84"/>
      <c r="R458" s="84"/>
      <c r="S458" s="84"/>
      <c r="T458" s="85"/>
      <c r="AT458" s="15" t="s">
        <v>146</v>
      </c>
      <c r="AU458" s="15" t="s">
        <v>83</v>
      </c>
    </row>
    <row r="459" s="11" customFormat="1">
      <c r="B459" s="240"/>
      <c r="C459" s="241"/>
      <c r="D459" s="237" t="s">
        <v>148</v>
      </c>
      <c r="E459" s="242" t="s">
        <v>1</v>
      </c>
      <c r="F459" s="243" t="s">
        <v>402</v>
      </c>
      <c r="G459" s="241"/>
      <c r="H459" s="242" t="s">
        <v>1</v>
      </c>
      <c r="I459" s="244"/>
      <c r="J459" s="241"/>
      <c r="K459" s="241"/>
      <c r="L459" s="245"/>
      <c r="M459" s="246"/>
      <c r="N459" s="247"/>
      <c r="O459" s="247"/>
      <c r="P459" s="247"/>
      <c r="Q459" s="247"/>
      <c r="R459" s="247"/>
      <c r="S459" s="247"/>
      <c r="T459" s="248"/>
      <c r="AT459" s="249" t="s">
        <v>148</v>
      </c>
      <c r="AU459" s="249" t="s">
        <v>83</v>
      </c>
      <c r="AV459" s="11" t="s">
        <v>83</v>
      </c>
      <c r="AW459" s="11" t="s">
        <v>32</v>
      </c>
      <c r="AX459" s="11" t="s">
        <v>76</v>
      </c>
      <c r="AY459" s="249" t="s">
        <v>138</v>
      </c>
    </row>
    <row r="460" s="11" customFormat="1">
      <c r="B460" s="240"/>
      <c r="C460" s="241"/>
      <c r="D460" s="237" t="s">
        <v>148</v>
      </c>
      <c r="E460" s="242" t="s">
        <v>1</v>
      </c>
      <c r="F460" s="243" t="s">
        <v>191</v>
      </c>
      <c r="G460" s="241"/>
      <c r="H460" s="242" t="s">
        <v>1</v>
      </c>
      <c r="I460" s="244"/>
      <c r="J460" s="241"/>
      <c r="K460" s="241"/>
      <c r="L460" s="245"/>
      <c r="M460" s="246"/>
      <c r="N460" s="247"/>
      <c r="O460" s="247"/>
      <c r="P460" s="247"/>
      <c r="Q460" s="247"/>
      <c r="R460" s="247"/>
      <c r="S460" s="247"/>
      <c r="T460" s="248"/>
      <c r="AT460" s="249" t="s">
        <v>148</v>
      </c>
      <c r="AU460" s="249" t="s">
        <v>83</v>
      </c>
      <c r="AV460" s="11" t="s">
        <v>83</v>
      </c>
      <c r="AW460" s="11" t="s">
        <v>32</v>
      </c>
      <c r="AX460" s="11" t="s">
        <v>76</v>
      </c>
      <c r="AY460" s="249" t="s">
        <v>138</v>
      </c>
    </row>
    <row r="461" s="12" customFormat="1">
      <c r="B461" s="250"/>
      <c r="C461" s="251"/>
      <c r="D461" s="237" t="s">
        <v>148</v>
      </c>
      <c r="E461" s="252" t="s">
        <v>1</v>
      </c>
      <c r="F461" s="253" t="s">
        <v>403</v>
      </c>
      <c r="G461" s="251"/>
      <c r="H461" s="254">
        <v>1420.4970000000001</v>
      </c>
      <c r="I461" s="255"/>
      <c r="J461" s="251"/>
      <c r="K461" s="251"/>
      <c r="L461" s="256"/>
      <c r="M461" s="257"/>
      <c r="N461" s="258"/>
      <c r="O461" s="258"/>
      <c r="P461" s="258"/>
      <c r="Q461" s="258"/>
      <c r="R461" s="258"/>
      <c r="S461" s="258"/>
      <c r="T461" s="259"/>
      <c r="AT461" s="260" t="s">
        <v>148</v>
      </c>
      <c r="AU461" s="260" t="s">
        <v>83</v>
      </c>
      <c r="AV461" s="12" t="s">
        <v>85</v>
      </c>
      <c r="AW461" s="12" t="s">
        <v>32</v>
      </c>
      <c r="AX461" s="12" t="s">
        <v>76</v>
      </c>
      <c r="AY461" s="260" t="s">
        <v>138</v>
      </c>
    </row>
    <row r="462" s="12" customFormat="1">
      <c r="B462" s="250"/>
      <c r="C462" s="251"/>
      <c r="D462" s="237" t="s">
        <v>148</v>
      </c>
      <c r="E462" s="252" t="s">
        <v>1</v>
      </c>
      <c r="F462" s="253" t="s">
        <v>404</v>
      </c>
      <c r="G462" s="251"/>
      <c r="H462" s="254">
        <v>-149.71799999999999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AT462" s="260" t="s">
        <v>148</v>
      </c>
      <c r="AU462" s="260" t="s">
        <v>83</v>
      </c>
      <c r="AV462" s="12" t="s">
        <v>85</v>
      </c>
      <c r="AW462" s="12" t="s">
        <v>32</v>
      </c>
      <c r="AX462" s="12" t="s">
        <v>76</v>
      </c>
      <c r="AY462" s="260" t="s">
        <v>138</v>
      </c>
    </row>
    <row r="463" s="11" customFormat="1">
      <c r="B463" s="240"/>
      <c r="C463" s="241"/>
      <c r="D463" s="237" t="s">
        <v>148</v>
      </c>
      <c r="E463" s="242" t="s">
        <v>1</v>
      </c>
      <c r="F463" s="243" t="s">
        <v>209</v>
      </c>
      <c r="G463" s="241"/>
      <c r="H463" s="242" t="s">
        <v>1</v>
      </c>
      <c r="I463" s="244"/>
      <c r="J463" s="241"/>
      <c r="K463" s="241"/>
      <c r="L463" s="245"/>
      <c r="M463" s="246"/>
      <c r="N463" s="247"/>
      <c r="O463" s="247"/>
      <c r="P463" s="247"/>
      <c r="Q463" s="247"/>
      <c r="R463" s="247"/>
      <c r="S463" s="247"/>
      <c r="T463" s="248"/>
      <c r="AT463" s="249" t="s">
        <v>148</v>
      </c>
      <c r="AU463" s="249" t="s">
        <v>83</v>
      </c>
      <c r="AV463" s="11" t="s">
        <v>83</v>
      </c>
      <c r="AW463" s="11" t="s">
        <v>32</v>
      </c>
      <c r="AX463" s="11" t="s">
        <v>76</v>
      </c>
      <c r="AY463" s="249" t="s">
        <v>138</v>
      </c>
    </row>
    <row r="464" s="12" customFormat="1">
      <c r="B464" s="250"/>
      <c r="C464" s="251"/>
      <c r="D464" s="237" t="s">
        <v>148</v>
      </c>
      <c r="E464" s="252" t="s">
        <v>1</v>
      </c>
      <c r="F464" s="253" t="s">
        <v>405</v>
      </c>
      <c r="G464" s="251"/>
      <c r="H464" s="254">
        <v>126.711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AT464" s="260" t="s">
        <v>148</v>
      </c>
      <c r="AU464" s="260" t="s">
        <v>83</v>
      </c>
      <c r="AV464" s="12" t="s">
        <v>85</v>
      </c>
      <c r="AW464" s="12" t="s">
        <v>32</v>
      </c>
      <c r="AX464" s="12" t="s">
        <v>76</v>
      </c>
      <c r="AY464" s="260" t="s">
        <v>138</v>
      </c>
    </row>
    <row r="465" s="12" customFormat="1">
      <c r="B465" s="250"/>
      <c r="C465" s="251"/>
      <c r="D465" s="237" t="s">
        <v>148</v>
      </c>
      <c r="E465" s="252" t="s">
        <v>1</v>
      </c>
      <c r="F465" s="253" t="s">
        <v>406</v>
      </c>
      <c r="G465" s="251"/>
      <c r="H465" s="254">
        <v>-13.355</v>
      </c>
      <c r="I465" s="255"/>
      <c r="J465" s="251"/>
      <c r="K465" s="251"/>
      <c r="L465" s="256"/>
      <c r="M465" s="257"/>
      <c r="N465" s="258"/>
      <c r="O465" s="258"/>
      <c r="P465" s="258"/>
      <c r="Q465" s="258"/>
      <c r="R465" s="258"/>
      <c r="S465" s="258"/>
      <c r="T465" s="259"/>
      <c r="AT465" s="260" t="s">
        <v>148</v>
      </c>
      <c r="AU465" s="260" t="s">
        <v>83</v>
      </c>
      <c r="AV465" s="12" t="s">
        <v>85</v>
      </c>
      <c r="AW465" s="12" t="s">
        <v>32</v>
      </c>
      <c r="AX465" s="12" t="s">
        <v>76</v>
      </c>
      <c r="AY465" s="260" t="s">
        <v>138</v>
      </c>
    </row>
    <row r="466" s="11" customFormat="1">
      <c r="B466" s="240"/>
      <c r="C466" s="241"/>
      <c r="D466" s="237" t="s">
        <v>148</v>
      </c>
      <c r="E466" s="242" t="s">
        <v>1</v>
      </c>
      <c r="F466" s="243" t="s">
        <v>213</v>
      </c>
      <c r="G466" s="241"/>
      <c r="H466" s="242" t="s">
        <v>1</v>
      </c>
      <c r="I466" s="244"/>
      <c r="J466" s="241"/>
      <c r="K466" s="241"/>
      <c r="L466" s="245"/>
      <c r="M466" s="246"/>
      <c r="N466" s="247"/>
      <c r="O466" s="247"/>
      <c r="P466" s="247"/>
      <c r="Q466" s="247"/>
      <c r="R466" s="247"/>
      <c r="S466" s="247"/>
      <c r="T466" s="248"/>
      <c r="AT466" s="249" t="s">
        <v>148</v>
      </c>
      <c r="AU466" s="249" t="s">
        <v>83</v>
      </c>
      <c r="AV466" s="11" t="s">
        <v>83</v>
      </c>
      <c r="AW466" s="11" t="s">
        <v>32</v>
      </c>
      <c r="AX466" s="11" t="s">
        <v>76</v>
      </c>
      <c r="AY466" s="249" t="s">
        <v>138</v>
      </c>
    </row>
    <row r="467" s="12" customFormat="1">
      <c r="B467" s="250"/>
      <c r="C467" s="251"/>
      <c r="D467" s="237" t="s">
        <v>148</v>
      </c>
      <c r="E467" s="252" t="s">
        <v>1</v>
      </c>
      <c r="F467" s="253" t="s">
        <v>407</v>
      </c>
      <c r="G467" s="251"/>
      <c r="H467" s="254">
        <v>80.769000000000005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AT467" s="260" t="s">
        <v>148</v>
      </c>
      <c r="AU467" s="260" t="s">
        <v>83</v>
      </c>
      <c r="AV467" s="12" t="s">
        <v>85</v>
      </c>
      <c r="AW467" s="12" t="s">
        <v>32</v>
      </c>
      <c r="AX467" s="12" t="s">
        <v>76</v>
      </c>
      <c r="AY467" s="260" t="s">
        <v>138</v>
      </c>
    </row>
    <row r="468" s="12" customFormat="1">
      <c r="B468" s="250"/>
      <c r="C468" s="251"/>
      <c r="D468" s="237" t="s">
        <v>148</v>
      </c>
      <c r="E468" s="252" t="s">
        <v>1</v>
      </c>
      <c r="F468" s="253" t="s">
        <v>408</v>
      </c>
      <c r="G468" s="251"/>
      <c r="H468" s="254">
        <v>-8.5129999999999999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AT468" s="260" t="s">
        <v>148</v>
      </c>
      <c r="AU468" s="260" t="s">
        <v>83</v>
      </c>
      <c r="AV468" s="12" t="s">
        <v>85</v>
      </c>
      <c r="AW468" s="12" t="s">
        <v>32</v>
      </c>
      <c r="AX468" s="12" t="s">
        <v>76</v>
      </c>
      <c r="AY468" s="260" t="s">
        <v>138</v>
      </c>
    </row>
    <row r="469" s="11" customFormat="1">
      <c r="B469" s="240"/>
      <c r="C469" s="241"/>
      <c r="D469" s="237" t="s">
        <v>148</v>
      </c>
      <c r="E469" s="242" t="s">
        <v>1</v>
      </c>
      <c r="F469" s="243" t="s">
        <v>217</v>
      </c>
      <c r="G469" s="241"/>
      <c r="H469" s="242" t="s">
        <v>1</v>
      </c>
      <c r="I469" s="244"/>
      <c r="J469" s="241"/>
      <c r="K469" s="241"/>
      <c r="L469" s="245"/>
      <c r="M469" s="246"/>
      <c r="N469" s="247"/>
      <c r="O469" s="247"/>
      <c r="P469" s="247"/>
      <c r="Q469" s="247"/>
      <c r="R469" s="247"/>
      <c r="S469" s="247"/>
      <c r="T469" s="248"/>
      <c r="AT469" s="249" t="s">
        <v>148</v>
      </c>
      <c r="AU469" s="249" t="s">
        <v>83</v>
      </c>
      <c r="AV469" s="11" t="s">
        <v>83</v>
      </c>
      <c r="AW469" s="11" t="s">
        <v>32</v>
      </c>
      <c r="AX469" s="11" t="s">
        <v>76</v>
      </c>
      <c r="AY469" s="249" t="s">
        <v>138</v>
      </c>
    </row>
    <row r="470" s="12" customFormat="1">
      <c r="B470" s="250"/>
      <c r="C470" s="251"/>
      <c r="D470" s="237" t="s">
        <v>148</v>
      </c>
      <c r="E470" s="252" t="s">
        <v>1</v>
      </c>
      <c r="F470" s="253" t="s">
        <v>409</v>
      </c>
      <c r="G470" s="251"/>
      <c r="H470" s="254">
        <v>23.712</v>
      </c>
      <c r="I470" s="255"/>
      <c r="J470" s="251"/>
      <c r="K470" s="251"/>
      <c r="L470" s="256"/>
      <c r="M470" s="257"/>
      <c r="N470" s="258"/>
      <c r="O470" s="258"/>
      <c r="P470" s="258"/>
      <c r="Q470" s="258"/>
      <c r="R470" s="258"/>
      <c r="S470" s="258"/>
      <c r="T470" s="259"/>
      <c r="AT470" s="260" t="s">
        <v>148</v>
      </c>
      <c r="AU470" s="260" t="s">
        <v>83</v>
      </c>
      <c r="AV470" s="12" t="s">
        <v>85</v>
      </c>
      <c r="AW470" s="12" t="s">
        <v>32</v>
      </c>
      <c r="AX470" s="12" t="s">
        <v>76</v>
      </c>
      <c r="AY470" s="260" t="s">
        <v>138</v>
      </c>
    </row>
    <row r="471" s="12" customFormat="1">
      <c r="B471" s="250"/>
      <c r="C471" s="251"/>
      <c r="D471" s="237" t="s">
        <v>148</v>
      </c>
      <c r="E471" s="252" t="s">
        <v>1</v>
      </c>
      <c r="F471" s="253" t="s">
        <v>410</v>
      </c>
      <c r="G471" s="251"/>
      <c r="H471" s="254">
        <v>-2.4990000000000001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AT471" s="260" t="s">
        <v>148</v>
      </c>
      <c r="AU471" s="260" t="s">
        <v>83</v>
      </c>
      <c r="AV471" s="12" t="s">
        <v>85</v>
      </c>
      <c r="AW471" s="12" t="s">
        <v>32</v>
      </c>
      <c r="AX471" s="12" t="s">
        <v>76</v>
      </c>
      <c r="AY471" s="260" t="s">
        <v>138</v>
      </c>
    </row>
    <row r="472" s="11" customFormat="1">
      <c r="B472" s="240"/>
      <c r="C472" s="241"/>
      <c r="D472" s="237" t="s">
        <v>148</v>
      </c>
      <c r="E472" s="242" t="s">
        <v>1</v>
      </c>
      <c r="F472" s="243" t="s">
        <v>220</v>
      </c>
      <c r="G472" s="241"/>
      <c r="H472" s="242" t="s">
        <v>1</v>
      </c>
      <c r="I472" s="244"/>
      <c r="J472" s="241"/>
      <c r="K472" s="241"/>
      <c r="L472" s="245"/>
      <c r="M472" s="246"/>
      <c r="N472" s="247"/>
      <c r="O472" s="247"/>
      <c r="P472" s="247"/>
      <c r="Q472" s="247"/>
      <c r="R472" s="247"/>
      <c r="S472" s="247"/>
      <c r="T472" s="248"/>
      <c r="AT472" s="249" t="s">
        <v>148</v>
      </c>
      <c r="AU472" s="249" t="s">
        <v>83</v>
      </c>
      <c r="AV472" s="11" t="s">
        <v>83</v>
      </c>
      <c r="AW472" s="11" t="s">
        <v>32</v>
      </c>
      <c r="AX472" s="11" t="s">
        <v>76</v>
      </c>
      <c r="AY472" s="249" t="s">
        <v>138</v>
      </c>
    </row>
    <row r="473" s="12" customFormat="1">
      <c r="B473" s="250"/>
      <c r="C473" s="251"/>
      <c r="D473" s="237" t="s">
        <v>148</v>
      </c>
      <c r="E473" s="252" t="s">
        <v>1</v>
      </c>
      <c r="F473" s="253" t="s">
        <v>411</v>
      </c>
      <c r="G473" s="251"/>
      <c r="H473" s="254">
        <v>102.999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AT473" s="260" t="s">
        <v>148</v>
      </c>
      <c r="AU473" s="260" t="s">
        <v>83</v>
      </c>
      <c r="AV473" s="12" t="s">
        <v>85</v>
      </c>
      <c r="AW473" s="12" t="s">
        <v>32</v>
      </c>
      <c r="AX473" s="12" t="s">
        <v>76</v>
      </c>
      <c r="AY473" s="260" t="s">
        <v>138</v>
      </c>
    </row>
    <row r="474" s="12" customFormat="1">
      <c r="B474" s="250"/>
      <c r="C474" s="251"/>
      <c r="D474" s="237" t="s">
        <v>148</v>
      </c>
      <c r="E474" s="252" t="s">
        <v>1</v>
      </c>
      <c r="F474" s="253" t="s">
        <v>412</v>
      </c>
      <c r="G474" s="251"/>
      <c r="H474" s="254">
        <v>-10.856</v>
      </c>
      <c r="I474" s="255"/>
      <c r="J474" s="251"/>
      <c r="K474" s="251"/>
      <c r="L474" s="256"/>
      <c r="M474" s="257"/>
      <c r="N474" s="258"/>
      <c r="O474" s="258"/>
      <c r="P474" s="258"/>
      <c r="Q474" s="258"/>
      <c r="R474" s="258"/>
      <c r="S474" s="258"/>
      <c r="T474" s="259"/>
      <c r="AT474" s="260" t="s">
        <v>148</v>
      </c>
      <c r="AU474" s="260" t="s">
        <v>83</v>
      </c>
      <c r="AV474" s="12" t="s">
        <v>85</v>
      </c>
      <c r="AW474" s="12" t="s">
        <v>32</v>
      </c>
      <c r="AX474" s="12" t="s">
        <v>76</v>
      </c>
      <c r="AY474" s="260" t="s">
        <v>138</v>
      </c>
    </row>
    <row r="475" s="11" customFormat="1">
      <c r="B475" s="240"/>
      <c r="C475" s="241"/>
      <c r="D475" s="237" t="s">
        <v>148</v>
      </c>
      <c r="E475" s="242" t="s">
        <v>1</v>
      </c>
      <c r="F475" s="243" t="s">
        <v>222</v>
      </c>
      <c r="G475" s="241"/>
      <c r="H475" s="242" t="s">
        <v>1</v>
      </c>
      <c r="I475" s="244"/>
      <c r="J475" s="241"/>
      <c r="K475" s="241"/>
      <c r="L475" s="245"/>
      <c r="M475" s="246"/>
      <c r="N475" s="247"/>
      <c r="O475" s="247"/>
      <c r="P475" s="247"/>
      <c r="Q475" s="247"/>
      <c r="R475" s="247"/>
      <c r="S475" s="247"/>
      <c r="T475" s="248"/>
      <c r="AT475" s="249" t="s">
        <v>148</v>
      </c>
      <c r="AU475" s="249" t="s">
        <v>83</v>
      </c>
      <c r="AV475" s="11" t="s">
        <v>83</v>
      </c>
      <c r="AW475" s="11" t="s">
        <v>32</v>
      </c>
      <c r="AX475" s="11" t="s">
        <v>76</v>
      </c>
      <c r="AY475" s="249" t="s">
        <v>138</v>
      </c>
    </row>
    <row r="476" s="12" customFormat="1">
      <c r="B476" s="250"/>
      <c r="C476" s="251"/>
      <c r="D476" s="237" t="s">
        <v>148</v>
      </c>
      <c r="E476" s="252" t="s">
        <v>1</v>
      </c>
      <c r="F476" s="253" t="s">
        <v>413</v>
      </c>
      <c r="G476" s="251"/>
      <c r="H476" s="254">
        <v>133.38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AT476" s="260" t="s">
        <v>148</v>
      </c>
      <c r="AU476" s="260" t="s">
        <v>83</v>
      </c>
      <c r="AV476" s="12" t="s">
        <v>85</v>
      </c>
      <c r="AW476" s="12" t="s">
        <v>32</v>
      </c>
      <c r="AX476" s="12" t="s">
        <v>76</v>
      </c>
      <c r="AY476" s="260" t="s">
        <v>138</v>
      </c>
    </row>
    <row r="477" s="12" customFormat="1">
      <c r="B477" s="250"/>
      <c r="C477" s="251"/>
      <c r="D477" s="237" t="s">
        <v>148</v>
      </c>
      <c r="E477" s="252" t="s">
        <v>1</v>
      </c>
      <c r="F477" s="253" t="s">
        <v>414</v>
      </c>
      <c r="G477" s="251"/>
      <c r="H477" s="254">
        <v>-14.058</v>
      </c>
      <c r="I477" s="255"/>
      <c r="J477" s="251"/>
      <c r="K477" s="251"/>
      <c r="L477" s="256"/>
      <c r="M477" s="257"/>
      <c r="N477" s="258"/>
      <c r="O477" s="258"/>
      <c r="P477" s="258"/>
      <c r="Q477" s="258"/>
      <c r="R477" s="258"/>
      <c r="S477" s="258"/>
      <c r="T477" s="259"/>
      <c r="AT477" s="260" t="s">
        <v>148</v>
      </c>
      <c r="AU477" s="260" t="s">
        <v>83</v>
      </c>
      <c r="AV477" s="12" t="s">
        <v>85</v>
      </c>
      <c r="AW477" s="12" t="s">
        <v>32</v>
      </c>
      <c r="AX477" s="12" t="s">
        <v>76</v>
      </c>
      <c r="AY477" s="260" t="s">
        <v>138</v>
      </c>
    </row>
    <row r="478" s="11" customFormat="1">
      <c r="B478" s="240"/>
      <c r="C478" s="241"/>
      <c r="D478" s="237" t="s">
        <v>148</v>
      </c>
      <c r="E478" s="242" t="s">
        <v>1</v>
      </c>
      <c r="F478" s="243" t="s">
        <v>225</v>
      </c>
      <c r="G478" s="241"/>
      <c r="H478" s="242" t="s">
        <v>1</v>
      </c>
      <c r="I478" s="244"/>
      <c r="J478" s="241"/>
      <c r="K478" s="241"/>
      <c r="L478" s="245"/>
      <c r="M478" s="246"/>
      <c r="N478" s="247"/>
      <c r="O478" s="247"/>
      <c r="P478" s="247"/>
      <c r="Q478" s="247"/>
      <c r="R478" s="247"/>
      <c r="S478" s="247"/>
      <c r="T478" s="248"/>
      <c r="AT478" s="249" t="s">
        <v>148</v>
      </c>
      <c r="AU478" s="249" t="s">
        <v>83</v>
      </c>
      <c r="AV478" s="11" t="s">
        <v>83</v>
      </c>
      <c r="AW478" s="11" t="s">
        <v>32</v>
      </c>
      <c r="AX478" s="11" t="s">
        <v>76</v>
      </c>
      <c r="AY478" s="249" t="s">
        <v>138</v>
      </c>
    </row>
    <row r="479" s="12" customFormat="1">
      <c r="B479" s="250"/>
      <c r="C479" s="251"/>
      <c r="D479" s="237" t="s">
        <v>148</v>
      </c>
      <c r="E479" s="252" t="s">
        <v>1</v>
      </c>
      <c r="F479" s="253" t="s">
        <v>415</v>
      </c>
      <c r="G479" s="251"/>
      <c r="H479" s="254">
        <v>175.61699999999999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AT479" s="260" t="s">
        <v>148</v>
      </c>
      <c r="AU479" s="260" t="s">
        <v>83</v>
      </c>
      <c r="AV479" s="12" t="s">
        <v>85</v>
      </c>
      <c r="AW479" s="12" t="s">
        <v>32</v>
      </c>
      <c r="AX479" s="12" t="s">
        <v>76</v>
      </c>
      <c r="AY479" s="260" t="s">
        <v>138</v>
      </c>
    </row>
    <row r="480" s="12" customFormat="1">
      <c r="B480" s="250"/>
      <c r="C480" s="251"/>
      <c r="D480" s="237" t="s">
        <v>148</v>
      </c>
      <c r="E480" s="252" t="s">
        <v>1</v>
      </c>
      <c r="F480" s="253" t="s">
        <v>416</v>
      </c>
      <c r="G480" s="251"/>
      <c r="H480" s="254">
        <v>-18.510000000000002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AT480" s="260" t="s">
        <v>148</v>
      </c>
      <c r="AU480" s="260" t="s">
        <v>83</v>
      </c>
      <c r="AV480" s="12" t="s">
        <v>85</v>
      </c>
      <c r="AW480" s="12" t="s">
        <v>32</v>
      </c>
      <c r="AX480" s="12" t="s">
        <v>76</v>
      </c>
      <c r="AY480" s="260" t="s">
        <v>138</v>
      </c>
    </row>
    <row r="481" s="11" customFormat="1">
      <c r="B481" s="240"/>
      <c r="C481" s="241"/>
      <c r="D481" s="237" t="s">
        <v>148</v>
      </c>
      <c r="E481" s="242" t="s">
        <v>1</v>
      </c>
      <c r="F481" s="243" t="s">
        <v>228</v>
      </c>
      <c r="G481" s="241"/>
      <c r="H481" s="242" t="s">
        <v>1</v>
      </c>
      <c r="I481" s="244"/>
      <c r="J481" s="241"/>
      <c r="K481" s="241"/>
      <c r="L481" s="245"/>
      <c r="M481" s="246"/>
      <c r="N481" s="247"/>
      <c r="O481" s="247"/>
      <c r="P481" s="247"/>
      <c r="Q481" s="247"/>
      <c r="R481" s="247"/>
      <c r="S481" s="247"/>
      <c r="T481" s="248"/>
      <c r="AT481" s="249" t="s">
        <v>148</v>
      </c>
      <c r="AU481" s="249" t="s">
        <v>83</v>
      </c>
      <c r="AV481" s="11" t="s">
        <v>83</v>
      </c>
      <c r="AW481" s="11" t="s">
        <v>32</v>
      </c>
      <c r="AX481" s="11" t="s">
        <v>76</v>
      </c>
      <c r="AY481" s="249" t="s">
        <v>138</v>
      </c>
    </row>
    <row r="482" s="12" customFormat="1">
      <c r="B482" s="250"/>
      <c r="C482" s="251"/>
      <c r="D482" s="237" t="s">
        <v>148</v>
      </c>
      <c r="E482" s="252" t="s">
        <v>1</v>
      </c>
      <c r="F482" s="253" t="s">
        <v>417</v>
      </c>
      <c r="G482" s="251"/>
      <c r="H482" s="254">
        <v>69.653999999999996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AT482" s="260" t="s">
        <v>148</v>
      </c>
      <c r="AU482" s="260" t="s">
        <v>83</v>
      </c>
      <c r="AV482" s="12" t="s">
        <v>85</v>
      </c>
      <c r="AW482" s="12" t="s">
        <v>32</v>
      </c>
      <c r="AX482" s="12" t="s">
        <v>76</v>
      </c>
      <c r="AY482" s="260" t="s">
        <v>138</v>
      </c>
    </row>
    <row r="483" s="12" customFormat="1">
      <c r="B483" s="250"/>
      <c r="C483" s="251"/>
      <c r="D483" s="237" t="s">
        <v>148</v>
      </c>
      <c r="E483" s="252" t="s">
        <v>1</v>
      </c>
      <c r="F483" s="253" t="s">
        <v>418</v>
      </c>
      <c r="G483" s="251"/>
      <c r="H483" s="254">
        <v>-7.3410000000000002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AT483" s="260" t="s">
        <v>148</v>
      </c>
      <c r="AU483" s="260" t="s">
        <v>83</v>
      </c>
      <c r="AV483" s="12" t="s">
        <v>85</v>
      </c>
      <c r="AW483" s="12" t="s">
        <v>32</v>
      </c>
      <c r="AX483" s="12" t="s">
        <v>76</v>
      </c>
      <c r="AY483" s="260" t="s">
        <v>138</v>
      </c>
    </row>
    <row r="484" s="1" customFormat="1" ht="16.5" customHeight="1">
      <c r="B484" s="36"/>
      <c r="C484" s="261" t="s">
        <v>419</v>
      </c>
      <c r="D484" s="261" t="s">
        <v>391</v>
      </c>
      <c r="E484" s="262" t="s">
        <v>420</v>
      </c>
      <c r="F484" s="263" t="s">
        <v>421</v>
      </c>
      <c r="G484" s="264" t="s">
        <v>366</v>
      </c>
      <c r="H484" s="265">
        <v>3816.9780000000001</v>
      </c>
      <c r="I484" s="266"/>
      <c r="J484" s="267">
        <f>ROUND(I484*H484,2)</f>
        <v>0</v>
      </c>
      <c r="K484" s="263" t="s">
        <v>144</v>
      </c>
      <c r="L484" s="268"/>
      <c r="M484" s="269" t="s">
        <v>1</v>
      </c>
      <c r="N484" s="270" t="s">
        <v>41</v>
      </c>
      <c r="O484" s="84"/>
      <c r="P484" s="233">
        <f>O484*H484</f>
        <v>0</v>
      </c>
      <c r="Q484" s="233">
        <v>0</v>
      </c>
      <c r="R484" s="233">
        <f>Q484*H484</f>
        <v>0</v>
      </c>
      <c r="S484" s="233">
        <v>0</v>
      </c>
      <c r="T484" s="234">
        <f>S484*H484</f>
        <v>0</v>
      </c>
      <c r="AR484" s="235" t="s">
        <v>168</v>
      </c>
      <c r="AT484" s="235" t="s">
        <v>391</v>
      </c>
      <c r="AU484" s="235" t="s">
        <v>83</v>
      </c>
      <c r="AY484" s="15" t="s">
        <v>138</v>
      </c>
      <c r="BE484" s="236">
        <f>IF(N484="základní",J484,0)</f>
        <v>0</v>
      </c>
      <c r="BF484" s="236">
        <f>IF(N484="snížená",J484,0)</f>
        <v>0</v>
      </c>
      <c r="BG484" s="236">
        <f>IF(N484="zákl. přenesená",J484,0)</f>
        <v>0</v>
      </c>
      <c r="BH484" s="236">
        <f>IF(N484="sníž. přenesená",J484,0)</f>
        <v>0</v>
      </c>
      <c r="BI484" s="236">
        <f>IF(N484="nulová",J484,0)</f>
        <v>0</v>
      </c>
      <c r="BJ484" s="15" t="s">
        <v>83</v>
      </c>
      <c r="BK484" s="236">
        <f>ROUND(I484*H484,2)</f>
        <v>0</v>
      </c>
      <c r="BL484" s="15" t="s">
        <v>139</v>
      </c>
      <c r="BM484" s="235" t="s">
        <v>422</v>
      </c>
    </row>
    <row r="485" s="1" customFormat="1">
      <c r="B485" s="36"/>
      <c r="C485" s="37"/>
      <c r="D485" s="237" t="s">
        <v>146</v>
      </c>
      <c r="E485" s="37"/>
      <c r="F485" s="238" t="s">
        <v>421</v>
      </c>
      <c r="G485" s="37"/>
      <c r="H485" s="37"/>
      <c r="I485" s="149"/>
      <c r="J485" s="37"/>
      <c r="K485" s="37"/>
      <c r="L485" s="41"/>
      <c r="M485" s="239"/>
      <c r="N485" s="84"/>
      <c r="O485" s="84"/>
      <c r="P485" s="84"/>
      <c r="Q485" s="84"/>
      <c r="R485" s="84"/>
      <c r="S485" s="84"/>
      <c r="T485" s="85"/>
      <c r="AT485" s="15" t="s">
        <v>146</v>
      </c>
      <c r="AU485" s="15" t="s">
        <v>83</v>
      </c>
    </row>
    <row r="486" s="12" customFormat="1">
      <c r="B486" s="250"/>
      <c r="C486" s="251"/>
      <c r="D486" s="237" t="s">
        <v>148</v>
      </c>
      <c r="E486" s="252" t="s">
        <v>1</v>
      </c>
      <c r="F486" s="253" t="s">
        <v>423</v>
      </c>
      <c r="G486" s="251"/>
      <c r="H486" s="254">
        <v>3816.9780000000001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AT486" s="260" t="s">
        <v>148</v>
      </c>
      <c r="AU486" s="260" t="s">
        <v>83</v>
      </c>
      <c r="AV486" s="12" t="s">
        <v>85</v>
      </c>
      <c r="AW486" s="12" t="s">
        <v>32</v>
      </c>
      <c r="AX486" s="12" t="s">
        <v>83</v>
      </c>
      <c r="AY486" s="260" t="s">
        <v>138</v>
      </c>
    </row>
    <row r="487" s="1" customFormat="1" ht="16.5" customHeight="1">
      <c r="B487" s="36"/>
      <c r="C487" s="224" t="s">
        <v>424</v>
      </c>
      <c r="D487" s="224" t="s">
        <v>140</v>
      </c>
      <c r="E487" s="225" t="s">
        <v>425</v>
      </c>
      <c r="F487" s="226" t="s">
        <v>426</v>
      </c>
      <c r="G487" s="227" t="s">
        <v>309</v>
      </c>
      <c r="H487" s="228">
        <v>281.57999999999998</v>
      </c>
      <c r="I487" s="229"/>
      <c r="J487" s="230">
        <f>ROUND(I487*H487,2)</f>
        <v>0</v>
      </c>
      <c r="K487" s="226" t="s">
        <v>144</v>
      </c>
      <c r="L487" s="41"/>
      <c r="M487" s="231" t="s">
        <v>1</v>
      </c>
      <c r="N487" s="232" t="s">
        <v>41</v>
      </c>
      <c r="O487" s="84"/>
      <c r="P487" s="233">
        <f>O487*H487</f>
        <v>0</v>
      </c>
      <c r="Q487" s="233">
        <v>0</v>
      </c>
      <c r="R487" s="233">
        <f>Q487*H487</f>
        <v>0</v>
      </c>
      <c r="S487" s="233">
        <v>0</v>
      </c>
      <c r="T487" s="234">
        <f>S487*H487</f>
        <v>0</v>
      </c>
      <c r="AR487" s="235" t="s">
        <v>139</v>
      </c>
      <c r="AT487" s="235" t="s">
        <v>140</v>
      </c>
      <c r="AU487" s="235" t="s">
        <v>83</v>
      </c>
      <c r="AY487" s="15" t="s">
        <v>138</v>
      </c>
      <c r="BE487" s="236">
        <f>IF(N487="základní",J487,0)</f>
        <v>0</v>
      </c>
      <c r="BF487" s="236">
        <f>IF(N487="snížená",J487,0)</f>
        <v>0</v>
      </c>
      <c r="BG487" s="236">
        <f>IF(N487="zákl. přenesená",J487,0)</f>
        <v>0</v>
      </c>
      <c r="BH487" s="236">
        <f>IF(N487="sníž. přenesená",J487,0)</f>
        <v>0</v>
      </c>
      <c r="BI487" s="236">
        <f>IF(N487="nulová",J487,0)</f>
        <v>0</v>
      </c>
      <c r="BJ487" s="15" t="s">
        <v>83</v>
      </c>
      <c r="BK487" s="236">
        <f>ROUND(I487*H487,2)</f>
        <v>0</v>
      </c>
      <c r="BL487" s="15" t="s">
        <v>139</v>
      </c>
      <c r="BM487" s="235" t="s">
        <v>427</v>
      </c>
    </row>
    <row r="488" s="1" customFormat="1">
      <c r="B488" s="36"/>
      <c r="C488" s="37"/>
      <c r="D488" s="237" t="s">
        <v>146</v>
      </c>
      <c r="E488" s="37"/>
      <c r="F488" s="238" t="s">
        <v>428</v>
      </c>
      <c r="G488" s="37"/>
      <c r="H488" s="37"/>
      <c r="I488" s="149"/>
      <c r="J488" s="37"/>
      <c r="K488" s="37"/>
      <c r="L488" s="41"/>
      <c r="M488" s="239"/>
      <c r="N488" s="84"/>
      <c r="O488" s="84"/>
      <c r="P488" s="84"/>
      <c r="Q488" s="84"/>
      <c r="R488" s="84"/>
      <c r="S488" s="84"/>
      <c r="T488" s="85"/>
      <c r="AT488" s="15" t="s">
        <v>146</v>
      </c>
      <c r="AU488" s="15" t="s">
        <v>83</v>
      </c>
    </row>
    <row r="489" s="11" customFormat="1">
      <c r="B489" s="240"/>
      <c r="C489" s="241"/>
      <c r="D489" s="237" t="s">
        <v>148</v>
      </c>
      <c r="E489" s="242" t="s">
        <v>1</v>
      </c>
      <c r="F489" s="243" t="s">
        <v>184</v>
      </c>
      <c r="G489" s="241"/>
      <c r="H489" s="242" t="s">
        <v>1</v>
      </c>
      <c r="I489" s="244"/>
      <c r="J489" s="241"/>
      <c r="K489" s="241"/>
      <c r="L489" s="245"/>
      <c r="M489" s="246"/>
      <c r="N489" s="247"/>
      <c r="O489" s="247"/>
      <c r="P489" s="247"/>
      <c r="Q489" s="247"/>
      <c r="R489" s="247"/>
      <c r="S489" s="247"/>
      <c r="T489" s="248"/>
      <c r="AT489" s="249" t="s">
        <v>148</v>
      </c>
      <c r="AU489" s="249" t="s">
        <v>83</v>
      </c>
      <c r="AV489" s="11" t="s">
        <v>83</v>
      </c>
      <c r="AW489" s="11" t="s">
        <v>32</v>
      </c>
      <c r="AX489" s="11" t="s">
        <v>76</v>
      </c>
      <c r="AY489" s="249" t="s">
        <v>138</v>
      </c>
    </row>
    <row r="490" s="12" customFormat="1">
      <c r="B490" s="250"/>
      <c r="C490" s="251"/>
      <c r="D490" s="237" t="s">
        <v>148</v>
      </c>
      <c r="E490" s="252" t="s">
        <v>1</v>
      </c>
      <c r="F490" s="253" t="s">
        <v>429</v>
      </c>
      <c r="G490" s="251"/>
      <c r="H490" s="254">
        <v>281.57999999999998</v>
      </c>
      <c r="I490" s="255"/>
      <c r="J490" s="251"/>
      <c r="K490" s="251"/>
      <c r="L490" s="256"/>
      <c r="M490" s="257"/>
      <c r="N490" s="258"/>
      <c r="O490" s="258"/>
      <c r="P490" s="258"/>
      <c r="Q490" s="258"/>
      <c r="R490" s="258"/>
      <c r="S490" s="258"/>
      <c r="T490" s="259"/>
      <c r="AT490" s="260" t="s">
        <v>148</v>
      </c>
      <c r="AU490" s="260" t="s">
        <v>83</v>
      </c>
      <c r="AV490" s="12" t="s">
        <v>85</v>
      </c>
      <c r="AW490" s="12" t="s">
        <v>32</v>
      </c>
      <c r="AX490" s="12" t="s">
        <v>76</v>
      </c>
      <c r="AY490" s="260" t="s">
        <v>138</v>
      </c>
    </row>
    <row r="491" s="1" customFormat="1" ht="16.5" customHeight="1">
      <c r="B491" s="36"/>
      <c r="C491" s="261" t="s">
        <v>430</v>
      </c>
      <c r="D491" s="261" t="s">
        <v>391</v>
      </c>
      <c r="E491" s="262" t="s">
        <v>431</v>
      </c>
      <c r="F491" s="263" t="s">
        <v>432</v>
      </c>
      <c r="G491" s="264" t="s">
        <v>433</v>
      </c>
      <c r="H491" s="265">
        <v>8.4469999999999992</v>
      </c>
      <c r="I491" s="266"/>
      <c r="J491" s="267">
        <f>ROUND(I491*H491,2)</f>
        <v>0</v>
      </c>
      <c r="K491" s="263" t="s">
        <v>144</v>
      </c>
      <c r="L491" s="268"/>
      <c r="M491" s="269" t="s">
        <v>1</v>
      </c>
      <c r="N491" s="270" t="s">
        <v>41</v>
      </c>
      <c r="O491" s="84"/>
      <c r="P491" s="233">
        <f>O491*H491</f>
        <v>0</v>
      </c>
      <c r="Q491" s="233">
        <v>0.001</v>
      </c>
      <c r="R491" s="233">
        <f>Q491*H491</f>
        <v>0.0084469999999999996</v>
      </c>
      <c r="S491" s="233">
        <v>0</v>
      </c>
      <c r="T491" s="234">
        <f>S491*H491</f>
        <v>0</v>
      </c>
      <c r="AR491" s="235" t="s">
        <v>168</v>
      </c>
      <c r="AT491" s="235" t="s">
        <v>391</v>
      </c>
      <c r="AU491" s="235" t="s">
        <v>83</v>
      </c>
      <c r="AY491" s="15" t="s">
        <v>138</v>
      </c>
      <c r="BE491" s="236">
        <f>IF(N491="základní",J491,0)</f>
        <v>0</v>
      </c>
      <c r="BF491" s="236">
        <f>IF(N491="snížená",J491,0)</f>
        <v>0</v>
      </c>
      <c r="BG491" s="236">
        <f>IF(N491="zákl. přenesená",J491,0)</f>
        <v>0</v>
      </c>
      <c r="BH491" s="236">
        <f>IF(N491="sníž. přenesená",J491,0)</f>
        <v>0</v>
      </c>
      <c r="BI491" s="236">
        <f>IF(N491="nulová",J491,0)</f>
        <v>0</v>
      </c>
      <c r="BJ491" s="15" t="s">
        <v>83</v>
      </c>
      <c r="BK491" s="236">
        <f>ROUND(I491*H491,2)</f>
        <v>0</v>
      </c>
      <c r="BL491" s="15" t="s">
        <v>139</v>
      </c>
      <c r="BM491" s="235" t="s">
        <v>434</v>
      </c>
    </row>
    <row r="492" s="1" customFormat="1">
      <c r="B492" s="36"/>
      <c r="C492" s="37"/>
      <c r="D492" s="237" t="s">
        <v>146</v>
      </c>
      <c r="E492" s="37"/>
      <c r="F492" s="238" t="s">
        <v>432</v>
      </c>
      <c r="G492" s="37"/>
      <c r="H492" s="37"/>
      <c r="I492" s="149"/>
      <c r="J492" s="37"/>
      <c r="K492" s="37"/>
      <c r="L492" s="41"/>
      <c r="M492" s="239"/>
      <c r="N492" s="84"/>
      <c r="O492" s="84"/>
      <c r="P492" s="84"/>
      <c r="Q492" s="84"/>
      <c r="R492" s="84"/>
      <c r="S492" s="84"/>
      <c r="T492" s="85"/>
      <c r="AT492" s="15" t="s">
        <v>146</v>
      </c>
      <c r="AU492" s="15" t="s">
        <v>83</v>
      </c>
    </row>
    <row r="493" s="12" customFormat="1">
      <c r="B493" s="250"/>
      <c r="C493" s="251"/>
      <c r="D493" s="237" t="s">
        <v>148</v>
      </c>
      <c r="E493" s="251"/>
      <c r="F493" s="253" t="s">
        <v>435</v>
      </c>
      <c r="G493" s="251"/>
      <c r="H493" s="254">
        <v>8.4469999999999992</v>
      </c>
      <c r="I493" s="255"/>
      <c r="J493" s="251"/>
      <c r="K493" s="251"/>
      <c r="L493" s="256"/>
      <c r="M493" s="257"/>
      <c r="N493" s="258"/>
      <c r="O493" s="258"/>
      <c r="P493" s="258"/>
      <c r="Q493" s="258"/>
      <c r="R493" s="258"/>
      <c r="S493" s="258"/>
      <c r="T493" s="259"/>
      <c r="AT493" s="260" t="s">
        <v>148</v>
      </c>
      <c r="AU493" s="260" t="s">
        <v>83</v>
      </c>
      <c r="AV493" s="12" t="s">
        <v>85</v>
      </c>
      <c r="AW493" s="12" t="s">
        <v>4</v>
      </c>
      <c r="AX493" s="12" t="s">
        <v>83</v>
      </c>
      <c r="AY493" s="260" t="s">
        <v>138</v>
      </c>
    </row>
    <row r="494" s="1" customFormat="1" ht="24" customHeight="1">
      <c r="B494" s="36"/>
      <c r="C494" s="224" t="s">
        <v>436</v>
      </c>
      <c r="D494" s="224" t="s">
        <v>140</v>
      </c>
      <c r="E494" s="225" t="s">
        <v>437</v>
      </c>
      <c r="F494" s="226" t="s">
        <v>438</v>
      </c>
      <c r="G494" s="227" t="s">
        <v>309</v>
      </c>
      <c r="H494" s="228">
        <v>281.57999999999998</v>
      </c>
      <c r="I494" s="229"/>
      <c r="J494" s="230">
        <f>ROUND(I494*H494,2)</f>
        <v>0</v>
      </c>
      <c r="K494" s="226" t="s">
        <v>144</v>
      </c>
      <c r="L494" s="41"/>
      <c r="M494" s="231" t="s">
        <v>1</v>
      </c>
      <c r="N494" s="232" t="s">
        <v>41</v>
      </c>
      <c r="O494" s="84"/>
      <c r="P494" s="233">
        <f>O494*H494</f>
        <v>0</v>
      </c>
      <c r="Q494" s="233">
        <v>0</v>
      </c>
      <c r="R494" s="233">
        <f>Q494*H494</f>
        <v>0</v>
      </c>
      <c r="S494" s="233">
        <v>0</v>
      </c>
      <c r="T494" s="234">
        <f>S494*H494</f>
        <v>0</v>
      </c>
      <c r="AR494" s="235" t="s">
        <v>139</v>
      </c>
      <c r="AT494" s="235" t="s">
        <v>140</v>
      </c>
      <c r="AU494" s="235" t="s">
        <v>83</v>
      </c>
      <c r="AY494" s="15" t="s">
        <v>138</v>
      </c>
      <c r="BE494" s="236">
        <f>IF(N494="základní",J494,0)</f>
        <v>0</v>
      </c>
      <c r="BF494" s="236">
        <f>IF(N494="snížená",J494,0)</f>
        <v>0</v>
      </c>
      <c r="BG494" s="236">
        <f>IF(N494="zákl. přenesená",J494,0)</f>
        <v>0</v>
      </c>
      <c r="BH494" s="236">
        <f>IF(N494="sníž. přenesená",J494,0)</f>
        <v>0</v>
      </c>
      <c r="BI494" s="236">
        <f>IF(N494="nulová",J494,0)</f>
        <v>0</v>
      </c>
      <c r="BJ494" s="15" t="s">
        <v>83</v>
      </c>
      <c r="BK494" s="236">
        <f>ROUND(I494*H494,2)</f>
        <v>0</v>
      </c>
      <c r="BL494" s="15" t="s">
        <v>139</v>
      </c>
      <c r="BM494" s="235" t="s">
        <v>439</v>
      </c>
    </row>
    <row r="495" s="1" customFormat="1">
      <c r="B495" s="36"/>
      <c r="C495" s="37"/>
      <c r="D495" s="237" t="s">
        <v>146</v>
      </c>
      <c r="E495" s="37"/>
      <c r="F495" s="238" t="s">
        <v>440</v>
      </c>
      <c r="G495" s="37"/>
      <c r="H495" s="37"/>
      <c r="I495" s="149"/>
      <c r="J495" s="37"/>
      <c r="K495" s="37"/>
      <c r="L495" s="41"/>
      <c r="M495" s="239"/>
      <c r="N495" s="84"/>
      <c r="O495" s="84"/>
      <c r="P495" s="84"/>
      <c r="Q495" s="84"/>
      <c r="R495" s="84"/>
      <c r="S495" s="84"/>
      <c r="T495" s="85"/>
      <c r="AT495" s="15" t="s">
        <v>146</v>
      </c>
      <c r="AU495" s="15" t="s">
        <v>83</v>
      </c>
    </row>
    <row r="496" s="11" customFormat="1">
      <c r="B496" s="240"/>
      <c r="C496" s="241"/>
      <c r="D496" s="237" t="s">
        <v>148</v>
      </c>
      <c r="E496" s="242" t="s">
        <v>1</v>
      </c>
      <c r="F496" s="243" t="s">
        <v>184</v>
      </c>
      <c r="G496" s="241"/>
      <c r="H496" s="242" t="s">
        <v>1</v>
      </c>
      <c r="I496" s="244"/>
      <c r="J496" s="241"/>
      <c r="K496" s="241"/>
      <c r="L496" s="245"/>
      <c r="M496" s="246"/>
      <c r="N496" s="247"/>
      <c r="O496" s="247"/>
      <c r="P496" s="247"/>
      <c r="Q496" s="247"/>
      <c r="R496" s="247"/>
      <c r="S496" s="247"/>
      <c r="T496" s="248"/>
      <c r="AT496" s="249" t="s">
        <v>148</v>
      </c>
      <c r="AU496" s="249" t="s">
        <v>83</v>
      </c>
      <c r="AV496" s="11" t="s">
        <v>83</v>
      </c>
      <c r="AW496" s="11" t="s">
        <v>32</v>
      </c>
      <c r="AX496" s="11" t="s">
        <v>76</v>
      </c>
      <c r="AY496" s="249" t="s">
        <v>138</v>
      </c>
    </row>
    <row r="497" s="12" customFormat="1">
      <c r="B497" s="250"/>
      <c r="C497" s="251"/>
      <c r="D497" s="237" t="s">
        <v>148</v>
      </c>
      <c r="E497" s="252" t="s">
        <v>1</v>
      </c>
      <c r="F497" s="253" t="s">
        <v>429</v>
      </c>
      <c r="G497" s="251"/>
      <c r="H497" s="254">
        <v>281.57999999999998</v>
      </c>
      <c r="I497" s="255"/>
      <c r="J497" s="251"/>
      <c r="K497" s="251"/>
      <c r="L497" s="256"/>
      <c r="M497" s="257"/>
      <c r="N497" s="258"/>
      <c r="O497" s="258"/>
      <c r="P497" s="258"/>
      <c r="Q497" s="258"/>
      <c r="R497" s="258"/>
      <c r="S497" s="258"/>
      <c r="T497" s="259"/>
      <c r="AT497" s="260" t="s">
        <v>148</v>
      </c>
      <c r="AU497" s="260" t="s">
        <v>83</v>
      </c>
      <c r="AV497" s="12" t="s">
        <v>85</v>
      </c>
      <c r="AW497" s="12" t="s">
        <v>32</v>
      </c>
      <c r="AX497" s="12" t="s">
        <v>76</v>
      </c>
      <c r="AY497" s="260" t="s">
        <v>138</v>
      </c>
    </row>
    <row r="498" s="1" customFormat="1" ht="24" customHeight="1">
      <c r="B498" s="36"/>
      <c r="C498" s="224" t="s">
        <v>441</v>
      </c>
      <c r="D498" s="224" t="s">
        <v>140</v>
      </c>
      <c r="E498" s="225" t="s">
        <v>442</v>
      </c>
      <c r="F498" s="226" t="s">
        <v>443</v>
      </c>
      <c r="G498" s="227" t="s">
        <v>143</v>
      </c>
      <c r="H498" s="228">
        <v>5758</v>
      </c>
      <c r="I498" s="229"/>
      <c r="J498" s="230">
        <f>ROUND(I498*H498,2)</f>
        <v>0</v>
      </c>
      <c r="K498" s="226" t="s">
        <v>144</v>
      </c>
      <c r="L498" s="41"/>
      <c r="M498" s="231" t="s">
        <v>1</v>
      </c>
      <c r="N498" s="232" t="s">
        <v>41</v>
      </c>
      <c r="O498" s="84"/>
      <c r="P498" s="233">
        <f>O498*H498</f>
        <v>0</v>
      </c>
      <c r="Q498" s="233">
        <v>0.00010000000000000001</v>
      </c>
      <c r="R498" s="233">
        <f>Q498*H498</f>
        <v>0.57579999999999998</v>
      </c>
      <c r="S498" s="233">
        <v>0</v>
      </c>
      <c r="T498" s="234">
        <f>S498*H498</f>
        <v>0</v>
      </c>
      <c r="AR498" s="235" t="s">
        <v>139</v>
      </c>
      <c r="AT498" s="235" t="s">
        <v>140</v>
      </c>
      <c r="AU498" s="235" t="s">
        <v>83</v>
      </c>
      <c r="AY498" s="15" t="s">
        <v>138</v>
      </c>
      <c r="BE498" s="236">
        <f>IF(N498="základní",J498,0)</f>
        <v>0</v>
      </c>
      <c r="BF498" s="236">
        <f>IF(N498="snížená",J498,0)</f>
        <v>0</v>
      </c>
      <c r="BG498" s="236">
        <f>IF(N498="zákl. přenesená",J498,0)</f>
        <v>0</v>
      </c>
      <c r="BH498" s="236">
        <f>IF(N498="sníž. přenesená",J498,0)</f>
        <v>0</v>
      </c>
      <c r="BI498" s="236">
        <f>IF(N498="nulová",J498,0)</f>
        <v>0</v>
      </c>
      <c r="BJ498" s="15" t="s">
        <v>83</v>
      </c>
      <c r="BK498" s="236">
        <f>ROUND(I498*H498,2)</f>
        <v>0</v>
      </c>
      <c r="BL498" s="15" t="s">
        <v>139</v>
      </c>
      <c r="BM498" s="235" t="s">
        <v>444</v>
      </c>
    </row>
    <row r="499" s="1" customFormat="1">
      <c r="B499" s="36"/>
      <c r="C499" s="37"/>
      <c r="D499" s="237" t="s">
        <v>146</v>
      </c>
      <c r="E499" s="37"/>
      <c r="F499" s="238" t="s">
        <v>445</v>
      </c>
      <c r="G499" s="37"/>
      <c r="H499" s="37"/>
      <c r="I499" s="149"/>
      <c r="J499" s="37"/>
      <c r="K499" s="37"/>
      <c r="L499" s="41"/>
      <c r="M499" s="239"/>
      <c r="N499" s="84"/>
      <c r="O499" s="84"/>
      <c r="P499" s="84"/>
      <c r="Q499" s="84"/>
      <c r="R499" s="84"/>
      <c r="S499" s="84"/>
      <c r="T499" s="85"/>
      <c r="AT499" s="15" t="s">
        <v>146</v>
      </c>
      <c r="AU499" s="15" t="s">
        <v>83</v>
      </c>
    </row>
    <row r="500" s="11" customFormat="1">
      <c r="B500" s="240"/>
      <c r="C500" s="241"/>
      <c r="D500" s="237" t="s">
        <v>148</v>
      </c>
      <c r="E500" s="242" t="s">
        <v>1</v>
      </c>
      <c r="F500" s="243" t="s">
        <v>149</v>
      </c>
      <c r="G500" s="241"/>
      <c r="H500" s="242" t="s">
        <v>1</v>
      </c>
      <c r="I500" s="244"/>
      <c r="J500" s="241"/>
      <c r="K500" s="241"/>
      <c r="L500" s="245"/>
      <c r="M500" s="246"/>
      <c r="N500" s="247"/>
      <c r="O500" s="247"/>
      <c r="P500" s="247"/>
      <c r="Q500" s="247"/>
      <c r="R500" s="247"/>
      <c r="S500" s="247"/>
      <c r="T500" s="248"/>
      <c r="AT500" s="249" t="s">
        <v>148</v>
      </c>
      <c r="AU500" s="249" t="s">
        <v>83</v>
      </c>
      <c r="AV500" s="11" t="s">
        <v>83</v>
      </c>
      <c r="AW500" s="11" t="s">
        <v>32</v>
      </c>
      <c r="AX500" s="11" t="s">
        <v>76</v>
      </c>
      <c r="AY500" s="249" t="s">
        <v>138</v>
      </c>
    </row>
    <row r="501" s="11" customFormat="1">
      <c r="B501" s="240"/>
      <c r="C501" s="241"/>
      <c r="D501" s="237" t="s">
        <v>148</v>
      </c>
      <c r="E501" s="242" t="s">
        <v>1</v>
      </c>
      <c r="F501" s="243" t="s">
        <v>191</v>
      </c>
      <c r="G501" s="241"/>
      <c r="H501" s="242" t="s">
        <v>1</v>
      </c>
      <c r="I501" s="244"/>
      <c r="J501" s="241"/>
      <c r="K501" s="241"/>
      <c r="L501" s="245"/>
      <c r="M501" s="246"/>
      <c r="N501" s="247"/>
      <c r="O501" s="247"/>
      <c r="P501" s="247"/>
      <c r="Q501" s="247"/>
      <c r="R501" s="247"/>
      <c r="S501" s="247"/>
      <c r="T501" s="248"/>
      <c r="AT501" s="249" t="s">
        <v>148</v>
      </c>
      <c r="AU501" s="249" t="s">
        <v>83</v>
      </c>
      <c r="AV501" s="11" t="s">
        <v>83</v>
      </c>
      <c r="AW501" s="11" t="s">
        <v>32</v>
      </c>
      <c r="AX501" s="11" t="s">
        <v>76</v>
      </c>
      <c r="AY501" s="249" t="s">
        <v>138</v>
      </c>
    </row>
    <row r="502" s="12" customFormat="1">
      <c r="B502" s="250"/>
      <c r="C502" s="251"/>
      <c r="D502" s="237" t="s">
        <v>148</v>
      </c>
      <c r="E502" s="252" t="s">
        <v>1</v>
      </c>
      <c r="F502" s="253" t="s">
        <v>446</v>
      </c>
      <c r="G502" s="251"/>
      <c r="H502" s="254">
        <v>3834</v>
      </c>
      <c r="I502" s="255"/>
      <c r="J502" s="251"/>
      <c r="K502" s="251"/>
      <c r="L502" s="256"/>
      <c r="M502" s="257"/>
      <c r="N502" s="258"/>
      <c r="O502" s="258"/>
      <c r="P502" s="258"/>
      <c r="Q502" s="258"/>
      <c r="R502" s="258"/>
      <c r="S502" s="258"/>
      <c r="T502" s="259"/>
      <c r="AT502" s="260" t="s">
        <v>148</v>
      </c>
      <c r="AU502" s="260" t="s">
        <v>83</v>
      </c>
      <c r="AV502" s="12" t="s">
        <v>85</v>
      </c>
      <c r="AW502" s="12" t="s">
        <v>32</v>
      </c>
      <c r="AX502" s="12" t="s">
        <v>76</v>
      </c>
      <c r="AY502" s="260" t="s">
        <v>138</v>
      </c>
    </row>
    <row r="503" s="11" customFormat="1">
      <c r="B503" s="240"/>
      <c r="C503" s="241"/>
      <c r="D503" s="237" t="s">
        <v>148</v>
      </c>
      <c r="E503" s="242" t="s">
        <v>1</v>
      </c>
      <c r="F503" s="243" t="s">
        <v>209</v>
      </c>
      <c r="G503" s="241"/>
      <c r="H503" s="242" t="s">
        <v>1</v>
      </c>
      <c r="I503" s="244"/>
      <c r="J503" s="241"/>
      <c r="K503" s="241"/>
      <c r="L503" s="245"/>
      <c r="M503" s="246"/>
      <c r="N503" s="247"/>
      <c r="O503" s="247"/>
      <c r="P503" s="247"/>
      <c r="Q503" s="247"/>
      <c r="R503" s="247"/>
      <c r="S503" s="247"/>
      <c r="T503" s="248"/>
      <c r="AT503" s="249" t="s">
        <v>148</v>
      </c>
      <c r="AU503" s="249" t="s">
        <v>83</v>
      </c>
      <c r="AV503" s="11" t="s">
        <v>83</v>
      </c>
      <c r="AW503" s="11" t="s">
        <v>32</v>
      </c>
      <c r="AX503" s="11" t="s">
        <v>76</v>
      </c>
      <c r="AY503" s="249" t="s">
        <v>138</v>
      </c>
    </row>
    <row r="504" s="12" customFormat="1">
      <c r="B504" s="250"/>
      <c r="C504" s="251"/>
      <c r="D504" s="237" t="s">
        <v>148</v>
      </c>
      <c r="E504" s="252" t="s">
        <v>1</v>
      </c>
      <c r="F504" s="253" t="s">
        <v>447</v>
      </c>
      <c r="G504" s="251"/>
      <c r="H504" s="254">
        <v>342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AT504" s="260" t="s">
        <v>148</v>
      </c>
      <c r="AU504" s="260" t="s">
        <v>83</v>
      </c>
      <c r="AV504" s="12" t="s">
        <v>85</v>
      </c>
      <c r="AW504" s="12" t="s">
        <v>32</v>
      </c>
      <c r="AX504" s="12" t="s">
        <v>76</v>
      </c>
      <c r="AY504" s="260" t="s">
        <v>138</v>
      </c>
    </row>
    <row r="505" s="11" customFormat="1">
      <c r="B505" s="240"/>
      <c r="C505" s="241"/>
      <c r="D505" s="237" t="s">
        <v>148</v>
      </c>
      <c r="E505" s="242" t="s">
        <v>1</v>
      </c>
      <c r="F505" s="243" t="s">
        <v>213</v>
      </c>
      <c r="G505" s="241"/>
      <c r="H505" s="242" t="s">
        <v>1</v>
      </c>
      <c r="I505" s="244"/>
      <c r="J505" s="241"/>
      <c r="K505" s="241"/>
      <c r="L505" s="245"/>
      <c r="M505" s="246"/>
      <c r="N505" s="247"/>
      <c r="O505" s="247"/>
      <c r="P505" s="247"/>
      <c r="Q505" s="247"/>
      <c r="R505" s="247"/>
      <c r="S505" s="247"/>
      <c r="T505" s="248"/>
      <c r="AT505" s="249" t="s">
        <v>148</v>
      </c>
      <c r="AU505" s="249" t="s">
        <v>83</v>
      </c>
      <c r="AV505" s="11" t="s">
        <v>83</v>
      </c>
      <c r="AW505" s="11" t="s">
        <v>32</v>
      </c>
      <c r="AX505" s="11" t="s">
        <v>76</v>
      </c>
      <c r="AY505" s="249" t="s">
        <v>138</v>
      </c>
    </row>
    <row r="506" s="12" customFormat="1">
      <c r="B506" s="250"/>
      <c r="C506" s="251"/>
      <c r="D506" s="237" t="s">
        <v>148</v>
      </c>
      <c r="E506" s="252" t="s">
        <v>1</v>
      </c>
      <c r="F506" s="253" t="s">
        <v>448</v>
      </c>
      <c r="G506" s="251"/>
      <c r="H506" s="254">
        <v>218</v>
      </c>
      <c r="I506" s="255"/>
      <c r="J506" s="251"/>
      <c r="K506" s="251"/>
      <c r="L506" s="256"/>
      <c r="M506" s="257"/>
      <c r="N506" s="258"/>
      <c r="O506" s="258"/>
      <c r="P506" s="258"/>
      <c r="Q506" s="258"/>
      <c r="R506" s="258"/>
      <c r="S506" s="258"/>
      <c r="T506" s="259"/>
      <c r="AT506" s="260" t="s">
        <v>148</v>
      </c>
      <c r="AU506" s="260" t="s">
        <v>83</v>
      </c>
      <c r="AV506" s="12" t="s">
        <v>85</v>
      </c>
      <c r="AW506" s="12" t="s">
        <v>32</v>
      </c>
      <c r="AX506" s="12" t="s">
        <v>76</v>
      </c>
      <c r="AY506" s="260" t="s">
        <v>138</v>
      </c>
    </row>
    <row r="507" s="11" customFormat="1">
      <c r="B507" s="240"/>
      <c r="C507" s="241"/>
      <c r="D507" s="237" t="s">
        <v>148</v>
      </c>
      <c r="E507" s="242" t="s">
        <v>1</v>
      </c>
      <c r="F507" s="243" t="s">
        <v>217</v>
      </c>
      <c r="G507" s="241"/>
      <c r="H507" s="242" t="s">
        <v>1</v>
      </c>
      <c r="I507" s="244"/>
      <c r="J507" s="241"/>
      <c r="K507" s="241"/>
      <c r="L507" s="245"/>
      <c r="M507" s="246"/>
      <c r="N507" s="247"/>
      <c r="O507" s="247"/>
      <c r="P507" s="247"/>
      <c r="Q507" s="247"/>
      <c r="R507" s="247"/>
      <c r="S507" s="247"/>
      <c r="T507" s="248"/>
      <c r="AT507" s="249" t="s">
        <v>148</v>
      </c>
      <c r="AU507" s="249" t="s">
        <v>83</v>
      </c>
      <c r="AV507" s="11" t="s">
        <v>83</v>
      </c>
      <c r="AW507" s="11" t="s">
        <v>32</v>
      </c>
      <c r="AX507" s="11" t="s">
        <v>76</v>
      </c>
      <c r="AY507" s="249" t="s">
        <v>138</v>
      </c>
    </row>
    <row r="508" s="12" customFormat="1">
      <c r="B508" s="250"/>
      <c r="C508" s="251"/>
      <c r="D508" s="237" t="s">
        <v>148</v>
      </c>
      <c r="E508" s="252" t="s">
        <v>1</v>
      </c>
      <c r="F508" s="253" t="s">
        <v>449</v>
      </c>
      <c r="G508" s="251"/>
      <c r="H508" s="254">
        <v>64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AT508" s="260" t="s">
        <v>148</v>
      </c>
      <c r="AU508" s="260" t="s">
        <v>83</v>
      </c>
      <c r="AV508" s="12" t="s">
        <v>85</v>
      </c>
      <c r="AW508" s="12" t="s">
        <v>32</v>
      </c>
      <c r="AX508" s="12" t="s">
        <v>76</v>
      </c>
      <c r="AY508" s="260" t="s">
        <v>138</v>
      </c>
    </row>
    <row r="509" s="11" customFormat="1">
      <c r="B509" s="240"/>
      <c r="C509" s="241"/>
      <c r="D509" s="237" t="s">
        <v>148</v>
      </c>
      <c r="E509" s="242" t="s">
        <v>1</v>
      </c>
      <c r="F509" s="243" t="s">
        <v>220</v>
      </c>
      <c r="G509" s="241"/>
      <c r="H509" s="242" t="s">
        <v>1</v>
      </c>
      <c r="I509" s="244"/>
      <c r="J509" s="241"/>
      <c r="K509" s="241"/>
      <c r="L509" s="245"/>
      <c r="M509" s="246"/>
      <c r="N509" s="247"/>
      <c r="O509" s="247"/>
      <c r="P509" s="247"/>
      <c r="Q509" s="247"/>
      <c r="R509" s="247"/>
      <c r="S509" s="247"/>
      <c r="T509" s="248"/>
      <c r="AT509" s="249" t="s">
        <v>148</v>
      </c>
      <c r="AU509" s="249" t="s">
        <v>83</v>
      </c>
      <c r="AV509" s="11" t="s">
        <v>83</v>
      </c>
      <c r="AW509" s="11" t="s">
        <v>32</v>
      </c>
      <c r="AX509" s="11" t="s">
        <v>76</v>
      </c>
      <c r="AY509" s="249" t="s">
        <v>138</v>
      </c>
    </row>
    <row r="510" s="12" customFormat="1">
      <c r="B510" s="250"/>
      <c r="C510" s="251"/>
      <c r="D510" s="237" t="s">
        <v>148</v>
      </c>
      <c r="E510" s="252" t="s">
        <v>1</v>
      </c>
      <c r="F510" s="253" t="s">
        <v>450</v>
      </c>
      <c r="G510" s="251"/>
      <c r="H510" s="254">
        <v>278</v>
      </c>
      <c r="I510" s="255"/>
      <c r="J510" s="251"/>
      <c r="K510" s="251"/>
      <c r="L510" s="256"/>
      <c r="M510" s="257"/>
      <c r="N510" s="258"/>
      <c r="O510" s="258"/>
      <c r="P510" s="258"/>
      <c r="Q510" s="258"/>
      <c r="R510" s="258"/>
      <c r="S510" s="258"/>
      <c r="T510" s="259"/>
      <c r="AT510" s="260" t="s">
        <v>148</v>
      </c>
      <c r="AU510" s="260" t="s">
        <v>83</v>
      </c>
      <c r="AV510" s="12" t="s">
        <v>85</v>
      </c>
      <c r="AW510" s="12" t="s">
        <v>32</v>
      </c>
      <c r="AX510" s="12" t="s">
        <v>76</v>
      </c>
      <c r="AY510" s="260" t="s">
        <v>138</v>
      </c>
    </row>
    <row r="511" s="11" customFormat="1">
      <c r="B511" s="240"/>
      <c r="C511" s="241"/>
      <c r="D511" s="237" t="s">
        <v>148</v>
      </c>
      <c r="E511" s="242" t="s">
        <v>1</v>
      </c>
      <c r="F511" s="243" t="s">
        <v>222</v>
      </c>
      <c r="G511" s="241"/>
      <c r="H511" s="242" t="s">
        <v>1</v>
      </c>
      <c r="I511" s="244"/>
      <c r="J511" s="241"/>
      <c r="K511" s="241"/>
      <c r="L511" s="245"/>
      <c r="M511" s="246"/>
      <c r="N511" s="247"/>
      <c r="O511" s="247"/>
      <c r="P511" s="247"/>
      <c r="Q511" s="247"/>
      <c r="R511" s="247"/>
      <c r="S511" s="247"/>
      <c r="T511" s="248"/>
      <c r="AT511" s="249" t="s">
        <v>148</v>
      </c>
      <c r="AU511" s="249" t="s">
        <v>83</v>
      </c>
      <c r="AV511" s="11" t="s">
        <v>83</v>
      </c>
      <c r="AW511" s="11" t="s">
        <v>32</v>
      </c>
      <c r="AX511" s="11" t="s">
        <v>76</v>
      </c>
      <c r="AY511" s="249" t="s">
        <v>138</v>
      </c>
    </row>
    <row r="512" s="12" customFormat="1">
      <c r="B512" s="250"/>
      <c r="C512" s="251"/>
      <c r="D512" s="237" t="s">
        <v>148</v>
      </c>
      <c r="E512" s="252" t="s">
        <v>1</v>
      </c>
      <c r="F512" s="253" t="s">
        <v>451</v>
      </c>
      <c r="G512" s="251"/>
      <c r="H512" s="254">
        <v>360</v>
      </c>
      <c r="I512" s="255"/>
      <c r="J512" s="251"/>
      <c r="K512" s="251"/>
      <c r="L512" s="256"/>
      <c r="M512" s="257"/>
      <c r="N512" s="258"/>
      <c r="O512" s="258"/>
      <c r="P512" s="258"/>
      <c r="Q512" s="258"/>
      <c r="R512" s="258"/>
      <c r="S512" s="258"/>
      <c r="T512" s="259"/>
      <c r="AT512" s="260" t="s">
        <v>148</v>
      </c>
      <c r="AU512" s="260" t="s">
        <v>83</v>
      </c>
      <c r="AV512" s="12" t="s">
        <v>85</v>
      </c>
      <c r="AW512" s="12" t="s">
        <v>32</v>
      </c>
      <c r="AX512" s="12" t="s">
        <v>76</v>
      </c>
      <c r="AY512" s="260" t="s">
        <v>138</v>
      </c>
    </row>
    <row r="513" s="11" customFormat="1">
      <c r="B513" s="240"/>
      <c r="C513" s="241"/>
      <c r="D513" s="237" t="s">
        <v>148</v>
      </c>
      <c r="E513" s="242" t="s">
        <v>1</v>
      </c>
      <c r="F513" s="243" t="s">
        <v>225</v>
      </c>
      <c r="G513" s="241"/>
      <c r="H513" s="242" t="s">
        <v>1</v>
      </c>
      <c r="I513" s="244"/>
      <c r="J513" s="241"/>
      <c r="K513" s="241"/>
      <c r="L513" s="245"/>
      <c r="M513" s="246"/>
      <c r="N513" s="247"/>
      <c r="O513" s="247"/>
      <c r="P513" s="247"/>
      <c r="Q513" s="247"/>
      <c r="R513" s="247"/>
      <c r="S513" s="247"/>
      <c r="T513" s="248"/>
      <c r="AT513" s="249" t="s">
        <v>148</v>
      </c>
      <c r="AU513" s="249" t="s">
        <v>83</v>
      </c>
      <c r="AV513" s="11" t="s">
        <v>83</v>
      </c>
      <c r="AW513" s="11" t="s">
        <v>32</v>
      </c>
      <c r="AX513" s="11" t="s">
        <v>76</v>
      </c>
      <c r="AY513" s="249" t="s">
        <v>138</v>
      </c>
    </row>
    <row r="514" s="12" customFormat="1">
      <c r="B514" s="250"/>
      <c r="C514" s="251"/>
      <c r="D514" s="237" t="s">
        <v>148</v>
      </c>
      <c r="E514" s="252" t="s">
        <v>1</v>
      </c>
      <c r="F514" s="253" t="s">
        <v>452</v>
      </c>
      <c r="G514" s="251"/>
      <c r="H514" s="254">
        <v>474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AT514" s="260" t="s">
        <v>148</v>
      </c>
      <c r="AU514" s="260" t="s">
        <v>83</v>
      </c>
      <c r="AV514" s="12" t="s">
        <v>85</v>
      </c>
      <c r="AW514" s="12" t="s">
        <v>32</v>
      </c>
      <c r="AX514" s="12" t="s">
        <v>76</v>
      </c>
      <c r="AY514" s="260" t="s">
        <v>138</v>
      </c>
    </row>
    <row r="515" s="11" customFormat="1">
      <c r="B515" s="240"/>
      <c r="C515" s="241"/>
      <c r="D515" s="237" t="s">
        <v>148</v>
      </c>
      <c r="E515" s="242" t="s">
        <v>1</v>
      </c>
      <c r="F515" s="243" t="s">
        <v>228</v>
      </c>
      <c r="G515" s="241"/>
      <c r="H515" s="242" t="s">
        <v>1</v>
      </c>
      <c r="I515" s="244"/>
      <c r="J515" s="241"/>
      <c r="K515" s="241"/>
      <c r="L515" s="245"/>
      <c r="M515" s="246"/>
      <c r="N515" s="247"/>
      <c r="O515" s="247"/>
      <c r="P515" s="247"/>
      <c r="Q515" s="247"/>
      <c r="R515" s="247"/>
      <c r="S515" s="247"/>
      <c r="T515" s="248"/>
      <c r="AT515" s="249" t="s">
        <v>148</v>
      </c>
      <c r="AU515" s="249" t="s">
        <v>83</v>
      </c>
      <c r="AV515" s="11" t="s">
        <v>83</v>
      </c>
      <c r="AW515" s="11" t="s">
        <v>32</v>
      </c>
      <c r="AX515" s="11" t="s">
        <v>76</v>
      </c>
      <c r="AY515" s="249" t="s">
        <v>138</v>
      </c>
    </row>
    <row r="516" s="12" customFormat="1">
      <c r="B516" s="250"/>
      <c r="C516" s="251"/>
      <c r="D516" s="237" t="s">
        <v>148</v>
      </c>
      <c r="E516" s="252" t="s">
        <v>1</v>
      </c>
      <c r="F516" s="253" t="s">
        <v>453</v>
      </c>
      <c r="G516" s="251"/>
      <c r="H516" s="254">
        <v>188</v>
      </c>
      <c r="I516" s="255"/>
      <c r="J516" s="251"/>
      <c r="K516" s="251"/>
      <c r="L516" s="256"/>
      <c r="M516" s="257"/>
      <c r="N516" s="258"/>
      <c r="O516" s="258"/>
      <c r="P516" s="258"/>
      <c r="Q516" s="258"/>
      <c r="R516" s="258"/>
      <c r="S516" s="258"/>
      <c r="T516" s="259"/>
      <c r="AT516" s="260" t="s">
        <v>148</v>
      </c>
      <c r="AU516" s="260" t="s">
        <v>83</v>
      </c>
      <c r="AV516" s="12" t="s">
        <v>85</v>
      </c>
      <c r="AW516" s="12" t="s">
        <v>32</v>
      </c>
      <c r="AX516" s="12" t="s">
        <v>76</v>
      </c>
      <c r="AY516" s="260" t="s">
        <v>138</v>
      </c>
    </row>
    <row r="517" s="1" customFormat="1" ht="24" customHeight="1">
      <c r="B517" s="36"/>
      <c r="C517" s="224" t="s">
        <v>454</v>
      </c>
      <c r="D517" s="224" t="s">
        <v>140</v>
      </c>
      <c r="E517" s="225" t="s">
        <v>455</v>
      </c>
      <c r="F517" s="226" t="s">
        <v>456</v>
      </c>
      <c r="G517" s="227" t="s">
        <v>143</v>
      </c>
      <c r="H517" s="228">
        <v>5758</v>
      </c>
      <c r="I517" s="229"/>
      <c r="J517" s="230">
        <f>ROUND(I517*H517,2)</f>
        <v>0</v>
      </c>
      <c r="K517" s="226" t="s">
        <v>144</v>
      </c>
      <c r="L517" s="41"/>
      <c r="M517" s="231" t="s">
        <v>1</v>
      </c>
      <c r="N517" s="232" t="s">
        <v>41</v>
      </c>
      <c r="O517" s="84"/>
      <c r="P517" s="233">
        <f>O517*H517</f>
        <v>0</v>
      </c>
      <c r="Q517" s="233">
        <v>0</v>
      </c>
      <c r="R517" s="233">
        <f>Q517*H517</f>
        <v>0</v>
      </c>
      <c r="S517" s="233">
        <v>0</v>
      </c>
      <c r="T517" s="234">
        <f>S517*H517</f>
        <v>0</v>
      </c>
      <c r="AR517" s="235" t="s">
        <v>139</v>
      </c>
      <c r="AT517" s="235" t="s">
        <v>140</v>
      </c>
      <c r="AU517" s="235" t="s">
        <v>83</v>
      </c>
      <c r="AY517" s="15" t="s">
        <v>138</v>
      </c>
      <c r="BE517" s="236">
        <f>IF(N517="základní",J517,0)</f>
        <v>0</v>
      </c>
      <c r="BF517" s="236">
        <f>IF(N517="snížená",J517,0)</f>
        <v>0</v>
      </c>
      <c r="BG517" s="236">
        <f>IF(N517="zákl. přenesená",J517,0)</f>
        <v>0</v>
      </c>
      <c r="BH517" s="236">
        <f>IF(N517="sníž. přenesená",J517,0)</f>
        <v>0</v>
      </c>
      <c r="BI517" s="236">
        <f>IF(N517="nulová",J517,0)</f>
        <v>0</v>
      </c>
      <c r="BJ517" s="15" t="s">
        <v>83</v>
      </c>
      <c r="BK517" s="236">
        <f>ROUND(I517*H517,2)</f>
        <v>0</v>
      </c>
      <c r="BL517" s="15" t="s">
        <v>139</v>
      </c>
      <c r="BM517" s="235" t="s">
        <v>457</v>
      </c>
    </row>
    <row r="518" s="1" customFormat="1">
      <c r="B518" s="36"/>
      <c r="C518" s="37"/>
      <c r="D518" s="237" t="s">
        <v>146</v>
      </c>
      <c r="E518" s="37"/>
      <c r="F518" s="238" t="s">
        <v>458</v>
      </c>
      <c r="G518" s="37"/>
      <c r="H518" s="37"/>
      <c r="I518" s="149"/>
      <c r="J518" s="37"/>
      <c r="K518" s="37"/>
      <c r="L518" s="41"/>
      <c r="M518" s="239"/>
      <c r="N518" s="84"/>
      <c r="O518" s="84"/>
      <c r="P518" s="84"/>
      <c r="Q518" s="84"/>
      <c r="R518" s="84"/>
      <c r="S518" s="84"/>
      <c r="T518" s="85"/>
      <c r="AT518" s="15" t="s">
        <v>146</v>
      </c>
      <c r="AU518" s="15" t="s">
        <v>83</v>
      </c>
    </row>
    <row r="519" s="1" customFormat="1" ht="16.5" customHeight="1">
      <c r="B519" s="36"/>
      <c r="C519" s="224" t="s">
        <v>459</v>
      </c>
      <c r="D519" s="224" t="s">
        <v>140</v>
      </c>
      <c r="E519" s="225" t="s">
        <v>460</v>
      </c>
      <c r="F519" s="226" t="s">
        <v>461</v>
      </c>
      <c r="G519" s="227" t="s">
        <v>462</v>
      </c>
      <c r="H519" s="228">
        <v>29</v>
      </c>
      <c r="I519" s="229"/>
      <c r="J519" s="230">
        <f>ROUND(I519*H519,2)</f>
        <v>0</v>
      </c>
      <c r="K519" s="226" t="s">
        <v>1</v>
      </c>
      <c r="L519" s="41"/>
      <c r="M519" s="231" t="s">
        <v>1</v>
      </c>
      <c r="N519" s="232" t="s">
        <v>41</v>
      </c>
      <c r="O519" s="84"/>
      <c r="P519" s="233">
        <f>O519*H519</f>
        <v>0</v>
      </c>
      <c r="Q519" s="233">
        <v>0</v>
      </c>
      <c r="R519" s="233">
        <f>Q519*H519</f>
        <v>0</v>
      </c>
      <c r="S519" s="233">
        <v>0</v>
      </c>
      <c r="T519" s="234">
        <f>S519*H519</f>
        <v>0</v>
      </c>
      <c r="AR519" s="235" t="s">
        <v>139</v>
      </c>
      <c r="AT519" s="235" t="s">
        <v>140</v>
      </c>
      <c r="AU519" s="235" t="s">
        <v>83</v>
      </c>
      <c r="AY519" s="15" t="s">
        <v>138</v>
      </c>
      <c r="BE519" s="236">
        <f>IF(N519="základní",J519,0)</f>
        <v>0</v>
      </c>
      <c r="BF519" s="236">
        <f>IF(N519="snížená",J519,0)</f>
        <v>0</v>
      </c>
      <c r="BG519" s="236">
        <f>IF(N519="zákl. přenesená",J519,0)</f>
        <v>0</v>
      </c>
      <c r="BH519" s="236">
        <f>IF(N519="sníž. přenesená",J519,0)</f>
        <v>0</v>
      </c>
      <c r="BI519" s="236">
        <f>IF(N519="nulová",J519,0)</f>
        <v>0</v>
      </c>
      <c r="BJ519" s="15" t="s">
        <v>83</v>
      </c>
      <c r="BK519" s="236">
        <f>ROUND(I519*H519,2)</f>
        <v>0</v>
      </c>
      <c r="BL519" s="15" t="s">
        <v>139</v>
      </c>
      <c r="BM519" s="235" t="s">
        <v>463</v>
      </c>
    </row>
    <row r="520" s="1" customFormat="1">
      <c r="B520" s="36"/>
      <c r="C520" s="37"/>
      <c r="D520" s="237" t="s">
        <v>146</v>
      </c>
      <c r="E520" s="37"/>
      <c r="F520" s="238" t="s">
        <v>461</v>
      </c>
      <c r="G520" s="37"/>
      <c r="H520" s="37"/>
      <c r="I520" s="149"/>
      <c r="J520" s="37"/>
      <c r="K520" s="37"/>
      <c r="L520" s="41"/>
      <c r="M520" s="239"/>
      <c r="N520" s="84"/>
      <c r="O520" s="84"/>
      <c r="P520" s="84"/>
      <c r="Q520" s="84"/>
      <c r="R520" s="84"/>
      <c r="S520" s="84"/>
      <c r="T520" s="85"/>
      <c r="AT520" s="15" t="s">
        <v>146</v>
      </c>
      <c r="AU520" s="15" t="s">
        <v>83</v>
      </c>
    </row>
    <row r="521" s="10" customFormat="1" ht="25.92" customHeight="1">
      <c r="B521" s="210"/>
      <c r="C521" s="211"/>
      <c r="D521" s="212" t="s">
        <v>75</v>
      </c>
      <c r="E521" s="213" t="s">
        <v>156</v>
      </c>
      <c r="F521" s="213" t="s">
        <v>464</v>
      </c>
      <c r="G521" s="211"/>
      <c r="H521" s="211"/>
      <c r="I521" s="214"/>
      <c r="J521" s="215">
        <f>BK521</f>
        <v>0</v>
      </c>
      <c r="K521" s="211"/>
      <c r="L521" s="216"/>
      <c r="M521" s="217"/>
      <c r="N521" s="218"/>
      <c r="O521" s="218"/>
      <c r="P521" s="219">
        <f>SUM(P522:P550)</f>
        <v>0</v>
      </c>
      <c r="Q521" s="218"/>
      <c r="R521" s="219">
        <f>SUM(R522:R550)</f>
        <v>0</v>
      </c>
      <c r="S521" s="218"/>
      <c r="T521" s="220">
        <f>SUM(T522:T550)</f>
        <v>1441.8752199999999</v>
      </c>
      <c r="AR521" s="221" t="s">
        <v>83</v>
      </c>
      <c r="AT521" s="222" t="s">
        <v>75</v>
      </c>
      <c r="AU521" s="222" t="s">
        <v>76</v>
      </c>
      <c r="AY521" s="221" t="s">
        <v>138</v>
      </c>
      <c r="BK521" s="223">
        <f>SUM(BK522:BK550)</f>
        <v>0</v>
      </c>
    </row>
    <row r="522" s="1" customFormat="1" ht="24" customHeight="1">
      <c r="B522" s="36"/>
      <c r="C522" s="224" t="s">
        <v>465</v>
      </c>
      <c r="D522" s="224" t="s">
        <v>140</v>
      </c>
      <c r="E522" s="225" t="s">
        <v>466</v>
      </c>
      <c r="F522" s="226" t="s">
        <v>467</v>
      </c>
      <c r="G522" s="227" t="s">
        <v>309</v>
      </c>
      <c r="H522" s="228">
        <v>1776.6400000000001</v>
      </c>
      <c r="I522" s="229"/>
      <c r="J522" s="230">
        <f>ROUND(I522*H522,2)</f>
        <v>0</v>
      </c>
      <c r="K522" s="226" t="s">
        <v>144</v>
      </c>
      <c r="L522" s="41"/>
      <c r="M522" s="231" t="s">
        <v>1</v>
      </c>
      <c r="N522" s="232" t="s">
        <v>41</v>
      </c>
      <c r="O522" s="84"/>
      <c r="P522" s="233">
        <f>O522*H522</f>
        <v>0</v>
      </c>
      <c r="Q522" s="233">
        <v>0</v>
      </c>
      <c r="R522" s="233">
        <f>Q522*H522</f>
        <v>0</v>
      </c>
      <c r="S522" s="233">
        <v>0.22</v>
      </c>
      <c r="T522" s="234">
        <f>S522*H522</f>
        <v>390.86080000000004</v>
      </c>
      <c r="AR522" s="235" t="s">
        <v>139</v>
      </c>
      <c r="AT522" s="235" t="s">
        <v>140</v>
      </c>
      <c r="AU522" s="235" t="s">
        <v>83</v>
      </c>
      <c r="AY522" s="15" t="s">
        <v>138</v>
      </c>
      <c r="BE522" s="236">
        <f>IF(N522="základní",J522,0)</f>
        <v>0</v>
      </c>
      <c r="BF522" s="236">
        <f>IF(N522="snížená",J522,0)</f>
        <v>0</v>
      </c>
      <c r="BG522" s="236">
        <f>IF(N522="zákl. přenesená",J522,0)</f>
        <v>0</v>
      </c>
      <c r="BH522" s="236">
        <f>IF(N522="sníž. přenesená",J522,0)</f>
        <v>0</v>
      </c>
      <c r="BI522" s="236">
        <f>IF(N522="nulová",J522,0)</f>
        <v>0</v>
      </c>
      <c r="BJ522" s="15" t="s">
        <v>83</v>
      </c>
      <c r="BK522" s="236">
        <f>ROUND(I522*H522,2)</f>
        <v>0</v>
      </c>
      <c r="BL522" s="15" t="s">
        <v>139</v>
      </c>
      <c r="BM522" s="235" t="s">
        <v>468</v>
      </c>
    </row>
    <row r="523" s="1" customFormat="1">
      <c r="B523" s="36"/>
      <c r="C523" s="37"/>
      <c r="D523" s="237" t="s">
        <v>146</v>
      </c>
      <c r="E523" s="37"/>
      <c r="F523" s="238" t="s">
        <v>469</v>
      </c>
      <c r="G523" s="37"/>
      <c r="H523" s="37"/>
      <c r="I523" s="149"/>
      <c r="J523" s="37"/>
      <c r="K523" s="37"/>
      <c r="L523" s="41"/>
      <c r="M523" s="239"/>
      <c r="N523" s="84"/>
      <c r="O523" s="84"/>
      <c r="P523" s="84"/>
      <c r="Q523" s="84"/>
      <c r="R523" s="84"/>
      <c r="S523" s="84"/>
      <c r="T523" s="85"/>
      <c r="AT523" s="15" t="s">
        <v>146</v>
      </c>
      <c r="AU523" s="15" t="s">
        <v>83</v>
      </c>
    </row>
    <row r="524" s="11" customFormat="1">
      <c r="B524" s="240"/>
      <c r="C524" s="241"/>
      <c r="D524" s="237" t="s">
        <v>148</v>
      </c>
      <c r="E524" s="242" t="s">
        <v>1</v>
      </c>
      <c r="F524" s="243" t="s">
        <v>177</v>
      </c>
      <c r="G524" s="241"/>
      <c r="H524" s="242" t="s">
        <v>1</v>
      </c>
      <c r="I524" s="244"/>
      <c r="J524" s="241"/>
      <c r="K524" s="241"/>
      <c r="L524" s="245"/>
      <c r="M524" s="246"/>
      <c r="N524" s="247"/>
      <c r="O524" s="247"/>
      <c r="P524" s="247"/>
      <c r="Q524" s="247"/>
      <c r="R524" s="247"/>
      <c r="S524" s="247"/>
      <c r="T524" s="248"/>
      <c r="AT524" s="249" t="s">
        <v>148</v>
      </c>
      <c r="AU524" s="249" t="s">
        <v>83</v>
      </c>
      <c r="AV524" s="11" t="s">
        <v>83</v>
      </c>
      <c r="AW524" s="11" t="s">
        <v>32</v>
      </c>
      <c r="AX524" s="11" t="s">
        <v>76</v>
      </c>
      <c r="AY524" s="249" t="s">
        <v>138</v>
      </c>
    </row>
    <row r="525" s="11" customFormat="1">
      <c r="B525" s="240"/>
      <c r="C525" s="241"/>
      <c r="D525" s="237" t="s">
        <v>148</v>
      </c>
      <c r="E525" s="242" t="s">
        <v>1</v>
      </c>
      <c r="F525" s="243" t="s">
        <v>209</v>
      </c>
      <c r="G525" s="241"/>
      <c r="H525" s="242" t="s">
        <v>1</v>
      </c>
      <c r="I525" s="244"/>
      <c r="J525" s="241"/>
      <c r="K525" s="241"/>
      <c r="L525" s="245"/>
      <c r="M525" s="246"/>
      <c r="N525" s="247"/>
      <c r="O525" s="247"/>
      <c r="P525" s="247"/>
      <c r="Q525" s="247"/>
      <c r="R525" s="247"/>
      <c r="S525" s="247"/>
      <c r="T525" s="248"/>
      <c r="AT525" s="249" t="s">
        <v>148</v>
      </c>
      <c r="AU525" s="249" t="s">
        <v>83</v>
      </c>
      <c r="AV525" s="11" t="s">
        <v>83</v>
      </c>
      <c r="AW525" s="11" t="s">
        <v>32</v>
      </c>
      <c r="AX525" s="11" t="s">
        <v>76</v>
      </c>
      <c r="AY525" s="249" t="s">
        <v>138</v>
      </c>
    </row>
    <row r="526" s="12" customFormat="1">
      <c r="B526" s="250"/>
      <c r="C526" s="251"/>
      <c r="D526" s="237" t="s">
        <v>148</v>
      </c>
      <c r="E526" s="252" t="s">
        <v>1</v>
      </c>
      <c r="F526" s="253" t="s">
        <v>470</v>
      </c>
      <c r="G526" s="251"/>
      <c r="H526" s="254">
        <v>348.66000000000003</v>
      </c>
      <c r="I526" s="255"/>
      <c r="J526" s="251"/>
      <c r="K526" s="251"/>
      <c r="L526" s="256"/>
      <c r="M526" s="257"/>
      <c r="N526" s="258"/>
      <c r="O526" s="258"/>
      <c r="P526" s="258"/>
      <c r="Q526" s="258"/>
      <c r="R526" s="258"/>
      <c r="S526" s="258"/>
      <c r="T526" s="259"/>
      <c r="AT526" s="260" t="s">
        <v>148</v>
      </c>
      <c r="AU526" s="260" t="s">
        <v>83</v>
      </c>
      <c r="AV526" s="12" t="s">
        <v>85</v>
      </c>
      <c r="AW526" s="12" t="s">
        <v>32</v>
      </c>
      <c r="AX526" s="12" t="s">
        <v>76</v>
      </c>
      <c r="AY526" s="260" t="s">
        <v>138</v>
      </c>
    </row>
    <row r="527" s="12" customFormat="1">
      <c r="B527" s="250"/>
      <c r="C527" s="251"/>
      <c r="D527" s="237" t="s">
        <v>148</v>
      </c>
      <c r="E527" s="252" t="s">
        <v>1</v>
      </c>
      <c r="F527" s="253" t="s">
        <v>471</v>
      </c>
      <c r="G527" s="251"/>
      <c r="H527" s="254">
        <v>192.66</v>
      </c>
      <c r="I527" s="255"/>
      <c r="J527" s="251"/>
      <c r="K527" s="251"/>
      <c r="L527" s="256"/>
      <c r="M527" s="257"/>
      <c r="N527" s="258"/>
      <c r="O527" s="258"/>
      <c r="P527" s="258"/>
      <c r="Q527" s="258"/>
      <c r="R527" s="258"/>
      <c r="S527" s="258"/>
      <c r="T527" s="259"/>
      <c r="AT527" s="260" t="s">
        <v>148</v>
      </c>
      <c r="AU527" s="260" t="s">
        <v>83</v>
      </c>
      <c r="AV527" s="12" t="s">
        <v>85</v>
      </c>
      <c r="AW527" s="12" t="s">
        <v>32</v>
      </c>
      <c r="AX527" s="12" t="s">
        <v>76</v>
      </c>
      <c r="AY527" s="260" t="s">
        <v>138</v>
      </c>
    </row>
    <row r="528" s="11" customFormat="1">
      <c r="B528" s="240"/>
      <c r="C528" s="241"/>
      <c r="D528" s="237" t="s">
        <v>148</v>
      </c>
      <c r="E528" s="242" t="s">
        <v>1</v>
      </c>
      <c r="F528" s="243" t="s">
        <v>213</v>
      </c>
      <c r="G528" s="241"/>
      <c r="H528" s="242" t="s">
        <v>1</v>
      </c>
      <c r="I528" s="244"/>
      <c r="J528" s="241"/>
      <c r="K528" s="241"/>
      <c r="L528" s="245"/>
      <c r="M528" s="246"/>
      <c r="N528" s="247"/>
      <c r="O528" s="247"/>
      <c r="P528" s="247"/>
      <c r="Q528" s="247"/>
      <c r="R528" s="247"/>
      <c r="S528" s="247"/>
      <c r="T528" s="248"/>
      <c r="AT528" s="249" t="s">
        <v>148</v>
      </c>
      <c r="AU528" s="249" t="s">
        <v>83</v>
      </c>
      <c r="AV528" s="11" t="s">
        <v>83</v>
      </c>
      <c r="AW528" s="11" t="s">
        <v>32</v>
      </c>
      <c r="AX528" s="11" t="s">
        <v>76</v>
      </c>
      <c r="AY528" s="249" t="s">
        <v>138</v>
      </c>
    </row>
    <row r="529" s="12" customFormat="1">
      <c r="B529" s="250"/>
      <c r="C529" s="251"/>
      <c r="D529" s="237" t="s">
        <v>148</v>
      </c>
      <c r="E529" s="252" t="s">
        <v>1</v>
      </c>
      <c r="F529" s="253" t="s">
        <v>472</v>
      </c>
      <c r="G529" s="251"/>
      <c r="H529" s="254">
        <v>7.4100000000000001</v>
      </c>
      <c r="I529" s="255"/>
      <c r="J529" s="251"/>
      <c r="K529" s="251"/>
      <c r="L529" s="256"/>
      <c r="M529" s="257"/>
      <c r="N529" s="258"/>
      <c r="O529" s="258"/>
      <c r="P529" s="258"/>
      <c r="Q529" s="258"/>
      <c r="R529" s="258"/>
      <c r="S529" s="258"/>
      <c r="T529" s="259"/>
      <c r="AT529" s="260" t="s">
        <v>148</v>
      </c>
      <c r="AU529" s="260" t="s">
        <v>83</v>
      </c>
      <c r="AV529" s="12" t="s">
        <v>85</v>
      </c>
      <c r="AW529" s="12" t="s">
        <v>32</v>
      </c>
      <c r="AX529" s="12" t="s">
        <v>76</v>
      </c>
      <c r="AY529" s="260" t="s">
        <v>138</v>
      </c>
    </row>
    <row r="530" s="12" customFormat="1">
      <c r="B530" s="250"/>
      <c r="C530" s="251"/>
      <c r="D530" s="237" t="s">
        <v>148</v>
      </c>
      <c r="E530" s="252" t="s">
        <v>1</v>
      </c>
      <c r="F530" s="253" t="s">
        <v>473</v>
      </c>
      <c r="G530" s="251"/>
      <c r="H530" s="254">
        <v>13.41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AT530" s="260" t="s">
        <v>148</v>
      </c>
      <c r="AU530" s="260" t="s">
        <v>83</v>
      </c>
      <c r="AV530" s="12" t="s">
        <v>85</v>
      </c>
      <c r="AW530" s="12" t="s">
        <v>32</v>
      </c>
      <c r="AX530" s="12" t="s">
        <v>76</v>
      </c>
      <c r="AY530" s="260" t="s">
        <v>138</v>
      </c>
    </row>
    <row r="531" s="11" customFormat="1">
      <c r="B531" s="240"/>
      <c r="C531" s="241"/>
      <c r="D531" s="237" t="s">
        <v>148</v>
      </c>
      <c r="E531" s="242" t="s">
        <v>1</v>
      </c>
      <c r="F531" s="243" t="s">
        <v>474</v>
      </c>
      <c r="G531" s="241"/>
      <c r="H531" s="242" t="s">
        <v>1</v>
      </c>
      <c r="I531" s="244"/>
      <c r="J531" s="241"/>
      <c r="K531" s="241"/>
      <c r="L531" s="245"/>
      <c r="M531" s="246"/>
      <c r="N531" s="247"/>
      <c r="O531" s="247"/>
      <c r="P531" s="247"/>
      <c r="Q531" s="247"/>
      <c r="R531" s="247"/>
      <c r="S531" s="247"/>
      <c r="T531" s="248"/>
      <c r="AT531" s="249" t="s">
        <v>148</v>
      </c>
      <c r="AU531" s="249" t="s">
        <v>83</v>
      </c>
      <c r="AV531" s="11" t="s">
        <v>83</v>
      </c>
      <c r="AW531" s="11" t="s">
        <v>32</v>
      </c>
      <c r="AX531" s="11" t="s">
        <v>76</v>
      </c>
      <c r="AY531" s="249" t="s">
        <v>138</v>
      </c>
    </row>
    <row r="532" s="12" customFormat="1">
      <c r="B532" s="250"/>
      <c r="C532" s="251"/>
      <c r="D532" s="237" t="s">
        <v>148</v>
      </c>
      <c r="E532" s="252" t="s">
        <v>1</v>
      </c>
      <c r="F532" s="253" t="s">
        <v>475</v>
      </c>
      <c r="G532" s="251"/>
      <c r="H532" s="254">
        <v>12.35</v>
      </c>
      <c r="I532" s="255"/>
      <c r="J532" s="251"/>
      <c r="K532" s="251"/>
      <c r="L532" s="256"/>
      <c r="M532" s="257"/>
      <c r="N532" s="258"/>
      <c r="O532" s="258"/>
      <c r="P532" s="258"/>
      <c r="Q532" s="258"/>
      <c r="R532" s="258"/>
      <c r="S532" s="258"/>
      <c r="T532" s="259"/>
      <c r="AT532" s="260" t="s">
        <v>148</v>
      </c>
      <c r="AU532" s="260" t="s">
        <v>83</v>
      </c>
      <c r="AV532" s="12" t="s">
        <v>85</v>
      </c>
      <c r="AW532" s="12" t="s">
        <v>32</v>
      </c>
      <c r="AX532" s="12" t="s">
        <v>76</v>
      </c>
      <c r="AY532" s="260" t="s">
        <v>138</v>
      </c>
    </row>
    <row r="533" s="12" customFormat="1">
      <c r="B533" s="250"/>
      <c r="C533" s="251"/>
      <c r="D533" s="237" t="s">
        <v>148</v>
      </c>
      <c r="E533" s="252" t="s">
        <v>1</v>
      </c>
      <c r="F533" s="253" t="s">
        <v>476</v>
      </c>
      <c r="G533" s="251"/>
      <c r="H533" s="254">
        <v>22.350000000000001</v>
      </c>
      <c r="I533" s="255"/>
      <c r="J533" s="251"/>
      <c r="K533" s="251"/>
      <c r="L533" s="256"/>
      <c r="M533" s="257"/>
      <c r="N533" s="258"/>
      <c r="O533" s="258"/>
      <c r="P533" s="258"/>
      <c r="Q533" s="258"/>
      <c r="R533" s="258"/>
      <c r="S533" s="258"/>
      <c r="T533" s="259"/>
      <c r="AT533" s="260" t="s">
        <v>148</v>
      </c>
      <c r="AU533" s="260" t="s">
        <v>83</v>
      </c>
      <c r="AV533" s="12" t="s">
        <v>85</v>
      </c>
      <c r="AW533" s="12" t="s">
        <v>32</v>
      </c>
      <c r="AX533" s="12" t="s">
        <v>76</v>
      </c>
      <c r="AY533" s="260" t="s">
        <v>138</v>
      </c>
    </row>
    <row r="534" s="11" customFormat="1">
      <c r="B534" s="240"/>
      <c r="C534" s="241"/>
      <c r="D534" s="237" t="s">
        <v>148</v>
      </c>
      <c r="E534" s="242" t="s">
        <v>1</v>
      </c>
      <c r="F534" s="243" t="s">
        <v>220</v>
      </c>
      <c r="G534" s="241"/>
      <c r="H534" s="242" t="s">
        <v>1</v>
      </c>
      <c r="I534" s="244"/>
      <c r="J534" s="241"/>
      <c r="K534" s="241"/>
      <c r="L534" s="245"/>
      <c r="M534" s="246"/>
      <c r="N534" s="247"/>
      <c r="O534" s="247"/>
      <c r="P534" s="247"/>
      <c r="Q534" s="247"/>
      <c r="R534" s="247"/>
      <c r="S534" s="247"/>
      <c r="T534" s="248"/>
      <c r="AT534" s="249" t="s">
        <v>148</v>
      </c>
      <c r="AU534" s="249" t="s">
        <v>83</v>
      </c>
      <c r="AV534" s="11" t="s">
        <v>83</v>
      </c>
      <c r="AW534" s="11" t="s">
        <v>32</v>
      </c>
      <c r="AX534" s="11" t="s">
        <v>76</v>
      </c>
      <c r="AY534" s="249" t="s">
        <v>138</v>
      </c>
    </row>
    <row r="535" s="12" customFormat="1">
      <c r="B535" s="250"/>
      <c r="C535" s="251"/>
      <c r="D535" s="237" t="s">
        <v>148</v>
      </c>
      <c r="E535" s="252" t="s">
        <v>1</v>
      </c>
      <c r="F535" s="253" t="s">
        <v>477</v>
      </c>
      <c r="G535" s="251"/>
      <c r="H535" s="254">
        <v>171.66499999999999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AT535" s="260" t="s">
        <v>148</v>
      </c>
      <c r="AU535" s="260" t="s">
        <v>83</v>
      </c>
      <c r="AV535" s="12" t="s">
        <v>85</v>
      </c>
      <c r="AW535" s="12" t="s">
        <v>32</v>
      </c>
      <c r="AX535" s="12" t="s">
        <v>76</v>
      </c>
      <c r="AY535" s="260" t="s">
        <v>138</v>
      </c>
    </row>
    <row r="536" s="12" customFormat="1">
      <c r="B536" s="250"/>
      <c r="C536" s="251"/>
      <c r="D536" s="237" t="s">
        <v>148</v>
      </c>
      <c r="E536" s="252" t="s">
        <v>1</v>
      </c>
      <c r="F536" s="253" t="s">
        <v>478</v>
      </c>
      <c r="G536" s="251"/>
      <c r="H536" s="254">
        <v>310.66500000000002</v>
      </c>
      <c r="I536" s="255"/>
      <c r="J536" s="251"/>
      <c r="K536" s="251"/>
      <c r="L536" s="256"/>
      <c r="M536" s="257"/>
      <c r="N536" s="258"/>
      <c r="O536" s="258"/>
      <c r="P536" s="258"/>
      <c r="Q536" s="258"/>
      <c r="R536" s="258"/>
      <c r="S536" s="258"/>
      <c r="T536" s="259"/>
      <c r="AT536" s="260" t="s">
        <v>148</v>
      </c>
      <c r="AU536" s="260" t="s">
        <v>83</v>
      </c>
      <c r="AV536" s="12" t="s">
        <v>85</v>
      </c>
      <c r="AW536" s="12" t="s">
        <v>32</v>
      </c>
      <c r="AX536" s="12" t="s">
        <v>76</v>
      </c>
      <c r="AY536" s="260" t="s">
        <v>138</v>
      </c>
    </row>
    <row r="537" s="11" customFormat="1">
      <c r="B537" s="240"/>
      <c r="C537" s="241"/>
      <c r="D537" s="237" t="s">
        <v>148</v>
      </c>
      <c r="E537" s="242" t="s">
        <v>1</v>
      </c>
      <c r="F537" s="243" t="s">
        <v>222</v>
      </c>
      <c r="G537" s="241"/>
      <c r="H537" s="242" t="s">
        <v>1</v>
      </c>
      <c r="I537" s="244"/>
      <c r="J537" s="241"/>
      <c r="K537" s="241"/>
      <c r="L537" s="245"/>
      <c r="M537" s="246"/>
      <c r="N537" s="247"/>
      <c r="O537" s="247"/>
      <c r="P537" s="247"/>
      <c r="Q537" s="247"/>
      <c r="R537" s="247"/>
      <c r="S537" s="247"/>
      <c r="T537" s="248"/>
      <c r="AT537" s="249" t="s">
        <v>148</v>
      </c>
      <c r="AU537" s="249" t="s">
        <v>83</v>
      </c>
      <c r="AV537" s="11" t="s">
        <v>83</v>
      </c>
      <c r="AW537" s="11" t="s">
        <v>32</v>
      </c>
      <c r="AX537" s="11" t="s">
        <v>76</v>
      </c>
      <c r="AY537" s="249" t="s">
        <v>138</v>
      </c>
    </row>
    <row r="538" s="12" customFormat="1">
      <c r="B538" s="250"/>
      <c r="C538" s="251"/>
      <c r="D538" s="237" t="s">
        <v>148</v>
      </c>
      <c r="E538" s="252" t="s">
        <v>1</v>
      </c>
      <c r="F538" s="253" t="s">
        <v>479</v>
      </c>
      <c r="G538" s="251"/>
      <c r="H538" s="254">
        <v>402.30000000000001</v>
      </c>
      <c r="I538" s="255"/>
      <c r="J538" s="251"/>
      <c r="K538" s="251"/>
      <c r="L538" s="256"/>
      <c r="M538" s="257"/>
      <c r="N538" s="258"/>
      <c r="O538" s="258"/>
      <c r="P538" s="258"/>
      <c r="Q538" s="258"/>
      <c r="R538" s="258"/>
      <c r="S538" s="258"/>
      <c r="T538" s="259"/>
      <c r="AT538" s="260" t="s">
        <v>148</v>
      </c>
      <c r="AU538" s="260" t="s">
        <v>83</v>
      </c>
      <c r="AV538" s="12" t="s">
        <v>85</v>
      </c>
      <c r="AW538" s="12" t="s">
        <v>32</v>
      </c>
      <c r="AX538" s="12" t="s">
        <v>76</v>
      </c>
      <c r="AY538" s="260" t="s">
        <v>138</v>
      </c>
    </row>
    <row r="539" s="12" customFormat="1">
      <c r="B539" s="250"/>
      <c r="C539" s="251"/>
      <c r="D539" s="237" t="s">
        <v>148</v>
      </c>
      <c r="E539" s="252" t="s">
        <v>1</v>
      </c>
      <c r="F539" s="253" t="s">
        <v>480</v>
      </c>
      <c r="G539" s="251"/>
      <c r="H539" s="254">
        <v>222.30000000000001</v>
      </c>
      <c r="I539" s="255"/>
      <c r="J539" s="251"/>
      <c r="K539" s="251"/>
      <c r="L539" s="256"/>
      <c r="M539" s="257"/>
      <c r="N539" s="258"/>
      <c r="O539" s="258"/>
      <c r="P539" s="258"/>
      <c r="Q539" s="258"/>
      <c r="R539" s="258"/>
      <c r="S539" s="258"/>
      <c r="T539" s="259"/>
      <c r="AT539" s="260" t="s">
        <v>148</v>
      </c>
      <c r="AU539" s="260" t="s">
        <v>83</v>
      </c>
      <c r="AV539" s="12" t="s">
        <v>85</v>
      </c>
      <c r="AW539" s="12" t="s">
        <v>32</v>
      </c>
      <c r="AX539" s="12" t="s">
        <v>76</v>
      </c>
      <c r="AY539" s="260" t="s">
        <v>138</v>
      </c>
    </row>
    <row r="540" s="11" customFormat="1">
      <c r="B540" s="240"/>
      <c r="C540" s="241"/>
      <c r="D540" s="237" t="s">
        <v>148</v>
      </c>
      <c r="E540" s="242" t="s">
        <v>1</v>
      </c>
      <c r="F540" s="243" t="s">
        <v>225</v>
      </c>
      <c r="G540" s="241"/>
      <c r="H540" s="242" t="s">
        <v>1</v>
      </c>
      <c r="I540" s="244"/>
      <c r="J540" s="241"/>
      <c r="K540" s="241"/>
      <c r="L540" s="245"/>
      <c r="M540" s="246"/>
      <c r="N540" s="247"/>
      <c r="O540" s="247"/>
      <c r="P540" s="247"/>
      <c r="Q540" s="247"/>
      <c r="R540" s="247"/>
      <c r="S540" s="247"/>
      <c r="T540" s="248"/>
      <c r="AT540" s="249" t="s">
        <v>148</v>
      </c>
      <c r="AU540" s="249" t="s">
        <v>83</v>
      </c>
      <c r="AV540" s="11" t="s">
        <v>83</v>
      </c>
      <c r="AW540" s="11" t="s">
        <v>32</v>
      </c>
      <c r="AX540" s="11" t="s">
        <v>76</v>
      </c>
      <c r="AY540" s="249" t="s">
        <v>138</v>
      </c>
    </row>
    <row r="541" s="12" customFormat="1">
      <c r="B541" s="250"/>
      <c r="C541" s="251"/>
      <c r="D541" s="237" t="s">
        <v>148</v>
      </c>
      <c r="E541" s="252" t="s">
        <v>1</v>
      </c>
      <c r="F541" s="253" t="s">
        <v>481</v>
      </c>
      <c r="G541" s="251"/>
      <c r="H541" s="254">
        <v>11.115</v>
      </c>
      <c r="I541" s="255"/>
      <c r="J541" s="251"/>
      <c r="K541" s="251"/>
      <c r="L541" s="256"/>
      <c r="M541" s="257"/>
      <c r="N541" s="258"/>
      <c r="O541" s="258"/>
      <c r="P541" s="258"/>
      <c r="Q541" s="258"/>
      <c r="R541" s="258"/>
      <c r="S541" s="258"/>
      <c r="T541" s="259"/>
      <c r="AT541" s="260" t="s">
        <v>148</v>
      </c>
      <c r="AU541" s="260" t="s">
        <v>83</v>
      </c>
      <c r="AV541" s="12" t="s">
        <v>85</v>
      </c>
      <c r="AW541" s="12" t="s">
        <v>32</v>
      </c>
      <c r="AX541" s="12" t="s">
        <v>76</v>
      </c>
      <c r="AY541" s="260" t="s">
        <v>138</v>
      </c>
    </row>
    <row r="542" s="12" customFormat="1">
      <c r="B542" s="250"/>
      <c r="C542" s="251"/>
      <c r="D542" s="237" t="s">
        <v>148</v>
      </c>
      <c r="E542" s="252" t="s">
        <v>1</v>
      </c>
      <c r="F542" s="253" t="s">
        <v>482</v>
      </c>
      <c r="G542" s="251"/>
      <c r="H542" s="254">
        <v>20.114999999999998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AT542" s="260" t="s">
        <v>148</v>
      </c>
      <c r="AU542" s="260" t="s">
        <v>83</v>
      </c>
      <c r="AV542" s="12" t="s">
        <v>85</v>
      </c>
      <c r="AW542" s="12" t="s">
        <v>32</v>
      </c>
      <c r="AX542" s="12" t="s">
        <v>76</v>
      </c>
      <c r="AY542" s="260" t="s">
        <v>138</v>
      </c>
    </row>
    <row r="543" s="11" customFormat="1">
      <c r="B543" s="240"/>
      <c r="C543" s="241"/>
      <c r="D543" s="237" t="s">
        <v>148</v>
      </c>
      <c r="E543" s="242" t="s">
        <v>1</v>
      </c>
      <c r="F543" s="243" t="s">
        <v>228</v>
      </c>
      <c r="G543" s="241"/>
      <c r="H543" s="242" t="s">
        <v>1</v>
      </c>
      <c r="I543" s="244"/>
      <c r="J543" s="241"/>
      <c r="K543" s="241"/>
      <c r="L543" s="245"/>
      <c r="M543" s="246"/>
      <c r="N543" s="247"/>
      <c r="O543" s="247"/>
      <c r="P543" s="247"/>
      <c r="Q543" s="247"/>
      <c r="R543" s="247"/>
      <c r="S543" s="247"/>
      <c r="T543" s="248"/>
      <c r="AT543" s="249" t="s">
        <v>148</v>
      </c>
      <c r="AU543" s="249" t="s">
        <v>83</v>
      </c>
      <c r="AV543" s="11" t="s">
        <v>83</v>
      </c>
      <c r="AW543" s="11" t="s">
        <v>32</v>
      </c>
      <c r="AX543" s="11" t="s">
        <v>76</v>
      </c>
      <c r="AY543" s="249" t="s">
        <v>138</v>
      </c>
    </row>
    <row r="544" s="12" customFormat="1">
      <c r="B544" s="250"/>
      <c r="C544" s="251"/>
      <c r="D544" s="237" t="s">
        <v>148</v>
      </c>
      <c r="E544" s="252" t="s">
        <v>1</v>
      </c>
      <c r="F544" s="253" t="s">
        <v>483</v>
      </c>
      <c r="G544" s="251"/>
      <c r="H544" s="254">
        <v>14.82</v>
      </c>
      <c r="I544" s="255"/>
      <c r="J544" s="251"/>
      <c r="K544" s="251"/>
      <c r="L544" s="256"/>
      <c r="M544" s="257"/>
      <c r="N544" s="258"/>
      <c r="O544" s="258"/>
      <c r="P544" s="258"/>
      <c r="Q544" s="258"/>
      <c r="R544" s="258"/>
      <c r="S544" s="258"/>
      <c r="T544" s="259"/>
      <c r="AT544" s="260" t="s">
        <v>148</v>
      </c>
      <c r="AU544" s="260" t="s">
        <v>83</v>
      </c>
      <c r="AV544" s="12" t="s">
        <v>85</v>
      </c>
      <c r="AW544" s="12" t="s">
        <v>32</v>
      </c>
      <c r="AX544" s="12" t="s">
        <v>76</v>
      </c>
      <c r="AY544" s="260" t="s">
        <v>138</v>
      </c>
    </row>
    <row r="545" s="12" customFormat="1">
      <c r="B545" s="250"/>
      <c r="C545" s="251"/>
      <c r="D545" s="237" t="s">
        <v>148</v>
      </c>
      <c r="E545" s="252" t="s">
        <v>1</v>
      </c>
      <c r="F545" s="253" t="s">
        <v>484</v>
      </c>
      <c r="G545" s="251"/>
      <c r="H545" s="254">
        <v>26.82</v>
      </c>
      <c r="I545" s="255"/>
      <c r="J545" s="251"/>
      <c r="K545" s="251"/>
      <c r="L545" s="256"/>
      <c r="M545" s="257"/>
      <c r="N545" s="258"/>
      <c r="O545" s="258"/>
      <c r="P545" s="258"/>
      <c r="Q545" s="258"/>
      <c r="R545" s="258"/>
      <c r="S545" s="258"/>
      <c r="T545" s="259"/>
      <c r="AT545" s="260" t="s">
        <v>148</v>
      </c>
      <c r="AU545" s="260" t="s">
        <v>83</v>
      </c>
      <c r="AV545" s="12" t="s">
        <v>85</v>
      </c>
      <c r="AW545" s="12" t="s">
        <v>32</v>
      </c>
      <c r="AX545" s="12" t="s">
        <v>76</v>
      </c>
      <c r="AY545" s="260" t="s">
        <v>138</v>
      </c>
    </row>
    <row r="546" s="1" customFormat="1" ht="24" customHeight="1">
      <c r="B546" s="36"/>
      <c r="C546" s="224" t="s">
        <v>485</v>
      </c>
      <c r="D546" s="224" t="s">
        <v>140</v>
      </c>
      <c r="E546" s="225" t="s">
        <v>486</v>
      </c>
      <c r="F546" s="226" t="s">
        <v>487</v>
      </c>
      <c r="G546" s="227" t="s">
        <v>309</v>
      </c>
      <c r="H546" s="228">
        <v>3325.9949999999999</v>
      </c>
      <c r="I546" s="229"/>
      <c r="J546" s="230">
        <f>ROUND(I546*H546,2)</f>
        <v>0</v>
      </c>
      <c r="K546" s="226" t="s">
        <v>144</v>
      </c>
      <c r="L546" s="41"/>
      <c r="M546" s="231" t="s">
        <v>1</v>
      </c>
      <c r="N546" s="232" t="s">
        <v>41</v>
      </c>
      <c r="O546" s="84"/>
      <c r="P546" s="233">
        <f>O546*H546</f>
        <v>0</v>
      </c>
      <c r="Q546" s="233">
        <v>0</v>
      </c>
      <c r="R546" s="233">
        <f>Q546*H546</f>
        <v>0</v>
      </c>
      <c r="S546" s="233">
        <v>0.316</v>
      </c>
      <c r="T546" s="234">
        <f>S546*H546</f>
        <v>1051.01442</v>
      </c>
      <c r="AR546" s="235" t="s">
        <v>139</v>
      </c>
      <c r="AT546" s="235" t="s">
        <v>140</v>
      </c>
      <c r="AU546" s="235" t="s">
        <v>83</v>
      </c>
      <c r="AY546" s="15" t="s">
        <v>138</v>
      </c>
      <c r="BE546" s="236">
        <f>IF(N546="základní",J546,0)</f>
        <v>0</v>
      </c>
      <c r="BF546" s="236">
        <f>IF(N546="snížená",J546,0)</f>
        <v>0</v>
      </c>
      <c r="BG546" s="236">
        <f>IF(N546="zákl. přenesená",J546,0)</f>
        <v>0</v>
      </c>
      <c r="BH546" s="236">
        <f>IF(N546="sníž. přenesená",J546,0)</f>
        <v>0</v>
      </c>
      <c r="BI546" s="236">
        <f>IF(N546="nulová",J546,0)</f>
        <v>0</v>
      </c>
      <c r="BJ546" s="15" t="s">
        <v>83</v>
      </c>
      <c r="BK546" s="236">
        <f>ROUND(I546*H546,2)</f>
        <v>0</v>
      </c>
      <c r="BL546" s="15" t="s">
        <v>139</v>
      </c>
      <c r="BM546" s="235" t="s">
        <v>488</v>
      </c>
    </row>
    <row r="547" s="1" customFormat="1">
      <c r="B547" s="36"/>
      <c r="C547" s="37"/>
      <c r="D547" s="237" t="s">
        <v>146</v>
      </c>
      <c r="E547" s="37"/>
      <c r="F547" s="238" t="s">
        <v>489</v>
      </c>
      <c r="G547" s="37"/>
      <c r="H547" s="37"/>
      <c r="I547" s="149"/>
      <c r="J547" s="37"/>
      <c r="K547" s="37"/>
      <c r="L547" s="41"/>
      <c r="M547" s="239"/>
      <c r="N547" s="84"/>
      <c r="O547" s="84"/>
      <c r="P547" s="84"/>
      <c r="Q547" s="84"/>
      <c r="R547" s="84"/>
      <c r="S547" s="84"/>
      <c r="T547" s="85"/>
      <c r="AT547" s="15" t="s">
        <v>146</v>
      </c>
      <c r="AU547" s="15" t="s">
        <v>83</v>
      </c>
    </row>
    <row r="548" s="11" customFormat="1">
      <c r="B548" s="240"/>
      <c r="C548" s="241"/>
      <c r="D548" s="237" t="s">
        <v>148</v>
      </c>
      <c r="E548" s="242" t="s">
        <v>1</v>
      </c>
      <c r="F548" s="243" t="s">
        <v>149</v>
      </c>
      <c r="G548" s="241"/>
      <c r="H548" s="242" t="s">
        <v>1</v>
      </c>
      <c r="I548" s="244"/>
      <c r="J548" s="241"/>
      <c r="K548" s="241"/>
      <c r="L548" s="245"/>
      <c r="M548" s="246"/>
      <c r="N548" s="247"/>
      <c r="O548" s="247"/>
      <c r="P548" s="247"/>
      <c r="Q548" s="247"/>
      <c r="R548" s="247"/>
      <c r="S548" s="247"/>
      <c r="T548" s="248"/>
      <c r="AT548" s="249" t="s">
        <v>148</v>
      </c>
      <c r="AU548" s="249" t="s">
        <v>83</v>
      </c>
      <c r="AV548" s="11" t="s">
        <v>83</v>
      </c>
      <c r="AW548" s="11" t="s">
        <v>32</v>
      </c>
      <c r="AX548" s="11" t="s">
        <v>76</v>
      </c>
      <c r="AY548" s="249" t="s">
        <v>138</v>
      </c>
    </row>
    <row r="549" s="11" customFormat="1">
      <c r="B549" s="240"/>
      <c r="C549" s="241"/>
      <c r="D549" s="237" t="s">
        <v>148</v>
      </c>
      <c r="E549" s="242" t="s">
        <v>1</v>
      </c>
      <c r="F549" s="243" t="s">
        <v>191</v>
      </c>
      <c r="G549" s="241"/>
      <c r="H549" s="242" t="s">
        <v>1</v>
      </c>
      <c r="I549" s="244"/>
      <c r="J549" s="241"/>
      <c r="K549" s="241"/>
      <c r="L549" s="245"/>
      <c r="M549" s="246"/>
      <c r="N549" s="247"/>
      <c r="O549" s="247"/>
      <c r="P549" s="247"/>
      <c r="Q549" s="247"/>
      <c r="R549" s="247"/>
      <c r="S549" s="247"/>
      <c r="T549" s="248"/>
      <c r="AT549" s="249" t="s">
        <v>148</v>
      </c>
      <c r="AU549" s="249" t="s">
        <v>83</v>
      </c>
      <c r="AV549" s="11" t="s">
        <v>83</v>
      </c>
      <c r="AW549" s="11" t="s">
        <v>32</v>
      </c>
      <c r="AX549" s="11" t="s">
        <v>76</v>
      </c>
      <c r="AY549" s="249" t="s">
        <v>138</v>
      </c>
    </row>
    <row r="550" s="12" customFormat="1">
      <c r="B550" s="250"/>
      <c r="C550" s="251"/>
      <c r="D550" s="237" t="s">
        <v>148</v>
      </c>
      <c r="E550" s="252" t="s">
        <v>1</v>
      </c>
      <c r="F550" s="253" t="s">
        <v>490</v>
      </c>
      <c r="G550" s="251"/>
      <c r="H550" s="254">
        <v>3325.9949999999999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AT550" s="260" t="s">
        <v>148</v>
      </c>
      <c r="AU550" s="260" t="s">
        <v>83</v>
      </c>
      <c r="AV550" s="12" t="s">
        <v>85</v>
      </c>
      <c r="AW550" s="12" t="s">
        <v>32</v>
      </c>
      <c r="AX550" s="12" t="s">
        <v>76</v>
      </c>
      <c r="AY550" s="260" t="s">
        <v>138</v>
      </c>
    </row>
    <row r="551" s="10" customFormat="1" ht="25.92" customHeight="1">
      <c r="B551" s="210"/>
      <c r="C551" s="211"/>
      <c r="D551" s="212" t="s">
        <v>75</v>
      </c>
      <c r="E551" s="213" t="s">
        <v>465</v>
      </c>
      <c r="F551" s="213" t="s">
        <v>491</v>
      </c>
      <c r="G551" s="211"/>
      <c r="H551" s="211"/>
      <c r="I551" s="214"/>
      <c r="J551" s="215">
        <f>BK551</f>
        <v>0</v>
      </c>
      <c r="K551" s="211"/>
      <c r="L551" s="216"/>
      <c r="M551" s="217"/>
      <c r="N551" s="218"/>
      <c r="O551" s="218"/>
      <c r="P551" s="219">
        <f>SUM(P552:P570)</f>
        <v>0</v>
      </c>
      <c r="Q551" s="218"/>
      <c r="R551" s="219">
        <f>SUM(R552:R570)</f>
        <v>0</v>
      </c>
      <c r="S551" s="218"/>
      <c r="T551" s="220">
        <f>SUM(T552:T570)</f>
        <v>0</v>
      </c>
      <c r="AR551" s="221" t="s">
        <v>83</v>
      </c>
      <c r="AT551" s="222" t="s">
        <v>75</v>
      </c>
      <c r="AU551" s="222" t="s">
        <v>76</v>
      </c>
      <c r="AY551" s="221" t="s">
        <v>138</v>
      </c>
      <c r="BK551" s="223">
        <f>SUM(BK552:BK570)</f>
        <v>0</v>
      </c>
    </row>
    <row r="552" s="1" customFormat="1" ht="24" customHeight="1">
      <c r="B552" s="36"/>
      <c r="C552" s="224" t="s">
        <v>492</v>
      </c>
      <c r="D552" s="224" t="s">
        <v>140</v>
      </c>
      <c r="E552" s="225" t="s">
        <v>493</v>
      </c>
      <c r="F552" s="226" t="s">
        <v>494</v>
      </c>
      <c r="G552" s="227" t="s">
        <v>174</v>
      </c>
      <c r="H552" s="228">
        <v>355.55900000000003</v>
      </c>
      <c r="I552" s="229"/>
      <c r="J552" s="230">
        <f>ROUND(I552*H552,2)</f>
        <v>0</v>
      </c>
      <c r="K552" s="226" t="s">
        <v>144</v>
      </c>
      <c r="L552" s="41"/>
      <c r="M552" s="231" t="s">
        <v>1</v>
      </c>
      <c r="N552" s="232" t="s">
        <v>41</v>
      </c>
      <c r="O552" s="84"/>
      <c r="P552" s="233">
        <f>O552*H552</f>
        <v>0</v>
      </c>
      <c r="Q552" s="233">
        <v>0</v>
      </c>
      <c r="R552" s="233">
        <f>Q552*H552</f>
        <v>0</v>
      </c>
      <c r="S552" s="233">
        <v>0</v>
      </c>
      <c r="T552" s="234">
        <f>S552*H552</f>
        <v>0</v>
      </c>
      <c r="AR552" s="235" t="s">
        <v>139</v>
      </c>
      <c r="AT552" s="235" t="s">
        <v>140</v>
      </c>
      <c r="AU552" s="235" t="s">
        <v>83</v>
      </c>
      <c r="AY552" s="15" t="s">
        <v>138</v>
      </c>
      <c r="BE552" s="236">
        <f>IF(N552="základní",J552,0)</f>
        <v>0</v>
      </c>
      <c r="BF552" s="236">
        <f>IF(N552="snížená",J552,0)</f>
        <v>0</v>
      </c>
      <c r="BG552" s="236">
        <f>IF(N552="zákl. přenesená",J552,0)</f>
        <v>0</v>
      </c>
      <c r="BH552" s="236">
        <f>IF(N552="sníž. přenesená",J552,0)</f>
        <v>0</v>
      </c>
      <c r="BI552" s="236">
        <f>IF(N552="nulová",J552,0)</f>
        <v>0</v>
      </c>
      <c r="BJ552" s="15" t="s">
        <v>83</v>
      </c>
      <c r="BK552" s="236">
        <f>ROUND(I552*H552,2)</f>
        <v>0</v>
      </c>
      <c r="BL552" s="15" t="s">
        <v>139</v>
      </c>
      <c r="BM552" s="235" t="s">
        <v>495</v>
      </c>
    </row>
    <row r="553" s="1" customFormat="1">
      <c r="B553" s="36"/>
      <c r="C553" s="37"/>
      <c r="D553" s="237" t="s">
        <v>146</v>
      </c>
      <c r="E553" s="37"/>
      <c r="F553" s="238" t="s">
        <v>496</v>
      </c>
      <c r="G553" s="37"/>
      <c r="H553" s="37"/>
      <c r="I553" s="149"/>
      <c r="J553" s="37"/>
      <c r="K553" s="37"/>
      <c r="L553" s="41"/>
      <c r="M553" s="239"/>
      <c r="N553" s="84"/>
      <c r="O553" s="84"/>
      <c r="P553" s="84"/>
      <c r="Q553" s="84"/>
      <c r="R553" s="84"/>
      <c r="S553" s="84"/>
      <c r="T553" s="85"/>
      <c r="AT553" s="15" t="s">
        <v>146</v>
      </c>
      <c r="AU553" s="15" t="s">
        <v>83</v>
      </c>
    </row>
    <row r="554" s="11" customFormat="1">
      <c r="B554" s="240"/>
      <c r="C554" s="241"/>
      <c r="D554" s="237" t="s">
        <v>148</v>
      </c>
      <c r="E554" s="242" t="s">
        <v>1</v>
      </c>
      <c r="F554" s="243" t="s">
        <v>149</v>
      </c>
      <c r="G554" s="241"/>
      <c r="H554" s="242" t="s">
        <v>1</v>
      </c>
      <c r="I554" s="244"/>
      <c r="J554" s="241"/>
      <c r="K554" s="241"/>
      <c r="L554" s="245"/>
      <c r="M554" s="246"/>
      <c r="N554" s="247"/>
      <c r="O554" s="247"/>
      <c r="P554" s="247"/>
      <c r="Q554" s="247"/>
      <c r="R554" s="247"/>
      <c r="S554" s="247"/>
      <c r="T554" s="248"/>
      <c r="AT554" s="249" t="s">
        <v>148</v>
      </c>
      <c r="AU554" s="249" t="s">
        <v>83</v>
      </c>
      <c r="AV554" s="11" t="s">
        <v>83</v>
      </c>
      <c r="AW554" s="11" t="s">
        <v>32</v>
      </c>
      <c r="AX554" s="11" t="s">
        <v>76</v>
      </c>
      <c r="AY554" s="249" t="s">
        <v>138</v>
      </c>
    </row>
    <row r="555" s="11" customFormat="1">
      <c r="B555" s="240"/>
      <c r="C555" s="241"/>
      <c r="D555" s="237" t="s">
        <v>148</v>
      </c>
      <c r="E555" s="242" t="s">
        <v>1</v>
      </c>
      <c r="F555" s="243" t="s">
        <v>191</v>
      </c>
      <c r="G555" s="241"/>
      <c r="H555" s="242" t="s">
        <v>1</v>
      </c>
      <c r="I555" s="244"/>
      <c r="J555" s="241"/>
      <c r="K555" s="241"/>
      <c r="L555" s="245"/>
      <c r="M555" s="246"/>
      <c r="N555" s="247"/>
      <c r="O555" s="247"/>
      <c r="P555" s="247"/>
      <c r="Q555" s="247"/>
      <c r="R555" s="247"/>
      <c r="S555" s="247"/>
      <c r="T555" s="248"/>
      <c r="AT555" s="249" t="s">
        <v>148</v>
      </c>
      <c r="AU555" s="249" t="s">
        <v>83</v>
      </c>
      <c r="AV555" s="11" t="s">
        <v>83</v>
      </c>
      <c r="AW555" s="11" t="s">
        <v>32</v>
      </c>
      <c r="AX555" s="11" t="s">
        <v>76</v>
      </c>
      <c r="AY555" s="249" t="s">
        <v>138</v>
      </c>
    </row>
    <row r="556" s="12" customFormat="1">
      <c r="B556" s="250"/>
      <c r="C556" s="251"/>
      <c r="D556" s="237" t="s">
        <v>148</v>
      </c>
      <c r="E556" s="252" t="s">
        <v>1</v>
      </c>
      <c r="F556" s="253" t="s">
        <v>497</v>
      </c>
      <c r="G556" s="251"/>
      <c r="H556" s="254">
        <v>236.75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AT556" s="260" t="s">
        <v>148</v>
      </c>
      <c r="AU556" s="260" t="s">
        <v>83</v>
      </c>
      <c r="AV556" s="12" t="s">
        <v>85</v>
      </c>
      <c r="AW556" s="12" t="s">
        <v>32</v>
      </c>
      <c r="AX556" s="12" t="s">
        <v>76</v>
      </c>
      <c r="AY556" s="260" t="s">
        <v>138</v>
      </c>
    </row>
    <row r="557" s="11" customFormat="1">
      <c r="B557" s="240"/>
      <c r="C557" s="241"/>
      <c r="D557" s="237" t="s">
        <v>148</v>
      </c>
      <c r="E557" s="242" t="s">
        <v>1</v>
      </c>
      <c r="F557" s="243" t="s">
        <v>209</v>
      </c>
      <c r="G557" s="241"/>
      <c r="H557" s="242" t="s">
        <v>1</v>
      </c>
      <c r="I557" s="244"/>
      <c r="J557" s="241"/>
      <c r="K557" s="241"/>
      <c r="L557" s="245"/>
      <c r="M557" s="246"/>
      <c r="N557" s="247"/>
      <c r="O557" s="247"/>
      <c r="P557" s="247"/>
      <c r="Q557" s="247"/>
      <c r="R557" s="247"/>
      <c r="S557" s="247"/>
      <c r="T557" s="248"/>
      <c r="AT557" s="249" t="s">
        <v>148</v>
      </c>
      <c r="AU557" s="249" t="s">
        <v>83</v>
      </c>
      <c r="AV557" s="11" t="s">
        <v>83</v>
      </c>
      <c r="AW557" s="11" t="s">
        <v>32</v>
      </c>
      <c r="AX557" s="11" t="s">
        <v>76</v>
      </c>
      <c r="AY557" s="249" t="s">
        <v>138</v>
      </c>
    </row>
    <row r="558" s="12" customFormat="1">
      <c r="B558" s="250"/>
      <c r="C558" s="251"/>
      <c r="D558" s="237" t="s">
        <v>148</v>
      </c>
      <c r="E558" s="252" t="s">
        <v>1</v>
      </c>
      <c r="F558" s="253" t="s">
        <v>498</v>
      </c>
      <c r="G558" s="251"/>
      <c r="H558" s="254">
        <v>21.119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AT558" s="260" t="s">
        <v>148</v>
      </c>
      <c r="AU558" s="260" t="s">
        <v>83</v>
      </c>
      <c r="AV558" s="12" t="s">
        <v>85</v>
      </c>
      <c r="AW558" s="12" t="s">
        <v>32</v>
      </c>
      <c r="AX558" s="12" t="s">
        <v>76</v>
      </c>
      <c r="AY558" s="260" t="s">
        <v>138</v>
      </c>
    </row>
    <row r="559" s="11" customFormat="1">
      <c r="B559" s="240"/>
      <c r="C559" s="241"/>
      <c r="D559" s="237" t="s">
        <v>148</v>
      </c>
      <c r="E559" s="242" t="s">
        <v>1</v>
      </c>
      <c r="F559" s="243" t="s">
        <v>213</v>
      </c>
      <c r="G559" s="241"/>
      <c r="H559" s="242" t="s">
        <v>1</v>
      </c>
      <c r="I559" s="244"/>
      <c r="J559" s="241"/>
      <c r="K559" s="241"/>
      <c r="L559" s="245"/>
      <c r="M559" s="246"/>
      <c r="N559" s="247"/>
      <c r="O559" s="247"/>
      <c r="P559" s="247"/>
      <c r="Q559" s="247"/>
      <c r="R559" s="247"/>
      <c r="S559" s="247"/>
      <c r="T559" s="248"/>
      <c r="AT559" s="249" t="s">
        <v>148</v>
      </c>
      <c r="AU559" s="249" t="s">
        <v>83</v>
      </c>
      <c r="AV559" s="11" t="s">
        <v>83</v>
      </c>
      <c r="AW559" s="11" t="s">
        <v>32</v>
      </c>
      <c r="AX559" s="11" t="s">
        <v>76</v>
      </c>
      <c r="AY559" s="249" t="s">
        <v>138</v>
      </c>
    </row>
    <row r="560" s="12" customFormat="1">
      <c r="B560" s="250"/>
      <c r="C560" s="251"/>
      <c r="D560" s="237" t="s">
        <v>148</v>
      </c>
      <c r="E560" s="252" t="s">
        <v>1</v>
      </c>
      <c r="F560" s="253" t="s">
        <v>499</v>
      </c>
      <c r="G560" s="251"/>
      <c r="H560" s="254">
        <v>13.462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AT560" s="260" t="s">
        <v>148</v>
      </c>
      <c r="AU560" s="260" t="s">
        <v>83</v>
      </c>
      <c r="AV560" s="12" t="s">
        <v>85</v>
      </c>
      <c r="AW560" s="12" t="s">
        <v>32</v>
      </c>
      <c r="AX560" s="12" t="s">
        <v>76</v>
      </c>
      <c r="AY560" s="260" t="s">
        <v>138</v>
      </c>
    </row>
    <row r="561" s="11" customFormat="1">
      <c r="B561" s="240"/>
      <c r="C561" s="241"/>
      <c r="D561" s="237" t="s">
        <v>148</v>
      </c>
      <c r="E561" s="242" t="s">
        <v>1</v>
      </c>
      <c r="F561" s="243" t="s">
        <v>217</v>
      </c>
      <c r="G561" s="241"/>
      <c r="H561" s="242" t="s">
        <v>1</v>
      </c>
      <c r="I561" s="244"/>
      <c r="J561" s="241"/>
      <c r="K561" s="241"/>
      <c r="L561" s="245"/>
      <c r="M561" s="246"/>
      <c r="N561" s="247"/>
      <c r="O561" s="247"/>
      <c r="P561" s="247"/>
      <c r="Q561" s="247"/>
      <c r="R561" s="247"/>
      <c r="S561" s="247"/>
      <c r="T561" s="248"/>
      <c r="AT561" s="249" t="s">
        <v>148</v>
      </c>
      <c r="AU561" s="249" t="s">
        <v>83</v>
      </c>
      <c r="AV561" s="11" t="s">
        <v>83</v>
      </c>
      <c r="AW561" s="11" t="s">
        <v>32</v>
      </c>
      <c r="AX561" s="11" t="s">
        <v>76</v>
      </c>
      <c r="AY561" s="249" t="s">
        <v>138</v>
      </c>
    </row>
    <row r="562" s="12" customFormat="1">
      <c r="B562" s="250"/>
      <c r="C562" s="251"/>
      <c r="D562" s="237" t="s">
        <v>148</v>
      </c>
      <c r="E562" s="252" t="s">
        <v>1</v>
      </c>
      <c r="F562" s="253" t="s">
        <v>500</v>
      </c>
      <c r="G562" s="251"/>
      <c r="H562" s="254">
        <v>3.952</v>
      </c>
      <c r="I562" s="255"/>
      <c r="J562" s="251"/>
      <c r="K562" s="251"/>
      <c r="L562" s="256"/>
      <c r="M562" s="257"/>
      <c r="N562" s="258"/>
      <c r="O562" s="258"/>
      <c r="P562" s="258"/>
      <c r="Q562" s="258"/>
      <c r="R562" s="258"/>
      <c r="S562" s="258"/>
      <c r="T562" s="259"/>
      <c r="AT562" s="260" t="s">
        <v>148</v>
      </c>
      <c r="AU562" s="260" t="s">
        <v>83</v>
      </c>
      <c r="AV562" s="12" t="s">
        <v>85</v>
      </c>
      <c r="AW562" s="12" t="s">
        <v>32</v>
      </c>
      <c r="AX562" s="12" t="s">
        <v>76</v>
      </c>
      <c r="AY562" s="260" t="s">
        <v>138</v>
      </c>
    </row>
    <row r="563" s="11" customFormat="1">
      <c r="B563" s="240"/>
      <c r="C563" s="241"/>
      <c r="D563" s="237" t="s">
        <v>148</v>
      </c>
      <c r="E563" s="242" t="s">
        <v>1</v>
      </c>
      <c r="F563" s="243" t="s">
        <v>501</v>
      </c>
      <c r="G563" s="241"/>
      <c r="H563" s="242" t="s">
        <v>1</v>
      </c>
      <c r="I563" s="244"/>
      <c r="J563" s="241"/>
      <c r="K563" s="241"/>
      <c r="L563" s="245"/>
      <c r="M563" s="246"/>
      <c r="N563" s="247"/>
      <c r="O563" s="247"/>
      <c r="P563" s="247"/>
      <c r="Q563" s="247"/>
      <c r="R563" s="247"/>
      <c r="S563" s="247"/>
      <c r="T563" s="248"/>
      <c r="AT563" s="249" t="s">
        <v>148</v>
      </c>
      <c r="AU563" s="249" t="s">
        <v>83</v>
      </c>
      <c r="AV563" s="11" t="s">
        <v>83</v>
      </c>
      <c r="AW563" s="11" t="s">
        <v>32</v>
      </c>
      <c r="AX563" s="11" t="s">
        <v>76</v>
      </c>
      <c r="AY563" s="249" t="s">
        <v>138</v>
      </c>
    </row>
    <row r="564" s="12" customFormat="1">
      <c r="B564" s="250"/>
      <c r="C564" s="251"/>
      <c r="D564" s="237" t="s">
        <v>148</v>
      </c>
      <c r="E564" s="252" t="s">
        <v>1</v>
      </c>
      <c r="F564" s="253" t="s">
        <v>502</v>
      </c>
      <c r="G564" s="251"/>
      <c r="H564" s="254">
        <v>17.167000000000002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AT564" s="260" t="s">
        <v>148</v>
      </c>
      <c r="AU564" s="260" t="s">
        <v>83</v>
      </c>
      <c r="AV564" s="12" t="s">
        <v>85</v>
      </c>
      <c r="AW564" s="12" t="s">
        <v>32</v>
      </c>
      <c r="AX564" s="12" t="s">
        <v>76</v>
      </c>
      <c r="AY564" s="260" t="s">
        <v>138</v>
      </c>
    </row>
    <row r="565" s="11" customFormat="1">
      <c r="B565" s="240"/>
      <c r="C565" s="241"/>
      <c r="D565" s="237" t="s">
        <v>148</v>
      </c>
      <c r="E565" s="242" t="s">
        <v>1</v>
      </c>
      <c r="F565" s="243" t="s">
        <v>222</v>
      </c>
      <c r="G565" s="241"/>
      <c r="H565" s="242" t="s">
        <v>1</v>
      </c>
      <c r="I565" s="244"/>
      <c r="J565" s="241"/>
      <c r="K565" s="241"/>
      <c r="L565" s="245"/>
      <c r="M565" s="246"/>
      <c r="N565" s="247"/>
      <c r="O565" s="247"/>
      <c r="P565" s="247"/>
      <c r="Q565" s="247"/>
      <c r="R565" s="247"/>
      <c r="S565" s="247"/>
      <c r="T565" s="248"/>
      <c r="AT565" s="249" t="s">
        <v>148</v>
      </c>
      <c r="AU565" s="249" t="s">
        <v>83</v>
      </c>
      <c r="AV565" s="11" t="s">
        <v>83</v>
      </c>
      <c r="AW565" s="11" t="s">
        <v>32</v>
      </c>
      <c r="AX565" s="11" t="s">
        <v>76</v>
      </c>
      <c r="AY565" s="249" t="s">
        <v>138</v>
      </c>
    </row>
    <row r="566" s="12" customFormat="1">
      <c r="B566" s="250"/>
      <c r="C566" s="251"/>
      <c r="D566" s="237" t="s">
        <v>148</v>
      </c>
      <c r="E566" s="252" t="s">
        <v>1</v>
      </c>
      <c r="F566" s="253" t="s">
        <v>503</v>
      </c>
      <c r="G566" s="251"/>
      <c r="H566" s="254">
        <v>22.23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AT566" s="260" t="s">
        <v>148</v>
      </c>
      <c r="AU566" s="260" t="s">
        <v>83</v>
      </c>
      <c r="AV566" s="12" t="s">
        <v>85</v>
      </c>
      <c r="AW566" s="12" t="s">
        <v>32</v>
      </c>
      <c r="AX566" s="12" t="s">
        <v>76</v>
      </c>
      <c r="AY566" s="260" t="s">
        <v>138</v>
      </c>
    </row>
    <row r="567" s="11" customFormat="1">
      <c r="B567" s="240"/>
      <c r="C567" s="241"/>
      <c r="D567" s="237" t="s">
        <v>148</v>
      </c>
      <c r="E567" s="242" t="s">
        <v>1</v>
      </c>
      <c r="F567" s="243" t="s">
        <v>225</v>
      </c>
      <c r="G567" s="241"/>
      <c r="H567" s="242" t="s">
        <v>1</v>
      </c>
      <c r="I567" s="244"/>
      <c r="J567" s="241"/>
      <c r="K567" s="241"/>
      <c r="L567" s="245"/>
      <c r="M567" s="246"/>
      <c r="N567" s="247"/>
      <c r="O567" s="247"/>
      <c r="P567" s="247"/>
      <c r="Q567" s="247"/>
      <c r="R567" s="247"/>
      <c r="S567" s="247"/>
      <c r="T567" s="248"/>
      <c r="AT567" s="249" t="s">
        <v>148</v>
      </c>
      <c r="AU567" s="249" t="s">
        <v>83</v>
      </c>
      <c r="AV567" s="11" t="s">
        <v>83</v>
      </c>
      <c r="AW567" s="11" t="s">
        <v>32</v>
      </c>
      <c r="AX567" s="11" t="s">
        <v>76</v>
      </c>
      <c r="AY567" s="249" t="s">
        <v>138</v>
      </c>
    </row>
    <row r="568" s="12" customFormat="1">
      <c r="B568" s="250"/>
      <c r="C568" s="251"/>
      <c r="D568" s="237" t="s">
        <v>148</v>
      </c>
      <c r="E568" s="252" t="s">
        <v>1</v>
      </c>
      <c r="F568" s="253" t="s">
        <v>504</v>
      </c>
      <c r="G568" s="251"/>
      <c r="H568" s="254">
        <v>29.27</v>
      </c>
      <c r="I568" s="255"/>
      <c r="J568" s="251"/>
      <c r="K568" s="251"/>
      <c r="L568" s="256"/>
      <c r="M568" s="257"/>
      <c r="N568" s="258"/>
      <c r="O568" s="258"/>
      <c r="P568" s="258"/>
      <c r="Q568" s="258"/>
      <c r="R568" s="258"/>
      <c r="S568" s="258"/>
      <c r="T568" s="259"/>
      <c r="AT568" s="260" t="s">
        <v>148</v>
      </c>
      <c r="AU568" s="260" t="s">
        <v>83</v>
      </c>
      <c r="AV568" s="12" t="s">
        <v>85</v>
      </c>
      <c r="AW568" s="12" t="s">
        <v>32</v>
      </c>
      <c r="AX568" s="12" t="s">
        <v>76</v>
      </c>
      <c r="AY568" s="260" t="s">
        <v>138</v>
      </c>
    </row>
    <row r="569" s="11" customFormat="1">
      <c r="B569" s="240"/>
      <c r="C569" s="241"/>
      <c r="D569" s="237" t="s">
        <v>148</v>
      </c>
      <c r="E569" s="242" t="s">
        <v>1</v>
      </c>
      <c r="F569" s="243" t="s">
        <v>228</v>
      </c>
      <c r="G569" s="241"/>
      <c r="H569" s="242" t="s">
        <v>1</v>
      </c>
      <c r="I569" s="244"/>
      <c r="J569" s="241"/>
      <c r="K569" s="241"/>
      <c r="L569" s="245"/>
      <c r="M569" s="246"/>
      <c r="N569" s="247"/>
      <c r="O569" s="247"/>
      <c r="P569" s="247"/>
      <c r="Q569" s="247"/>
      <c r="R569" s="247"/>
      <c r="S569" s="247"/>
      <c r="T569" s="248"/>
      <c r="AT569" s="249" t="s">
        <v>148</v>
      </c>
      <c r="AU569" s="249" t="s">
        <v>83</v>
      </c>
      <c r="AV569" s="11" t="s">
        <v>83</v>
      </c>
      <c r="AW569" s="11" t="s">
        <v>32</v>
      </c>
      <c r="AX569" s="11" t="s">
        <v>76</v>
      </c>
      <c r="AY569" s="249" t="s">
        <v>138</v>
      </c>
    </row>
    <row r="570" s="12" customFormat="1">
      <c r="B570" s="250"/>
      <c r="C570" s="251"/>
      <c r="D570" s="237" t="s">
        <v>148</v>
      </c>
      <c r="E570" s="252" t="s">
        <v>1</v>
      </c>
      <c r="F570" s="253" t="s">
        <v>505</v>
      </c>
      <c r="G570" s="251"/>
      <c r="H570" s="254">
        <v>11.609</v>
      </c>
      <c r="I570" s="255"/>
      <c r="J570" s="251"/>
      <c r="K570" s="251"/>
      <c r="L570" s="256"/>
      <c r="M570" s="257"/>
      <c r="N570" s="258"/>
      <c r="O570" s="258"/>
      <c r="P570" s="258"/>
      <c r="Q570" s="258"/>
      <c r="R570" s="258"/>
      <c r="S570" s="258"/>
      <c r="T570" s="259"/>
      <c r="AT570" s="260" t="s">
        <v>148</v>
      </c>
      <c r="AU570" s="260" t="s">
        <v>83</v>
      </c>
      <c r="AV570" s="12" t="s">
        <v>85</v>
      </c>
      <c r="AW570" s="12" t="s">
        <v>32</v>
      </c>
      <c r="AX570" s="12" t="s">
        <v>76</v>
      </c>
      <c r="AY570" s="260" t="s">
        <v>138</v>
      </c>
    </row>
    <row r="571" s="10" customFormat="1" ht="25.92" customHeight="1">
      <c r="B571" s="210"/>
      <c r="C571" s="211"/>
      <c r="D571" s="212" t="s">
        <v>75</v>
      </c>
      <c r="E571" s="213" t="s">
        <v>506</v>
      </c>
      <c r="F571" s="213" t="s">
        <v>507</v>
      </c>
      <c r="G571" s="211"/>
      <c r="H571" s="211"/>
      <c r="I571" s="214"/>
      <c r="J571" s="215">
        <f>BK571</f>
        <v>0</v>
      </c>
      <c r="K571" s="211"/>
      <c r="L571" s="216"/>
      <c r="M571" s="217"/>
      <c r="N571" s="218"/>
      <c r="O571" s="218"/>
      <c r="P571" s="219">
        <f>SUM(P572:P593)</f>
        <v>0</v>
      </c>
      <c r="Q571" s="218"/>
      <c r="R571" s="219">
        <f>SUM(R572:R593)</f>
        <v>0</v>
      </c>
      <c r="S571" s="218"/>
      <c r="T571" s="220">
        <f>SUM(T572:T593)</f>
        <v>0</v>
      </c>
      <c r="AR571" s="221" t="s">
        <v>83</v>
      </c>
      <c r="AT571" s="222" t="s">
        <v>75</v>
      </c>
      <c r="AU571" s="222" t="s">
        <v>76</v>
      </c>
      <c r="AY571" s="221" t="s">
        <v>138</v>
      </c>
      <c r="BK571" s="223">
        <f>SUM(BK572:BK593)</f>
        <v>0</v>
      </c>
    </row>
    <row r="572" s="1" customFormat="1" ht="24" customHeight="1">
      <c r="B572" s="36"/>
      <c r="C572" s="224" t="s">
        <v>508</v>
      </c>
      <c r="D572" s="224" t="s">
        <v>140</v>
      </c>
      <c r="E572" s="225" t="s">
        <v>509</v>
      </c>
      <c r="F572" s="226" t="s">
        <v>510</v>
      </c>
      <c r="G572" s="227" t="s">
        <v>309</v>
      </c>
      <c r="H572" s="228">
        <v>2367.4949999999999</v>
      </c>
      <c r="I572" s="229"/>
      <c r="J572" s="230">
        <f>ROUND(I572*H572,2)</f>
        <v>0</v>
      </c>
      <c r="K572" s="226" t="s">
        <v>144</v>
      </c>
      <c r="L572" s="41"/>
      <c r="M572" s="231" t="s">
        <v>1</v>
      </c>
      <c r="N572" s="232" t="s">
        <v>41</v>
      </c>
      <c r="O572" s="84"/>
      <c r="P572" s="233">
        <f>O572*H572</f>
        <v>0</v>
      </c>
      <c r="Q572" s="233">
        <v>0</v>
      </c>
      <c r="R572" s="233">
        <f>Q572*H572</f>
        <v>0</v>
      </c>
      <c r="S572" s="233">
        <v>0</v>
      </c>
      <c r="T572" s="234">
        <f>S572*H572</f>
        <v>0</v>
      </c>
      <c r="AR572" s="235" t="s">
        <v>139</v>
      </c>
      <c r="AT572" s="235" t="s">
        <v>140</v>
      </c>
      <c r="AU572" s="235" t="s">
        <v>83</v>
      </c>
      <c r="AY572" s="15" t="s">
        <v>138</v>
      </c>
      <c r="BE572" s="236">
        <f>IF(N572="základní",J572,0)</f>
        <v>0</v>
      </c>
      <c r="BF572" s="236">
        <f>IF(N572="snížená",J572,0)</f>
        <v>0</v>
      </c>
      <c r="BG572" s="236">
        <f>IF(N572="zákl. přenesená",J572,0)</f>
        <v>0</v>
      </c>
      <c r="BH572" s="236">
        <f>IF(N572="sníž. přenesená",J572,0)</f>
        <v>0</v>
      </c>
      <c r="BI572" s="236">
        <f>IF(N572="nulová",J572,0)</f>
        <v>0</v>
      </c>
      <c r="BJ572" s="15" t="s">
        <v>83</v>
      </c>
      <c r="BK572" s="236">
        <f>ROUND(I572*H572,2)</f>
        <v>0</v>
      </c>
      <c r="BL572" s="15" t="s">
        <v>139</v>
      </c>
      <c r="BM572" s="235" t="s">
        <v>511</v>
      </c>
    </row>
    <row r="573" s="1" customFormat="1">
      <c r="B573" s="36"/>
      <c r="C573" s="37"/>
      <c r="D573" s="237" t="s">
        <v>146</v>
      </c>
      <c r="E573" s="37"/>
      <c r="F573" s="238" t="s">
        <v>512</v>
      </c>
      <c r="G573" s="37"/>
      <c r="H573" s="37"/>
      <c r="I573" s="149"/>
      <c r="J573" s="37"/>
      <c r="K573" s="37"/>
      <c r="L573" s="41"/>
      <c r="M573" s="239"/>
      <c r="N573" s="84"/>
      <c r="O573" s="84"/>
      <c r="P573" s="84"/>
      <c r="Q573" s="84"/>
      <c r="R573" s="84"/>
      <c r="S573" s="84"/>
      <c r="T573" s="85"/>
      <c r="AT573" s="15" t="s">
        <v>146</v>
      </c>
      <c r="AU573" s="15" t="s">
        <v>83</v>
      </c>
    </row>
    <row r="574" s="11" customFormat="1">
      <c r="B574" s="240"/>
      <c r="C574" s="241"/>
      <c r="D574" s="237" t="s">
        <v>148</v>
      </c>
      <c r="E574" s="242" t="s">
        <v>1</v>
      </c>
      <c r="F574" s="243" t="s">
        <v>149</v>
      </c>
      <c r="G574" s="241"/>
      <c r="H574" s="242" t="s">
        <v>1</v>
      </c>
      <c r="I574" s="244"/>
      <c r="J574" s="241"/>
      <c r="K574" s="241"/>
      <c r="L574" s="245"/>
      <c r="M574" s="246"/>
      <c r="N574" s="247"/>
      <c r="O574" s="247"/>
      <c r="P574" s="247"/>
      <c r="Q574" s="247"/>
      <c r="R574" s="247"/>
      <c r="S574" s="247"/>
      <c r="T574" s="248"/>
      <c r="AT574" s="249" t="s">
        <v>148</v>
      </c>
      <c r="AU574" s="249" t="s">
        <v>83</v>
      </c>
      <c r="AV574" s="11" t="s">
        <v>83</v>
      </c>
      <c r="AW574" s="11" t="s">
        <v>32</v>
      </c>
      <c r="AX574" s="11" t="s">
        <v>76</v>
      </c>
      <c r="AY574" s="249" t="s">
        <v>138</v>
      </c>
    </row>
    <row r="575" s="11" customFormat="1">
      <c r="B575" s="240"/>
      <c r="C575" s="241"/>
      <c r="D575" s="237" t="s">
        <v>148</v>
      </c>
      <c r="E575" s="242" t="s">
        <v>1</v>
      </c>
      <c r="F575" s="243" t="s">
        <v>191</v>
      </c>
      <c r="G575" s="241"/>
      <c r="H575" s="242" t="s">
        <v>1</v>
      </c>
      <c r="I575" s="244"/>
      <c r="J575" s="241"/>
      <c r="K575" s="241"/>
      <c r="L575" s="245"/>
      <c r="M575" s="246"/>
      <c r="N575" s="247"/>
      <c r="O575" s="247"/>
      <c r="P575" s="247"/>
      <c r="Q575" s="247"/>
      <c r="R575" s="247"/>
      <c r="S575" s="247"/>
      <c r="T575" s="248"/>
      <c r="AT575" s="249" t="s">
        <v>148</v>
      </c>
      <c r="AU575" s="249" t="s">
        <v>83</v>
      </c>
      <c r="AV575" s="11" t="s">
        <v>83</v>
      </c>
      <c r="AW575" s="11" t="s">
        <v>32</v>
      </c>
      <c r="AX575" s="11" t="s">
        <v>76</v>
      </c>
      <c r="AY575" s="249" t="s">
        <v>138</v>
      </c>
    </row>
    <row r="576" s="12" customFormat="1">
      <c r="B576" s="250"/>
      <c r="C576" s="251"/>
      <c r="D576" s="237" t="s">
        <v>148</v>
      </c>
      <c r="E576" s="252" t="s">
        <v>1</v>
      </c>
      <c r="F576" s="253" t="s">
        <v>513</v>
      </c>
      <c r="G576" s="251"/>
      <c r="H576" s="254">
        <v>2367.4949999999999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AT576" s="260" t="s">
        <v>148</v>
      </c>
      <c r="AU576" s="260" t="s">
        <v>83</v>
      </c>
      <c r="AV576" s="12" t="s">
        <v>85</v>
      </c>
      <c r="AW576" s="12" t="s">
        <v>32</v>
      </c>
      <c r="AX576" s="12" t="s">
        <v>76</v>
      </c>
      <c r="AY576" s="260" t="s">
        <v>138</v>
      </c>
    </row>
    <row r="577" s="1" customFormat="1" ht="24" customHeight="1">
      <c r="B577" s="36"/>
      <c r="C577" s="224" t="s">
        <v>514</v>
      </c>
      <c r="D577" s="224" t="s">
        <v>140</v>
      </c>
      <c r="E577" s="225" t="s">
        <v>515</v>
      </c>
      <c r="F577" s="226" t="s">
        <v>516</v>
      </c>
      <c r="G577" s="227" t="s">
        <v>309</v>
      </c>
      <c r="H577" s="228">
        <v>632.32000000000005</v>
      </c>
      <c r="I577" s="229"/>
      <c r="J577" s="230">
        <f>ROUND(I577*H577,2)</f>
        <v>0</v>
      </c>
      <c r="K577" s="226" t="s">
        <v>144</v>
      </c>
      <c r="L577" s="41"/>
      <c r="M577" s="231" t="s">
        <v>1</v>
      </c>
      <c r="N577" s="232" t="s">
        <v>41</v>
      </c>
      <c r="O577" s="84"/>
      <c r="P577" s="233">
        <f>O577*H577</f>
        <v>0</v>
      </c>
      <c r="Q577" s="233">
        <v>0</v>
      </c>
      <c r="R577" s="233">
        <f>Q577*H577</f>
        <v>0</v>
      </c>
      <c r="S577" s="233">
        <v>0</v>
      </c>
      <c r="T577" s="234">
        <f>S577*H577</f>
        <v>0</v>
      </c>
      <c r="AR577" s="235" t="s">
        <v>139</v>
      </c>
      <c r="AT577" s="235" t="s">
        <v>140</v>
      </c>
      <c r="AU577" s="235" t="s">
        <v>83</v>
      </c>
      <c r="AY577" s="15" t="s">
        <v>138</v>
      </c>
      <c r="BE577" s="236">
        <f>IF(N577="základní",J577,0)</f>
        <v>0</v>
      </c>
      <c r="BF577" s="236">
        <f>IF(N577="snížená",J577,0)</f>
        <v>0</v>
      </c>
      <c r="BG577" s="236">
        <f>IF(N577="zákl. přenesená",J577,0)</f>
        <v>0</v>
      </c>
      <c r="BH577" s="236">
        <f>IF(N577="sníž. přenesená",J577,0)</f>
        <v>0</v>
      </c>
      <c r="BI577" s="236">
        <f>IF(N577="nulová",J577,0)</f>
        <v>0</v>
      </c>
      <c r="BJ577" s="15" t="s">
        <v>83</v>
      </c>
      <c r="BK577" s="236">
        <f>ROUND(I577*H577,2)</f>
        <v>0</v>
      </c>
      <c r="BL577" s="15" t="s">
        <v>139</v>
      </c>
      <c r="BM577" s="235" t="s">
        <v>517</v>
      </c>
    </row>
    <row r="578" s="1" customFormat="1">
      <c r="B578" s="36"/>
      <c r="C578" s="37"/>
      <c r="D578" s="237" t="s">
        <v>146</v>
      </c>
      <c r="E578" s="37"/>
      <c r="F578" s="238" t="s">
        <v>518</v>
      </c>
      <c r="G578" s="37"/>
      <c r="H578" s="37"/>
      <c r="I578" s="149"/>
      <c r="J578" s="37"/>
      <c r="K578" s="37"/>
      <c r="L578" s="41"/>
      <c r="M578" s="239"/>
      <c r="N578" s="84"/>
      <c r="O578" s="84"/>
      <c r="P578" s="84"/>
      <c r="Q578" s="84"/>
      <c r="R578" s="84"/>
      <c r="S578" s="84"/>
      <c r="T578" s="85"/>
      <c r="AT578" s="15" t="s">
        <v>146</v>
      </c>
      <c r="AU578" s="15" t="s">
        <v>83</v>
      </c>
    </row>
    <row r="579" s="11" customFormat="1">
      <c r="B579" s="240"/>
      <c r="C579" s="241"/>
      <c r="D579" s="237" t="s">
        <v>148</v>
      </c>
      <c r="E579" s="242" t="s">
        <v>1</v>
      </c>
      <c r="F579" s="243" t="s">
        <v>149</v>
      </c>
      <c r="G579" s="241"/>
      <c r="H579" s="242" t="s">
        <v>1</v>
      </c>
      <c r="I579" s="244"/>
      <c r="J579" s="241"/>
      <c r="K579" s="241"/>
      <c r="L579" s="245"/>
      <c r="M579" s="246"/>
      <c r="N579" s="247"/>
      <c r="O579" s="247"/>
      <c r="P579" s="247"/>
      <c r="Q579" s="247"/>
      <c r="R579" s="247"/>
      <c r="S579" s="247"/>
      <c r="T579" s="248"/>
      <c r="AT579" s="249" t="s">
        <v>148</v>
      </c>
      <c r="AU579" s="249" t="s">
        <v>83</v>
      </c>
      <c r="AV579" s="11" t="s">
        <v>83</v>
      </c>
      <c r="AW579" s="11" t="s">
        <v>32</v>
      </c>
      <c r="AX579" s="11" t="s">
        <v>76</v>
      </c>
      <c r="AY579" s="249" t="s">
        <v>138</v>
      </c>
    </row>
    <row r="580" s="11" customFormat="1">
      <c r="B580" s="240"/>
      <c r="C580" s="241"/>
      <c r="D580" s="237" t="s">
        <v>148</v>
      </c>
      <c r="E580" s="242" t="s">
        <v>1</v>
      </c>
      <c r="F580" s="243" t="s">
        <v>209</v>
      </c>
      <c r="G580" s="241"/>
      <c r="H580" s="242" t="s">
        <v>1</v>
      </c>
      <c r="I580" s="244"/>
      <c r="J580" s="241"/>
      <c r="K580" s="241"/>
      <c r="L580" s="245"/>
      <c r="M580" s="246"/>
      <c r="N580" s="247"/>
      <c r="O580" s="247"/>
      <c r="P580" s="247"/>
      <c r="Q580" s="247"/>
      <c r="R580" s="247"/>
      <c r="S580" s="247"/>
      <c r="T580" s="248"/>
      <c r="AT580" s="249" t="s">
        <v>148</v>
      </c>
      <c r="AU580" s="249" t="s">
        <v>83</v>
      </c>
      <c r="AV580" s="11" t="s">
        <v>83</v>
      </c>
      <c r="AW580" s="11" t="s">
        <v>32</v>
      </c>
      <c r="AX580" s="11" t="s">
        <v>76</v>
      </c>
      <c r="AY580" s="249" t="s">
        <v>138</v>
      </c>
    </row>
    <row r="581" s="12" customFormat="1">
      <c r="B581" s="250"/>
      <c r="C581" s="251"/>
      <c r="D581" s="237" t="s">
        <v>148</v>
      </c>
      <c r="E581" s="252" t="s">
        <v>1</v>
      </c>
      <c r="F581" s="253" t="s">
        <v>471</v>
      </c>
      <c r="G581" s="251"/>
      <c r="H581" s="254">
        <v>192.66</v>
      </c>
      <c r="I581" s="255"/>
      <c r="J581" s="251"/>
      <c r="K581" s="251"/>
      <c r="L581" s="256"/>
      <c r="M581" s="257"/>
      <c r="N581" s="258"/>
      <c r="O581" s="258"/>
      <c r="P581" s="258"/>
      <c r="Q581" s="258"/>
      <c r="R581" s="258"/>
      <c r="S581" s="258"/>
      <c r="T581" s="259"/>
      <c r="AT581" s="260" t="s">
        <v>148</v>
      </c>
      <c r="AU581" s="260" t="s">
        <v>83</v>
      </c>
      <c r="AV581" s="12" t="s">
        <v>85</v>
      </c>
      <c r="AW581" s="12" t="s">
        <v>32</v>
      </c>
      <c r="AX581" s="12" t="s">
        <v>76</v>
      </c>
      <c r="AY581" s="260" t="s">
        <v>138</v>
      </c>
    </row>
    <row r="582" s="11" customFormat="1">
      <c r="B582" s="240"/>
      <c r="C582" s="241"/>
      <c r="D582" s="237" t="s">
        <v>148</v>
      </c>
      <c r="E582" s="242" t="s">
        <v>1</v>
      </c>
      <c r="F582" s="243" t="s">
        <v>213</v>
      </c>
      <c r="G582" s="241"/>
      <c r="H582" s="242" t="s">
        <v>1</v>
      </c>
      <c r="I582" s="244"/>
      <c r="J582" s="241"/>
      <c r="K582" s="241"/>
      <c r="L582" s="245"/>
      <c r="M582" s="246"/>
      <c r="N582" s="247"/>
      <c r="O582" s="247"/>
      <c r="P582" s="247"/>
      <c r="Q582" s="247"/>
      <c r="R582" s="247"/>
      <c r="S582" s="247"/>
      <c r="T582" s="248"/>
      <c r="AT582" s="249" t="s">
        <v>148</v>
      </c>
      <c r="AU582" s="249" t="s">
        <v>83</v>
      </c>
      <c r="AV582" s="11" t="s">
        <v>83</v>
      </c>
      <c r="AW582" s="11" t="s">
        <v>32</v>
      </c>
      <c r="AX582" s="11" t="s">
        <v>76</v>
      </c>
      <c r="AY582" s="249" t="s">
        <v>138</v>
      </c>
    </row>
    <row r="583" s="12" customFormat="1">
      <c r="B583" s="250"/>
      <c r="C583" s="251"/>
      <c r="D583" s="237" t="s">
        <v>148</v>
      </c>
      <c r="E583" s="252" t="s">
        <v>1</v>
      </c>
      <c r="F583" s="253" t="s">
        <v>472</v>
      </c>
      <c r="G583" s="251"/>
      <c r="H583" s="254">
        <v>7.4100000000000001</v>
      </c>
      <c r="I583" s="255"/>
      <c r="J583" s="251"/>
      <c r="K583" s="251"/>
      <c r="L583" s="256"/>
      <c r="M583" s="257"/>
      <c r="N583" s="258"/>
      <c r="O583" s="258"/>
      <c r="P583" s="258"/>
      <c r="Q583" s="258"/>
      <c r="R583" s="258"/>
      <c r="S583" s="258"/>
      <c r="T583" s="259"/>
      <c r="AT583" s="260" t="s">
        <v>148</v>
      </c>
      <c r="AU583" s="260" t="s">
        <v>83</v>
      </c>
      <c r="AV583" s="12" t="s">
        <v>85</v>
      </c>
      <c r="AW583" s="12" t="s">
        <v>32</v>
      </c>
      <c r="AX583" s="12" t="s">
        <v>76</v>
      </c>
      <c r="AY583" s="260" t="s">
        <v>138</v>
      </c>
    </row>
    <row r="584" s="11" customFormat="1">
      <c r="B584" s="240"/>
      <c r="C584" s="241"/>
      <c r="D584" s="237" t="s">
        <v>148</v>
      </c>
      <c r="E584" s="242" t="s">
        <v>1</v>
      </c>
      <c r="F584" s="243" t="s">
        <v>217</v>
      </c>
      <c r="G584" s="241"/>
      <c r="H584" s="242" t="s">
        <v>1</v>
      </c>
      <c r="I584" s="244"/>
      <c r="J584" s="241"/>
      <c r="K584" s="241"/>
      <c r="L584" s="245"/>
      <c r="M584" s="246"/>
      <c r="N584" s="247"/>
      <c r="O584" s="247"/>
      <c r="P584" s="247"/>
      <c r="Q584" s="247"/>
      <c r="R584" s="247"/>
      <c r="S584" s="247"/>
      <c r="T584" s="248"/>
      <c r="AT584" s="249" t="s">
        <v>148</v>
      </c>
      <c r="AU584" s="249" t="s">
        <v>83</v>
      </c>
      <c r="AV584" s="11" t="s">
        <v>83</v>
      </c>
      <c r="AW584" s="11" t="s">
        <v>32</v>
      </c>
      <c r="AX584" s="11" t="s">
        <v>76</v>
      </c>
      <c r="AY584" s="249" t="s">
        <v>138</v>
      </c>
    </row>
    <row r="585" s="12" customFormat="1">
      <c r="B585" s="250"/>
      <c r="C585" s="251"/>
      <c r="D585" s="237" t="s">
        <v>148</v>
      </c>
      <c r="E585" s="252" t="s">
        <v>1</v>
      </c>
      <c r="F585" s="253" t="s">
        <v>475</v>
      </c>
      <c r="G585" s="251"/>
      <c r="H585" s="254">
        <v>12.35</v>
      </c>
      <c r="I585" s="255"/>
      <c r="J585" s="251"/>
      <c r="K585" s="251"/>
      <c r="L585" s="256"/>
      <c r="M585" s="257"/>
      <c r="N585" s="258"/>
      <c r="O585" s="258"/>
      <c r="P585" s="258"/>
      <c r="Q585" s="258"/>
      <c r="R585" s="258"/>
      <c r="S585" s="258"/>
      <c r="T585" s="259"/>
      <c r="AT585" s="260" t="s">
        <v>148</v>
      </c>
      <c r="AU585" s="260" t="s">
        <v>83</v>
      </c>
      <c r="AV585" s="12" t="s">
        <v>85</v>
      </c>
      <c r="AW585" s="12" t="s">
        <v>32</v>
      </c>
      <c r="AX585" s="12" t="s">
        <v>76</v>
      </c>
      <c r="AY585" s="260" t="s">
        <v>138</v>
      </c>
    </row>
    <row r="586" s="11" customFormat="1">
      <c r="B586" s="240"/>
      <c r="C586" s="241"/>
      <c r="D586" s="237" t="s">
        <v>148</v>
      </c>
      <c r="E586" s="242" t="s">
        <v>1</v>
      </c>
      <c r="F586" s="243" t="s">
        <v>220</v>
      </c>
      <c r="G586" s="241"/>
      <c r="H586" s="242" t="s">
        <v>1</v>
      </c>
      <c r="I586" s="244"/>
      <c r="J586" s="241"/>
      <c r="K586" s="241"/>
      <c r="L586" s="245"/>
      <c r="M586" s="246"/>
      <c r="N586" s="247"/>
      <c r="O586" s="247"/>
      <c r="P586" s="247"/>
      <c r="Q586" s="247"/>
      <c r="R586" s="247"/>
      <c r="S586" s="247"/>
      <c r="T586" s="248"/>
      <c r="AT586" s="249" t="s">
        <v>148</v>
      </c>
      <c r="AU586" s="249" t="s">
        <v>83</v>
      </c>
      <c r="AV586" s="11" t="s">
        <v>83</v>
      </c>
      <c r="AW586" s="11" t="s">
        <v>32</v>
      </c>
      <c r="AX586" s="11" t="s">
        <v>76</v>
      </c>
      <c r="AY586" s="249" t="s">
        <v>138</v>
      </c>
    </row>
    <row r="587" s="12" customFormat="1">
      <c r="B587" s="250"/>
      <c r="C587" s="251"/>
      <c r="D587" s="237" t="s">
        <v>148</v>
      </c>
      <c r="E587" s="252" t="s">
        <v>1</v>
      </c>
      <c r="F587" s="253" t="s">
        <v>477</v>
      </c>
      <c r="G587" s="251"/>
      <c r="H587" s="254">
        <v>171.66499999999999</v>
      </c>
      <c r="I587" s="255"/>
      <c r="J587" s="251"/>
      <c r="K587" s="251"/>
      <c r="L587" s="256"/>
      <c r="M587" s="257"/>
      <c r="N587" s="258"/>
      <c r="O587" s="258"/>
      <c r="P587" s="258"/>
      <c r="Q587" s="258"/>
      <c r="R587" s="258"/>
      <c r="S587" s="258"/>
      <c r="T587" s="259"/>
      <c r="AT587" s="260" t="s">
        <v>148</v>
      </c>
      <c r="AU587" s="260" t="s">
        <v>83</v>
      </c>
      <c r="AV587" s="12" t="s">
        <v>85</v>
      </c>
      <c r="AW587" s="12" t="s">
        <v>32</v>
      </c>
      <c r="AX587" s="12" t="s">
        <v>76</v>
      </c>
      <c r="AY587" s="260" t="s">
        <v>138</v>
      </c>
    </row>
    <row r="588" s="11" customFormat="1">
      <c r="B588" s="240"/>
      <c r="C588" s="241"/>
      <c r="D588" s="237" t="s">
        <v>148</v>
      </c>
      <c r="E588" s="242" t="s">
        <v>1</v>
      </c>
      <c r="F588" s="243" t="s">
        <v>222</v>
      </c>
      <c r="G588" s="241"/>
      <c r="H588" s="242" t="s">
        <v>1</v>
      </c>
      <c r="I588" s="244"/>
      <c r="J588" s="241"/>
      <c r="K588" s="241"/>
      <c r="L588" s="245"/>
      <c r="M588" s="246"/>
      <c r="N588" s="247"/>
      <c r="O588" s="247"/>
      <c r="P588" s="247"/>
      <c r="Q588" s="247"/>
      <c r="R588" s="247"/>
      <c r="S588" s="247"/>
      <c r="T588" s="248"/>
      <c r="AT588" s="249" t="s">
        <v>148</v>
      </c>
      <c r="AU588" s="249" t="s">
        <v>83</v>
      </c>
      <c r="AV588" s="11" t="s">
        <v>83</v>
      </c>
      <c r="AW588" s="11" t="s">
        <v>32</v>
      </c>
      <c r="AX588" s="11" t="s">
        <v>76</v>
      </c>
      <c r="AY588" s="249" t="s">
        <v>138</v>
      </c>
    </row>
    <row r="589" s="12" customFormat="1">
      <c r="B589" s="250"/>
      <c r="C589" s="251"/>
      <c r="D589" s="237" t="s">
        <v>148</v>
      </c>
      <c r="E589" s="252" t="s">
        <v>1</v>
      </c>
      <c r="F589" s="253" t="s">
        <v>480</v>
      </c>
      <c r="G589" s="251"/>
      <c r="H589" s="254">
        <v>222.30000000000001</v>
      </c>
      <c r="I589" s="255"/>
      <c r="J589" s="251"/>
      <c r="K589" s="251"/>
      <c r="L589" s="256"/>
      <c r="M589" s="257"/>
      <c r="N589" s="258"/>
      <c r="O589" s="258"/>
      <c r="P589" s="258"/>
      <c r="Q589" s="258"/>
      <c r="R589" s="258"/>
      <c r="S589" s="258"/>
      <c r="T589" s="259"/>
      <c r="AT589" s="260" t="s">
        <v>148</v>
      </c>
      <c r="AU589" s="260" t="s">
        <v>83</v>
      </c>
      <c r="AV589" s="12" t="s">
        <v>85</v>
      </c>
      <c r="AW589" s="12" t="s">
        <v>32</v>
      </c>
      <c r="AX589" s="12" t="s">
        <v>76</v>
      </c>
      <c r="AY589" s="260" t="s">
        <v>138</v>
      </c>
    </row>
    <row r="590" s="11" customFormat="1">
      <c r="B590" s="240"/>
      <c r="C590" s="241"/>
      <c r="D590" s="237" t="s">
        <v>148</v>
      </c>
      <c r="E590" s="242" t="s">
        <v>1</v>
      </c>
      <c r="F590" s="243" t="s">
        <v>225</v>
      </c>
      <c r="G590" s="241"/>
      <c r="H590" s="242" t="s">
        <v>1</v>
      </c>
      <c r="I590" s="244"/>
      <c r="J590" s="241"/>
      <c r="K590" s="241"/>
      <c r="L590" s="245"/>
      <c r="M590" s="246"/>
      <c r="N590" s="247"/>
      <c r="O590" s="247"/>
      <c r="P590" s="247"/>
      <c r="Q590" s="247"/>
      <c r="R590" s="247"/>
      <c r="S590" s="247"/>
      <c r="T590" s="248"/>
      <c r="AT590" s="249" t="s">
        <v>148</v>
      </c>
      <c r="AU590" s="249" t="s">
        <v>83</v>
      </c>
      <c r="AV590" s="11" t="s">
        <v>83</v>
      </c>
      <c r="AW590" s="11" t="s">
        <v>32</v>
      </c>
      <c r="AX590" s="11" t="s">
        <v>76</v>
      </c>
      <c r="AY590" s="249" t="s">
        <v>138</v>
      </c>
    </row>
    <row r="591" s="12" customFormat="1">
      <c r="B591" s="250"/>
      <c r="C591" s="251"/>
      <c r="D591" s="237" t="s">
        <v>148</v>
      </c>
      <c r="E591" s="252" t="s">
        <v>1</v>
      </c>
      <c r="F591" s="253" t="s">
        <v>481</v>
      </c>
      <c r="G591" s="251"/>
      <c r="H591" s="254">
        <v>11.115</v>
      </c>
      <c r="I591" s="255"/>
      <c r="J591" s="251"/>
      <c r="K591" s="251"/>
      <c r="L591" s="256"/>
      <c r="M591" s="257"/>
      <c r="N591" s="258"/>
      <c r="O591" s="258"/>
      <c r="P591" s="258"/>
      <c r="Q591" s="258"/>
      <c r="R591" s="258"/>
      <c r="S591" s="258"/>
      <c r="T591" s="259"/>
      <c r="AT591" s="260" t="s">
        <v>148</v>
      </c>
      <c r="AU591" s="260" t="s">
        <v>83</v>
      </c>
      <c r="AV591" s="12" t="s">
        <v>85</v>
      </c>
      <c r="AW591" s="12" t="s">
        <v>32</v>
      </c>
      <c r="AX591" s="12" t="s">
        <v>76</v>
      </c>
      <c r="AY591" s="260" t="s">
        <v>138</v>
      </c>
    </row>
    <row r="592" s="11" customFormat="1">
      <c r="B592" s="240"/>
      <c r="C592" s="241"/>
      <c r="D592" s="237" t="s">
        <v>148</v>
      </c>
      <c r="E592" s="242" t="s">
        <v>1</v>
      </c>
      <c r="F592" s="243" t="s">
        <v>228</v>
      </c>
      <c r="G592" s="241"/>
      <c r="H592" s="242" t="s">
        <v>1</v>
      </c>
      <c r="I592" s="244"/>
      <c r="J592" s="241"/>
      <c r="K592" s="241"/>
      <c r="L592" s="245"/>
      <c r="M592" s="246"/>
      <c r="N592" s="247"/>
      <c r="O592" s="247"/>
      <c r="P592" s="247"/>
      <c r="Q592" s="247"/>
      <c r="R592" s="247"/>
      <c r="S592" s="247"/>
      <c r="T592" s="248"/>
      <c r="AT592" s="249" t="s">
        <v>148</v>
      </c>
      <c r="AU592" s="249" t="s">
        <v>83</v>
      </c>
      <c r="AV592" s="11" t="s">
        <v>83</v>
      </c>
      <c r="AW592" s="11" t="s">
        <v>32</v>
      </c>
      <c r="AX592" s="11" t="s">
        <v>76</v>
      </c>
      <c r="AY592" s="249" t="s">
        <v>138</v>
      </c>
    </row>
    <row r="593" s="12" customFormat="1">
      <c r="B593" s="250"/>
      <c r="C593" s="251"/>
      <c r="D593" s="237" t="s">
        <v>148</v>
      </c>
      <c r="E593" s="252" t="s">
        <v>1</v>
      </c>
      <c r="F593" s="253" t="s">
        <v>483</v>
      </c>
      <c r="G593" s="251"/>
      <c r="H593" s="254">
        <v>14.82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AT593" s="260" t="s">
        <v>148</v>
      </c>
      <c r="AU593" s="260" t="s">
        <v>83</v>
      </c>
      <c r="AV593" s="12" t="s">
        <v>85</v>
      </c>
      <c r="AW593" s="12" t="s">
        <v>32</v>
      </c>
      <c r="AX593" s="12" t="s">
        <v>76</v>
      </c>
      <c r="AY593" s="260" t="s">
        <v>138</v>
      </c>
    </row>
    <row r="594" s="10" customFormat="1" ht="25.92" customHeight="1">
      <c r="B594" s="210"/>
      <c r="C594" s="211"/>
      <c r="D594" s="212" t="s">
        <v>75</v>
      </c>
      <c r="E594" s="213" t="s">
        <v>519</v>
      </c>
      <c r="F594" s="213" t="s">
        <v>520</v>
      </c>
      <c r="G594" s="211"/>
      <c r="H594" s="211"/>
      <c r="I594" s="214"/>
      <c r="J594" s="215">
        <f>BK594</f>
        <v>0</v>
      </c>
      <c r="K594" s="211"/>
      <c r="L594" s="216"/>
      <c r="M594" s="217"/>
      <c r="N594" s="218"/>
      <c r="O594" s="218"/>
      <c r="P594" s="219">
        <f>SUM(P595:P629)</f>
        <v>0</v>
      </c>
      <c r="Q594" s="218"/>
      <c r="R594" s="219">
        <f>SUM(R595:R629)</f>
        <v>0</v>
      </c>
      <c r="S594" s="218"/>
      <c r="T594" s="220">
        <f>SUM(T595:T629)</f>
        <v>0</v>
      </c>
      <c r="AR594" s="221" t="s">
        <v>83</v>
      </c>
      <c r="AT594" s="222" t="s">
        <v>75</v>
      </c>
      <c r="AU594" s="222" t="s">
        <v>76</v>
      </c>
      <c r="AY594" s="221" t="s">
        <v>138</v>
      </c>
      <c r="BK594" s="223">
        <f>SUM(BK595:BK629)</f>
        <v>0</v>
      </c>
    </row>
    <row r="595" s="1" customFormat="1" ht="24" customHeight="1">
      <c r="B595" s="36"/>
      <c r="C595" s="224" t="s">
        <v>521</v>
      </c>
      <c r="D595" s="224" t="s">
        <v>140</v>
      </c>
      <c r="E595" s="225" t="s">
        <v>522</v>
      </c>
      <c r="F595" s="226" t="s">
        <v>523</v>
      </c>
      <c r="G595" s="227" t="s">
        <v>309</v>
      </c>
      <c r="H595" s="228">
        <v>3553.2800000000002</v>
      </c>
      <c r="I595" s="229"/>
      <c r="J595" s="230">
        <f>ROUND(I595*H595,2)</f>
        <v>0</v>
      </c>
      <c r="K595" s="226" t="s">
        <v>144</v>
      </c>
      <c r="L595" s="41"/>
      <c r="M595" s="231" t="s">
        <v>1</v>
      </c>
      <c r="N595" s="232" t="s">
        <v>41</v>
      </c>
      <c r="O595" s="84"/>
      <c r="P595" s="233">
        <f>O595*H595</f>
        <v>0</v>
      </c>
      <c r="Q595" s="233">
        <v>0</v>
      </c>
      <c r="R595" s="233">
        <f>Q595*H595</f>
        <v>0</v>
      </c>
      <c r="S595" s="233">
        <v>0</v>
      </c>
      <c r="T595" s="234">
        <f>S595*H595</f>
        <v>0</v>
      </c>
      <c r="AR595" s="235" t="s">
        <v>139</v>
      </c>
      <c r="AT595" s="235" t="s">
        <v>140</v>
      </c>
      <c r="AU595" s="235" t="s">
        <v>83</v>
      </c>
      <c r="AY595" s="15" t="s">
        <v>138</v>
      </c>
      <c r="BE595" s="236">
        <f>IF(N595="základní",J595,0)</f>
        <v>0</v>
      </c>
      <c r="BF595" s="236">
        <f>IF(N595="snížená",J595,0)</f>
        <v>0</v>
      </c>
      <c r="BG595" s="236">
        <f>IF(N595="zákl. přenesená",J595,0)</f>
        <v>0</v>
      </c>
      <c r="BH595" s="236">
        <f>IF(N595="sníž. přenesená",J595,0)</f>
        <v>0</v>
      </c>
      <c r="BI595" s="236">
        <f>IF(N595="nulová",J595,0)</f>
        <v>0</v>
      </c>
      <c r="BJ595" s="15" t="s">
        <v>83</v>
      </c>
      <c r="BK595" s="236">
        <f>ROUND(I595*H595,2)</f>
        <v>0</v>
      </c>
      <c r="BL595" s="15" t="s">
        <v>139</v>
      </c>
      <c r="BM595" s="235" t="s">
        <v>524</v>
      </c>
    </row>
    <row r="596" s="1" customFormat="1">
      <c r="B596" s="36"/>
      <c r="C596" s="37"/>
      <c r="D596" s="237" t="s">
        <v>146</v>
      </c>
      <c r="E596" s="37"/>
      <c r="F596" s="238" t="s">
        <v>525</v>
      </c>
      <c r="G596" s="37"/>
      <c r="H596" s="37"/>
      <c r="I596" s="149"/>
      <c r="J596" s="37"/>
      <c r="K596" s="37"/>
      <c r="L596" s="41"/>
      <c r="M596" s="239"/>
      <c r="N596" s="84"/>
      <c r="O596" s="84"/>
      <c r="P596" s="84"/>
      <c r="Q596" s="84"/>
      <c r="R596" s="84"/>
      <c r="S596" s="84"/>
      <c r="T596" s="85"/>
      <c r="AT596" s="15" t="s">
        <v>146</v>
      </c>
      <c r="AU596" s="15" t="s">
        <v>83</v>
      </c>
    </row>
    <row r="597" s="11" customFormat="1">
      <c r="B597" s="240"/>
      <c r="C597" s="241"/>
      <c r="D597" s="237" t="s">
        <v>148</v>
      </c>
      <c r="E597" s="242" t="s">
        <v>1</v>
      </c>
      <c r="F597" s="243" t="s">
        <v>526</v>
      </c>
      <c r="G597" s="241"/>
      <c r="H597" s="242" t="s">
        <v>1</v>
      </c>
      <c r="I597" s="244"/>
      <c r="J597" s="241"/>
      <c r="K597" s="241"/>
      <c r="L597" s="245"/>
      <c r="M597" s="246"/>
      <c r="N597" s="247"/>
      <c r="O597" s="247"/>
      <c r="P597" s="247"/>
      <c r="Q597" s="247"/>
      <c r="R597" s="247"/>
      <c r="S597" s="247"/>
      <c r="T597" s="248"/>
      <c r="AT597" s="249" t="s">
        <v>148</v>
      </c>
      <c r="AU597" s="249" t="s">
        <v>83</v>
      </c>
      <c r="AV597" s="11" t="s">
        <v>83</v>
      </c>
      <c r="AW597" s="11" t="s">
        <v>32</v>
      </c>
      <c r="AX597" s="11" t="s">
        <v>76</v>
      </c>
      <c r="AY597" s="249" t="s">
        <v>138</v>
      </c>
    </row>
    <row r="598" s="11" customFormat="1">
      <c r="B598" s="240"/>
      <c r="C598" s="241"/>
      <c r="D598" s="237" t="s">
        <v>148</v>
      </c>
      <c r="E598" s="242" t="s">
        <v>1</v>
      </c>
      <c r="F598" s="243" t="s">
        <v>177</v>
      </c>
      <c r="G598" s="241"/>
      <c r="H598" s="242" t="s">
        <v>1</v>
      </c>
      <c r="I598" s="244"/>
      <c r="J598" s="241"/>
      <c r="K598" s="241"/>
      <c r="L598" s="245"/>
      <c r="M598" s="246"/>
      <c r="N598" s="247"/>
      <c r="O598" s="247"/>
      <c r="P598" s="247"/>
      <c r="Q598" s="247"/>
      <c r="R598" s="247"/>
      <c r="S598" s="247"/>
      <c r="T598" s="248"/>
      <c r="AT598" s="249" t="s">
        <v>148</v>
      </c>
      <c r="AU598" s="249" t="s">
        <v>83</v>
      </c>
      <c r="AV598" s="11" t="s">
        <v>83</v>
      </c>
      <c r="AW598" s="11" t="s">
        <v>32</v>
      </c>
      <c r="AX598" s="11" t="s">
        <v>76</v>
      </c>
      <c r="AY598" s="249" t="s">
        <v>138</v>
      </c>
    </row>
    <row r="599" s="11" customFormat="1">
      <c r="B599" s="240"/>
      <c r="C599" s="241"/>
      <c r="D599" s="237" t="s">
        <v>148</v>
      </c>
      <c r="E599" s="242" t="s">
        <v>1</v>
      </c>
      <c r="F599" s="243" t="s">
        <v>209</v>
      </c>
      <c r="G599" s="241"/>
      <c r="H599" s="242" t="s">
        <v>1</v>
      </c>
      <c r="I599" s="244"/>
      <c r="J599" s="241"/>
      <c r="K599" s="241"/>
      <c r="L599" s="245"/>
      <c r="M599" s="246"/>
      <c r="N599" s="247"/>
      <c r="O599" s="247"/>
      <c r="P599" s="247"/>
      <c r="Q599" s="247"/>
      <c r="R599" s="247"/>
      <c r="S599" s="247"/>
      <c r="T599" s="248"/>
      <c r="AT599" s="249" t="s">
        <v>148</v>
      </c>
      <c r="AU599" s="249" t="s">
        <v>83</v>
      </c>
      <c r="AV599" s="11" t="s">
        <v>83</v>
      </c>
      <c r="AW599" s="11" t="s">
        <v>32</v>
      </c>
      <c r="AX599" s="11" t="s">
        <v>76</v>
      </c>
      <c r="AY599" s="249" t="s">
        <v>138</v>
      </c>
    </row>
    <row r="600" s="12" customFormat="1">
      <c r="B600" s="250"/>
      <c r="C600" s="251"/>
      <c r="D600" s="237" t="s">
        <v>148</v>
      </c>
      <c r="E600" s="252" t="s">
        <v>1</v>
      </c>
      <c r="F600" s="253" t="s">
        <v>527</v>
      </c>
      <c r="G600" s="251"/>
      <c r="H600" s="254">
        <v>697.32000000000005</v>
      </c>
      <c r="I600" s="255"/>
      <c r="J600" s="251"/>
      <c r="K600" s="251"/>
      <c r="L600" s="256"/>
      <c r="M600" s="257"/>
      <c r="N600" s="258"/>
      <c r="O600" s="258"/>
      <c r="P600" s="258"/>
      <c r="Q600" s="258"/>
      <c r="R600" s="258"/>
      <c r="S600" s="258"/>
      <c r="T600" s="259"/>
      <c r="AT600" s="260" t="s">
        <v>148</v>
      </c>
      <c r="AU600" s="260" t="s">
        <v>83</v>
      </c>
      <c r="AV600" s="12" t="s">
        <v>85</v>
      </c>
      <c r="AW600" s="12" t="s">
        <v>32</v>
      </c>
      <c r="AX600" s="12" t="s">
        <v>76</v>
      </c>
      <c r="AY600" s="260" t="s">
        <v>138</v>
      </c>
    </row>
    <row r="601" s="12" customFormat="1">
      <c r="B601" s="250"/>
      <c r="C601" s="251"/>
      <c r="D601" s="237" t="s">
        <v>148</v>
      </c>
      <c r="E601" s="252" t="s">
        <v>1</v>
      </c>
      <c r="F601" s="253" t="s">
        <v>528</v>
      </c>
      <c r="G601" s="251"/>
      <c r="H601" s="254">
        <v>385.31999999999999</v>
      </c>
      <c r="I601" s="255"/>
      <c r="J601" s="251"/>
      <c r="K601" s="251"/>
      <c r="L601" s="256"/>
      <c r="M601" s="257"/>
      <c r="N601" s="258"/>
      <c r="O601" s="258"/>
      <c r="P601" s="258"/>
      <c r="Q601" s="258"/>
      <c r="R601" s="258"/>
      <c r="S601" s="258"/>
      <c r="T601" s="259"/>
      <c r="AT601" s="260" t="s">
        <v>148</v>
      </c>
      <c r="AU601" s="260" t="s">
        <v>83</v>
      </c>
      <c r="AV601" s="12" t="s">
        <v>85</v>
      </c>
      <c r="AW601" s="12" t="s">
        <v>32</v>
      </c>
      <c r="AX601" s="12" t="s">
        <v>76</v>
      </c>
      <c r="AY601" s="260" t="s">
        <v>138</v>
      </c>
    </row>
    <row r="602" s="11" customFormat="1">
      <c r="B602" s="240"/>
      <c r="C602" s="241"/>
      <c r="D602" s="237" t="s">
        <v>148</v>
      </c>
      <c r="E602" s="242" t="s">
        <v>1</v>
      </c>
      <c r="F602" s="243" t="s">
        <v>213</v>
      </c>
      <c r="G602" s="241"/>
      <c r="H602" s="242" t="s">
        <v>1</v>
      </c>
      <c r="I602" s="244"/>
      <c r="J602" s="241"/>
      <c r="K602" s="241"/>
      <c r="L602" s="245"/>
      <c r="M602" s="246"/>
      <c r="N602" s="247"/>
      <c r="O602" s="247"/>
      <c r="P602" s="247"/>
      <c r="Q602" s="247"/>
      <c r="R602" s="247"/>
      <c r="S602" s="247"/>
      <c r="T602" s="248"/>
      <c r="AT602" s="249" t="s">
        <v>148</v>
      </c>
      <c r="AU602" s="249" t="s">
        <v>83</v>
      </c>
      <c r="AV602" s="11" t="s">
        <v>83</v>
      </c>
      <c r="AW602" s="11" t="s">
        <v>32</v>
      </c>
      <c r="AX602" s="11" t="s">
        <v>76</v>
      </c>
      <c r="AY602" s="249" t="s">
        <v>138</v>
      </c>
    </row>
    <row r="603" s="12" customFormat="1">
      <c r="B603" s="250"/>
      <c r="C603" s="251"/>
      <c r="D603" s="237" t="s">
        <v>148</v>
      </c>
      <c r="E603" s="252" t="s">
        <v>1</v>
      </c>
      <c r="F603" s="253" t="s">
        <v>529</v>
      </c>
      <c r="G603" s="251"/>
      <c r="H603" s="254">
        <v>14.82</v>
      </c>
      <c r="I603" s="255"/>
      <c r="J603" s="251"/>
      <c r="K603" s="251"/>
      <c r="L603" s="256"/>
      <c r="M603" s="257"/>
      <c r="N603" s="258"/>
      <c r="O603" s="258"/>
      <c r="P603" s="258"/>
      <c r="Q603" s="258"/>
      <c r="R603" s="258"/>
      <c r="S603" s="258"/>
      <c r="T603" s="259"/>
      <c r="AT603" s="260" t="s">
        <v>148</v>
      </c>
      <c r="AU603" s="260" t="s">
        <v>83</v>
      </c>
      <c r="AV603" s="12" t="s">
        <v>85</v>
      </c>
      <c r="AW603" s="12" t="s">
        <v>32</v>
      </c>
      <c r="AX603" s="12" t="s">
        <v>76</v>
      </c>
      <c r="AY603" s="260" t="s">
        <v>138</v>
      </c>
    </row>
    <row r="604" s="12" customFormat="1">
      <c r="B604" s="250"/>
      <c r="C604" s="251"/>
      <c r="D604" s="237" t="s">
        <v>148</v>
      </c>
      <c r="E604" s="252" t="s">
        <v>1</v>
      </c>
      <c r="F604" s="253" t="s">
        <v>530</v>
      </c>
      <c r="G604" s="251"/>
      <c r="H604" s="254">
        <v>26.82</v>
      </c>
      <c r="I604" s="255"/>
      <c r="J604" s="251"/>
      <c r="K604" s="251"/>
      <c r="L604" s="256"/>
      <c r="M604" s="257"/>
      <c r="N604" s="258"/>
      <c r="O604" s="258"/>
      <c r="P604" s="258"/>
      <c r="Q604" s="258"/>
      <c r="R604" s="258"/>
      <c r="S604" s="258"/>
      <c r="T604" s="259"/>
      <c r="AT604" s="260" t="s">
        <v>148</v>
      </c>
      <c r="AU604" s="260" t="s">
        <v>83</v>
      </c>
      <c r="AV604" s="12" t="s">
        <v>85</v>
      </c>
      <c r="AW604" s="12" t="s">
        <v>32</v>
      </c>
      <c r="AX604" s="12" t="s">
        <v>76</v>
      </c>
      <c r="AY604" s="260" t="s">
        <v>138</v>
      </c>
    </row>
    <row r="605" s="11" customFormat="1">
      <c r="B605" s="240"/>
      <c r="C605" s="241"/>
      <c r="D605" s="237" t="s">
        <v>148</v>
      </c>
      <c r="E605" s="242" t="s">
        <v>1</v>
      </c>
      <c r="F605" s="243" t="s">
        <v>474</v>
      </c>
      <c r="G605" s="241"/>
      <c r="H605" s="242" t="s">
        <v>1</v>
      </c>
      <c r="I605" s="244"/>
      <c r="J605" s="241"/>
      <c r="K605" s="241"/>
      <c r="L605" s="245"/>
      <c r="M605" s="246"/>
      <c r="N605" s="247"/>
      <c r="O605" s="247"/>
      <c r="P605" s="247"/>
      <c r="Q605" s="247"/>
      <c r="R605" s="247"/>
      <c r="S605" s="247"/>
      <c r="T605" s="248"/>
      <c r="AT605" s="249" t="s">
        <v>148</v>
      </c>
      <c r="AU605" s="249" t="s">
        <v>83</v>
      </c>
      <c r="AV605" s="11" t="s">
        <v>83</v>
      </c>
      <c r="AW605" s="11" t="s">
        <v>32</v>
      </c>
      <c r="AX605" s="11" t="s">
        <v>76</v>
      </c>
      <c r="AY605" s="249" t="s">
        <v>138</v>
      </c>
    </row>
    <row r="606" s="12" customFormat="1">
      <c r="B606" s="250"/>
      <c r="C606" s="251"/>
      <c r="D606" s="237" t="s">
        <v>148</v>
      </c>
      <c r="E606" s="252" t="s">
        <v>1</v>
      </c>
      <c r="F606" s="253" t="s">
        <v>531</v>
      </c>
      <c r="G606" s="251"/>
      <c r="H606" s="254">
        <v>24.699999999999999</v>
      </c>
      <c r="I606" s="255"/>
      <c r="J606" s="251"/>
      <c r="K606" s="251"/>
      <c r="L606" s="256"/>
      <c r="M606" s="257"/>
      <c r="N606" s="258"/>
      <c r="O606" s="258"/>
      <c r="P606" s="258"/>
      <c r="Q606" s="258"/>
      <c r="R606" s="258"/>
      <c r="S606" s="258"/>
      <c r="T606" s="259"/>
      <c r="AT606" s="260" t="s">
        <v>148</v>
      </c>
      <c r="AU606" s="260" t="s">
        <v>83</v>
      </c>
      <c r="AV606" s="12" t="s">
        <v>85</v>
      </c>
      <c r="AW606" s="12" t="s">
        <v>32</v>
      </c>
      <c r="AX606" s="12" t="s">
        <v>76</v>
      </c>
      <c r="AY606" s="260" t="s">
        <v>138</v>
      </c>
    </row>
    <row r="607" s="12" customFormat="1">
      <c r="B607" s="250"/>
      <c r="C607" s="251"/>
      <c r="D607" s="237" t="s">
        <v>148</v>
      </c>
      <c r="E607" s="252" t="s">
        <v>1</v>
      </c>
      <c r="F607" s="253" t="s">
        <v>532</v>
      </c>
      <c r="G607" s="251"/>
      <c r="H607" s="254">
        <v>44.700000000000003</v>
      </c>
      <c r="I607" s="255"/>
      <c r="J607" s="251"/>
      <c r="K607" s="251"/>
      <c r="L607" s="256"/>
      <c r="M607" s="257"/>
      <c r="N607" s="258"/>
      <c r="O607" s="258"/>
      <c r="P607" s="258"/>
      <c r="Q607" s="258"/>
      <c r="R607" s="258"/>
      <c r="S607" s="258"/>
      <c r="T607" s="259"/>
      <c r="AT607" s="260" t="s">
        <v>148</v>
      </c>
      <c r="AU607" s="260" t="s">
        <v>83</v>
      </c>
      <c r="AV607" s="12" t="s">
        <v>85</v>
      </c>
      <c r="AW607" s="12" t="s">
        <v>32</v>
      </c>
      <c r="AX607" s="12" t="s">
        <v>76</v>
      </c>
      <c r="AY607" s="260" t="s">
        <v>138</v>
      </c>
    </row>
    <row r="608" s="11" customFormat="1">
      <c r="B608" s="240"/>
      <c r="C608" s="241"/>
      <c r="D608" s="237" t="s">
        <v>148</v>
      </c>
      <c r="E608" s="242" t="s">
        <v>1</v>
      </c>
      <c r="F608" s="243" t="s">
        <v>220</v>
      </c>
      <c r="G608" s="241"/>
      <c r="H608" s="242" t="s">
        <v>1</v>
      </c>
      <c r="I608" s="244"/>
      <c r="J608" s="241"/>
      <c r="K608" s="241"/>
      <c r="L608" s="245"/>
      <c r="M608" s="246"/>
      <c r="N608" s="247"/>
      <c r="O608" s="247"/>
      <c r="P608" s="247"/>
      <c r="Q608" s="247"/>
      <c r="R608" s="247"/>
      <c r="S608" s="247"/>
      <c r="T608" s="248"/>
      <c r="AT608" s="249" t="s">
        <v>148</v>
      </c>
      <c r="AU608" s="249" t="s">
        <v>83</v>
      </c>
      <c r="AV608" s="11" t="s">
        <v>83</v>
      </c>
      <c r="AW608" s="11" t="s">
        <v>32</v>
      </c>
      <c r="AX608" s="11" t="s">
        <v>76</v>
      </c>
      <c r="AY608" s="249" t="s">
        <v>138</v>
      </c>
    </row>
    <row r="609" s="12" customFormat="1">
      <c r="B609" s="250"/>
      <c r="C609" s="251"/>
      <c r="D609" s="237" t="s">
        <v>148</v>
      </c>
      <c r="E609" s="252" t="s">
        <v>1</v>
      </c>
      <c r="F609" s="253" t="s">
        <v>533</v>
      </c>
      <c r="G609" s="251"/>
      <c r="H609" s="254">
        <v>343.32999999999998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AT609" s="260" t="s">
        <v>148</v>
      </c>
      <c r="AU609" s="260" t="s">
        <v>83</v>
      </c>
      <c r="AV609" s="12" t="s">
        <v>85</v>
      </c>
      <c r="AW609" s="12" t="s">
        <v>32</v>
      </c>
      <c r="AX609" s="12" t="s">
        <v>76</v>
      </c>
      <c r="AY609" s="260" t="s">
        <v>138</v>
      </c>
    </row>
    <row r="610" s="12" customFormat="1">
      <c r="B610" s="250"/>
      <c r="C610" s="251"/>
      <c r="D610" s="237" t="s">
        <v>148</v>
      </c>
      <c r="E610" s="252" t="s">
        <v>1</v>
      </c>
      <c r="F610" s="253" t="s">
        <v>534</v>
      </c>
      <c r="G610" s="251"/>
      <c r="H610" s="254">
        <v>621.33000000000004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AT610" s="260" t="s">
        <v>148</v>
      </c>
      <c r="AU610" s="260" t="s">
        <v>83</v>
      </c>
      <c r="AV610" s="12" t="s">
        <v>85</v>
      </c>
      <c r="AW610" s="12" t="s">
        <v>32</v>
      </c>
      <c r="AX610" s="12" t="s">
        <v>76</v>
      </c>
      <c r="AY610" s="260" t="s">
        <v>138</v>
      </c>
    </row>
    <row r="611" s="11" customFormat="1">
      <c r="B611" s="240"/>
      <c r="C611" s="241"/>
      <c r="D611" s="237" t="s">
        <v>148</v>
      </c>
      <c r="E611" s="242" t="s">
        <v>1</v>
      </c>
      <c r="F611" s="243" t="s">
        <v>222</v>
      </c>
      <c r="G611" s="241"/>
      <c r="H611" s="242" t="s">
        <v>1</v>
      </c>
      <c r="I611" s="244"/>
      <c r="J611" s="241"/>
      <c r="K611" s="241"/>
      <c r="L611" s="245"/>
      <c r="M611" s="246"/>
      <c r="N611" s="247"/>
      <c r="O611" s="247"/>
      <c r="P611" s="247"/>
      <c r="Q611" s="247"/>
      <c r="R611" s="247"/>
      <c r="S611" s="247"/>
      <c r="T611" s="248"/>
      <c r="AT611" s="249" t="s">
        <v>148</v>
      </c>
      <c r="AU611" s="249" t="s">
        <v>83</v>
      </c>
      <c r="AV611" s="11" t="s">
        <v>83</v>
      </c>
      <c r="AW611" s="11" t="s">
        <v>32</v>
      </c>
      <c r="AX611" s="11" t="s">
        <v>76</v>
      </c>
      <c r="AY611" s="249" t="s">
        <v>138</v>
      </c>
    </row>
    <row r="612" s="12" customFormat="1">
      <c r="B612" s="250"/>
      <c r="C612" s="251"/>
      <c r="D612" s="237" t="s">
        <v>148</v>
      </c>
      <c r="E612" s="252" t="s">
        <v>1</v>
      </c>
      <c r="F612" s="253" t="s">
        <v>535</v>
      </c>
      <c r="G612" s="251"/>
      <c r="H612" s="254">
        <v>804.60000000000002</v>
      </c>
      <c r="I612" s="255"/>
      <c r="J612" s="251"/>
      <c r="K612" s="251"/>
      <c r="L612" s="256"/>
      <c r="M612" s="257"/>
      <c r="N612" s="258"/>
      <c r="O612" s="258"/>
      <c r="P612" s="258"/>
      <c r="Q612" s="258"/>
      <c r="R612" s="258"/>
      <c r="S612" s="258"/>
      <c r="T612" s="259"/>
      <c r="AT612" s="260" t="s">
        <v>148</v>
      </c>
      <c r="AU612" s="260" t="s">
        <v>83</v>
      </c>
      <c r="AV612" s="12" t="s">
        <v>85</v>
      </c>
      <c r="AW612" s="12" t="s">
        <v>32</v>
      </c>
      <c r="AX612" s="12" t="s">
        <v>76</v>
      </c>
      <c r="AY612" s="260" t="s">
        <v>138</v>
      </c>
    </row>
    <row r="613" s="12" customFormat="1">
      <c r="B613" s="250"/>
      <c r="C613" s="251"/>
      <c r="D613" s="237" t="s">
        <v>148</v>
      </c>
      <c r="E613" s="252" t="s">
        <v>1</v>
      </c>
      <c r="F613" s="253" t="s">
        <v>536</v>
      </c>
      <c r="G613" s="251"/>
      <c r="H613" s="254">
        <v>444.60000000000002</v>
      </c>
      <c r="I613" s="255"/>
      <c r="J613" s="251"/>
      <c r="K613" s="251"/>
      <c r="L613" s="256"/>
      <c r="M613" s="257"/>
      <c r="N613" s="258"/>
      <c r="O613" s="258"/>
      <c r="P613" s="258"/>
      <c r="Q613" s="258"/>
      <c r="R613" s="258"/>
      <c r="S613" s="258"/>
      <c r="T613" s="259"/>
      <c r="AT613" s="260" t="s">
        <v>148</v>
      </c>
      <c r="AU613" s="260" t="s">
        <v>83</v>
      </c>
      <c r="AV613" s="12" t="s">
        <v>85</v>
      </c>
      <c r="AW613" s="12" t="s">
        <v>32</v>
      </c>
      <c r="AX613" s="12" t="s">
        <v>76</v>
      </c>
      <c r="AY613" s="260" t="s">
        <v>138</v>
      </c>
    </row>
    <row r="614" s="11" customFormat="1">
      <c r="B614" s="240"/>
      <c r="C614" s="241"/>
      <c r="D614" s="237" t="s">
        <v>148</v>
      </c>
      <c r="E614" s="242" t="s">
        <v>1</v>
      </c>
      <c r="F614" s="243" t="s">
        <v>225</v>
      </c>
      <c r="G614" s="241"/>
      <c r="H614" s="242" t="s">
        <v>1</v>
      </c>
      <c r="I614" s="244"/>
      <c r="J614" s="241"/>
      <c r="K614" s="241"/>
      <c r="L614" s="245"/>
      <c r="M614" s="246"/>
      <c r="N614" s="247"/>
      <c r="O614" s="247"/>
      <c r="P614" s="247"/>
      <c r="Q614" s="247"/>
      <c r="R614" s="247"/>
      <c r="S614" s="247"/>
      <c r="T614" s="248"/>
      <c r="AT614" s="249" t="s">
        <v>148</v>
      </c>
      <c r="AU614" s="249" t="s">
        <v>83</v>
      </c>
      <c r="AV614" s="11" t="s">
        <v>83</v>
      </c>
      <c r="AW614" s="11" t="s">
        <v>32</v>
      </c>
      <c r="AX614" s="11" t="s">
        <v>76</v>
      </c>
      <c r="AY614" s="249" t="s">
        <v>138</v>
      </c>
    </row>
    <row r="615" s="12" customFormat="1">
      <c r="B615" s="250"/>
      <c r="C615" s="251"/>
      <c r="D615" s="237" t="s">
        <v>148</v>
      </c>
      <c r="E615" s="252" t="s">
        <v>1</v>
      </c>
      <c r="F615" s="253" t="s">
        <v>537</v>
      </c>
      <c r="G615" s="251"/>
      <c r="H615" s="254">
        <v>22.23</v>
      </c>
      <c r="I615" s="255"/>
      <c r="J615" s="251"/>
      <c r="K615" s="251"/>
      <c r="L615" s="256"/>
      <c r="M615" s="257"/>
      <c r="N615" s="258"/>
      <c r="O615" s="258"/>
      <c r="P615" s="258"/>
      <c r="Q615" s="258"/>
      <c r="R615" s="258"/>
      <c r="S615" s="258"/>
      <c r="T615" s="259"/>
      <c r="AT615" s="260" t="s">
        <v>148</v>
      </c>
      <c r="AU615" s="260" t="s">
        <v>83</v>
      </c>
      <c r="AV615" s="12" t="s">
        <v>85</v>
      </c>
      <c r="AW615" s="12" t="s">
        <v>32</v>
      </c>
      <c r="AX615" s="12" t="s">
        <v>76</v>
      </c>
      <c r="AY615" s="260" t="s">
        <v>138</v>
      </c>
    </row>
    <row r="616" s="12" customFormat="1">
      <c r="B616" s="250"/>
      <c r="C616" s="251"/>
      <c r="D616" s="237" t="s">
        <v>148</v>
      </c>
      <c r="E616" s="252" t="s">
        <v>1</v>
      </c>
      <c r="F616" s="253" t="s">
        <v>538</v>
      </c>
      <c r="G616" s="251"/>
      <c r="H616" s="254">
        <v>40.229999999999997</v>
      </c>
      <c r="I616" s="255"/>
      <c r="J616" s="251"/>
      <c r="K616" s="251"/>
      <c r="L616" s="256"/>
      <c r="M616" s="257"/>
      <c r="N616" s="258"/>
      <c r="O616" s="258"/>
      <c r="P616" s="258"/>
      <c r="Q616" s="258"/>
      <c r="R616" s="258"/>
      <c r="S616" s="258"/>
      <c r="T616" s="259"/>
      <c r="AT616" s="260" t="s">
        <v>148</v>
      </c>
      <c r="AU616" s="260" t="s">
        <v>83</v>
      </c>
      <c r="AV616" s="12" t="s">
        <v>85</v>
      </c>
      <c r="AW616" s="12" t="s">
        <v>32</v>
      </c>
      <c r="AX616" s="12" t="s">
        <v>76</v>
      </c>
      <c r="AY616" s="260" t="s">
        <v>138</v>
      </c>
    </row>
    <row r="617" s="11" customFormat="1">
      <c r="B617" s="240"/>
      <c r="C617" s="241"/>
      <c r="D617" s="237" t="s">
        <v>148</v>
      </c>
      <c r="E617" s="242" t="s">
        <v>1</v>
      </c>
      <c r="F617" s="243" t="s">
        <v>228</v>
      </c>
      <c r="G617" s="241"/>
      <c r="H617" s="242" t="s">
        <v>1</v>
      </c>
      <c r="I617" s="244"/>
      <c r="J617" s="241"/>
      <c r="K617" s="241"/>
      <c r="L617" s="245"/>
      <c r="M617" s="246"/>
      <c r="N617" s="247"/>
      <c r="O617" s="247"/>
      <c r="P617" s="247"/>
      <c r="Q617" s="247"/>
      <c r="R617" s="247"/>
      <c r="S617" s="247"/>
      <c r="T617" s="248"/>
      <c r="AT617" s="249" t="s">
        <v>148</v>
      </c>
      <c r="AU617" s="249" t="s">
        <v>83</v>
      </c>
      <c r="AV617" s="11" t="s">
        <v>83</v>
      </c>
      <c r="AW617" s="11" t="s">
        <v>32</v>
      </c>
      <c r="AX617" s="11" t="s">
        <v>76</v>
      </c>
      <c r="AY617" s="249" t="s">
        <v>138</v>
      </c>
    </row>
    <row r="618" s="12" customFormat="1">
      <c r="B618" s="250"/>
      <c r="C618" s="251"/>
      <c r="D618" s="237" t="s">
        <v>148</v>
      </c>
      <c r="E618" s="252" t="s">
        <v>1</v>
      </c>
      <c r="F618" s="253" t="s">
        <v>539</v>
      </c>
      <c r="G618" s="251"/>
      <c r="H618" s="254">
        <v>29.640000000000001</v>
      </c>
      <c r="I618" s="255"/>
      <c r="J618" s="251"/>
      <c r="K618" s="251"/>
      <c r="L618" s="256"/>
      <c r="M618" s="257"/>
      <c r="N618" s="258"/>
      <c r="O618" s="258"/>
      <c r="P618" s="258"/>
      <c r="Q618" s="258"/>
      <c r="R618" s="258"/>
      <c r="S618" s="258"/>
      <c r="T618" s="259"/>
      <c r="AT618" s="260" t="s">
        <v>148</v>
      </c>
      <c r="AU618" s="260" t="s">
        <v>83</v>
      </c>
      <c r="AV618" s="12" t="s">
        <v>85</v>
      </c>
      <c r="AW618" s="12" t="s">
        <v>32</v>
      </c>
      <c r="AX618" s="12" t="s">
        <v>76</v>
      </c>
      <c r="AY618" s="260" t="s">
        <v>138</v>
      </c>
    </row>
    <row r="619" s="12" customFormat="1">
      <c r="B619" s="250"/>
      <c r="C619" s="251"/>
      <c r="D619" s="237" t="s">
        <v>148</v>
      </c>
      <c r="E619" s="252" t="s">
        <v>1</v>
      </c>
      <c r="F619" s="253" t="s">
        <v>540</v>
      </c>
      <c r="G619" s="251"/>
      <c r="H619" s="254">
        <v>53.640000000000001</v>
      </c>
      <c r="I619" s="255"/>
      <c r="J619" s="251"/>
      <c r="K619" s="251"/>
      <c r="L619" s="256"/>
      <c r="M619" s="257"/>
      <c r="N619" s="258"/>
      <c r="O619" s="258"/>
      <c r="P619" s="258"/>
      <c r="Q619" s="258"/>
      <c r="R619" s="258"/>
      <c r="S619" s="258"/>
      <c r="T619" s="259"/>
      <c r="AT619" s="260" t="s">
        <v>148</v>
      </c>
      <c r="AU619" s="260" t="s">
        <v>83</v>
      </c>
      <c r="AV619" s="12" t="s">
        <v>85</v>
      </c>
      <c r="AW619" s="12" t="s">
        <v>32</v>
      </c>
      <c r="AX619" s="12" t="s">
        <v>76</v>
      </c>
      <c r="AY619" s="260" t="s">
        <v>138</v>
      </c>
    </row>
    <row r="620" s="1" customFormat="1" ht="24" customHeight="1">
      <c r="B620" s="36"/>
      <c r="C620" s="224" t="s">
        <v>506</v>
      </c>
      <c r="D620" s="224" t="s">
        <v>140</v>
      </c>
      <c r="E620" s="225" t="s">
        <v>541</v>
      </c>
      <c r="F620" s="226" t="s">
        <v>542</v>
      </c>
      <c r="G620" s="227" t="s">
        <v>309</v>
      </c>
      <c r="H620" s="228">
        <v>3325.9949999999999</v>
      </c>
      <c r="I620" s="229"/>
      <c r="J620" s="230">
        <f>ROUND(I620*H620,2)</f>
        <v>0</v>
      </c>
      <c r="K620" s="226" t="s">
        <v>144</v>
      </c>
      <c r="L620" s="41"/>
      <c r="M620" s="231" t="s">
        <v>1</v>
      </c>
      <c r="N620" s="232" t="s">
        <v>41</v>
      </c>
      <c r="O620" s="84"/>
      <c r="P620" s="233">
        <f>O620*H620</f>
        <v>0</v>
      </c>
      <c r="Q620" s="233">
        <v>0</v>
      </c>
      <c r="R620" s="233">
        <f>Q620*H620</f>
        <v>0</v>
      </c>
      <c r="S620" s="233">
        <v>0</v>
      </c>
      <c r="T620" s="234">
        <f>S620*H620</f>
        <v>0</v>
      </c>
      <c r="AR620" s="235" t="s">
        <v>139</v>
      </c>
      <c r="AT620" s="235" t="s">
        <v>140</v>
      </c>
      <c r="AU620" s="235" t="s">
        <v>83</v>
      </c>
      <c r="AY620" s="15" t="s">
        <v>138</v>
      </c>
      <c r="BE620" s="236">
        <f>IF(N620="základní",J620,0)</f>
        <v>0</v>
      </c>
      <c r="BF620" s="236">
        <f>IF(N620="snížená",J620,0)</f>
        <v>0</v>
      </c>
      <c r="BG620" s="236">
        <f>IF(N620="zákl. přenesená",J620,0)</f>
        <v>0</v>
      </c>
      <c r="BH620" s="236">
        <f>IF(N620="sníž. přenesená",J620,0)</f>
        <v>0</v>
      </c>
      <c r="BI620" s="236">
        <f>IF(N620="nulová",J620,0)</f>
        <v>0</v>
      </c>
      <c r="BJ620" s="15" t="s">
        <v>83</v>
      </c>
      <c r="BK620" s="236">
        <f>ROUND(I620*H620,2)</f>
        <v>0</v>
      </c>
      <c r="BL620" s="15" t="s">
        <v>139</v>
      </c>
      <c r="BM620" s="235" t="s">
        <v>543</v>
      </c>
    </row>
    <row r="621" s="1" customFormat="1">
      <c r="B621" s="36"/>
      <c r="C621" s="37"/>
      <c r="D621" s="237" t="s">
        <v>146</v>
      </c>
      <c r="E621" s="37"/>
      <c r="F621" s="238" t="s">
        <v>544</v>
      </c>
      <c r="G621" s="37"/>
      <c r="H621" s="37"/>
      <c r="I621" s="149"/>
      <c r="J621" s="37"/>
      <c r="K621" s="37"/>
      <c r="L621" s="41"/>
      <c r="M621" s="239"/>
      <c r="N621" s="84"/>
      <c r="O621" s="84"/>
      <c r="P621" s="84"/>
      <c r="Q621" s="84"/>
      <c r="R621" s="84"/>
      <c r="S621" s="84"/>
      <c r="T621" s="85"/>
      <c r="AT621" s="15" t="s">
        <v>146</v>
      </c>
      <c r="AU621" s="15" t="s">
        <v>83</v>
      </c>
    </row>
    <row r="622" s="11" customFormat="1">
      <c r="B622" s="240"/>
      <c r="C622" s="241"/>
      <c r="D622" s="237" t="s">
        <v>148</v>
      </c>
      <c r="E622" s="242" t="s">
        <v>1</v>
      </c>
      <c r="F622" s="243" t="s">
        <v>149</v>
      </c>
      <c r="G622" s="241"/>
      <c r="H622" s="242" t="s">
        <v>1</v>
      </c>
      <c r="I622" s="244"/>
      <c r="J622" s="241"/>
      <c r="K622" s="241"/>
      <c r="L622" s="245"/>
      <c r="M622" s="246"/>
      <c r="N622" s="247"/>
      <c r="O622" s="247"/>
      <c r="P622" s="247"/>
      <c r="Q622" s="247"/>
      <c r="R622" s="247"/>
      <c r="S622" s="247"/>
      <c r="T622" s="248"/>
      <c r="AT622" s="249" t="s">
        <v>148</v>
      </c>
      <c r="AU622" s="249" t="s">
        <v>83</v>
      </c>
      <c r="AV622" s="11" t="s">
        <v>83</v>
      </c>
      <c r="AW622" s="11" t="s">
        <v>32</v>
      </c>
      <c r="AX622" s="11" t="s">
        <v>76</v>
      </c>
      <c r="AY622" s="249" t="s">
        <v>138</v>
      </c>
    </row>
    <row r="623" s="11" customFormat="1">
      <c r="B623" s="240"/>
      <c r="C623" s="241"/>
      <c r="D623" s="237" t="s">
        <v>148</v>
      </c>
      <c r="E623" s="242" t="s">
        <v>1</v>
      </c>
      <c r="F623" s="243" t="s">
        <v>191</v>
      </c>
      <c r="G623" s="241"/>
      <c r="H623" s="242" t="s">
        <v>1</v>
      </c>
      <c r="I623" s="244"/>
      <c r="J623" s="241"/>
      <c r="K623" s="241"/>
      <c r="L623" s="245"/>
      <c r="M623" s="246"/>
      <c r="N623" s="247"/>
      <c r="O623" s="247"/>
      <c r="P623" s="247"/>
      <c r="Q623" s="247"/>
      <c r="R623" s="247"/>
      <c r="S623" s="247"/>
      <c r="T623" s="248"/>
      <c r="AT623" s="249" t="s">
        <v>148</v>
      </c>
      <c r="AU623" s="249" t="s">
        <v>83</v>
      </c>
      <c r="AV623" s="11" t="s">
        <v>83</v>
      </c>
      <c r="AW623" s="11" t="s">
        <v>32</v>
      </c>
      <c r="AX623" s="11" t="s">
        <v>76</v>
      </c>
      <c r="AY623" s="249" t="s">
        <v>138</v>
      </c>
    </row>
    <row r="624" s="12" customFormat="1">
      <c r="B624" s="250"/>
      <c r="C624" s="251"/>
      <c r="D624" s="237" t="s">
        <v>148</v>
      </c>
      <c r="E624" s="252" t="s">
        <v>1</v>
      </c>
      <c r="F624" s="253" t="s">
        <v>490</v>
      </c>
      <c r="G624" s="251"/>
      <c r="H624" s="254">
        <v>3325.9949999999999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AT624" s="260" t="s">
        <v>148</v>
      </c>
      <c r="AU624" s="260" t="s">
        <v>83</v>
      </c>
      <c r="AV624" s="12" t="s">
        <v>85</v>
      </c>
      <c r="AW624" s="12" t="s">
        <v>32</v>
      </c>
      <c r="AX624" s="12" t="s">
        <v>76</v>
      </c>
      <c r="AY624" s="260" t="s">
        <v>138</v>
      </c>
    </row>
    <row r="625" s="1" customFormat="1" ht="24" customHeight="1">
      <c r="B625" s="36"/>
      <c r="C625" s="224" t="s">
        <v>519</v>
      </c>
      <c r="D625" s="224" t="s">
        <v>140</v>
      </c>
      <c r="E625" s="225" t="s">
        <v>545</v>
      </c>
      <c r="F625" s="226" t="s">
        <v>546</v>
      </c>
      <c r="G625" s="227" t="s">
        <v>309</v>
      </c>
      <c r="H625" s="228">
        <v>3325.9949999999999</v>
      </c>
      <c r="I625" s="229"/>
      <c r="J625" s="230">
        <f>ROUND(I625*H625,2)</f>
        <v>0</v>
      </c>
      <c r="K625" s="226" t="s">
        <v>144</v>
      </c>
      <c r="L625" s="41"/>
      <c r="M625" s="231" t="s">
        <v>1</v>
      </c>
      <c r="N625" s="232" t="s">
        <v>41</v>
      </c>
      <c r="O625" s="84"/>
      <c r="P625" s="233">
        <f>O625*H625</f>
        <v>0</v>
      </c>
      <c r="Q625" s="233">
        <v>0</v>
      </c>
      <c r="R625" s="233">
        <f>Q625*H625</f>
        <v>0</v>
      </c>
      <c r="S625" s="233">
        <v>0</v>
      </c>
      <c r="T625" s="234">
        <f>S625*H625</f>
        <v>0</v>
      </c>
      <c r="AR625" s="235" t="s">
        <v>139</v>
      </c>
      <c r="AT625" s="235" t="s">
        <v>140</v>
      </c>
      <c r="AU625" s="235" t="s">
        <v>83</v>
      </c>
      <c r="AY625" s="15" t="s">
        <v>138</v>
      </c>
      <c r="BE625" s="236">
        <f>IF(N625="základní",J625,0)</f>
        <v>0</v>
      </c>
      <c r="BF625" s="236">
        <f>IF(N625="snížená",J625,0)</f>
        <v>0</v>
      </c>
      <c r="BG625" s="236">
        <f>IF(N625="zákl. přenesená",J625,0)</f>
        <v>0</v>
      </c>
      <c r="BH625" s="236">
        <f>IF(N625="sníž. přenesená",J625,0)</f>
        <v>0</v>
      </c>
      <c r="BI625" s="236">
        <f>IF(N625="nulová",J625,0)</f>
        <v>0</v>
      </c>
      <c r="BJ625" s="15" t="s">
        <v>83</v>
      </c>
      <c r="BK625" s="236">
        <f>ROUND(I625*H625,2)</f>
        <v>0</v>
      </c>
      <c r="BL625" s="15" t="s">
        <v>139</v>
      </c>
      <c r="BM625" s="235" t="s">
        <v>547</v>
      </c>
    </row>
    <row r="626" s="1" customFormat="1">
      <c r="B626" s="36"/>
      <c r="C626" s="37"/>
      <c r="D626" s="237" t="s">
        <v>146</v>
      </c>
      <c r="E626" s="37"/>
      <c r="F626" s="238" t="s">
        <v>548</v>
      </c>
      <c r="G626" s="37"/>
      <c r="H626" s="37"/>
      <c r="I626" s="149"/>
      <c r="J626" s="37"/>
      <c r="K626" s="37"/>
      <c r="L626" s="41"/>
      <c r="M626" s="239"/>
      <c r="N626" s="84"/>
      <c r="O626" s="84"/>
      <c r="P626" s="84"/>
      <c r="Q626" s="84"/>
      <c r="R626" s="84"/>
      <c r="S626" s="84"/>
      <c r="T626" s="85"/>
      <c r="AT626" s="15" t="s">
        <v>146</v>
      </c>
      <c r="AU626" s="15" t="s">
        <v>83</v>
      </c>
    </row>
    <row r="627" s="11" customFormat="1">
      <c r="B627" s="240"/>
      <c r="C627" s="241"/>
      <c r="D627" s="237" t="s">
        <v>148</v>
      </c>
      <c r="E627" s="242" t="s">
        <v>1</v>
      </c>
      <c r="F627" s="243" t="s">
        <v>149</v>
      </c>
      <c r="G627" s="241"/>
      <c r="H627" s="242" t="s">
        <v>1</v>
      </c>
      <c r="I627" s="244"/>
      <c r="J627" s="241"/>
      <c r="K627" s="241"/>
      <c r="L627" s="245"/>
      <c r="M627" s="246"/>
      <c r="N627" s="247"/>
      <c r="O627" s="247"/>
      <c r="P627" s="247"/>
      <c r="Q627" s="247"/>
      <c r="R627" s="247"/>
      <c r="S627" s="247"/>
      <c r="T627" s="248"/>
      <c r="AT627" s="249" t="s">
        <v>148</v>
      </c>
      <c r="AU627" s="249" t="s">
        <v>83</v>
      </c>
      <c r="AV627" s="11" t="s">
        <v>83</v>
      </c>
      <c r="AW627" s="11" t="s">
        <v>32</v>
      </c>
      <c r="AX627" s="11" t="s">
        <v>76</v>
      </c>
      <c r="AY627" s="249" t="s">
        <v>138</v>
      </c>
    </row>
    <row r="628" s="11" customFormat="1">
      <c r="B628" s="240"/>
      <c r="C628" s="241"/>
      <c r="D628" s="237" t="s">
        <v>148</v>
      </c>
      <c r="E628" s="242" t="s">
        <v>1</v>
      </c>
      <c r="F628" s="243" t="s">
        <v>191</v>
      </c>
      <c r="G628" s="241"/>
      <c r="H628" s="242" t="s">
        <v>1</v>
      </c>
      <c r="I628" s="244"/>
      <c r="J628" s="241"/>
      <c r="K628" s="241"/>
      <c r="L628" s="245"/>
      <c r="M628" s="246"/>
      <c r="N628" s="247"/>
      <c r="O628" s="247"/>
      <c r="P628" s="247"/>
      <c r="Q628" s="247"/>
      <c r="R628" s="247"/>
      <c r="S628" s="247"/>
      <c r="T628" s="248"/>
      <c r="AT628" s="249" t="s">
        <v>148</v>
      </c>
      <c r="AU628" s="249" t="s">
        <v>83</v>
      </c>
      <c r="AV628" s="11" t="s">
        <v>83</v>
      </c>
      <c r="AW628" s="11" t="s">
        <v>32</v>
      </c>
      <c r="AX628" s="11" t="s">
        <v>76</v>
      </c>
      <c r="AY628" s="249" t="s">
        <v>138</v>
      </c>
    </row>
    <row r="629" s="12" customFormat="1">
      <c r="B629" s="250"/>
      <c r="C629" s="251"/>
      <c r="D629" s="237" t="s">
        <v>148</v>
      </c>
      <c r="E629" s="252" t="s">
        <v>1</v>
      </c>
      <c r="F629" s="253" t="s">
        <v>490</v>
      </c>
      <c r="G629" s="251"/>
      <c r="H629" s="254">
        <v>3325.9949999999999</v>
      </c>
      <c r="I629" s="255"/>
      <c r="J629" s="251"/>
      <c r="K629" s="251"/>
      <c r="L629" s="256"/>
      <c r="M629" s="257"/>
      <c r="N629" s="258"/>
      <c r="O629" s="258"/>
      <c r="P629" s="258"/>
      <c r="Q629" s="258"/>
      <c r="R629" s="258"/>
      <c r="S629" s="258"/>
      <c r="T629" s="259"/>
      <c r="AT629" s="260" t="s">
        <v>148</v>
      </c>
      <c r="AU629" s="260" t="s">
        <v>83</v>
      </c>
      <c r="AV629" s="12" t="s">
        <v>85</v>
      </c>
      <c r="AW629" s="12" t="s">
        <v>32</v>
      </c>
      <c r="AX629" s="12" t="s">
        <v>76</v>
      </c>
      <c r="AY629" s="260" t="s">
        <v>138</v>
      </c>
    </row>
    <row r="630" s="10" customFormat="1" ht="25.92" customHeight="1">
      <c r="B630" s="210"/>
      <c r="C630" s="211"/>
      <c r="D630" s="212" t="s">
        <v>75</v>
      </c>
      <c r="E630" s="213" t="s">
        <v>549</v>
      </c>
      <c r="F630" s="213" t="s">
        <v>550</v>
      </c>
      <c r="G630" s="211"/>
      <c r="H630" s="211"/>
      <c r="I630" s="214"/>
      <c r="J630" s="215">
        <f>BK630</f>
        <v>0</v>
      </c>
      <c r="K630" s="211"/>
      <c r="L630" s="216"/>
      <c r="M630" s="217"/>
      <c r="N630" s="218"/>
      <c r="O630" s="218"/>
      <c r="P630" s="219">
        <f>SUM(P631:P653)</f>
        <v>0</v>
      </c>
      <c r="Q630" s="218"/>
      <c r="R630" s="219">
        <f>SUM(R631:R653)</f>
        <v>21.389530500000003</v>
      </c>
      <c r="S630" s="218"/>
      <c r="T630" s="220">
        <f>SUM(T631:T653)</f>
        <v>0</v>
      </c>
      <c r="AR630" s="221" t="s">
        <v>83</v>
      </c>
      <c r="AT630" s="222" t="s">
        <v>75</v>
      </c>
      <c r="AU630" s="222" t="s">
        <v>76</v>
      </c>
      <c r="AY630" s="221" t="s">
        <v>138</v>
      </c>
      <c r="BK630" s="223">
        <f>SUM(BK631:BK653)</f>
        <v>0</v>
      </c>
    </row>
    <row r="631" s="1" customFormat="1" ht="24" customHeight="1">
      <c r="B631" s="36"/>
      <c r="C631" s="224" t="s">
        <v>551</v>
      </c>
      <c r="D631" s="224" t="s">
        <v>140</v>
      </c>
      <c r="E631" s="225" t="s">
        <v>552</v>
      </c>
      <c r="F631" s="226" t="s">
        <v>553</v>
      </c>
      <c r="G631" s="227" t="s">
        <v>143</v>
      </c>
      <c r="H631" s="228">
        <v>2879</v>
      </c>
      <c r="I631" s="229"/>
      <c r="J631" s="230">
        <f>ROUND(I631*H631,2)</f>
        <v>0</v>
      </c>
      <c r="K631" s="226" t="s">
        <v>144</v>
      </c>
      <c r="L631" s="41"/>
      <c r="M631" s="231" t="s">
        <v>1</v>
      </c>
      <c r="N631" s="232" t="s">
        <v>41</v>
      </c>
      <c r="O631" s="84"/>
      <c r="P631" s="233">
        <f>O631*H631</f>
        <v>0</v>
      </c>
      <c r="Q631" s="233">
        <v>2.0000000000000002E-05</v>
      </c>
      <c r="R631" s="233">
        <f>Q631*H631</f>
        <v>0.057580000000000006</v>
      </c>
      <c r="S631" s="233">
        <v>0</v>
      </c>
      <c r="T631" s="234">
        <f>S631*H631</f>
        <v>0</v>
      </c>
      <c r="AR631" s="235" t="s">
        <v>139</v>
      </c>
      <c r="AT631" s="235" t="s">
        <v>140</v>
      </c>
      <c r="AU631" s="235" t="s">
        <v>83</v>
      </c>
      <c r="AY631" s="15" t="s">
        <v>138</v>
      </c>
      <c r="BE631" s="236">
        <f>IF(N631="základní",J631,0)</f>
        <v>0</v>
      </c>
      <c r="BF631" s="236">
        <f>IF(N631="snížená",J631,0)</f>
        <v>0</v>
      </c>
      <c r="BG631" s="236">
        <f>IF(N631="zákl. přenesená",J631,0)</f>
        <v>0</v>
      </c>
      <c r="BH631" s="236">
        <f>IF(N631="sníž. přenesená",J631,0)</f>
        <v>0</v>
      </c>
      <c r="BI631" s="236">
        <f>IF(N631="nulová",J631,0)</f>
        <v>0</v>
      </c>
      <c r="BJ631" s="15" t="s">
        <v>83</v>
      </c>
      <c r="BK631" s="236">
        <f>ROUND(I631*H631,2)</f>
        <v>0</v>
      </c>
      <c r="BL631" s="15" t="s">
        <v>139</v>
      </c>
      <c r="BM631" s="235" t="s">
        <v>554</v>
      </c>
    </row>
    <row r="632" s="1" customFormat="1">
      <c r="B632" s="36"/>
      <c r="C632" s="37"/>
      <c r="D632" s="237" t="s">
        <v>146</v>
      </c>
      <c r="E632" s="37"/>
      <c r="F632" s="238" t="s">
        <v>555</v>
      </c>
      <c r="G632" s="37"/>
      <c r="H632" s="37"/>
      <c r="I632" s="149"/>
      <c r="J632" s="37"/>
      <c r="K632" s="37"/>
      <c r="L632" s="41"/>
      <c r="M632" s="239"/>
      <c r="N632" s="84"/>
      <c r="O632" s="84"/>
      <c r="P632" s="84"/>
      <c r="Q632" s="84"/>
      <c r="R632" s="84"/>
      <c r="S632" s="84"/>
      <c r="T632" s="85"/>
      <c r="AT632" s="15" t="s">
        <v>146</v>
      </c>
      <c r="AU632" s="15" t="s">
        <v>83</v>
      </c>
    </row>
    <row r="633" s="11" customFormat="1">
      <c r="B633" s="240"/>
      <c r="C633" s="241"/>
      <c r="D633" s="237" t="s">
        <v>148</v>
      </c>
      <c r="E633" s="242" t="s">
        <v>1</v>
      </c>
      <c r="F633" s="243" t="s">
        <v>149</v>
      </c>
      <c r="G633" s="241"/>
      <c r="H633" s="242" t="s">
        <v>1</v>
      </c>
      <c r="I633" s="244"/>
      <c r="J633" s="241"/>
      <c r="K633" s="241"/>
      <c r="L633" s="245"/>
      <c r="M633" s="246"/>
      <c r="N633" s="247"/>
      <c r="O633" s="247"/>
      <c r="P633" s="247"/>
      <c r="Q633" s="247"/>
      <c r="R633" s="247"/>
      <c r="S633" s="247"/>
      <c r="T633" s="248"/>
      <c r="AT633" s="249" t="s">
        <v>148</v>
      </c>
      <c r="AU633" s="249" t="s">
        <v>83</v>
      </c>
      <c r="AV633" s="11" t="s">
        <v>83</v>
      </c>
      <c r="AW633" s="11" t="s">
        <v>32</v>
      </c>
      <c r="AX633" s="11" t="s">
        <v>76</v>
      </c>
      <c r="AY633" s="249" t="s">
        <v>138</v>
      </c>
    </row>
    <row r="634" s="11" customFormat="1">
      <c r="B634" s="240"/>
      <c r="C634" s="241"/>
      <c r="D634" s="237" t="s">
        <v>148</v>
      </c>
      <c r="E634" s="242" t="s">
        <v>1</v>
      </c>
      <c r="F634" s="243" t="s">
        <v>191</v>
      </c>
      <c r="G634" s="241"/>
      <c r="H634" s="242" t="s">
        <v>1</v>
      </c>
      <c r="I634" s="244"/>
      <c r="J634" s="241"/>
      <c r="K634" s="241"/>
      <c r="L634" s="245"/>
      <c r="M634" s="246"/>
      <c r="N634" s="247"/>
      <c r="O634" s="247"/>
      <c r="P634" s="247"/>
      <c r="Q634" s="247"/>
      <c r="R634" s="247"/>
      <c r="S634" s="247"/>
      <c r="T634" s="248"/>
      <c r="AT634" s="249" t="s">
        <v>148</v>
      </c>
      <c r="AU634" s="249" t="s">
        <v>83</v>
      </c>
      <c r="AV634" s="11" t="s">
        <v>83</v>
      </c>
      <c r="AW634" s="11" t="s">
        <v>32</v>
      </c>
      <c r="AX634" s="11" t="s">
        <v>76</v>
      </c>
      <c r="AY634" s="249" t="s">
        <v>138</v>
      </c>
    </row>
    <row r="635" s="12" customFormat="1">
      <c r="B635" s="250"/>
      <c r="C635" s="251"/>
      <c r="D635" s="237" t="s">
        <v>148</v>
      </c>
      <c r="E635" s="252" t="s">
        <v>1</v>
      </c>
      <c r="F635" s="253" t="s">
        <v>556</v>
      </c>
      <c r="G635" s="251"/>
      <c r="H635" s="254">
        <v>1917</v>
      </c>
      <c r="I635" s="255"/>
      <c r="J635" s="251"/>
      <c r="K635" s="251"/>
      <c r="L635" s="256"/>
      <c r="M635" s="257"/>
      <c r="N635" s="258"/>
      <c r="O635" s="258"/>
      <c r="P635" s="258"/>
      <c r="Q635" s="258"/>
      <c r="R635" s="258"/>
      <c r="S635" s="258"/>
      <c r="T635" s="259"/>
      <c r="AT635" s="260" t="s">
        <v>148</v>
      </c>
      <c r="AU635" s="260" t="s">
        <v>83</v>
      </c>
      <c r="AV635" s="12" t="s">
        <v>85</v>
      </c>
      <c r="AW635" s="12" t="s">
        <v>32</v>
      </c>
      <c r="AX635" s="12" t="s">
        <v>76</v>
      </c>
      <c r="AY635" s="260" t="s">
        <v>138</v>
      </c>
    </row>
    <row r="636" s="11" customFormat="1">
      <c r="B636" s="240"/>
      <c r="C636" s="241"/>
      <c r="D636" s="237" t="s">
        <v>148</v>
      </c>
      <c r="E636" s="242" t="s">
        <v>1</v>
      </c>
      <c r="F636" s="243" t="s">
        <v>209</v>
      </c>
      <c r="G636" s="241"/>
      <c r="H636" s="242" t="s">
        <v>1</v>
      </c>
      <c r="I636" s="244"/>
      <c r="J636" s="241"/>
      <c r="K636" s="241"/>
      <c r="L636" s="245"/>
      <c r="M636" s="246"/>
      <c r="N636" s="247"/>
      <c r="O636" s="247"/>
      <c r="P636" s="247"/>
      <c r="Q636" s="247"/>
      <c r="R636" s="247"/>
      <c r="S636" s="247"/>
      <c r="T636" s="248"/>
      <c r="AT636" s="249" t="s">
        <v>148</v>
      </c>
      <c r="AU636" s="249" t="s">
        <v>83</v>
      </c>
      <c r="AV636" s="11" t="s">
        <v>83</v>
      </c>
      <c r="AW636" s="11" t="s">
        <v>32</v>
      </c>
      <c r="AX636" s="11" t="s">
        <v>76</v>
      </c>
      <c r="AY636" s="249" t="s">
        <v>138</v>
      </c>
    </row>
    <row r="637" s="12" customFormat="1">
      <c r="B637" s="250"/>
      <c r="C637" s="251"/>
      <c r="D637" s="237" t="s">
        <v>148</v>
      </c>
      <c r="E637" s="252" t="s">
        <v>1</v>
      </c>
      <c r="F637" s="253" t="s">
        <v>557</v>
      </c>
      <c r="G637" s="251"/>
      <c r="H637" s="254">
        <v>171</v>
      </c>
      <c r="I637" s="255"/>
      <c r="J637" s="251"/>
      <c r="K637" s="251"/>
      <c r="L637" s="256"/>
      <c r="M637" s="257"/>
      <c r="N637" s="258"/>
      <c r="O637" s="258"/>
      <c r="P637" s="258"/>
      <c r="Q637" s="258"/>
      <c r="R637" s="258"/>
      <c r="S637" s="258"/>
      <c r="T637" s="259"/>
      <c r="AT637" s="260" t="s">
        <v>148</v>
      </c>
      <c r="AU637" s="260" t="s">
        <v>83</v>
      </c>
      <c r="AV637" s="12" t="s">
        <v>85</v>
      </c>
      <c r="AW637" s="12" t="s">
        <v>32</v>
      </c>
      <c r="AX637" s="12" t="s">
        <v>76</v>
      </c>
      <c r="AY637" s="260" t="s">
        <v>138</v>
      </c>
    </row>
    <row r="638" s="11" customFormat="1">
      <c r="B638" s="240"/>
      <c r="C638" s="241"/>
      <c r="D638" s="237" t="s">
        <v>148</v>
      </c>
      <c r="E638" s="242" t="s">
        <v>1</v>
      </c>
      <c r="F638" s="243" t="s">
        <v>213</v>
      </c>
      <c r="G638" s="241"/>
      <c r="H638" s="242" t="s">
        <v>1</v>
      </c>
      <c r="I638" s="244"/>
      <c r="J638" s="241"/>
      <c r="K638" s="241"/>
      <c r="L638" s="245"/>
      <c r="M638" s="246"/>
      <c r="N638" s="247"/>
      <c r="O638" s="247"/>
      <c r="P638" s="247"/>
      <c r="Q638" s="247"/>
      <c r="R638" s="247"/>
      <c r="S638" s="247"/>
      <c r="T638" s="248"/>
      <c r="AT638" s="249" t="s">
        <v>148</v>
      </c>
      <c r="AU638" s="249" t="s">
        <v>83</v>
      </c>
      <c r="AV638" s="11" t="s">
        <v>83</v>
      </c>
      <c r="AW638" s="11" t="s">
        <v>32</v>
      </c>
      <c r="AX638" s="11" t="s">
        <v>76</v>
      </c>
      <c r="AY638" s="249" t="s">
        <v>138</v>
      </c>
    </row>
    <row r="639" s="12" customFormat="1">
      <c r="B639" s="250"/>
      <c r="C639" s="251"/>
      <c r="D639" s="237" t="s">
        <v>148</v>
      </c>
      <c r="E639" s="252" t="s">
        <v>1</v>
      </c>
      <c r="F639" s="253" t="s">
        <v>558</v>
      </c>
      <c r="G639" s="251"/>
      <c r="H639" s="254">
        <v>109</v>
      </c>
      <c r="I639" s="255"/>
      <c r="J639" s="251"/>
      <c r="K639" s="251"/>
      <c r="L639" s="256"/>
      <c r="M639" s="257"/>
      <c r="N639" s="258"/>
      <c r="O639" s="258"/>
      <c r="P639" s="258"/>
      <c r="Q639" s="258"/>
      <c r="R639" s="258"/>
      <c r="S639" s="258"/>
      <c r="T639" s="259"/>
      <c r="AT639" s="260" t="s">
        <v>148</v>
      </c>
      <c r="AU639" s="260" t="s">
        <v>83</v>
      </c>
      <c r="AV639" s="12" t="s">
        <v>85</v>
      </c>
      <c r="AW639" s="12" t="s">
        <v>32</v>
      </c>
      <c r="AX639" s="12" t="s">
        <v>76</v>
      </c>
      <c r="AY639" s="260" t="s">
        <v>138</v>
      </c>
    </row>
    <row r="640" s="11" customFormat="1">
      <c r="B640" s="240"/>
      <c r="C640" s="241"/>
      <c r="D640" s="237" t="s">
        <v>148</v>
      </c>
      <c r="E640" s="242" t="s">
        <v>1</v>
      </c>
      <c r="F640" s="243" t="s">
        <v>217</v>
      </c>
      <c r="G640" s="241"/>
      <c r="H640" s="242" t="s">
        <v>1</v>
      </c>
      <c r="I640" s="244"/>
      <c r="J640" s="241"/>
      <c r="K640" s="241"/>
      <c r="L640" s="245"/>
      <c r="M640" s="246"/>
      <c r="N640" s="247"/>
      <c r="O640" s="247"/>
      <c r="P640" s="247"/>
      <c r="Q640" s="247"/>
      <c r="R640" s="247"/>
      <c r="S640" s="247"/>
      <c r="T640" s="248"/>
      <c r="AT640" s="249" t="s">
        <v>148</v>
      </c>
      <c r="AU640" s="249" t="s">
        <v>83</v>
      </c>
      <c r="AV640" s="11" t="s">
        <v>83</v>
      </c>
      <c r="AW640" s="11" t="s">
        <v>32</v>
      </c>
      <c r="AX640" s="11" t="s">
        <v>76</v>
      </c>
      <c r="AY640" s="249" t="s">
        <v>138</v>
      </c>
    </row>
    <row r="641" s="12" customFormat="1">
      <c r="B641" s="250"/>
      <c r="C641" s="251"/>
      <c r="D641" s="237" t="s">
        <v>148</v>
      </c>
      <c r="E641" s="252" t="s">
        <v>1</v>
      </c>
      <c r="F641" s="253" t="s">
        <v>351</v>
      </c>
      <c r="G641" s="251"/>
      <c r="H641" s="254">
        <v>32</v>
      </c>
      <c r="I641" s="255"/>
      <c r="J641" s="251"/>
      <c r="K641" s="251"/>
      <c r="L641" s="256"/>
      <c r="M641" s="257"/>
      <c r="N641" s="258"/>
      <c r="O641" s="258"/>
      <c r="P641" s="258"/>
      <c r="Q641" s="258"/>
      <c r="R641" s="258"/>
      <c r="S641" s="258"/>
      <c r="T641" s="259"/>
      <c r="AT641" s="260" t="s">
        <v>148</v>
      </c>
      <c r="AU641" s="260" t="s">
        <v>83</v>
      </c>
      <c r="AV641" s="12" t="s">
        <v>85</v>
      </c>
      <c r="AW641" s="12" t="s">
        <v>32</v>
      </c>
      <c r="AX641" s="12" t="s">
        <v>76</v>
      </c>
      <c r="AY641" s="260" t="s">
        <v>138</v>
      </c>
    </row>
    <row r="642" s="11" customFormat="1">
      <c r="B642" s="240"/>
      <c r="C642" s="241"/>
      <c r="D642" s="237" t="s">
        <v>148</v>
      </c>
      <c r="E642" s="242" t="s">
        <v>1</v>
      </c>
      <c r="F642" s="243" t="s">
        <v>220</v>
      </c>
      <c r="G642" s="241"/>
      <c r="H642" s="242" t="s">
        <v>1</v>
      </c>
      <c r="I642" s="244"/>
      <c r="J642" s="241"/>
      <c r="K642" s="241"/>
      <c r="L642" s="245"/>
      <c r="M642" s="246"/>
      <c r="N642" s="247"/>
      <c r="O642" s="247"/>
      <c r="P642" s="247"/>
      <c r="Q642" s="247"/>
      <c r="R642" s="247"/>
      <c r="S642" s="247"/>
      <c r="T642" s="248"/>
      <c r="AT642" s="249" t="s">
        <v>148</v>
      </c>
      <c r="AU642" s="249" t="s">
        <v>83</v>
      </c>
      <c r="AV642" s="11" t="s">
        <v>83</v>
      </c>
      <c r="AW642" s="11" t="s">
        <v>32</v>
      </c>
      <c r="AX642" s="11" t="s">
        <v>76</v>
      </c>
      <c r="AY642" s="249" t="s">
        <v>138</v>
      </c>
    </row>
    <row r="643" s="12" customFormat="1">
      <c r="B643" s="250"/>
      <c r="C643" s="251"/>
      <c r="D643" s="237" t="s">
        <v>148</v>
      </c>
      <c r="E643" s="252" t="s">
        <v>1</v>
      </c>
      <c r="F643" s="253" t="s">
        <v>559</v>
      </c>
      <c r="G643" s="251"/>
      <c r="H643" s="254">
        <v>139</v>
      </c>
      <c r="I643" s="255"/>
      <c r="J643" s="251"/>
      <c r="K643" s="251"/>
      <c r="L643" s="256"/>
      <c r="M643" s="257"/>
      <c r="N643" s="258"/>
      <c r="O643" s="258"/>
      <c r="P643" s="258"/>
      <c r="Q643" s="258"/>
      <c r="R643" s="258"/>
      <c r="S643" s="258"/>
      <c r="T643" s="259"/>
      <c r="AT643" s="260" t="s">
        <v>148</v>
      </c>
      <c r="AU643" s="260" t="s">
        <v>83</v>
      </c>
      <c r="AV643" s="12" t="s">
        <v>85</v>
      </c>
      <c r="AW643" s="12" t="s">
        <v>32</v>
      </c>
      <c r="AX643" s="12" t="s">
        <v>76</v>
      </c>
      <c r="AY643" s="260" t="s">
        <v>138</v>
      </c>
    </row>
    <row r="644" s="11" customFormat="1">
      <c r="B644" s="240"/>
      <c r="C644" s="241"/>
      <c r="D644" s="237" t="s">
        <v>148</v>
      </c>
      <c r="E644" s="242" t="s">
        <v>1</v>
      </c>
      <c r="F644" s="243" t="s">
        <v>222</v>
      </c>
      <c r="G644" s="241"/>
      <c r="H644" s="242" t="s">
        <v>1</v>
      </c>
      <c r="I644" s="244"/>
      <c r="J644" s="241"/>
      <c r="K644" s="241"/>
      <c r="L644" s="245"/>
      <c r="M644" s="246"/>
      <c r="N644" s="247"/>
      <c r="O644" s="247"/>
      <c r="P644" s="247"/>
      <c r="Q644" s="247"/>
      <c r="R644" s="247"/>
      <c r="S644" s="247"/>
      <c r="T644" s="248"/>
      <c r="AT644" s="249" t="s">
        <v>148</v>
      </c>
      <c r="AU644" s="249" t="s">
        <v>83</v>
      </c>
      <c r="AV644" s="11" t="s">
        <v>83</v>
      </c>
      <c r="AW644" s="11" t="s">
        <v>32</v>
      </c>
      <c r="AX644" s="11" t="s">
        <v>76</v>
      </c>
      <c r="AY644" s="249" t="s">
        <v>138</v>
      </c>
    </row>
    <row r="645" s="12" customFormat="1">
      <c r="B645" s="250"/>
      <c r="C645" s="251"/>
      <c r="D645" s="237" t="s">
        <v>148</v>
      </c>
      <c r="E645" s="252" t="s">
        <v>1</v>
      </c>
      <c r="F645" s="253" t="s">
        <v>560</v>
      </c>
      <c r="G645" s="251"/>
      <c r="H645" s="254">
        <v>180</v>
      </c>
      <c r="I645" s="255"/>
      <c r="J645" s="251"/>
      <c r="K645" s="251"/>
      <c r="L645" s="256"/>
      <c r="M645" s="257"/>
      <c r="N645" s="258"/>
      <c r="O645" s="258"/>
      <c r="P645" s="258"/>
      <c r="Q645" s="258"/>
      <c r="R645" s="258"/>
      <c r="S645" s="258"/>
      <c r="T645" s="259"/>
      <c r="AT645" s="260" t="s">
        <v>148</v>
      </c>
      <c r="AU645" s="260" t="s">
        <v>83</v>
      </c>
      <c r="AV645" s="12" t="s">
        <v>85</v>
      </c>
      <c r="AW645" s="12" t="s">
        <v>32</v>
      </c>
      <c r="AX645" s="12" t="s">
        <v>76</v>
      </c>
      <c r="AY645" s="260" t="s">
        <v>138</v>
      </c>
    </row>
    <row r="646" s="11" customFormat="1">
      <c r="B646" s="240"/>
      <c r="C646" s="241"/>
      <c r="D646" s="237" t="s">
        <v>148</v>
      </c>
      <c r="E646" s="242" t="s">
        <v>1</v>
      </c>
      <c r="F646" s="243" t="s">
        <v>225</v>
      </c>
      <c r="G646" s="241"/>
      <c r="H646" s="242" t="s">
        <v>1</v>
      </c>
      <c r="I646" s="244"/>
      <c r="J646" s="241"/>
      <c r="K646" s="241"/>
      <c r="L646" s="245"/>
      <c r="M646" s="246"/>
      <c r="N646" s="247"/>
      <c r="O646" s="247"/>
      <c r="P646" s="247"/>
      <c r="Q646" s="247"/>
      <c r="R646" s="247"/>
      <c r="S646" s="247"/>
      <c r="T646" s="248"/>
      <c r="AT646" s="249" t="s">
        <v>148</v>
      </c>
      <c r="AU646" s="249" t="s">
        <v>83</v>
      </c>
      <c r="AV646" s="11" t="s">
        <v>83</v>
      </c>
      <c r="AW646" s="11" t="s">
        <v>32</v>
      </c>
      <c r="AX646" s="11" t="s">
        <v>76</v>
      </c>
      <c r="AY646" s="249" t="s">
        <v>138</v>
      </c>
    </row>
    <row r="647" s="12" customFormat="1">
      <c r="B647" s="250"/>
      <c r="C647" s="251"/>
      <c r="D647" s="237" t="s">
        <v>148</v>
      </c>
      <c r="E647" s="252" t="s">
        <v>1</v>
      </c>
      <c r="F647" s="253" t="s">
        <v>561</v>
      </c>
      <c r="G647" s="251"/>
      <c r="H647" s="254">
        <v>237</v>
      </c>
      <c r="I647" s="255"/>
      <c r="J647" s="251"/>
      <c r="K647" s="251"/>
      <c r="L647" s="256"/>
      <c r="M647" s="257"/>
      <c r="N647" s="258"/>
      <c r="O647" s="258"/>
      <c r="P647" s="258"/>
      <c r="Q647" s="258"/>
      <c r="R647" s="258"/>
      <c r="S647" s="258"/>
      <c r="T647" s="259"/>
      <c r="AT647" s="260" t="s">
        <v>148</v>
      </c>
      <c r="AU647" s="260" t="s">
        <v>83</v>
      </c>
      <c r="AV647" s="12" t="s">
        <v>85</v>
      </c>
      <c r="AW647" s="12" t="s">
        <v>32</v>
      </c>
      <c r="AX647" s="12" t="s">
        <v>76</v>
      </c>
      <c r="AY647" s="260" t="s">
        <v>138</v>
      </c>
    </row>
    <row r="648" s="11" customFormat="1">
      <c r="B648" s="240"/>
      <c r="C648" s="241"/>
      <c r="D648" s="237" t="s">
        <v>148</v>
      </c>
      <c r="E648" s="242" t="s">
        <v>1</v>
      </c>
      <c r="F648" s="243" t="s">
        <v>228</v>
      </c>
      <c r="G648" s="241"/>
      <c r="H648" s="242" t="s">
        <v>1</v>
      </c>
      <c r="I648" s="244"/>
      <c r="J648" s="241"/>
      <c r="K648" s="241"/>
      <c r="L648" s="245"/>
      <c r="M648" s="246"/>
      <c r="N648" s="247"/>
      <c r="O648" s="247"/>
      <c r="P648" s="247"/>
      <c r="Q648" s="247"/>
      <c r="R648" s="247"/>
      <c r="S648" s="247"/>
      <c r="T648" s="248"/>
      <c r="AT648" s="249" t="s">
        <v>148</v>
      </c>
      <c r="AU648" s="249" t="s">
        <v>83</v>
      </c>
      <c r="AV648" s="11" t="s">
        <v>83</v>
      </c>
      <c r="AW648" s="11" t="s">
        <v>32</v>
      </c>
      <c r="AX648" s="11" t="s">
        <v>76</v>
      </c>
      <c r="AY648" s="249" t="s">
        <v>138</v>
      </c>
    </row>
    <row r="649" s="12" customFormat="1">
      <c r="B649" s="250"/>
      <c r="C649" s="251"/>
      <c r="D649" s="237" t="s">
        <v>148</v>
      </c>
      <c r="E649" s="252" t="s">
        <v>1</v>
      </c>
      <c r="F649" s="253" t="s">
        <v>562</v>
      </c>
      <c r="G649" s="251"/>
      <c r="H649" s="254">
        <v>94</v>
      </c>
      <c r="I649" s="255"/>
      <c r="J649" s="251"/>
      <c r="K649" s="251"/>
      <c r="L649" s="256"/>
      <c r="M649" s="257"/>
      <c r="N649" s="258"/>
      <c r="O649" s="258"/>
      <c r="P649" s="258"/>
      <c r="Q649" s="258"/>
      <c r="R649" s="258"/>
      <c r="S649" s="258"/>
      <c r="T649" s="259"/>
      <c r="AT649" s="260" t="s">
        <v>148</v>
      </c>
      <c r="AU649" s="260" t="s">
        <v>83</v>
      </c>
      <c r="AV649" s="12" t="s">
        <v>85</v>
      </c>
      <c r="AW649" s="12" t="s">
        <v>32</v>
      </c>
      <c r="AX649" s="12" t="s">
        <v>76</v>
      </c>
      <c r="AY649" s="260" t="s">
        <v>138</v>
      </c>
    </row>
    <row r="650" s="1" customFormat="1" ht="24" customHeight="1">
      <c r="B650" s="36"/>
      <c r="C650" s="261" t="s">
        <v>563</v>
      </c>
      <c r="D650" s="261" t="s">
        <v>391</v>
      </c>
      <c r="E650" s="262" t="s">
        <v>564</v>
      </c>
      <c r="F650" s="263" t="s">
        <v>565</v>
      </c>
      <c r="G650" s="264" t="s">
        <v>143</v>
      </c>
      <c r="H650" s="265">
        <v>2922.1849999999999</v>
      </c>
      <c r="I650" s="266"/>
      <c r="J650" s="267">
        <f>ROUND(I650*H650,2)</f>
        <v>0</v>
      </c>
      <c r="K650" s="263" t="s">
        <v>1</v>
      </c>
      <c r="L650" s="268"/>
      <c r="M650" s="269" t="s">
        <v>1</v>
      </c>
      <c r="N650" s="270" t="s">
        <v>41</v>
      </c>
      <c r="O650" s="84"/>
      <c r="P650" s="233">
        <f>O650*H650</f>
        <v>0</v>
      </c>
      <c r="Q650" s="233">
        <v>0.0073000000000000001</v>
      </c>
      <c r="R650" s="233">
        <f>Q650*H650</f>
        <v>21.331950500000001</v>
      </c>
      <c r="S650" s="233">
        <v>0</v>
      </c>
      <c r="T650" s="234">
        <f>S650*H650</f>
        <v>0</v>
      </c>
      <c r="AR650" s="235" t="s">
        <v>168</v>
      </c>
      <c r="AT650" s="235" t="s">
        <v>391</v>
      </c>
      <c r="AU650" s="235" t="s">
        <v>83</v>
      </c>
      <c r="AY650" s="15" t="s">
        <v>138</v>
      </c>
      <c r="BE650" s="236">
        <f>IF(N650="základní",J650,0)</f>
        <v>0</v>
      </c>
      <c r="BF650" s="236">
        <f>IF(N650="snížená",J650,0)</f>
        <v>0</v>
      </c>
      <c r="BG650" s="236">
        <f>IF(N650="zákl. přenesená",J650,0)</f>
        <v>0</v>
      </c>
      <c r="BH650" s="236">
        <f>IF(N650="sníž. přenesená",J650,0)</f>
        <v>0</v>
      </c>
      <c r="BI650" s="236">
        <f>IF(N650="nulová",J650,0)</f>
        <v>0</v>
      </c>
      <c r="BJ650" s="15" t="s">
        <v>83</v>
      </c>
      <c r="BK650" s="236">
        <f>ROUND(I650*H650,2)</f>
        <v>0</v>
      </c>
      <c r="BL650" s="15" t="s">
        <v>139</v>
      </c>
      <c r="BM650" s="235" t="s">
        <v>566</v>
      </c>
    </row>
    <row r="651" s="1" customFormat="1">
      <c r="B651" s="36"/>
      <c r="C651" s="37"/>
      <c r="D651" s="237" t="s">
        <v>146</v>
      </c>
      <c r="E651" s="37"/>
      <c r="F651" s="238" t="s">
        <v>567</v>
      </c>
      <c r="G651" s="37"/>
      <c r="H651" s="37"/>
      <c r="I651" s="149"/>
      <c r="J651" s="37"/>
      <c r="K651" s="37"/>
      <c r="L651" s="41"/>
      <c r="M651" s="239"/>
      <c r="N651" s="84"/>
      <c r="O651" s="84"/>
      <c r="P651" s="84"/>
      <c r="Q651" s="84"/>
      <c r="R651" s="84"/>
      <c r="S651" s="84"/>
      <c r="T651" s="85"/>
      <c r="AT651" s="15" t="s">
        <v>146</v>
      </c>
      <c r="AU651" s="15" t="s">
        <v>83</v>
      </c>
    </row>
    <row r="652" s="1" customFormat="1">
      <c r="B652" s="36"/>
      <c r="C652" s="37"/>
      <c r="D652" s="237" t="s">
        <v>568</v>
      </c>
      <c r="E652" s="37"/>
      <c r="F652" s="271" t="s">
        <v>569</v>
      </c>
      <c r="G652" s="37"/>
      <c r="H652" s="37"/>
      <c r="I652" s="149"/>
      <c r="J652" s="37"/>
      <c r="K652" s="37"/>
      <c r="L652" s="41"/>
      <c r="M652" s="239"/>
      <c r="N652" s="84"/>
      <c r="O652" s="84"/>
      <c r="P652" s="84"/>
      <c r="Q652" s="84"/>
      <c r="R652" s="84"/>
      <c r="S652" s="84"/>
      <c r="T652" s="85"/>
      <c r="AT652" s="15" t="s">
        <v>568</v>
      </c>
      <c r="AU652" s="15" t="s">
        <v>83</v>
      </c>
    </row>
    <row r="653" s="12" customFormat="1">
      <c r="B653" s="250"/>
      <c r="C653" s="251"/>
      <c r="D653" s="237" t="s">
        <v>148</v>
      </c>
      <c r="E653" s="251"/>
      <c r="F653" s="253" t="s">
        <v>570</v>
      </c>
      <c r="G653" s="251"/>
      <c r="H653" s="254">
        <v>2922.1849999999999</v>
      </c>
      <c r="I653" s="255"/>
      <c r="J653" s="251"/>
      <c r="K653" s="251"/>
      <c r="L653" s="256"/>
      <c r="M653" s="257"/>
      <c r="N653" s="258"/>
      <c r="O653" s="258"/>
      <c r="P653" s="258"/>
      <c r="Q653" s="258"/>
      <c r="R653" s="258"/>
      <c r="S653" s="258"/>
      <c r="T653" s="259"/>
      <c r="AT653" s="260" t="s">
        <v>148</v>
      </c>
      <c r="AU653" s="260" t="s">
        <v>83</v>
      </c>
      <c r="AV653" s="12" t="s">
        <v>85</v>
      </c>
      <c r="AW653" s="12" t="s">
        <v>4</v>
      </c>
      <c r="AX653" s="12" t="s">
        <v>83</v>
      </c>
      <c r="AY653" s="260" t="s">
        <v>138</v>
      </c>
    </row>
    <row r="654" s="10" customFormat="1" ht="25.92" customHeight="1">
      <c r="B654" s="210"/>
      <c r="C654" s="211"/>
      <c r="D654" s="212" t="s">
        <v>75</v>
      </c>
      <c r="E654" s="213" t="s">
        <v>571</v>
      </c>
      <c r="F654" s="213" t="s">
        <v>572</v>
      </c>
      <c r="G654" s="211"/>
      <c r="H654" s="211"/>
      <c r="I654" s="214"/>
      <c r="J654" s="215">
        <f>BK654</f>
        <v>0</v>
      </c>
      <c r="K654" s="211"/>
      <c r="L654" s="216"/>
      <c r="M654" s="217"/>
      <c r="N654" s="218"/>
      <c r="O654" s="218"/>
      <c r="P654" s="219">
        <f>SUM(P655:P721)</f>
        <v>0</v>
      </c>
      <c r="Q654" s="218"/>
      <c r="R654" s="219">
        <f>SUM(R655:R721)</f>
        <v>25.298280000000002</v>
      </c>
      <c r="S654" s="218"/>
      <c r="T654" s="220">
        <f>SUM(T655:T721)</f>
        <v>0</v>
      </c>
      <c r="AR654" s="221" t="s">
        <v>83</v>
      </c>
      <c r="AT654" s="222" t="s">
        <v>75</v>
      </c>
      <c r="AU654" s="222" t="s">
        <v>76</v>
      </c>
      <c r="AY654" s="221" t="s">
        <v>138</v>
      </c>
      <c r="BK654" s="223">
        <f>SUM(BK655:BK721)</f>
        <v>0</v>
      </c>
    </row>
    <row r="655" s="1" customFormat="1" ht="16.5" customHeight="1">
      <c r="B655" s="36"/>
      <c r="C655" s="224" t="s">
        <v>573</v>
      </c>
      <c r="D655" s="224" t="s">
        <v>140</v>
      </c>
      <c r="E655" s="225" t="s">
        <v>574</v>
      </c>
      <c r="F655" s="226" t="s">
        <v>575</v>
      </c>
      <c r="G655" s="227" t="s">
        <v>143</v>
      </c>
      <c r="H655" s="228">
        <v>2879</v>
      </c>
      <c r="I655" s="229"/>
      <c r="J655" s="230">
        <f>ROUND(I655*H655,2)</f>
        <v>0</v>
      </c>
      <c r="K655" s="226" t="s">
        <v>1</v>
      </c>
      <c r="L655" s="41"/>
      <c r="M655" s="231" t="s">
        <v>1</v>
      </c>
      <c r="N655" s="232" t="s">
        <v>41</v>
      </c>
      <c r="O655" s="84"/>
      <c r="P655" s="233">
        <f>O655*H655</f>
        <v>0</v>
      </c>
      <c r="Q655" s="233">
        <v>0</v>
      </c>
      <c r="R655" s="233">
        <f>Q655*H655</f>
        <v>0</v>
      </c>
      <c r="S655" s="233">
        <v>0</v>
      </c>
      <c r="T655" s="234">
        <f>S655*H655</f>
        <v>0</v>
      </c>
      <c r="AR655" s="235" t="s">
        <v>139</v>
      </c>
      <c r="AT655" s="235" t="s">
        <v>140</v>
      </c>
      <c r="AU655" s="235" t="s">
        <v>83</v>
      </c>
      <c r="AY655" s="15" t="s">
        <v>138</v>
      </c>
      <c r="BE655" s="236">
        <f>IF(N655="základní",J655,0)</f>
        <v>0</v>
      </c>
      <c r="BF655" s="236">
        <f>IF(N655="snížená",J655,0)</f>
        <v>0</v>
      </c>
      <c r="BG655" s="236">
        <f>IF(N655="zákl. přenesená",J655,0)</f>
        <v>0</v>
      </c>
      <c r="BH655" s="236">
        <f>IF(N655="sníž. přenesená",J655,0)</f>
        <v>0</v>
      </c>
      <c r="BI655" s="236">
        <f>IF(N655="nulová",J655,0)</f>
        <v>0</v>
      </c>
      <c r="BJ655" s="15" t="s">
        <v>83</v>
      </c>
      <c r="BK655" s="236">
        <f>ROUND(I655*H655,2)</f>
        <v>0</v>
      </c>
      <c r="BL655" s="15" t="s">
        <v>139</v>
      </c>
      <c r="BM655" s="235" t="s">
        <v>576</v>
      </c>
    </row>
    <row r="656" s="1" customFormat="1">
      <c r="B656" s="36"/>
      <c r="C656" s="37"/>
      <c r="D656" s="237" t="s">
        <v>146</v>
      </c>
      <c r="E656" s="37"/>
      <c r="F656" s="238" t="s">
        <v>577</v>
      </c>
      <c r="G656" s="37"/>
      <c r="H656" s="37"/>
      <c r="I656" s="149"/>
      <c r="J656" s="37"/>
      <c r="K656" s="37"/>
      <c r="L656" s="41"/>
      <c r="M656" s="239"/>
      <c r="N656" s="84"/>
      <c r="O656" s="84"/>
      <c r="P656" s="84"/>
      <c r="Q656" s="84"/>
      <c r="R656" s="84"/>
      <c r="S656" s="84"/>
      <c r="T656" s="85"/>
      <c r="AT656" s="15" t="s">
        <v>146</v>
      </c>
      <c r="AU656" s="15" t="s">
        <v>83</v>
      </c>
    </row>
    <row r="657" s="11" customFormat="1">
      <c r="B657" s="240"/>
      <c r="C657" s="241"/>
      <c r="D657" s="237" t="s">
        <v>148</v>
      </c>
      <c r="E657" s="242" t="s">
        <v>1</v>
      </c>
      <c r="F657" s="243" t="s">
        <v>578</v>
      </c>
      <c r="G657" s="241"/>
      <c r="H657" s="242" t="s">
        <v>1</v>
      </c>
      <c r="I657" s="244"/>
      <c r="J657" s="241"/>
      <c r="K657" s="241"/>
      <c r="L657" s="245"/>
      <c r="M657" s="246"/>
      <c r="N657" s="247"/>
      <c r="O657" s="247"/>
      <c r="P657" s="247"/>
      <c r="Q657" s="247"/>
      <c r="R657" s="247"/>
      <c r="S657" s="247"/>
      <c r="T657" s="248"/>
      <c r="AT657" s="249" t="s">
        <v>148</v>
      </c>
      <c r="AU657" s="249" t="s">
        <v>83</v>
      </c>
      <c r="AV657" s="11" t="s">
        <v>83</v>
      </c>
      <c r="AW657" s="11" t="s">
        <v>32</v>
      </c>
      <c r="AX657" s="11" t="s">
        <v>76</v>
      </c>
      <c r="AY657" s="249" t="s">
        <v>138</v>
      </c>
    </row>
    <row r="658" s="12" customFormat="1">
      <c r="B658" s="250"/>
      <c r="C658" s="251"/>
      <c r="D658" s="237" t="s">
        <v>148</v>
      </c>
      <c r="E658" s="252" t="s">
        <v>1</v>
      </c>
      <c r="F658" s="253" t="s">
        <v>556</v>
      </c>
      <c r="G658" s="251"/>
      <c r="H658" s="254">
        <v>1917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AT658" s="260" t="s">
        <v>148</v>
      </c>
      <c r="AU658" s="260" t="s">
        <v>83</v>
      </c>
      <c r="AV658" s="12" t="s">
        <v>85</v>
      </c>
      <c r="AW658" s="12" t="s">
        <v>32</v>
      </c>
      <c r="AX658" s="12" t="s">
        <v>76</v>
      </c>
      <c r="AY658" s="260" t="s">
        <v>138</v>
      </c>
    </row>
    <row r="659" s="11" customFormat="1">
      <c r="B659" s="240"/>
      <c r="C659" s="241"/>
      <c r="D659" s="237" t="s">
        <v>148</v>
      </c>
      <c r="E659" s="242" t="s">
        <v>1</v>
      </c>
      <c r="F659" s="243" t="s">
        <v>167</v>
      </c>
      <c r="G659" s="241"/>
      <c r="H659" s="242" t="s">
        <v>1</v>
      </c>
      <c r="I659" s="244"/>
      <c r="J659" s="241"/>
      <c r="K659" s="241"/>
      <c r="L659" s="245"/>
      <c r="M659" s="246"/>
      <c r="N659" s="247"/>
      <c r="O659" s="247"/>
      <c r="P659" s="247"/>
      <c r="Q659" s="247"/>
      <c r="R659" s="247"/>
      <c r="S659" s="247"/>
      <c r="T659" s="248"/>
      <c r="AT659" s="249" t="s">
        <v>148</v>
      </c>
      <c r="AU659" s="249" t="s">
        <v>83</v>
      </c>
      <c r="AV659" s="11" t="s">
        <v>83</v>
      </c>
      <c r="AW659" s="11" t="s">
        <v>32</v>
      </c>
      <c r="AX659" s="11" t="s">
        <v>76</v>
      </c>
      <c r="AY659" s="249" t="s">
        <v>138</v>
      </c>
    </row>
    <row r="660" s="12" customFormat="1">
      <c r="B660" s="250"/>
      <c r="C660" s="251"/>
      <c r="D660" s="237" t="s">
        <v>148</v>
      </c>
      <c r="E660" s="252" t="s">
        <v>1</v>
      </c>
      <c r="F660" s="253" t="s">
        <v>557</v>
      </c>
      <c r="G660" s="251"/>
      <c r="H660" s="254">
        <v>171</v>
      </c>
      <c r="I660" s="255"/>
      <c r="J660" s="251"/>
      <c r="K660" s="251"/>
      <c r="L660" s="256"/>
      <c r="M660" s="257"/>
      <c r="N660" s="258"/>
      <c r="O660" s="258"/>
      <c r="P660" s="258"/>
      <c r="Q660" s="258"/>
      <c r="R660" s="258"/>
      <c r="S660" s="258"/>
      <c r="T660" s="259"/>
      <c r="AT660" s="260" t="s">
        <v>148</v>
      </c>
      <c r="AU660" s="260" t="s">
        <v>83</v>
      </c>
      <c r="AV660" s="12" t="s">
        <v>85</v>
      </c>
      <c r="AW660" s="12" t="s">
        <v>32</v>
      </c>
      <c r="AX660" s="12" t="s">
        <v>76</v>
      </c>
      <c r="AY660" s="260" t="s">
        <v>138</v>
      </c>
    </row>
    <row r="661" s="11" customFormat="1">
      <c r="B661" s="240"/>
      <c r="C661" s="241"/>
      <c r="D661" s="237" t="s">
        <v>148</v>
      </c>
      <c r="E661" s="242" t="s">
        <v>1</v>
      </c>
      <c r="F661" s="243" t="s">
        <v>163</v>
      </c>
      <c r="G661" s="241"/>
      <c r="H661" s="242" t="s">
        <v>1</v>
      </c>
      <c r="I661" s="244"/>
      <c r="J661" s="241"/>
      <c r="K661" s="241"/>
      <c r="L661" s="245"/>
      <c r="M661" s="246"/>
      <c r="N661" s="247"/>
      <c r="O661" s="247"/>
      <c r="P661" s="247"/>
      <c r="Q661" s="247"/>
      <c r="R661" s="247"/>
      <c r="S661" s="247"/>
      <c r="T661" s="248"/>
      <c r="AT661" s="249" t="s">
        <v>148</v>
      </c>
      <c r="AU661" s="249" t="s">
        <v>83</v>
      </c>
      <c r="AV661" s="11" t="s">
        <v>83</v>
      </c>
      <c r="AW661" s="11" t="s">
        <v>32</v>
      </c>
      <c r="AX661" s="11" t="s">
        <v>76</v>
      </c>
      <c r="AY661" s="249" t="s">
        <v>138</v>
      </c>
    </row>
    <row r="662" s="12" customFormat="1">
      <c r="B662" s="250"/>
      <c r="C662" s="251"/>
      <c r="D662" s="237" t="s">
        <v>148</v>
      </c>
      <c r="E662" s="252" t="s">
        <v>1</v>
      </c>
      <c r="F662" s="253" t="s">
        <v>579</v>
      </c>
      <c r="G662" s="251"/>
      <c r="H662" s="254">
        <v>109</v>
      </c>
      <c r="I662" s="255"/>
      <c r="J662" s="251"/>
      <c r="K662" s="251"/>
      <c r="L662" s="256"/>
      <c r="M662" s="257"/>
      <c r="N662" s="258"/>
      <c r="O662" s="258"/>
      <c r="P662" s="258"/>
      <c r="Q662" s="258"/>
      <c r="R662" s="258"/>
      <c r="S662" s="258"/>
      <c r="T662" s="259"/>
      <c r="AT662" s="260" t="s">
        <v>148</v>
      </c>
      <c r="AU662" s="260" t="s">
        <v>83</v>
      </c>
      <c r="AV662" s="12" t="s">
        <v>85</v>
      </c>
      <c r="AW662" s="12" t="s">
        <v>32</v>
      </c>
      <c r="AX662" s="12" t="s">
        <v>76</v>
      </c>
      <c r="AY662" s="260" t="s">
        <v>138</v>
      </c>
    </row>
    <row r="663" s="11" customFormat="1">
      <c r="B663" s="240"/>
      <c r="C663" s="241"/>
      <c r="D663" s="237" t="s">
        <v>148</v>
      </c>
      <c r="E663" s="242" t="s">
        <v>1</v>
      </c>
      <c r="F663" s="243" t="s">
        <v>164</v>
      </c>
      <c r="G663" s="241"/>
      <c r="H663" s="242" t="s">
        <v>1</v>
      </c>
      <c r="I663" s="244"/>
      <c r="J663" s="241"/>
      <c r="K663" s="241"/>
      <c r="L663" s="245"/>
      <c r="M663" s="246"/>
      <c r="N663" s="247"/>
      <c r="O663" s="247"/>
      <c r="P663" s="247"/>
      <c r="Q663" s="247"/>
      <c r="R663" s="247"/>
      <c r="S663" s="247"/>
      <c r="T663" s="248"/>
      <c r="AT663" s="249" t="s">
        <v>148</v>
      </c>
      <c r="AU663" s="249" t="s">
        <v>83</v>
      </c>
      <c r="AV663" s="11" t="s">
        <v>83</v>
      </c>
      <c r="AW663" s="11" t="s">
        <v>32</v>
      </c>
      <c r="AX663" s="11" t="s">
        <v>76</v>
      </c>
      <c r="AY663" s="249" t="s">
        <v>138</v>
      </c>
    </row>
    <row r="664" s="12" customFormat="1">
      <c r="B664" s="250"/>
      <c r="C664" s="251"/>
      <c r="D664" s="237" t="s">
        <v>148</v>
      </c>
      <c r="E664" s="252" t="s">
        <v>1</v>
      </c>
      <c r="F664" s="253" t="s">
        <v>351</v>
      </c>
      <c r="G664" s="251"/>
      <c r="H664" s="254">
        <v>32</v>
      </c>
      <c r="I664" s="255"/>
      <c r="J664" s="251"/>
      <c r="K664" s="251"/>
      <c r="L664" s="256"/>
      <c r="M664" s="257"/>
      <c r="N664" s="258"/>
      <c r="O664" s="258"/>
      <c r="P664" s="258"/>
      <c r="Q664" s="258"/>
      <c r="R664" s="258"/>
      <c r="S664" s="258"/>
      <c r="T664" s="259"/>
      <c r="AT664" s="260" t="s">
        <v>148</v>
      </c>
      <c r="AU664" s="260" t="s">
        <v>83</v>
      </c>
      <c r="AV664" s="12" t="s">
        <v>85</v>
      </c>
      <c r="AW664" s="12" t="s">
        <v>32</v>
      </c>
      <c r="AX664" s="12" t="s">
        <v>76</v>
      </c>
      <c r="AY664" s="260" t="s">
        <v>138</v>
      </c>
    </row>
    <row r="665" s="11" customFormat="1">
      <c r="B665" s="240"/>
      <c r="C665" s="241"/>
      <c r="D665" s="237" t="s">
        <v>148</v>
      </c>
      <c r="E665" s="242" t="s">
        <v>1</v>
      </c>
      <c r="F665" s="243" t="s">
        <v>166</v>
      </c>
      <c r="G665" s="241"/>
      <c r="H665" s="242" t="s">
        <v>1</v>
      </c>
      <c r="I665" s="244"/>
      <c r="J665" s="241"/>
      <c r="K665" s="241"/>
      <c r="L665" s="245"/>
      <c r="M665" s="246"/>
      <c r="N665" s="247"/>
      <c r="O665" s="247"/>
      <c r="P665" s="247"/>
      <c r="Q665" s="247"/>
      <c r="R665" s="247"/>
      <c r="S665" s="247"/>
      <c r="T665" s="248"/>
      <c r="AT665" s="249" t="s">
        <v>148</v>
      </c>
      <c r="AU665" s="249" t="s">
        <v>83</v>
      </c>
      <c r="AV665" s="11" t="s">
        <v>83</v>
      </c>
      <c r="AW665" s="11" t="s">
        <v>32</v>
      </c>
      <c r="AX665" s="11" t="s">
        <v>76</v>
      </c>
      <c r="AY665" s="249" t="s">
        <v>138</v>
      </c>
    </row>
    <row r="666" s="12" customFormat="1">
      <c r="B666" s="250"/>
      <c r="C666" s="251"/>
      <c r="D666" s="237" t="s">
        <v>148</v>
      </c>
      <c r="E666" s="252" t="s">
        <v>1</v>
      </c>
      <c r="F666" s="253" t="s">
        <v>580</v>
      </c>
      <c r="G666" s="251"/>
      <c r="H666" s="254">
        <v>139</v>
      </c>
      <c r="I666" s="255"/>
      <c r="J666" s="251"/>
      <c r="K666" s="251"/>
      <c r="L666" s="256"/>
      <c r="M666" s="257"/>
      <c r="N666" s="258"/>
      <c r="O666" s="258"/>
      <c r="P666" s="258"/>
      <c r="Q666" s="258"/>
      <c r="R666" s="258"/>
      <c r="S666" s="258"/>
      <c r="T666" s="259"/>
      <c r="AT666" s="260" t="s">
        <v>148</v>
      </c>
      <c r="AU666" s="260" t="s">
        <v>83</v>
      </c>
      <c r="AV666" s="12" t="s">
        <v>85</v>
      </c>
      <c r="AW666" s="12" t="s">
        <v>32</v>
      </c>
      <c r="AX666" s="12" t="s">
        <v>76</v>
      </c>
      <c r="AY666" s="260" t="s">
        <v>138</v>
      </c>
    </row>
    <row r="667" s="11" customFormat="1">
      <c r="B667" s="240"/>
      <c r="C667" s="241"/>
      <c r="D667" s="237" t="s">
        <v>148</v>
      </c>
      <c r="E667" s="242" t="s">
        <v>1</v>
      </c>
      <c r="F667" s="243" t="s">
        <v>169</v>
      </c>
      <c r="G667" s="241"/>
      <c r="H667" s="242" t="s">
        <v>1</v>
      </c>
      <c r="I667" s="244"/>
      <c r="J667" s="241"/>
      <c r="K667" s="241"/>
      <c r="L667" s="245"/>
      <c r="M667" s="246"/>
      <c r="N667" s="247"/>
      <c r="O667" s="247"/>
      <c r="P667" s="247"/>
      <c r="Q667" s="247"/>
      <c r="R667" s="247"/>
      <c r="S667" s="247"/>
      <c r="T667" s="248"/>
      <c r="AT667" s="249" t="s">
        <v>148</v>
      </c>
      <c r="AU667" s="249" t="s">
        <v>83</v>
      </c>
      <c r="AV667" s="11" t="s">
        <v>83</v>
      </c>
      <c r="AW667" s="11" t="s">
        <v>32</v>
      </c>
      <c r="AX667" s="11" t="s">
        <v>76</v>
      </c>
      <c r="AY667" s="249" t="s">
        <v>138</v>
      </c>
    </row>
    <row r="668" s="12" customFormat="1">
      <c r="B668" s="250"/>
      <c r="C668" s="251"/>
      <c r="D668" s="237" t="s">
        <v>148</v>
      </c>
      <c r="E668" s="252" t="s">
        <v>1</v>
      </c>
      <c r="F668" s="253" t="s">
        <v>581</v>
      </c>
      <c r="G668" s="251"/>
      <c r="H668" s="254">
        <v>180</v>
      </c>
      <c r="I668" s="255"/>
      <c r="J668" s="251"/>
      <c r="K668" s="251"/>
      <c r="L668" s="256"/>
      <c r="M668" s="257"/>
      <c r="N668" s="258"/>
      <c r="O668" s="258"/>
      <c r="P668" s="258"/>
      <c r="Q668" s="258"/>
      <c r="R668" s="258"/>
      <c r="S668" s="258"/>
      <c r="T668" s="259"/>
      <c r="AT668" s="260" t="s">
        <v>148</v>
      </c>
      <c r="AU668" s="260" t="s">
        <v>83</v>
      </c>
      <c r="AV668" s="12" t="s">
        <v>85</v>
      </c>
      <c r="AW668" s="12" t="s">
        <v>32</v>
      </c>
      <c r="AX668" s="12" t="s">
        <v>76</v>
      </c>
      <c r="AY668" s="260" t="s">
        <v>138</v>
      </c>
    </row>
    <row r="669" s="11" customFormat="1">
      <c r="B669" s="240"/>
      <c r="C669" s="241"/>
      <c r="D669" s="237" t="s">
        <v>148</v>
      </c>
      <c r="E669" s="242" t="s">
        <v>1</v>
      </c>
      <c r="F669" s="243" t="s">
        <v>170</v>
      </c>
      <c r="G669" s="241"/>
      <c r="H669" s="242" t="s">
        <v>1</v>
      </c>
      <c r="I669" s="244"/>
      <c r="J669" s="241"/>
      <c r="K669" s="241"/>
      <c r="L669" s="245"/>
      <c r="M669" s="246"/>
      <c r="N669" s="247"/>
      <c r="O669" s="247"/>
      <c r="P669" s="247"/>
      <c r="Q669" s="247"/>
      <c r="R669" s="247"/>
      <c r="S669" s="247"/>
      <c r="T669" s="248"/>
      <c r="AT669" s="249" t="s">
        <v>148</v>
      </c>
      <c r="AU669" s="249" t="s">
        <v>83</v>
      </c>
      <c r="AV669" s="11" t="s">
        <v>83</v>
      </c>
      <c r="AW669" s="11" t="s">
        <v>32</v>
      </c>
      <c r="AX669" s="11" t="s">
        <v>76</v>
      </c>
      <c r="AY669" s="249" t="s">
        <v>138</v>
      </c>
    </row>
    <row r="670" s="12" customFormat="1">
      <c r="B670" s="250"/>
      <c r="C670" s="251"/>
      <c r="D670" s="237" t="s">
        <v>148</v>
      </c>
      <c r="E670" s="252" t="s">
        <v>1</v>
      </c>
      <c r="F670" s="253" t="s">
        <v>582</v>
      </c>
      <c r="G670" s="251"/>
      <c r="H670" s="254">
        <v>237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AT670" s="260" t="s">
        <v>148</v>
      </c>
      <c r="AU670" s="260" t="s">
        <v>83</v>
      </c>
      <c r="AV670" s="12" t="s">
        <v>85</v>
      </c>
      <c r="AW670" s="12" t="s">
        <v>32</v>
      </c>
      <c r="AX670" s="12" t="s">
        <v>76</v>
      </c>
      <c r="AY670" s="260" t="s">
        <v>138</v>
      </c>
    </row>
    <row r="671" s="11" customFormat="1">
      <c r="B671" s="240"/>
      <c r="C671" s="241"/>
      <c r="D671" s="237" t="s">
        <v>148</v>
      </c>
      <c r="E671" s="242" t="s">
        <v>1</v>
      </c>
      <c r="F671" s="243" t="s">
        <v>583</v>
      </c>
      <c r="G671" s="241"/>
      <c r="H671" s="242" t="s">
        <v>1</v>
      </c>
      <c r="I671" s="244"/>
      <c r="J671" s="241"/>
      <c r="K671" s="241"/>
      <c r="L671" s="245"/>
      <c r="M671" s="246"/>
      <c r="N671" s="247"/>
      <c r="O671" s="247"/>
      <c r="P671" s="247"/>
      <c r="Q671" s="247"/>
      <c r="R671" s="247"/>
      <c r="S671" s="247"/>
      <c r="T671" s="248"/>
      <c r="AT671" s="249" t="s">
        <v>148</v>
      </c>
      <c r="AU671" s="249" t="s">
        <v>83</v>
      </c>
      <c r="AV671" s="11" t="s">
        <v>83</v>
      </c>
      <c r="AW671" s="11" t="s">
        <v>32</v>
      </c>
      <c r="AX671" s="11" t="s">
        <v>76</v>
      </c>
      <c r="AY671" s="249" t="s">
        <v>138</v>
      </c>
    </row>
    <row r="672" s="12" customFormat="1">
      <c r="B672" s="250"/>
      <c r="C672" s="251"/>
      <c r="D672" s="237" t="s">
        <v>148</v>
      </c>
      <c r="E672" s="252" t="s">
        <v>1</v>
      </c>
      <c r="F672" s="253" t="s">
        <v>584</v>
      </c>
      <c r="G672" s="251"/>
      <c r="H672" s="254">
        <v>94</v>
      </c>
      <c r="I672" s="255"/>
      <c r="J672" s="251"/>
      <c r="K672" s="251"/>
      <c r="L672" s="256"/>
      <c r="M672" s="257"/>
      <c r="N672" s="258"/>
      <c r="O672" s="258"/>
      <c r="P672" s="258"/>
      <c r="Q672" s="258"/>
      <c r="R672" s="258"/>
      <c r="S672" s="258"/>
      <c r="T672" s="259"/>
      <c r="AT672" s="260" t="s">
        <v>148</v>
      </c>
      <c r="AU672" s="260" t="s">
        <v>83</v>
      </c>
      <c r="AV672" s="12" t="s">
        <v>85</v>
      </c>
      <c r="AW672" s="12" t="s">
        <v>32</v>
      </c>
      <c r="AX672" s="12" t="s">
        <v>76</v>
      </c>
      <c r="AY672" s="260" t="s">
        <v>138</v>
      </c>
    </row>
    <row r="673" s="1" customFormat="1" ht="24" customHeight="1">
      <c r="B673" s="36"/>
      <c r="C673" s="224" t="s">
        <v>585</v>
      </c>
      <c r="D673" s="224" t="s">
        <v>140</v>
      </c>
      <c r="E673" s="225" t="s">
        <v>586</v>
      </c>
      <c r="F673" s="226" t="s">
        <v>587</v>
      </c>
      <c r="G673" s="227" t="s">
        <v>588</v>
      </c>
      <c r="H673" s="228">
        <v>8</v>
      </c>
      <c r="I673" s="229"/>
      <c r="J673" s="230">
        <f>ROUND(I673*H673,2)</f>
        <v>0</v>
      </c>
      <c r="K673" s="226" t="s">
        <v>144</v>
      </c>
      <c r="L673" s="41"/>
      <c r="M673" s="231" t="s">
        <v>1</v>
      </c>
      <c r="N673" s="232" t="s">
        <v>41</v>
      </c>
      <c r="O673" s="84"/>
      <c r="P673" s="233">
        <f>O673*H673</f>
        <v>0</v>
      </c>
      <c r="Q673" s="233">
        <v>0.46009</v>
      </c>
      <c r="R673" s="233">
        <f>Q673*H673</f>
        <v>3.68072</v>
      </c>
      <c r="S673" s="233">
        <v>0</v>
      </c>
      <c r="T673" s="234">
        <f>S673*H673</f>
        <v>0</v>
      </c>
      <c r="AR673" s="235" t="s">
        <v>139</v>
      </c>
      <c r="AT673" s="235" t="s">
        <v>140</v>
      </c>
      <c r="AU673" s="235" t="s">
        <v>83</v>
      </c>
      <c r="AY673" s="15" t="s">
        <v>138</v>
      </c>
      <c r="BE673" s="236">
        <f>IF(N673="základní",J673,0)</f>
        <v>0</v>
      </c>
      <c r="BF673" s="236">
        <f>IF(N673="snížená",J673,0)</f>
        <v>0</v>
      </c>
      <c r="BG673" s="236">
        <f>IF(N673="zákl. přenesená",J673,0)</f>
        <v>0</v>
      </c>
      <c r="BH673" s="236">
        <f>IF(N673="sníž. přenesená",J673,0)</f>
        <v>0</v>
      </c>
      <c r="BI673" s="236">
        <f>IF(N673="nulová",J673,0)</f>
        <v>0</v>
      </c>
      <c r="BJ673" s="15" t="s">
        <v>83</v>
      </c>
      <c r="BK673" s="236">
        <f>ROUND(I673*H673,2)</f>
        <v>0</v>
      </c>
      <c r="BL673" s="15" t="s">
        <v>139</v>
      </c>
      <c r="BM673" s="235" t="s">
        <v>589</v>
      </c>
    </row>
    <row r="674" s="1" customFormat="1">
      <c r="B674" s="36"/>
      <c r="C674" s="37"/>
      <c r="D674" s="237" t="s">
        <v>146</v>
      </c>
      <c r="E674" s="37"/>
      <c r="F674" s="238" t="s">
        <v>590</v>
      </c>
      <c r="G674" s="37"/>
      <c r="H674" s="37"/>
      <c r="I674" s="149"/>
      <c r="J674" s="37"/>
      <c r="K674" s="37"/>
      <c r="L674" s="41"/>
      <c r="M674" s="239"/>
      <c r="N674" s="84"/>
      <c r="O674" s="84"/>
      <c r="P674" s="84"/>
      <c r="Q674" s="84"/>
      <c r="R674" s="84"/>
      <c r="S674" s="84"/>
      <c r="T674" s="85"/>
      <c r="AT674" s="15" t="s">
        <v>146</v>
      </c>
      <c r="AU674" s="15" t="s">
        <v>83</v>
      </c>
    </row>
    <row r="675" s="1" customFormat="1" ht="24" customHeight="1">
      <c r="B675" s="36"/>
      <c r="C675" s="224" t="s">
        <v>591</v>
      </c>
      <c r="D675" s="224" t="s">
        <v>140</v>
      </c>
      <c r="E675" s="225" t="s">
        <v>592</v>
      </c>
      <c r="F675" s="226" t="s">
        <v>593</v>
      </c>
      <c r="G675" s="227" t="s">
        <v>143</v>
      </c>
      <c r="H675" s="228">
        <v>2879</v>
      </c>
      <c r="I675" s="229"/>
      <c r="J675" s="230">
        <f>ROUND(I675*H675,2)</f>
        <v>0</v>
      </c>
      <c r="K675" s="226" t="s">
        <v>144</v>
      </c>
      <c r="L675" s="41"/>
      <c r="M675" s="231" t="s">
        <v>1</v>
      </c>
      <c r="N675" s="232" t="s">
        <v>41</v>
      </c>
      <c r="O675" s="84"/>
      <c r="P675" s="233">
        <f>O675*H675</f>
        <v>0</v>
      </c>
      <c r="Q675" s="233">
        <v>0</v>
      </c>
      <c r="R675" s="233">
        <f>Q675*H675</f>
        <v>0</v>
      </c>
      <c r="S675" s="233">
        <v>0</v>
      </c>
      <c r="T675" s="234">
        <f>S675*H675</f>
        <v>0</v>
      </c>
      <c r="AR675" s="235" t="s">
        <v>139</v>
      </c>
      <c r="AT675" s="235" t="s">
        <v>140</v>
      </c>
      <c r="AU675" s="235" t="s">
        <v>83</v>
      </c>
      <c r="AY675" s="15" t="s">
        <v>138</v>
      </c>
      <c r="BE675" s="236">
        <f>IF(N675="základní",J675,0)</f>
        <v>0</v>
      </c>
      <c r="BF675" s="236">
        <f>IF(N675="snížená",J675,0)</f>
        <v>0</v>
      </c>
      <c r="BG675" s="236">
        <f>IF(N675="zákl. přenesená",J675,0)</f>
        <v>0</v>
      </c>
      <c r="BH675" s="236">
        <f>IF(N675="sníž. přenesená",J675,0)</f>
        <v>0</v>
      </c>
      <c r="BI675" s="236">
        <f>IF(N675="nulová",J675,0)</f>
        <v>0</v>
      </c>
      <c r="BJ675" s="15" t="s">
        <v>83</v>
      </c>
      <c r="BK675" s="236">
        <f>ROUND(I675*H675,2)</f>
        <v>0</v>
      </c>
      <c r="BL675" s="15" t="s">
        <v>139</v>
      </c>
      <c r="BM675" s="235" t="s">
        <v>594</v>
      </c>
    </row>
    <row r="676" s="1" customFormat="1">
      <c r="B676" s="36"/>
      <c r="C676" s="37"/>
      <c r="D676" s="237" t="s">
        <v>146</v>
      </c>
      <c r="E676" s="37"/>
      <c r="F676" s="238" t="s">
        <v>595</v>
      </c>
      <c r="G676" s="37"/>
      <c r="H676" s="37"/>
      <c r="I676" s="149"/>
      <c r="J676" s="37"/>
      <c r="K676" s="37"/>
      <c r="L676" s="41"/>
      <c r="M676" s="239"/>
      <c r="N676" s="84"/>
      <c r="O676" s="84"/>
      <c r="P676" s="84"/>
      <c r="Q676" s="84"/>
      <c r="R676" s="84"/>
      <c r="S676" s="84"/>
      <c r="T676" s="85"/>
      <c r="AT676" s="15" t="s">
        <v>146</v>
      </c>
      <c r="AU676" s="15" t="s">
        <v>83</v>
      </c>
    </row>
    <row r="677" s="11" customFormat="1">
      <c r="B677" s="240"/>
      <c r="C677" s="241"/>
      <c r="D677" s="237" t="s">
        <v>148</v>
      </c>
      <c r="E677" s="242" t="s">
        <v>1</v>
      </c>
      <c r="F677" s="243" t="s">
        <v>200</v>
      </c>
      <c r="G677" s="241"/>
      <c r="H677" s="242" t="s">
        <v>1</v>
      </c>
      <c r="I677" s="244"/>
      <c r="J677" s="241"/>
      <c r="K677" s="241"/>
      <c r="L677" s="245"/>
      <c r="M677" s="246"/>
      <c r="N677" s="247"/>
      <c r="O677" s="247"/>
      <c r="P677" s="247"/>
      <c r="Q677" s="247"/>
      <c r="R677" s="247"/>
      <c r="S677" s="247"/>
      <c r="T677" s="248"/>
      <c r="AT677" s="249" t="s">
        <v>148</v>
      </c>
      <c r="AU677" s="249" t="s">
        <v>83</v>
      </c>
      <c r="AV677" s="11" t="s">
        <v>83</v>
      </c>
      <c r="AW677" s="11" t="s">
        <v>32</v>
      </c>
      <c r="AX677" s="11" t="s">
        <v>76</v>
      </c>
      <c r="AY677" s="249" t="s">
        <v>138</v>
      </c>
    </row>
    <row r="678" s="11" customFormat="1">
      <c r="B678" s="240"/>
      <c r="C678" s="241"/>
      <c r="D678" s="237" t="s">
        <v>148</v>
      </c>
      <c r="E678" s="242" t="s">
        <v>1</v>
      </c>
      <c r="F678" s="243" t="s">
        <v>150</v>
      </c>
      <c r="G678" s="241"/>
      <c r="H678" s="242" t="s">
        <v>1</v>
      </c>
      <c r="I678" s="244"/>
      <c r="J678" s="241"/>
      <c r="K678" s="241"/>
      <c r="L678" s="245"/>
      <c r="M678" s="246"/>
      <c r="N678" s="247"/>
      <c r="O678" s="247"/>
      <c r="P678" s="247"/>
      <c r="Q678" s="247"/>
      <c r="R678" s="247"/>
      <c r="S678" s="247"/>
      <c r="T678" s="248"/>
      <c r="AT678" s="249" t="s">
        <v>148</v>
      </c>
      <c r="AU678" s="249" t="s">
        <v>83</v>
      </c>
      <c r="AV678" s="11" t="s">
        <v>83</v>
      </c>
      <c r="AW678" s="11" t="s">
        <v>32</v>
      </c>
      <c r="AX678" s="11" t="s">
        <v>76</v>
      </c>
      <c r="AY678" s="249" t="s">
        <v>138</v>
      </c>
    </row>
    <row r="679" s="12" customFormat="1">
      <c r="B679" s="250"/>
      <c r="C679" s="251"/>
      <c r="D679" s="237" t="s">
        <v>148</v>
      </c>
      <c r="E679" s="252" t="s">
        <v>1</v>
      </c>
      <c r="F679" s="253" t="s">
        <v>556</v>
      </c>
      <c r="G679" s="251"/>
      <c r="H679" s="254">
        <v>1917</v>
      </c>
      <c r="I679" s="255"/>
      <c r="J679" s="251"/>
      <c r="K679" s="251"/>
      <c r="L679" s="256"/>
      <c r="M679" s="257"/>
      <c r="N679" s="258"/>
      <c r="O679" s="258"/>
      <c r="P679" s="258"/>
      <c r="Q679" s="258"/>
      <c r="R679" s="258"/>
      <c r="S679" s="258"/>
      <c r="T679" s="259"/>
      <c r="AT679" s="260" t="s">
        <v>148</v>
      </c>
      <c r="AU679" s="260" t="s">
        <v>83</v>
      </c>
      <c r="AV679" s="12" t="s">
        <v>85</v>
      </c>
      <c r="AW679" s="12" t="s">
        <v>32</v>
      </c>
      <c r="AX679" s="12" t="s">
        <v>76</v>
      </c>
      <c r="AY679" s="260" t="s">
        <v>138</v>
      </c>
    </row>
    <row r="680" s="11" customFormat="1">
      <c r="B680" s="240"/>
      <c r="C680" s="241"/>
      <c r="D680" s="237" t="s">
        <v>148</v>
      </c>
      <c r="E680" s="242" t="s">
        <v>1</v>
      </c>
      <c r="F680" s="243" t="s">
        <v>167</v>
      </c>
      <c r="G680" s="241"/>
      <c r="H680" s="242" t="s">
        <v>1</v>
      </c>
      <c r="I680" s="244"/>
      <c r="J680" s="241"/>
      <c r="K680" s="241"/>
      <c r="L680" s="245"/>
      <c r="M680" s="246"/>
      <c r="N680" s="247"/>
      <c r="O680" s="247"/>
      <c r="P680" s="247"/>
      <c r="Q680" s="247"/>
      <c r="R680" s="247"/>
      <c r="S680" s="247"/>
      <c r="T680" s="248"/>
      <c r="AT680" s="249" t="s">
        <v>148</v>
      </c>
      <c r="AU680" s="249" t="s">
        <v>83</v>
      </c>
      <c r="AV680" s="11" t="s">
        <v>83</v>
      </c>
      <c r="AW680" s="11" t="s">
        <v>32</v>
      </c>
      <c r="AX680" s="11" t="s">
        <v>76</v>
      </c>
      <c r="AY680" s="249" t="s">
        <v>138</v>
      </c>
    </row>
    <row r="681" s="12" customFormat="1">
      <c r="B681" s="250"/>
      <c r="C681" s="251"/>
      <c r="D681" s="237" t="s">
        <v>148</v>
      </c>
      <c r="E681" s="252" t="s">
        <v>1</v>
      </c>
      <c r="F681" s="253" t="s">
        <v>557</v>
      </c>
      <c r="G681" s="251"/>
      <c r="H681" s="254">
        <v>171</v>
      </c>
      <c r="I681" s="255"/>
      <c r="J681" s="251"/>
      <c r="K681" s="251"/>
      <c r="L681" s="256"/>
      <c r="M681" s="257"/>
      <c r="N681" s="258"/>
      <c r="O681" s="258"/>
      <c r="P681" s="258"/>
      <c r="Q681" s="258"/>
      <c r="R681" s="258"/>
      <c r="S681" s="258"/>
      <c r="T681" s="259"/>
      <c r="AT681" s="260" t="s">
        <v>148</v>
      </c>
      <c r="AU681" s="260" t="s">
        <v>83</v>
      </c>
      <c r="AV681" s="12" t="s">
        <v>85</v>
      </c>
      <c r="AW681" s="12" t="s">
        <v>32</v>
      </c>
      <c r="AX681" s="12" t="s">
        <v>76</v>
      </c>
      <c r="AY681" s="260" t="s">
        <v>138</v>
      </c>
    </row>
    <row r="682" s="11" customFormat="1">
      <c r="B682" s="240"/>
      <c r="C682" s="241"/>
      <c r="D682" s="237" t="s">
        <v>148</v>
      </c>
      <c r="E682" s="242" t="s">
        <v>1</v>
      </c>
      <c r="F682" s="243" t="s">
        <v>163</v>
      </c>
      <c r="G682" s="241"/>
      <c r="H682" s="242" t="s">
        <v>1</v>
      </c>
      <c r="I682" s="244"/>
      <c r="J682" s="241"/>
      <c r="K682" s="241"/>
      <c r="L682" s="245"/>
      <c r="M682" s="246"/>
      <c r="N682" s="247"/>
      <c r="O682" s="247"/>
      <c r="P682" s="247"/>
      <c r="Q682" s="247"/>
      <c r="R682" s="247"/>
      <c r="S682" s="247"/>
      <c r="T682" s="248"/>
      <c r="AT682" s="249" t="s">
        <v>148</v>
      </c>
      <c r="AU682" s="249" t="s">
        <v>83</v>
      </c>
      <c r="AV682" s="11" t="s">
        <v>83</v>
      </c>
      <c r="AW682" s="11" t="s">
        <v>32</v>
      </c>
      <c r="AX682" s="11" t="s">
        <v>76</v>
      </c>
      <c r="AY682" s="249" t="s">
        <v>138</v>
      </c>
    </row>
    <row r="683" s="12" customFormat="1">
      <c r="B683" s="250"/>
      <c r="C683" s="251"/>
      <c r="D683" s="237" t="s">
        <v>148</v>
      </c>
      <c r="E683" s="252" t="s">
        <v>1</v>
      </c>
      <c r="F683" s="253" t="s">
        <v>579</v>
      </c>
      <c r="G683" s="251"/>
      <c r="H683" s="254">
        <v>109</v>
      </c>
      <c r="I683" s="255"/>
      <c r="J683" s="251"/>
      <c r="K683" s="251"/>
      <c r="L683" s="256"/>
      <c r="M683" s="257"/>
      <c r="N683" s="258"/>
      <c r="O683" s="258"/>
      <c r="P683" s="258"/>
      <c r="Q683" s="258"/>
      <c r="R683" s="258"/>
      <c r="S683" s="258"/>
      <c r="T683" s="259"/>
      <c r="AT683" s="260" t="s">
        <v>148</v>
      </c>
      <c r="AU683" s="260" t="s">
        <v>83</v>
      </c>
      <c r="AV683" s="12" t="s">
        <v>85</v>
      </c>
      <c r="AW683" s="12" t="s">
        <v>32</v>
      </c>
      <c r="AX683" s="12" t="s">
        <v>76</v>
      </c>
      <c r="AY683" s="260" t="s">
        <v>138</v>
      </c>
    </row>
    <row r="684" s="11" customFormat="1">
      <c r="B684" s="240"/>
      <c r="C684" s="241"/>
      <c r="D684" s="237" t="s">
        <v>148</v>
      </c>
      <c r="E684" s="242" t="s">
        <v>1</v>
      </c>
      <c r="F684" s="243" t="s">
        <v>164</v>
      </c>
      <c r="G684" s="241"/>
      <c r="H684" s="242" t="s">
        <v>1</v>
      </c>
      <c r="I684" s="244"/>
      <c r="J684" s="241"/>
      <c r="K684" s="241"/>
      <c r="L684" s="245"/>
      <c r="M684" s="246"/>
      <c r="N684" s="247"/>
      <c r="O684" s="247"/>
      <c r="P684" s="247"/>
      <c r="Q684" s="247"/>
      <c r="R684" s="247"/>
      <c r="S684" s="247"/>
      <c r="T684" s="248"/>
      <c r="AT684" s="249" t="s">
        <v>148</v>
      </c>
      <c r="AU684" s="249" t="s">
        <v>83</v>
      </c>
      <c r="AV684" s="11" t="s">
        <v>83</v>
      </c>
      <c r="AW684" s="11" t="s">
        <v>32</v>
      </c>
      <c r="AX684" s="11" t="s">
        <v>76</v>
      </c>
      <c r="AY684" s="249" t="s">
        <v>138</v>
      </c>
    </row>
    <row r="685" s="12" customFormat="1">
      <c r="B685" s="250"/>
      <c r="C685" s="251"/>
      <c r="D685" s="237" t="s">
        <v>148</v>
      </c>
      <c r="E685" s="252" t="s">
        <v>1</v>
      </c>
      <c r="F685" s="253" t="s">
        <v>596</v>
      </c>
      <c r="G685" s="251"/>
      <c r="H685" s="254">
        <v>32</v>
      </c>
      <c r="I685" s="255"/>
      <c r="J685" s="251"/>
      <c r="K685" s="251"/>
      <c r="L685" s="256"/>
      <c r="M685" s="257"/>
      <c r="N685" s="258"/>
      <c r="O685" s="258"/>
      <c r="P685" s="258"/>
      <c r="Q685" s="258"/>
      <c r="R685" s="258"/>
      <c r="S685" s="258"/>
      <c r="T685" s="259"/>
      <c r="AT685" s="260" t="s">
        <v>148</v>
      </c>
      <c r="AU685" s="260" t="s">
        <v>83</v>
      </c>
      <c r="AV685" s="12" t="s">
        <v>85</v>
      </c>
      <c r="AW685" s="12" t="s">
        <v>32</v>
      </c>
      <c r="AX685" s="12" t="s">
        <v>76</v>
      </c>
      <c r="AY685" s="260" t="s">
        <v>138</v>
      </c>
    </row>
    <row r="686" s="11" customFormat="1">
      <c r="B686" s="240"/>
      <c r="C686" s="241"/>
      <c r="D686" s="237" t="s">
        <v>148</v>
      </c>
      <c r="E686" s="242" t="s">
        <v>1</v>
      </c>
      <c r="F686" s="243" t="s">
        <v>166</v>
      </c>
      <c r="G686" s="241"/>
      <c r="H686" s="242" t="s">
        <v>1</v>
      </c>
      <c r="I686" s="244"/>
      <c r="J686" s="241"/>
      <c r="K686" s="241"/>
      <c r="L686" s="245"/>
      <c r="M686" s="246"/>
      <c r="N686" s="247"/>
      <c r="O686" s="247"/>
      <c r="P686" s="247"/>
      <c r="Q686" s="247"/>
      <c r="R686" s="247"/>
      <c r="S686" s="247"/>
      <c r="T686" s="248"/>
      <c r="AT686" s="249" t="s">
        <v>148</v>
      </c>
      <c r="AU686" s="249" t="s">
        <v>83</v>
      </c>
      <c r="AV686" s="11" t="s">
        <v>83</v>
      </c>
      <c r="AW686" s="11" t="s">
        <v>32</v>
      </c>
      <c r="AX686" s="11" t="s">
        <v>76</v>
      </c>
      <c r="AY686" s="249" t="s">
        <v>138</v>
      </c>
    </row>
    <row r="687" s="12" customFormat="1">
      <c r="B687" s="250"/>
      <c r="C687" s="251"/>
      <c r="D687" s="237" t="s">
        <v>148</v>
      </c>
      <c r="E687" s="252" t="s">
        <v>1</v>
      </c>
      <c r="F687" s="253" t="s">
        <v>580</v>
      </c>
      <c r="G687" s="251"/>
      <c r="H687" s="254">
        <v>139</v>
      </c>
      <c r="I687" s="255"/>
      <c r="J687" s="251"/>
      <c r="K687" s="251"/>
      <c r="L687" s="256"/>
      <c r="M687" s="257"/>
      <c r="N687" s="258"/>
      <c r="O687" s="258"/>
      <c r="P687" s="258"/>
      <c r="Q687" s="258"/>
      <c r="R687" s="258"/>
      <c r="S687" s="258"/>
      <c r="T687" s="259"/>
      <c r="AT687" s="260" t="s">
        <v>148</v>
      </c>
      <c r="AU687" s="260" t="s">
        <v>83</v>
      </c>
      <c r="AV687" s="12" t="s">
        <v>85</v>
      </c>
      <c r="AW687" s="12" t="s">
        <v>32</v>
      </c>
      <c r="AX687" s="12" t="s">
        <v>76</v>
      </c>
      <c r="AY687" s="260" t="s">
        <v>138</v>
      </c>
    </row>
    <row r="688" s="11" customFormat="1">
      <c r="B688" s="240"/>
      <c r="C688" s="241"/>
      <c r="D688" s="237" t="s">
        <v>148</v>
      </c>
      <c r="E688" s="242" t="s">
        <v>1</v>
      </c>
      <c r="F688" s="243" t="s">
        <v>169</v>
      </c>
      <c r="G688" s="241"/>
      <c r="H688" s="242" t="s">
        <v>1</v>
      </c>
      <c r="I688" s="244"/>
      <c r="J688" s="241"/>
      <c r="K688" s="241"/>
      <c r="L688" s="245"/>
      <c r="M688" s="246"/>
      <c r="N688" s="247"/>
      <c r="O688" s="247"/>
      <c r="P688" s="247"/>
      <c r="Q688" s="247"/>
      <c r="R688" s="247"/>
      <c r="S688" s="247"/>
      <c r="T688" s="248"/>
      <c r="AT688" s="249" t="s">
        <v>148</v>
      </c>
      <c r="AU688" s="249" t="s">
        <v>83</v>
      </c>
      <c r="AV688" s="11" t="s">
        <v>83</v>
      </c>
      <c r="AW688" s="11" t="s">
        <v>32</v>
      </c>
      <c r="AX688" s="11" t="s">
        <v>76</v>
      </c>
      <c r="AY688" s="249" t="s">
        <v>138</v>
      </c>
    </row>
    <row r="689" s="12" customFormat="1">
      <c r="B689" s="250"/>
      <c r="C689" s="251"/>
      <c r="D689" s="237" t="s">
        <v>148</v>
      </c>
      <c r="E689" s="252" t="s">
        <v>1</v>
      </c>
      <c r="F689" s="253" t="s">
        <v>581</v>
      </c>
      <c r="G689" s="251"/>
      <c r="H689" s="254">
        <v>180</v>
      </c>
      <c r="I689" s="255"/>
      <c r="J689" s="251"/>
      <c r="K689" s="251"/>
      <c r="L689" s="256"/>
      <c r="M689" s="257"/>
      <c r="N689" s="258"/>
      <c r="O689" s="258"/>
      <c r="P689" s="258"/>
      <c r="Q689" s="258"/>
      <c r="R689" s="258"/>
      <c r="S689" s="258"/>
      <c r="T689" s="259"/>
      <c r="AT689" s="260" t="s">
        <v>148</v>
      </c>
      <c r="AU689" s="260" t="s">
        <v>83</v>
      </c>
      <c r="AV689" s="12" t="s">
        <v>85</v>
      </c>
      <c r="AW689" s="12" t="s">
        <v>32</v>
      </c>
      <c r="AX689" s="12" t="s">
        <v>76</v>
      </c>
      <c r="AY689" s="260" t="s">
        <v>138</v>
      </c>
    </row>
    <row r="690" s="11" customFormat="1">
      <c r="B690" s="240"/>
      <c r="C690" s="241"/>
      <c r="D690" s="237" t="s">
        <v>148</v>
      </c>
      <c r="E690" s="242" t="s">
        <v>1</v>
      </c>
      <c r="F690" s="243" t="s">
        <v>170</v>
      </c>
      <c r="G690" s="241"/>
      <c r="H690" s="242" t="s">
        <v>1</v>
      </c>
      <c r="I690" s="244"/>
      <c r="J690" s="241"/>
      <c r="K690" s="241"/>
      <c r="L690" s="245"/>
      <c r="M690" s="246"/>
      <c r="N690" s="247"/>
      <c r="O690" s="247"/>
      <c r="P690" s="247"/>
      <c r="Q690" s="247"/>
      <c r="R690" s="247"/>
      <c r="S690" s="247"/>
      <c r="T690" s="248"/>
      <c r="AT690" s="249" t="s">
        <v>148</v>
      </c>
      <c r="AU690" s="249" t="s">
        <v>83</v>
      </c>
      <c r="AV690" s="11" t="s">
        <v>83</v>
      </c>
      <c r="AW690" s="11" t="s">
        <v>32</v>
      </c>
      <c r="AX690" s="11" t="s">
        <v>76</v>
      </c>
      <c r="AY690" s="249" t="s">
        <v>138</v>
      </c>
    </row>
    <row r="691" s="12" customFormat="1">
      <c r="B691" s="250"/>
      <c r="C691" s="251"/>
      <c r="D691" s="237" t="s">
        <v>148</v>
      </c>
      <c r="E691" s="252" t="s">
        <v>1</v>
      </c>
      <c r="F691" s="253" t="s">
        <v>582</v>
      </c>
      <c r="G691" s="251"/>
      <c r="H691" s="254">
        <v>237</v>
      </c>
      <c r="I691" s="255"/>
      <c r="J691" s="251"/>
      <c r="K691" s="251"/>
      <c r="L691" s="256"/>
      <c r="M691" s="257"/>
      <c r="N691" s="258"/>
      <c r="O691" s="258"/>
      <c r="P691" s="258"/>
      <c r="Q691" s="258"/>
      <c r="R691" s="258"/>
      <c r="S691" s="258"/>
      <c r="T691" s="259"/>
      <c r="AT691" s="260" t="s">
        <v>148</v>
      </c>
      <c r="AU691" s="260" t="s">
        <v>83</v>
      </c>
      <c r="AV691" s="12" t="s">
        <v>85</v>
      </c>
      <c r="AW691" s="12" t="s">
        <v>32</v>
      </c>
      <c r="AX691" s="12" t="s">
        <v>76</v>
      </c>
      <c r="AY691" s="260" t="s">
        <v>138</v>
      </c>
    </row>
    <row r="692" s="11" customFormat="1">
      <c r="B692" s="240"/>
      <c r="C692" s="241"/>
      <c r="D692" s="237" t="s">
        <v>148</v>
      </c>
      <c r="E692" s="242" t="s">
        <v>1</v>
      </c>
      <c r="F692" s="243" t="s">
        <v>583</v>
      </c>
      <c r="G692" s="241"/>
      <c r="H692" s="242" t="s">
        <v>1</v>
      </c>
      <c r="I692" s="244"/>
      <c r="J692" s="241"/>
      <c r="K692" s="241"/>
      <c r="L692" s="245"/>
      <c r="M692" s="246"/>
      <c r="N692" s="247"/>
      <c r="O692" s="247"/>
      <c r="P692" s="247"/>
      <c r="Q692" s="247"/>
      <c r="R692" s="247"/>
      <c r="S692" s="247"/>
      <c r="T692" s="248"/>
      <c r="AT692" s="249" t="s">
        <v>148</v>
      </c>
      <c r="AU692" s="249" t="s">
        <v>83</v>
      </c>
      <c r="AV692" s="11" t="s">
        <v>83</v>
      </c>
      <c r="AW692" s="11" t="s">
        <v>32</v>
      </c>
      <c r="AX692" s="11" t="s">
        <v>76</v>
      </c>
      <c r="AY692" s="249" t="s">
        <v>138</v>
      </c>
    </row>
    <row r="693" s="12" customFormat="1">
      <c r="B693" s="250"/>
      <c r="C693" s="251"/>
      <c r="D693" s="237" t="s">
        <v>148</v>
      </c>
      <c r="E693" s="252" t="s">
        <v>1</v>
      </c>
      <c r="F693" s="253" t="s">
        <v>584</v>
      </c>
      <c r="G693" s="251"/>
      <c r="H693" s="254">
        <v>94</v>
      </c>
      <c r="I693" s="255"/>
      <c r="J693" s="251"/>
      <c r="K693" s="251"/>
      <c r="L693" s="256"/>
      <c r="M693" s="257"/>
      <c r="N693" s="258"/>
      <c r="O693" s="258"/>
      <c r="P693" s="258"/>
      <c r="Q693" s="258"/>
      <c r="R693" s="258"/>
      <c r="S693" s="258"/>
      <c r="T693" s="259"/>
      <c r="AT693" s="260" t="s">
        <v>148</v>
      </c>
      <c r="AU693" s="260" t="s">
        <v>83</v>
      </c>
      <c r="AV693" s="12" t="s">
        <v>85</v>
      </c>
      <c r="AW693" s="12" t="s">
        <v>32</v>
      </c>
      <c r="AX693" s="12" t="s">
        <v>76</v>
      </c>
      <c r="AY693" s="260" t="s">
        <v>138</v>
      </c>
    </row>
    <row r="694" s="1" customFormat="1" ht="48" customHeight="1">
      <c r="B694" s="36"/>
      <c r="C694" s="224" t="s">
        <v>597</v>
      </c>
      <c r="D694" s="224" t="s">
        <v>140</v>
      </c>
      <c r="E694" s="225" t="s">
        <v>598</v>
      </c>
      <c r="F694" s="226" t="s">
        <v>599</v>
      </c>
      <c r="G694" s="227" t="s">
        <v>588</v>
      </c>
      <c r="H694" s="228">
        <v>79</v>
      </c>
      <c r="I694" s="229"/>
      <c r="J694" s="230">
        <f>ROUND(I694*H694,2)</f>
        <v>0</v>
      </c>
      <c r="K694" s="226" t="s">
        <v>1</v>
      </c>
      <c r="L694" s="41"/>
      <c r="M694" s="231" t="s">
        <v>1</v>
      </c>
      <c r="N694" s="232" t="s">
        <v>41</v>
      </c>
      <c r="O694" s="84"/>
      <c r="P694" s="233">
        <f>O694*H694</f>
        <v>0</v>
      </c>
      <c r="Q694" s="233">
        <v>0</v>
      </c>
      <c r="R694" s="233">
        <f>Q694*H694</f>
        <v>0</v>
      </c>
      <c r="S694" s="233">
        <v>0</v>
      </c>
      <c r="T694" s="234">
        <f>S694*H694</f>
        <v>0</v>
      </c>
      <c r="AR694" s="235" t="s">
        <v>139</v>
      </c>
      <c r="AT694" s="235" t="s">
        <v>140</v>
      </c>
      <c r="AU694" s="235" t="s">
        <v>83</v>
      </c>
      <c r="AY694" s="15" t="s">
        <v>138</v>
      </c>
      <c r="BE694" s="236">
        <f>IF(N694="základní",J694,0)</f>
        <v>0</v>
      </c>
      <c r="BF694" s="236">
        <f>IF(N694="snížená",J694,0)</f>
        <v>0</v>
      </c>
      <c r="BG694" s="236">
        <f>IF(N694="zákl. přenesená",J694,0)</f>
        <v>0</v>
      </c>
      <c r="BH694" s="236">
        <f>IF(N694="sníž. přenesená",J694,0)</f>
        <v>0</v>
      </c>
      <c r="BI694" s="236">
        <f>IF(N694="nulová",J694,0)</f>
        <v>0</v>
      </c>
      <c r="BJ694" s="15" t="s">
        <v>83</v>
      </c>
      <c r="BK694" s="236">
        <f>ROUND(I694*H694,2)</f>
        <v>0</v>
      </c>
      <c r="BL694" s="15" t="s">
        <v>139</v>
      </c>
      <c r="BM694" s="235" t="s">
        <v>600</v>
      </c>
    </row>
    <row r="695" s="1" customFormat="1">
      <c r="B695" s="36"/>
      <c r="C695" s="37"/>
      <c r="D695" s="237" t="s">
        <v>146</v>
      </c>
      <c r="E695" s="37"/>
      <c r="F695" s="238" t="s">
        <v>601</v>
      </c>
      <c r="G695" s="37"/>
      <c r="H695" s="37"/>
      <c r="I695" s="149"/>
      <c r="J695" s="37"/>
      <c r="K695" s="37"/>
      <c r="L695" s="41"/>
      <c r="M695" s="239"/>
      <c r="N695" s="84"/>
      <c r="O695" s="84"/>
      <c r="P695" s="84"/>
      <c r="Q695" s="84"/>
      <c r="R695" s="84"/>
      <c r="S695" s="84"/>
      <c r="T695" s="85"/>
      <c r="AT695" s="15" t="s">
        <v>146</v>
      </c>
      <c r="AU695" s="15" t="s">
        <v>83</v>
      </c>
    </row>
    <row r="696" s="1" customFormat="1">
      <c r="B696" s="36"/>
      <c r="C696" s="37"/>
      <c r="D696" s="237" t="s">
        <v>568</v>
      </c>
      <c r="E696" s="37"/>
      <c r="F696" s="271" t="s">
        <v>602</v>
      </c>
      <c r="G696" s="37"/>
      <c r="H696" s="37"/>
      <c r="I696" s="149"/>
      <c r="J696" s="37"/>
      <c r="K696" s="37"/>
      <c r="L696" s="41"/>
      <c r="M696" s="239"/>
      <c r="N696" s="84"/>
      <c r="O696" s="84"/>
      <c r="P696" s="84"/>
      <c r="Q696" s="84"/>
      <c r="R696" s="84"/>
      <c r="S696" s="84"/>
      <c r="T696" s="85"/>
      <c r="AT696" s="15" t="s">
        <v>568</v>
      </c>
      <c r="AU696" s="15" t="s">
        <v>83</v>
      </c>
    </row>
    <row r="697" s="11" customFormat="1">
      <c r="B697" s="240"/>
      <c r="C697" s="241"/>
      <c r="D697" s="237" t="s">
        <v>148</v>
      </c>
      <c r="E697" s="242" t="s">
        <v>1</v>
      </c>
      <c r="F697" s="243" t="s">
        <v>149</v>
      </c>
      <c r="G697" s="241"/>
      <c r="H697" s="242" t="s">
        <v>1</v>
      </c>
      <c r="I697" s="244"/>
      <c r="J697" s="241"/>
      <c r="K697" s="241"/>
      <c r="L697" s="245"/>
      <c r="M697" s="246"/>
      <c r="N697" s="247"/>
      <c r="O697" s="247"/>
      <c r="P697" s="247"/>
      <c r="Q697" s="247"/>
      <c r="R697" s="247"/>
      <c r="S697" s="247"/>
      <c r="T697" s="248"/>
      <c r="AT697" s="249" t="s">
        <v>148</v>
      </c>
      <c r="AU697" s="249" t="s">
        <v>83</v>
      </c>
      <c r="AV697" s="11" t="s">
        <v>83</v>
      </c>
      <c r="AW697" s="11" t="s">
        <v>32</v>
      </c>
      <c r="AX697" s="11" t="s">
        <v>76</v>
      </c>
      <c r="AY697" s="249" t="s">
        <v>138</v>
      </c>
    </row>
    <row r="698" s="11" customFormat="1">
      <c r="B698" s="240"/>
      <c r="C698" s="241"/>
      <c r="D698" s="237" t="s">
        <v>148</v>
      </c>
      <c r="E698" s="242" t="s">
        <v>1</v>
      </c>
      <c r="F698" s="243" t="s">
        <v>191</v>
      </c>
      <c r="G698" s="241"/>
      <c r="H698" s="242" t="s">
        <v>1</v>
      </c>
      <c r="I698" s="244"/>
      <c r="J698" s="241"/>
      <c r="K698" s="241"/>
      <c r="L698" s="245"/>
      <c r="M698" s="246"/>
      <c r="N698" s="247"/>
      <c r="O698" s="247"/>
      <c r="P698" s="247"/>
      <c r="Q698" s="247"/>
      <c r="R698" s="247"/>
      <c r="S698" s="247"/>
      <c r="T698" s="248"/>
      <c r="AT698" s="249" t="s">
        <v>148</v>
      </c>
      <c r="AU698" s="249" t="s">
        <v>83</v>
      </c>
      <c r="AV698" s="11" t="s">
        <v>83</v>
      </c>
      <c r="AW698" s="11" t="s">
        <v>32</v>
      </c>
      <c r="AX698" s="11" t="s">
        <v>76</v>
      </c>
      <c r="AY698" s="249" t="s">
        <v>138</v>
      </c>
    </row>
    <row r="699" s="12" customFormat="1">
      <c r="B699" s="250"/>
      <c r="C699" s="251"/>
      <c r="D699" s="237" t="s">
        <v>148</v>
      </c>
      <c r="E699" s="252" t="s">
        <v>1</v>
      </c>
      <c r="F699" s="253" t="s">
        <v>603</v>
      </c>
      <c r="G699" s="251"/>
      <c r="H699" s="254">
        <v>49</v>
      </c>
      <c r="I699" s="255"/>
      <c r="J699" s="251"/>
      <c r="K699" s="251"/>
      <c r="L699" s="256"/>
      <c r="M699" s="257"/>
      <c r="N699" s="258"/>
      <c r="O699" s="258"/>
      <c r="P699" s="258"/>
      <c r="Q699" s="258"/>
      <c r="R699" s="258"/>
      <c r="S699" s="258"/>
      <c r="T699" s="259"/>
      <c r="AT699" s="260" t="s">
        <v>148</v>
      </c>
      <c r="AU699" s="260" t="s">
        <v>83</v>
      </c>
      <c r="AV699" s="12" t="s">
        <v>85</v>
      </c>
      <c r="AW699" s="12" t="s">
        <v>32</v>
      </c>
      <c r="AX699" s="12" t="s">
        <v>76</v>
      </c>
      <c r="AY699" s="260" t="s">
        <v>138</v>
      </c>
    </row>
    <row r="700" s="11" customFormat="1">
      <c r="B700" s="240"/>
      <c r="C700" s="241"/>
      <c r="D700" s="237" t="s">
        <v>148</v>
      </c>
      <c r="E700" s="242" t="s">
        <v>1</v>
      </c>
      <c r="F700" s="243" t="s">
        <v>209</v>
      </c>
      <c r="G700" s="241"/>
      <c r="H700" s="242" t="s">
        <v>1</v>
      </c>
      <c r="I700" s="244"/>
      <c r="J700" s="241"/>
      <c r="K700" s="241"/>
      <c r="L700" s="245"/>
      <c r="M700" s="246"/>
      <c r="N700" s="247"/>
      <c r="O700" s="247"/>
      <c r="P700" s="247"/>
      <c r="Q700" s="247"/>
      <c r="R700" s="247"/>
      <c r="S700" s="247"/>
      <c r="T700" s="248"/>
      <c r="AT700" s="249" t="s">
        <v>148</v>
      </c>
      <c r="AU700" s="249" t="s">
        <v>83</v>
      </c>
      <c r="AV700" s="11" t="s">
        <v>83</v>
      </c>
      <c r="AW700" s="11" t="s">
        <v>32</v>
      </c>
      <c r="AX700" s="11" t="s">
        <v>76</v>
      </c>
      <c r="AY700" s="249" t="s">
        <v>138</v>
      </c>
    </row>
    <row r="701" s="12" customFormat="1">
      <c r="B701" s="250"/>
      <c r="C701" s="251"/>
      <c r="D701" s="237" t="s">
        <v>148</v>
      </c>
      <c r="E701" s="252" t="s">
        <v>1</v>
      </c>
      <c r="F701" s="253" t="s">
        <v>151</v>
      </c>
      <c r="G701" s="251"/>
      <c r="H701" s="254">
        <v>5</v>
      </c>
      <c r="I701" s="255"/>
      <c r="J701" s="251"/>
      <c r="K701" s="251"/>
      <c r="L701" s="256"/>
      <c r="M701" s="257"/>
      <c r="N701" s="258"/>
      <c r="O701" s="258"/>
      <c r="P701" s="258"/>
      <c r="Q701" s="258"/>
      <c r="R701" s="258"/>
      <c r="S701" s="258"/>
      <c r="T701" s="259"/>
      <c r="AT701" s="260" t="s">
        <v>148</v>
      </c>
      <c r="AU701" s="260" t="s">
        <v>83</v>
      </c>
      <c r="AV701" s="12" t="s">
        <v>85</v>
      </c>
      <c r="AW701" s="12" t="s">
        <v>32</v>
      </c>
      <c r="AX701" s="12" t="s">
        <v>76</v>
      </c>
      <c r="AY701" s="260" t="s">
        <v>138</v>
      </c>
    </row>
    <row r="702" s="11" customFormat="1">
      <c r="B702" s="240"/>
      <c r="C702" s="241"/>
      <c r="D702" s="237" t="s">
        <v>148</v>
      </c>
      <c r="E702" s="242" t="s">
        <v>1</v>
      </c>
      <c r="F702" s="243" t="s">
        <v>213</v>
      </c>
      <c r="G702" s="241"/>
      <c r="H702" s="242" t="s">
        <v>1</v>
      </c>
      <c r="I702" s="244"/>
      <c r="J702" s="241"/>
      <c r="K702" s="241"/>
      <c r="L702" s="245"/>
      <c r="M702" s="246"/>
      <c r="N702" s="247"/>
      <c r="O702" s="247"/>
      <c r="P702" s="247"/>
      <c r="Q702" s="247"/>
      <c r="R702" s="247"/>
      <c r="S702" s="247"/>
      <c r="T702" s="248"/>
      <c r="AT702" s="249" t="s">
        <v>148</v>
      </c>
      <c r="AU702" s="249" t="s">
        <v>83</v>
      </c>
      <c r="AV702" s="11" t="s">
        <v>83</v>
      </c>
      <c r="AW702" s="11" t="s">
        <v>32</v>
      </c>
      <c r="AX702" s="11" t="s">
        <v>76</v>
      </c>
      <c r="AY702" s="249" t="s">
        <v>138</v>
      </c>
    </row>
    <row r="703" s="12" customFormat="1">
      <c r="B703" s="250"/>
      <c r="C703" s="251"/>
      <c r="D703" s="237" t="s">
        <v>148</v>
      </c>
      <c r="E703" s="252" t="s">
        <v>1</v>
      </c>
      <c r="F703" s="253" t="s">
        <v>93</v>
      </c>
      <c r="G703" s="251"/>
      <c r="H703" s="254">
        <v>3</v>
      </c>
      <c r="I703" s="255"/>
      <c r="J703" s="251"/>
      <c r="K703" s="251"/>
      <c r="L703" s="256"/>
      <c r="M703" s="257"/>
      <c r="N703" s="258"/>
      <c r="O703" s="258"/>
      <c r="P703" s="258"/>
      <c r="Q703" s="258"/>
      <c r="R703" s="258"/>
      <c r="S703" s="258"/>
      <c r="T703" s="259"/>
      <c r="AT703" s="260" t="s">
        <v>148</v>
      </c>
      <c r="AU703" s="260" t="s">
        <v>83</v>
      </c>
      <c r="AV703" s="12" t="s">
        <v>85</v>
      </c>
      <c r="AW703" s="12" t="s">
        <v>32</v>
      </c>
      <c r="AX703" s="12" t="s">
        <v>76</v>
      </c>
      <c r="AY703" s="260" t="s">
        <v>138</v>
      </c>
    </row>
    <row r="704" s="11" customFormat="1">
      <c r="B704" s="240"/>
      <c r="C704" s="241"/>
      <c r="D704" s="237" t="s">
        <v>148</v>
      </c>
      <c r="E704" s="242" t="s">
        <v>1</v>
      </c>
      <c r="F704" s="243" t="s">
        <v>217</v>
      </c>
      <c r="G704" s="241"/>
      <c r="H704" s="242" t="s">
        <v>1</v>
      </c>
      <c r="I704" s="244"/>
      <c r="J704" s="241"/>
      <c r="K704" s="241"/>
      <c r="L704" s="245"/>
      <c r="M704" s="246"/>
      <c r="N704" s="247"/>
      <c r="O704" s="247"/>
      <c r="P704" s="247"/>
      <c r="Q704" s="247"/>
      <c r="R704" s="247"/>
      <c r="S704" s="247"/>
      <c r="T704" s="248"/>
      <c r="AT704" s="249" t="s">
        <v>148</v>
      </c>
      <c r="AU704" s="249" t="s">
        <v>83</v>
      </c>
      <c r="AV704" s="11" t="s">
        <v>83</v>
      </c>
      <c r="AW704" s="11" t="s">
        <v>32</v>
      </c>
      <c r="AX704" s="11" t="s">
        <v>76</v>
      </c>
      <c r="AY704" s="249" t="s">
        <v>138</v>
      </c>
    </row>
    <row r="705" s="12" customFormat="1">
      <c r="B705" s="250"/>
      <c r="C705" s="251"/>
      <c r="D705" s="237" t="s">
        <v>148</v>
      </c>
      <c r="E705" s="252" t="s">
        <v>1</v>
      </c>
      <c r="F705" s="253" t="s">
        <v>85</v>
      </c>
      <c r="G705" s="251"/>
      <c r="H705" s="254">
        <v>2</v>
      </c>
      <c r="I705" s="255"/>
      <c r="J705" s="251"/>
      <c r="K705" s="251"/>
      <c r="L705" s="256"/>
      <c r="M705" s="257"/>
      <c r="N705" s="258"/>
      <c r="O705" s="258"/>
      <c r="P705" s="258"/>
      <c r="Q705" s="258"/>
      <c r="R705" s="258"/>
      <c r="S705" s="258"/>
      <c r="T705" s="259"/>
      <c r="AT705" s="260" t="s">
        <v>148</v>
      </c>
      <c r="AU705" s="260" t="s">
        <v>83</v>
      </c>
      <c r="AV705" s="12" t="s">
        <v>85</v>
      </c>
      <c r="AW705" s="12" t="s">
        <v>32</v>
      </c>
      <c r="AX705" s="12" t="s">
        <v>76</v>
      </c>
      <c r="AY705" s="260" t="s">
        <v>138</v>
      </c>
    </row>
    <row r="706" s="11" customFormat="1">
      <c r="B706" s="240"/>
      <c r="C706" s="241"/>
      <c r="D706" s="237" t="s">
        <v>148</v>
      </c>
      <c r="E706" s="242" t="s">
        <v>1</v>
      </c>
      <c r="F706" s="243" t="s">
        <v>220</v>
      </c>
      <c r="G706" s="241"/>
      <c r="H706" s="242" t="s">
        <v>1</v>
      </c>
      <c r="I706" s="244"/>
      <c r="J706" s="241"/>
      <c r="K706" s="241"/>
      <c r="L706" s="245"/>
      <c r="M706" s="246"/>
      <c r="N706" s="247"/>
      <c r="O706" s="247"/>
      <c r="P706" s="247"/>
      <c r="Q706" s="247"/>
      <c r="R706" s="247"/>
      <c r="S706" s="247"/>
      <c r="T706" s="248"/>
      <c r="AT706" s="249" t="s">
        <v>148</v>
      </c>
      <c r="AU706" s="249" t="s">
        <v>83</v>
      </c>
      <c r="AV706" s="11" t="s">
        <v>83</v>
      </c>
      <c r="AW706" s="11" t="s">
        <v>32</v>
      </c>
      <c r="AX706" s="11" t="s">
        <v>76</v>
      </c>
      <c r="AY706" s="249" t="s">
        <v>138</v>
      </c>
    </row>
    <row r="707" s="12" customFormat="1">
      <c r="B707" s="250"/>
      <c r="C707" s="251"/>
      <c r="D707" s="237" t="s">
        <v>148</v>
      </c>
      <c r="E707" s="252" t="s">
        <v>1</v>
      </c>
      <c r="F707" s="253" t="s">
        <v>93</v>
      </c>
      <c r="G707" s="251"/>
      <c r="H707" s="254">
        <v>3</v>
      </c>
      <c r="I707" s="255"/>
      <c r="J707" s="251"/>
      <c r="K707" s="251"/>
      <c r="L707" s="256"/>
      <c r="M707" s="257"/>
      <c r="N707" s="258"/>
      <c r="O707" s="258"/>
      <c r="P707" s="258"/>
      <c r="Q707" s="258"/>
      <c r="R707" s="258"/>
      <c r="S707" s="258"/>
      <c r="T707" s="259"/>
      <c r="AT707" s="260" t="s">
        <v>148</v>
      </c>
      <c r="AU707" s="260" t="s">
        <v>83</v>
      </c>
      <c r="AV707" s="12" t="s">
        <v>85</v>
      </c>
      <c r="AW707" s="12" t="s">
        <v>32</v>
      </c>
      <c r="AX707" s="12" t="s">
        <v>76</v>
      </c>
      <c r="AY707" s="260" t="s">
        <v>138</v>
      </c>
    </row>
    <row r="708" s="11" customFormat="1">
      <c r="B708" s="240"/>
      <c r="C708" s="241"/>
      <c r="D708" s="237" t="s">
        <v>148</v>
      </c>
      <c r="E708" s="242" t="s">
        <v>1</v>
      </c>
      <c r="F708" s="243" t="s">
        <v>222</v>
      </c>
      <c r="G708" s="241"/>
      <c r="H708" s="242" t="s">
        <v>1</v>
      </c>
      <c r="I708" s="244"/>
      <c r="J708" s="241"/>
      <c r="K708" s="241"/>
      <c r="L708" s="245"/>
      <c r="M708" s="246"/>
      <c r="N708" s="247"/>
      <c r="O708" s="247"/>
      <c r="P708" s="247"/>
      <c r="Q708" s="247"/>
      <c r="R708" s="247"/>
      <c r="S708" s="247"/>
      <c r="T708" s="248"/>
      <c r="AT708" s="249" t="s">
        <v>148</v>
      </c>
      <c r="AU708" s="249" t="s">
        <v>83</v>
      </c>
      <c r="AV708" s="11" t="s">
        <v>83</v>
      </c>
      <c r="AW708" s="11" t="s">
        <v>32</v>
      </c>
      <c r="AX708" s="11" t="s">
        <v>76</v>
      </c>
      <c r="AY708" s="249" t="s">
        <v>138</v>
      </c>
    </row>
    <row r="709" s="12" customFormat="1">
      <c r="B709" s="250"/>
      <c r="C709" s="251"/>
      <c r="D709" s="237" t="s">
        <v>148</v>
      </c>
      <c r="E709" s="252" t="s">
        <v>1</v>
      </c>
      <c r="F709" s="253" t="s">
        <v>179</v>
      </c>
      <c r="G709" s="251"/>
      <c r="H709" s="254">
        <v>7</v>
      </c>
      <c r="I709" s="255"/>
      <c r="J709" s="251"/>
      <c r="K709" s="251"/>
      <c r="L709" s="256"/>
      <c r="M709" s="257"/>
      <c r="N709" s="258"/>
      <c r="O709" s="258"/>
      <c r="P709" s="258"/>
      <c r="Q709" s="258"/>
      <c r="R709" s="258"/>
      <c r="S709" s="258"/>
      <c r="T709" s="259"/>
      <c r="AT709" s="260" t="s">
        <v>148</v>
      </c>
      <c r="AU709" s="260" t="s">
        <v>83</v>
      </c>
      <c r="AV709" s="12" t="s">
        <v>85</v>
      </c>
      <c r="AW709" s="12" t="s">
        <v>32</v>
      </c>
      <c r="AX709" s="12" t="s">
        <v>76</v>
      </c>
      <c r="AY709" s="260" t="s">
        <v>138</v>
      </c>
    </row>
    <row r="710" s="11" customFormat="1">
      <c r="B710" s="240"/>
      <c r="C710" s="241"/>
      <c r="D710" s="237" t="s">
        <v>148</v>
      </c>
      <c r="E710" s="242" t="s">
        <v>1</v>
      </c>
      <c r="F710" s="243" t="s">
        <v>225</v>
      </c>
      <c r="G710" s="241"/>
      <c r="H710" s="242" t="s">
        <v>1</v>
      </c>
      <c r="I710" s="244"/>
      <c r="J710" s="241"/>
      <c r="K710" s="241"/>
      <c r="L710" s="245"/>
      <c r="M710" s="246"/>
      <c r="N710" s="247"/>
      <c r="O710" s="247"/>
      <c r="P710" s="247"/>
      <c r="Q710" s="247"/>
      <c r="R710" s="247"/>
      <c r="S710" s="247"/>
      <c r="T710" s="248"/>
      <c r="AT710" s="249" t="s">
        <v>148</v>
      </c>
      <c r="AU710" s="249" t="s">
        <v>83</v>
      </c>
      <c r="AV710" s="11" t="s">
        <v>83</v>
      </c>
      <c r="AW710" s="11" t="s">
        <v>32</v>
      </c>
      <c r="AX710" s="11" t="s">
        <v>76</v>
      </c>
      <c r="AY710" s="249" t="s">
        <v>138</v>
      </c>
    </row>
    <row r="711" s="12" customFormat="1">
      <c r="B711" s="250"/>
      <c r="C711" s="251"/>
      <c r="D711" s="237" t="s">
        <v>148</v>
      </c>
      <c r="E711" s="252" t="s">
        <v>1</v>
      </c>
      <c r="F711" s="253" t="s">
        <v>157</v>
      </c>
      <c r="G711" s="251"/>
      <c r="H711" s="254">
        <v>6</v>
      </c>
      <c r="I711" s="255"/>
      <c r="J711" s="251"/>
      <c r="K711" s="251"/>
      <c r="L711" s="256"/>
      <c r="M711" s="257"/>
      <c r="N711" s="258"/>
      <c r="O711" s="258"/>
      <c r="P711" s="258"/>
      <c r="Q711" s="258"/>
      <c r="R711" s="258"/>
      <c r="S711" s="258"/>
      <c r="T711" s="259"/>
      <c r="AT711" s="260" t="s">
        <v>148</v>
      </c>
      <c r="AU711" s="260" t="s">
        <v>83</v>
      </c>
      <c r="AV711" s="12" t="s">
        <v>85</v>
      </c>
      <c r="AW711" s="12" t="s">
        <v>32</v>
      </c>
      <c r="AX711" s="12" t="s">
        <v>76</v>
      </c>
      <c r="AY711" s="260" t="s">
        <v>138</v>
      </c>
    </row>
    <row r="712" s="11" customFormat="1">
      <c r="B712" s="240"/>
      <c r="C712" s="241"/>
      <c r="D712" s="237" t="s">
        <v>148</v>
      </c>
      <c r="E712" s="242" t="s">
        <v>1</v>
      </c>
      <c r="F712" s="243" t="s">
        <v>228</v>
      </c>
      <c r="G712" s="241"/>
      <c r="H712" s="242" t="s">
        <v>1</v>
      </c>
      <c r="I712" s="244"/>
      <c r="J712" s="241"/>
      <c r="K712" s="241"/>
      <c r="L712" s="245"/>
      <c r="M712" s="246"/>
      <c r="N712" s="247"/>
      <c r="O712" s="247"/>
      <c r="P712" s="247"/>
      <c r="Q712" s="247"/>
      <c r="R712" s="247"/>
      <c r="S712" s="247"/>
      <c r="T712" s="248"/>
      <c r="AT712" s="249" t="s">
        <v>148</v>
      </c>
      <c r="AU712" s="249" t="s">
        <v>83</v>
      </c>
      <c r="AV712" s="11" t="s">
        <v>83</v>
      </c>
      <c r="AW712" s="11" t="s">
        <v>32</v>
      </c>
      <c r="AX712" s="11" t="s">
        <v>76</v>
      </c>
      <c r="AY712" s="249" t="s">
        <v>138</v>
      </c>
    </row>
    <row r="713" s="12" customFormat="1">
      <c r="B713" s="250"/>
      <c r="C713" s="251"/>
      <c r="D713" s="237" t="s">
        <v>148</v>
      </c>
      <c r="E713" s="252" t="s">
        <v>1</v>
      </c>
      <c r="F713" s="253" t="s">
        <v>139</v>
      </c>
      <c r="G713" s="251"/>
      <c r="H713" s="254">
        <v>4</v>
      </c>
      <c r="I713" s="255"/>
      <c r="J713" s="251"/>
      <c r="K713" s="251"/>
      <c r="L713" s="256"/>
      <c r="M713" s="257"/>
      <c r="N713" s="258"/>
      <c r="O713" s="258"/>
      <c r="P713" s="258"/>
      <c r="Q713" s="258"/>
      <c r="R713" s="258"/>
      <c r="S713" s="258"/>
      <c r="T713" s="259"/>
      <c r="AT713" s="260" t="s">
        <v>148</v>
      </c>
      <c r="AU713" s="260" t="s">
        <v>83</v>
      </c>
      <c r="AV713" s="12" t="s">
        <v>85</v>
      </c>
      <c r="AW713" s="12" t="s">
        <v>32</v>
      </c>
      <c r="AX713" s="12" t="s">
        <v>76</v>
      </c>
      <c r="AY713" s="260" t="s">
        <v>138</v>
      </c>
    </row>
    <row r="714" s="1" customFormat="1" ht="24" customHeight="1">
      <c r="B714" s="36"/>
      <c r="C714" s="224" t="s">
        <v>604</v>
      </c>
      <c r="D714" s="224" t="s">
        <v>140</v>
      </c>
      <c r="E714" s="225" t="s">
        <v>605</v>
      </c>
      <c r="F714" s="226" t="s">
        <v>606</v>
      </c>
      <c r="G714" s="227" t="s">
        <v>588</v>
      </c>
      <c r="H714" s="228">
        <v>79</v>
      </c>
      <c r="I714" s="229"/>
      <c r="J714" s="230">
        <f>ROUND(I714*H714,2)</f>
        <v>0</v>
      </c>
      <c r="K714" s="226" t="s">
        <v>144</v>
      </c>
      <c r="L714" s="41"/>
      <c r="M714" s="231" t="s">
        <v>1</v>
      </c>
      <c r="N714" s="232" t="s">
        <v>41</v>
      </c>
      <c r="O714" s="84"/>
      <c r="P714" s="233">
        <f>O714*H714</f>
        <v>0</v>
      </c>
      <c r="Q714" s="233">
        <v>0.21734000000000001</v>
      </c>
      <c r="R714" s="233">
        <f>Q714*H714</f>
        <v>17.16986</v>
      </c>
      <c r="S714" s="233">
        <v>0</v>
      </c>
      <c r="T714" s="234">
        <f>S714*H714</f>
        <v>0</v>
      </c>
      <c r="AR714" s="235" t="s">
        <v>139</v>
      </c>
      <c r="AT714" s="235" t="s">
        <v>140</v>
      </c>
      <c r="AU714" s="235" t="s">
        <v>83</v>
      </c>
      <c r="AY714" s="15" t="s">
        <v>138</v>
      </c>
      <c r="BE714" s="236">
        <f>IF(N714="základní",J714,0)</f>
        <v>0</v>
      </c>
      <c r="BF714" s="236">
        <f>IF(N714="snížená",J714,0)</f>
        <v>0</v>
      </c>
      <c r="BG714" s="236">
        <f>IF(N714="zákl. přenesená",J714,0)</f>
        <v>0</v>
      </c>
      <c r="BH714" s="236">
        <f>IF(N714="sníž. přenesená",J714,0)</f>
        <v>0</v>
      </c>
      <c r="BI714" s="236">
        <f>IF(N714="nulová",J714,0)</f>
        <v>0</v>
      </c>
      <c r="BJ714" s="15" t="s">
        <v>83</v>
      </c>
      <c r="BK714" s="236">
        <f>ROUND(I714*H714,2)</f>
        <v>0</v>
      </c>
      <c r="BL714" s="15" t="s">
        <v>139</v>
      </c>
      <c r="BM714" s="235" t="s">
        <v>607</v>
      </c>
    </row>
    <row r="715" s="1" customFormat="1">
      <c r="B715" s="36"/>
      <c r="C715" s="37"/>
      <c r="D715" s="237" t="s">
        <v>146</v>
      </c>
      <c r="E715" s="37"/>
      <c r="F715" s="238" t="s">
        <v>608</v>
      </c>
      <c r="G715" s="37"/>
      <c r="H715" s="37"/>
      <c r="I715" s="149"/>
      <c r="J715" s="37"/>
      <c r="K715" s="37"/>
      <c r="L715" s="41"/>
      <c r="M715" s="239"/>
      <c r="N715" s="84"/>
      <c r="O715" s="84"/>
      <c r="P715" s="84"/>
      <c r="Q715" s="84"/>
      <c r="R715" s="84"/>
      <c r="S715" s="84"/>
      <c r="T715" s="85"/>
      <c r="AT715" s="15" t="s">
        <v>146</v>
      </c>
      <c r="AU715" s="15" t="s">
        <v>83</v>
      </c>
    </row>
    <row r="716" s="12" customFormat="1">
      <c r="B716" s="250"/>
      <c r="C716" s="251"/>
      <c r="D716" s="237" t="s">
        <v>148</v>
      </c>
      <c r="E716" s="252" t="s">
        <v>1</v>
      </c>
      <c r="F716" s="253" t="s">
        <v>609</v>
      </c>
      <c r="G716" s="251"/>
      <c r="H716" s="254">
        <v>79</v>
      </c>
      <c r="I716" s="255"/>
      <c r="J716" s="251"/>
      <c r="K716" s="251"/>
      <c r="L716" s="256"/>
      <c r="M716" s="257"/>
      <c r="N716" s="258"/>
      <c r="O716" s="258"/>
      <c r="P716" s="258"/>
      <c r="Q716" s="258"/>
      <c r="R716" s="258"/>
      <c r="S716" s="258"/>
      <c r="T716" s="259"/>
      <c r="AT716" s="260" t="s">
        <v>148</v>
      </c>
      <c r="AU716" s="260" t="s">
        <v>83</v>
      </c>
      <c r="AV716" s="12" t="s">
        <v>85</v>
      </c>
      <c r="AW716" s="12" t="s">
        <v>32</v>
      </c>
      <c r="AX716" s="12" t="s">
        <v>76</v>
      </c>
      <c r="AY716" s="260" t="s">
        <v>138</v>
      </c>
    </row>
    <row r="717" s="1" customFormat="1" ht="24" customHeight="1">
      <c r="B717" s="36"/>
      <c r="C717" s="261" t="s">
        <v>610</v>
      </c>
      <c r="D717" s="261" t="s">
        <v>391</v>
      </c>
      <c r="E717" s="262" t="s">
        <v>611</v>
      </c>
      <c r="F717" s="263" t="s">
        <v>612</v>
      </c>
      <c r="G717" s="264" t="s">
        <v>588</v>
      </c>
      <c r="H717" s="265">
        <v>79</v>
      </c>
      <c r="I717" s="266"/>
      <c r="J717" s="267">
        <f>ROUND(I717*H717,2)</f>
        <v>0</v>
      </c>
      <c r="K717" s="263" t="s">
        <v>144</v>
      </c>
      <c r="L717" s="268"/>
      <c r="M717" s="269" t="s">
        <v>1</v>
      </c>
      <c r="N717" s="270" t="s">
        <v>41</v>
      </c>
      <c r="O717" s="84"/>
      <c r="P717" s="233">
        <f>O717*H717</f>
        <v>0</v>
      </c>
      <c r="Q717" s="233">
        <v>0.056300000000000003</v>
      </c>
      <c r="R717" s="233">
        <f>Q717*H717</f>
        <v>4.4477000000000002</v>
      </c>
      <c r="S717" s="233">
        <v>0</v>
      </c>
      <c r="T717" s="234">
        <f>S717*H717</f>
        <v>0</v>
      </c>
      <c r="AR717" s="235" t="s">
        <v>168</v>
      </c>
      <c r="AT717" s="235" t="s">
        <v>391</v>
      </c>
      <c r="AU717" s="235" t="s">
        <v>83</v>
      </c>
      <c r="AY717" s="15" t="s">
        <v>138</v>
      </c>
      <c r="BE717" s="236">
        <f>IF(N717="základní",J717,0)</f>
        <v>0</v>
      </c>
      <c r="BF717" s="236">
        <f>IF(N717="snížená",J717,0)</f>
        <v>0</v>
      </c>
      <c r="BG717" s="236">
        <f>IF(N717="zákl. přenesená",J717,0)</f>
        <v>0</v>
      </c>
      <c r="BH717" s="236">
        <f>IF(N717="sníž. přenesená",J717,0)</f>
        <v>0</v>
      </c>
      <c r="BI717" s="236">
        <f>IF(N717="nulová",J717,0)</f>
        <v>0</v>
      </c>
      <c r="BJ717" s="15" t="s">
        <v>83</v>
      </c>
      <c r="BK717" s="236">
        <f>ROUND(I717*H717,2)</f>
        <v>0</v>
      </c>
      <c r="BL717" s="15" t="s">
        <v>139</v>
      </c>
      <c r="BM717" s="235" t="s">
        <v>613</v>
      </c>
    </row>
    <row r="718" s="1" customFormat="1">
      <c r="B718" s="36"/>
      <c r="C718" s="37"/>
      <c r="D718" s="237" t="s">
        <v>146</v>
      </c>
      <c r="E718" s="37"/>
      <c r="F718" s="238" t="s">
        <v>612</v>
      </c>
      <c r="G718" s="37"/>
      <c r="H718" s="37"/>
      <c r="I718" s="149"/>
      <c r="J718" s="37"/>
      <c r="K718" s="37"/>
      <c r="L718" s="41"/>
      <c r="M718" s="239"/>
      <c r="N718" s="84"/>
      <c r="O718" s="84"/>
      <c r="P718" s="84"/>
      <c r="Q718" s="84"/>
      <c r="R718" s="84"/>
      <c r="S718" s="84"/>
      <c r="T718" s="85"/>
      <c r="AT718" s="15" t="s">
        <v>146</v>
      </c>
      <c r="AU718" s="15" t="s">
        <v>83</v>
      </c>
    </row>
    <row r="719" s="1" customFormat="1" ht="36" customHeight="1">
      <c r="B719" s="36"/>
      <c r="C719" s="224" t="s">
        <v>614</v>
      </c>
      <c r="D719" s="224" t="s">
        <v>140</v>
      </c>
      <c r="E719" s="225" t="s">
        <v>615</v>
      </c>
      <c r="F719" s="226" t="s">
        <v>616</v>
      </c>
      <c r="G719" s="227" t="s">
        <v>588</v>
      </c>
      <c r="H719" s="228">
        <v>79</v>
      </c>
      <c r="I719" s="229"/>
      <c r="J719" s="230">
        <f>ROUND(I719*H719,2)</f>
        <v>0</v>
      </c>
      <c r="K719" s="226" t="s">
        <v>1</v>
      </c>
      <c r="L719" s="41"/>
      <c r="M719" s="231" t="s">
        <v>1</v>
      </c>
      <c r="N719" s="232" t="s">
        <v>41</v>
      </c>
      <c r="O719" s="84"/>
      <c r="P719" s="233">
        <f>O719*H719</f>
        <v>0</v>
      </c>
      <c r="Q719" s="233">
        <v>0</v>
      </c>
      <c r="R719" s="233">
        <f>Q719*H719</f>
        <v>0</v>
      </c>
      <c r="S719" s="233">
        <v>0</v>
      </c>
      <c r="T719" s="234">
        <f>S719*H719</f>
        <v>0</v>
      </c>
      <c r="AR719" s="235" t="s">
        <v>139</v>
      </c>
      <c r="AT719" s="235" t="s">
        <v>140</v>
      </c>
      <c r="AU719" s="235" t="s">
        <v>83</v>
      </c>
      <c r="AY719" s="15" t="s">
        <v>138</v>
      </c>
      <c r="BE719" s="236">
        <f>IF(N719="základní",J719,0)</f>
        <v>0</v>
      </c>
      <c r="BF719" s="236">
        <f>IF(N719="snížená",J719,0)</f>
        <v>0</v>
      </c>
      <c r="BG719" s="236">
        <f>IF(N719="zákl. přenesená",J719,0)</f>
        <v>0</v>
      </c>
      <c r="BH719" s="236">
        <f>IF(N719="sníž. přenesená",J719,0)</f>
        <v>0</v>
      </c>
      <c r="BI719" s="236">
        <f>IF(N719="nulová",J719,0)</f>
        <v>0</v>
      </c>
      <c r="BJ719" s="15" t="s">
        <v>83</v>
      </c>
      <c r="BK719" s="236">
        <f>ROUND(I719*H719,2)</f>
        <v>0</v>
      </c>
      <c r="BL719" s="15" t="s">
        <v>139</v>
      </c>
      <c r="BM719" s="235" t="s">
        <v>617</v>
      </c>
    </row>
    <row r="720" s="1" customFormat="1">
      <c r="B720" s="36"/>
      <c r="C720" s="37"/>
      <c r="D720" s="237" t="s">
        <v>146</v>
      </c>
      <c r="E720" s="37"/>
      <c r="F720" s="238" t="s">
        <v>616</v>
      </c>
      <c r="G720" s="37"/>
      <c r="H720" s="37"/>
      <c r="I720" s="149"/>
      <c r="J720" s="37"/>
      <c r="K720" s="37"/>
      <c r="L720" s="41"/>
      <c r="M720" s="239"/>
      <c r="N720" s="84"/>
      <c r="O720" s="84"/>
      <c r="P720" s="84"/>
      <c r="Q720" s="84"/>
      <c r="R720" s="84"/>
      <c r="S720" s="84"/>
      <c r="T720" s="85"/>
      <c r="AT720" s="15" t="s">
        <v>146</v>
      </c>
      <c r="AU720" s="15" t="s">
        <v>83</v>
      </c>
    </row>
    <row r="721" s="12" customFormat="1">
      <c r="B721" s="250"/>
      <c r="C721" s="251"/>
      <c r="D721" s="237" t="s">
        <v>148</v>
      </c>
      <c r="E721" s="252" t="s">
        <v>1</v>
      </c>
      <c r="F721" s="253" t="s">
        <v>609</v>
      </c>
      <c r="G721" s="251"/>
      <c r="H721" s="254">
        <v>79</v>
      </c>
      <c r="I721" s="255"/>
      <c r="J721" s="251"/>
      <c r="K721" s="251"/>
      <c r="L721" s="256"/>
      <c r="M721" s="257"/>
      <c r="N721" s="258"/>
      <c r="O721" s="258"/>
      <c r="P721" s="258"/>
      <c r="Q721" s="258"/>
      <c r="R721" s="258"/>
      <c r="S721" s="258"/>
      <c r="T721" s="259"/>
      <c r="AT721" s="260" t="s">
        <v>148</v>
      </c>
      <c r="AU721" s="260" t="s">
        <v>83</v>
      </c>
      <c r="AV721" s="12" t="s">
        <v>85</v>
      </c>
      <c r="AW721" s="12" t="s">
        <v>32</v>
      </c>
      <c r="AX721" s="12" t="s">
        <v>83</v>
      </c>
      <c r="AY721" s="260" t="s">
        <v>138</v>
      </c>
    </row>
    <row r="722" s="10" customFormat="1" ht="25.92" customHeight="1">
      <c r="B722" s="210"/>
      <c r="C722" s="211"/>
      <c r="D722" s="212" t="s">
        <v>75</v>
      </c>
      <c r="E722" s="213" t="s">
        <v>618</v>
      </c>
      <c r="F722" s="213" t="s">
        <v>619</v>
      </c>
      <c r="G722" s="211"/>
      <c r="H722" s="211"/>
      <c r="I722" s="214"/>
      <c r="J722" s="215">
        <f>BK722</f>
        <v>0</v>
      </c>
      <c r="K722" s="211"/>
      <c r="L722" s="216"/>
      <c r="M722" s="217"/>
      <c r="N722" s="218"/>
      <c r="O722" s="218"/>
      <c r="P722" s="219">
        <f>SUM(P723:P743)</f>
        <v>0</v>
      </c>
      <c r="Q722" s="218"/>
      <c r="R722" s="219">
        <f>SUM(R723:R743)</f>
        <v>2.9633799999999999</v>
      </c>
      <c r="S722" s="218"/>
      <c r="T722" s="220">
        <f>SUM(T723:T743)</f>
        <v>0</v>
      </c>
      <c r="AR722" s="221" t="s">
        <v>83</v>
      </c>
      <c r="AT722" s="222" t="s">
        <v>75</v>
      </c>
      <c r="AU722" s="222" t="s">
        <v>76</v>
      </c>
      <c r="AY722" s="221" t="s">
        <v>138</v>
      </c>
      <c r="BK722" s="223">
        <f>SUM(BK723:BK743)</f>
        <v>0</v>
      </c>
    </row>
    <row r="723" s="1" customFormat="1" ht="24" customHeight="1">
      <c r="B723" s="36"/>
      <c r="C723" s="224" t="s">
        <v>620</v>
      </c>
      <c r="D723" s="224" t="s">
        <v>140</v>
      </c>
      <c r="E723" s="225" t="s">
        <v>621</v>
      </c>
      <c r="F723" s="226" t="s">
        <v>622</v>
      </c>
      <c r="G723" s="227" t="s">
        <v>143</v>
      </c>
      <c r="H723" s="228">
        <v>4858</v>
      </c>
      <c r="I723" s="229"/>
      <c r="J723" s="230">
        <f>ROUND(I723*H723,2)</f>
        <v>0</v>
      </c>
      <c r="K723" s="226" t="s">
        <v>144</v>
      </c>
      <c r="L723" s="41"/>
      <c r="M723" s="231" t="s">
        <v>1</v>
      </c>
      <c r="N723" s="232" t="s">
        <v>41</v>
      </c>
      <c r="O723" s="84"/>
      <c r="P723" s="233">
        <f>O723*H723</f>
        <v>0</v>
      </c>
      <c r="Q723" s="233">
        <v>0.00060999999999999997</v>
      </c>
      <c r="R723" s="233">
        <f>Q723*H723</f>
        <v>2.9633799999999999</v>
      </c>
      <c r="S723" s="233">
        <v>0</v>
      </c>
      <c r="T723" s="234">
        <f>S723*H723</f>
        <v>0</v>
      </c>
      <c r="AR723" s="235" t="s">
        <v>139</v>
      </c>
      <c r="AT723" s="235" t="s">
        <v>140</v>
      </c>
      <c r="AU723" s="235" t="s">
        <v>83</v>
      </c>
      <c r="AY723" s="15" t="s">
        <v>138</v>
      </c>
      <c r="BE723" s="236">
        <f>IF(N723="základní",J723,0)</f>
        <v>0</v>
      </c>
      <c r="BF723" s="236">
        <f>IF(N723="snížená",J723,0)</f>
        <v>0</v>
      </c>
      <c r="BG723" s="236">
        <f>IF(N723="zákl. přenesená",J723,0)</f>
        <v>0</v>
      </c>
      <c r="BH723" s="236">
        <f>IF(N723="sníž. přenesená",J723,0)</f>
        <v>0</v>
      </c>
      <c r="BI723" s="236">
        <f>IF(N723="nulová",J723,0)</f>
        <v>0</v>
      </c>
      <c r="BJ723" s="15" t="s">
        <v>83</v>
      </c>
      <c r="BK723" s="236">
        <f>ROUND(I723*H723,2)</f>
        <v>0</v>
      </c>
      <c r="BL723" s="15" t="s">
        <v>139</v>
      </c>
      <c r="BM723" s="235" t="s">
        <v>623</v>
      </c>
    </row>
    <row r="724" s="1" customFormat="1">
      <c r="B724" s="36"/>
      <c r="C724" s="37"/>
      <c r="D724" s="237" t="s">
        <v>146</v>
      </c>
      <c r="E724" s="37"/>
      <c r="F724" s="238" t="s">
        <v>624</v>
      </c>
      <c r="G724" s="37"/>
      <c r="H724" s="37"/>
      <c r="I724" s="149"/>
      <c r="J724" s="37"/>
      <c r="K724" s="37"/>
      <c r="L724" s="41"/>
      <c r="M724" s="239"/>
      <c r="N724" s="84"/>
      <c r="O724" s="84"/>
      <c r="P724" s="84"/>
      <c r="Q724" s="84"/>
      <c r="R724" s="84"/>
      <c r="S724" s="84"/>
      <c r="T724" s="85"/>
      <c r="AT724" s="15" t="s">
        <v>146</v>
      </c>
      <c r="AU724" s="15" t="s">
        <v>83</v>
      </c>
    </row>
    <row r="725" s="1" customFormat="1" ht="16.5" customHeight="1">
      <c r="B725" s="36"/>
      <c r="C725" s="224" t="s">
        <v>625</v>
      </c>
      <c r="D725" s="224" t="s">
        <v>140</v>
      </c>
      <c r="E725" s="225" t="s">
        <v>626</v>
      </c>
      <c r="F725" s="226" t="s">
        <v>627</v>
      </c>
      <c r="G725" s="227" t="s">
        <v>143</v>
      </c>
      <c r="H725" s="228">
        <v>4858</v>
      </c>
      <c r="I725" s="229"/>
      <c r="J725" s="230">
        <f>ROUND(I725*H725,2)</f>
        <v>0</v>
      </c>
      <c r="K725" s="226" t="s">
        <v>144</v>
      </c>
      <c r="L725" s="41"/>
      <c r="M725" s="231" t="s">
        <v>1</v>
      </c>
      <c r="N725" s="232" t="s">
        <v>41</v>
      </c>
      <c r="O725" s="84"/>
      <c r="P725" s="233">
        <f>O725*H725</f>
        <v>0</v>
      </c>
      <c r="Q725" s="233">
        <v>0</v>
      </c>
      <c r="R725" s="233">
        <f>Q725*H725</f>
        <v>0</v>
      </c>
      <c r="S725" s="233">
        <v>0</v>
      </c>
      <c r="T725" s="234">
        <f>S725*H725</f>
        <v>0</v>
      </c>
      <c r="AR725" s="235" t="s">
        <v>139</v>
      </c>
      <c r="AT725" s="235" t="s">
        <v>140</v>
      </c>
      <c r="AU725" s="235" t="s">
        <v>83</v>
      </c>
      <c r="AY725" s="15" t="s">
        <v>138</v>
      </c>
      <c r="BE725" s="236">
        <f>IF(N725="základní",J725,0)</f>
        <v>0</v>
      </c>
      <c r="BF725" s="236">
        <f>IF(N725="snížená",J725,0)</f>
        <v>0</v>
      </c>
      <c r="BG725" s="236">
        <f>IF(N725="zákl. přenesená",J725,0)</f>
        <v>0</v>
      </c>
      <c r="BH725" s="236">
        <f>IF(N725="sníž. přenesená",J725,0)</f>
        <v>0</v>
      </c>
      <c r="BI725" s="236">
        <f>IF(N725="nulová",J725,0)</f>
        <v>0</v>
      </c>
      <c r="BJ725" s="15" t="s">
        <v>83</v>
      </c>
      <c r="BK725" s="236">
        <f>ROUND(I725*H725,2)</f>
        <v>0</v>
      </c>
      <c r="BL725" s="15" t="s">
        <v>139</v>
      </c>
      <c r="BM725" s="235" t="s">
        <v>628</v>
      </c>
    </row>
    <row r="726" s="1" customFormat="1">
      <c r="B726" s="36"/>
      <c r="C726" s="37"/>
      <c r="D726" s="237" t="s">
        <v>146</v>
      </c>
      <c r="E726" s="37"/>
      <c r="F726" s="238" t="s">
        <v>629</v>
      </c>
      <c r="G726" s="37"/>
      <c r="H726" s="37"/>
      <c r="I726" s="149"/>
      <c r="J726" s="37"/>
      <c r="K726" s="37"/>
      <c r="L726" s="41"/>
      <c r="M726" s="239"/>
      <c r="N726" s="84"/>
      <c r="O726" s="84"/>
      <c r="P726" s="84"/>
      <c r="Q726" s="84"/>
      <c r="R726" s="84"/>
      <c r="S726" s="84"/>
      <c r="T726" s="85"/>
      <c r="AT726" s="15" t="s">
        <v>146</v>
      </c>
      <c r="AU726" s="15" t="s">
        <v>83</v>
      </c>
    </row>
    <row r="727" s="11" customFormat="1">
      <c r="B727" s="240"/>
      <c r="C727" s="241"/>
      <c r="D727" s="237" t="s">
        <v>148</v>
      </c>
      <c r="E727" s="242" t="s">
        <v>1</v>
      </c>
      <c r="F727" s="243" t="s">
        <v>149</v>
      </c>
      <c r="G727" s="241"/>
      <c r="H727" s="242" t="s">
        <v>1</v>
      </c>
      <c r="I727" s="244"/>
      <c r="J727" s="241"/>
      <c r="K727" s="241"/>
      <c r="L727" s="245"/>
      <c r="M727" s="246"/>
      <c r="N727" s="247"/>
      <c r="O727" s="247"/>
      <c r="P727" s="247"/>
      <c r="Q727" s="247"/>
      <c r="R727" s="247"/>
      <c r="S727" s="247"/>
      <c r="T727" s="248"/>
      <c r="AT727" s="249" t="s">
        <v>148</v>
      </c>
      <c r="AU727" s="249" t="s">
        <v>83</v>
      </c>
      <c r="AV727" s="11" t="s">
        <v>83</v>
      </c>
      <c r="AW727" s="11" t="s">
        <v>32</v>
      </c>
      <c r="AX727" s="11" t="s">
        <v>76</v>
      </c>
      <c r="AY727" s="249" t="s">
        <v>138</v>
      </c>
    </row>
    <row r="728" s="11" customFormat="1">
      <c r="B728" s="240"/>
      <c r="C728" s="241"/>
      <c r="D728" s="237" t="s">
        <v>148</v>
      </c>
      <c r="E728" s="242" t="s">
        <v>1</v>
      </c>
      <c r="F728" s="243" t="s">
        <v>191</v>
      </c>
      <c r="G728" s="241"/>
      <c r="H728" s="242" t="s">
        <v>1</v>
      </c>
      <c r="I728" s="244"/>
      <c r="J728" s="241"/>
      <c r="K728" s="241"/>
      <c r="L728" s="245"/>
      <c r="M728" s="246"/>
      <c r="N728" s="247"/>
      <c r="O728" s="247"/>
      <c r="P728" s="247"/>
      <c r="Q728" s="247"/>
      <c r="R728" s="247"/>
      <c r="S728" s="247"/>
      <c r="T728" s="248"/>
      <c r="AT728" s="249" t="s">
        <v>148</v>
      </c>
      <c r="AU728" s="249" t="s">
        <v>83</v>
      </c>
      <c r="AV728" s="11" t="s">
        <v>83</v>
      </c>
      <c r="AW728" s="11" t="s">
        <v>32</v>
      </c>
      <c r="AX728" s="11" t="s">
        <v>76</v>
      </c>
      <c r="AY728" s="249" t="s">
        <v>138</v>
      </c>
    </row>
    <row r="729" s="12" customFormat="1">
      <c r="B729" s="250"/>
      <c r="C729" s="251"/>
      <c r="D729" s="237" t="s">
        <v>148</v>
      </c>
      <c r="E729" s="252" t="s">
        <v>1</v>
      </c>
      <c r="F729" s="253" t="s">
        <v>446</v>
      </c>
      <c r="G729" s="251"/>
      <c r="H729" s="254">
        <v>3834</v>
      </c>
      <c r="I729" s="255"/>
      <c r="J729" s="251"/>
      <c r="K729" s="251"/>
      <c r="L729" s="256"/>
      <c r="M729" s="257"/>
      <c r="N729" s="258"/>
      <c r="O729" s="258"/>
      <c r="P729" s="258"/>
      <c r="Q729" s="258"/>
      <c r="R729" s="258"/>
      <c r="S729" s="258"/>
      <c r="T729" s="259"/>
      <c r="AT729" s="260" t="s">
        <v>148</v>
      </c>
      <c r="AU729" s="260" t="s">
        <v>83</v>
      </c>
      <c r="AV729" s="12" t="s">
        <v>85</v>
      </c>
      <c r="AW729" s="12" t="s">
        <v>32</v>
      </c>
      <c r="AX729" s="12" t="s">
        <v>76</v>
      </c>
      <c r="AY729" s="260" t="s">
        <v>138</v>
      </c>
    </row>
    <row r="730" s="11" customFormat="1">
      <c r="B730" s="240"/>
      <c r="C730" s="241"/>
      <c r="D730" s="237" t="s">
        <v>148</v>
      </c>
      <c r="E730" s="242" t="s">
        <v>1</v>
      </c>
      <c r="F730" s="243" t="s">
        <v>209</v>
      </c>
      <c r="G730" s="241"/>
      <c r="H730" s="242" t="s">
        <v>1</v>
      </c>
      <c r="I730" s="244"/>
      <c r="J730" s="241"/>
      <c r="K730" s="241"/>
      <c r="L730" s="245"/>
      <c r="M730" s="246"/>
      <c r="N730" s="247"/>
      <c r="O730" s="247"/>
      <c r="P730" s="247"/>
      <c r="Q730" s="247"/>
      <c r="R730" s="247"/>
      <c r="S730" s="247"/>
      <c r="T730" s="248"/>
      <c r="AT730" s="249" t="s">
        <v>148</v>
      </c>
      <c r="AU730" s="249" t="s">
        <v>83</v>
      </c>
      <c r="AV730" s="11" t="s">
        <v>83</v>
      </c>
      <c r="AW730" s="11" t="s">
        <v>32</v>
      </c>
      <c r="AX730" s="11" t="s">
        <v>76</v>
      </c>
      <c r="AY730" s="249" t="s">
        <v>138</v>
      </c>
    </row>
    <row r="731" s="12" customFormat="1">
      <c r="B731" s="250"/>
      <c r="C731" s="251"/>
      <c r="D731" s="237" t="s">
        <v>148</v>
      </c>
      <c r="E731" s="252" t="s">
        <v>1</v>
      </c>
      <c r="F731" s="253" t="s">
        <v>630</v>
      </c>
      <c r="G731" s="251"/>
      <c r="H731" s="254">
        <v>312</v>
      </c>
      <c r="I731" s="255"/>
      <c r="J731" s="251"/>
      <c r="K731" s="251"/>
      <c r="L731" s="256"/>
      <c r="M731" s="257"/>
      <c r="N731" s="258"/>
      <c r="O731" s="258"/>
      <c r="P731" s="258"/>
      <c r="Q731" s="258"/>
      <c r="R731" s="258"/>
      <c r="S731" s="258"/>
      <c r="T731" s="259"/>
      <c r="AT731" s="260" t="s">
        <v>148</v>
      </c>
      <c r="AU731" s="260" t="s">
        <v>83</v>
      </c>
      <c r="AV731" s="12" t="s">
        <v>85</v>
      </c>
      <c r="AW731" s="12" t="s">
        <v>32</v>
      </c>
      <c r="AX731" s="12" t="s">
        <v>76</v>
      </c>
      <c r="AY731" s="260" t="s">
        <v>138</v>
      </c>
    </row>
    <row r="732" s="11" customFormat="1">
      <c r="B732" s="240"/>
      <c r="C732" s="241"/>
      <c r="D732" s="237" t="s">
        <v>148</v>
      </c>
      <c r="E732" s="242" t="s">
        <v>1</v>
      </c>
      <c r="F732" s="243" t="s">
        <v>213</v>
      </c>
      <c r="G732" s="241"/>
      <c r="H732" s="242" t="s">
        <v>1</v>
      </c>
      <c r="I732" s="244"/>
      <c r="J732" s="241"/>
      <c r="K732" s="241"/>
      <c r="L732" s="245"/>
      <c r="M732" s="246"/>
      <c r="N732" s="247"/>
      <c r="O732" s="247"/>
      <c r="P732" s="247"/>
      <c r="Q732" s="247"/>
      <c r="R732" s="247"/>
      <c r="S732" s="247"/>
      <c r="T732" s="248"/>
      <c r="AT732" s="249" t="s">
        <v>148</v>
      </c>
      <c r="AU732" s="249" t="s">
        <v>83</v>
      </c>
      <c r="AV732" s="11" t="s">
        <v>83</v>
      </c>
      <c r="AW732" s="11" t="s">
        <v>32</v>
      </c>
      <c r="AX732" s="11" t="s">
        <v>76</v>
      </c>
      <c r="AY732" s="249" t="s">
        <v>138</v>
      </c>
    </row>
    <row r="733" s="12" customFormat="1">
      <c r="B733" s="250"/>
      <c r="C733" s="251"/>
      <c r="D733" s="237" t="s">
        <v>148</v>
      </c>
      <c r="E733" s="252" t="s">
        <v>1</v>
      </c>
      <c r="F733" s="253" t="s">
        <v>631</v>
      </c>
      <c r="G733" s="251"/>
      <c r="H733" s="254">
        <v>12</v>
      </c>
      <c r="I733" s="255"/>
      <c r="J733" s="251"/>
      <c r="K733" s="251"/>
      <c r="L733" s="256"/>
      <c r="M733" s="257"/>
      <c r="N733" s="258"/>
      <c r="O733" s="258"/>
      <c r="P733" s="258"/>
      <c r="Q733" s="258"/>
      <c r="R733" s="258"/>
      <c r="S733" s="258"/>
      <c r="T733" s="259"/>
      <c r="AT733" s="260" t="s">
        <v>148</v>
      </c>
      <c r="AU733" s="260" t="s">
        <v>83</v>
      </c>
      <c r="AV733" s="12" t="s">
        <v>85</v>
      </c>
      <c r="AW733" s="12" t="s">
        <v>32</v>
      </c>
      <c r="AX733" s="12" t="s">
        <v>76</v>
      </c>
      <c r="AY733" s="260" t="s">
        <v>138</v>
      </c>
    </row>
    <row r="734" s="11" customFormat="1">
      <c r="B734" s="240"/>
      <c r="C734" s="241"/>
      <c r="D734" s="237" t="s">
        <v>148</v>
      </c>
      <c r="E734" s="242" t="s">
        <v>1</v>
      </c>
      <c r="F734" s="243" t="s">
        <v>217</v>
      </c>
      <c r="G734" s="241"/>
      <c r="H734" s="242" t="s">
        <v>1</v>
      </c>
      <c r="I734" s="244"/>
      <c r="J734" s="241"/>
      <c r="K734" s="241"/>
      <c r="L734" s="245"/>
      <c r="M734" s="246"/>
      <c r="N734" s="247"/>
      <c r="O734" s="247"/>
      <c r="P734" s="247"/>
      <c r="Q734" s="247"/>
      <c r="R734" s="247"/>
      <c r="S734" s="247"/>
      <c r="T734" s="248"/>
      <c r="AT734" s="249" t="s">
        <v>148</v>
      </c>
      <c r="AU734" s="249" t="s">
        <v>83</v>
      </c>
      <c r="AV734" s="11" t="s">
        <v>83</v>
      </c>
      <c r="AW734" s="11" t="s">
        <v>32</v>
      </c>
      <c r="AX734" s="11" t="s">
        <v>76</v>
      </c>
      <c r="AY734" s="249" t="s">
        <v>138</v>
      </c>
    </row>
    <row r="735" s="12" customFormat="1">
      <c r="B735" s="250"/>
      <c r="C735" s="251"/>
      <c r="D735" s="237" t="s">
        <v>148</v>
      </c>
      <c r="E735" s="252" t="s">
        <v>1</v>
      </c>
      <c r="F735" s="253" t="s">
        <v>632</v>
      </c>
      <c r="G735" s="251"/>
      <c r="H735" s="254">
        <v>20</v>
      </c>
      <c r="I735" s="255"/>
      <c r="J735" s="251"/>
      <c r="K735" s="251"/>
      <c r="L735" s="256"/>
      <c r="M735" s="257"/>
      <c r="N735" s="258"/>
      <c r="O735" s="258"/>
      <c r="P735" s="258"/>
      <c r="Q735" s="258"/>
      <c r="R735" s="258"/>
      <c r="S735" s="258"/>
      <c r="T735" s="259"/>
      <c r="AT735" s="260" t="s">
        <v>148</v>
      </c>
      <c r="AU735" s="260" t="s">
        <v>83</v>
      </c>
      <c r="AV735" s="12" t="s">
        <v>85</v>
      </c>
      <c r="AW735" s="12" t="s">
        <v>32</v>
      </c>
      <c r="AX735" s="12" t="s">
        <v>76</v>
      </c>
      <c r="AY735" s="260" t="s">
        <v>138</v>
      </c>
    </row>
    <row r="736" s="11" customFormat="1">
      <c r="B736" s="240"/>
      <c r="C736" s="241"/>
      <c r="D736" s="237" t="s">
        <v>148</v>
      </c>
      <c r="E736" s="242" t="s">
        <v>1</v>
      </c>
      <c r="F736" s="243" t="s">
        <v>633</v>
      </c>
      <c r="G736" s="241"/>
      <c r="H736" s="242" t="s">
        <v>1</v>
      </c>
      <c r="I736" s="244"/>
      <c r="J736" s="241"/>
      <c r="K736" s="241"/>
      <c r="L736" s="245"/>
      <c r="M736" s="246"/>
      <c r="N736" s="247"/>
      <c r="O736" s="247"/>
      <c r="P736" s="247"/>
      <c r="Q736" s="247"/>
      <c r="R736" s="247"/>
      <c r="S736" s="247"/>
      <c r="T736" s="248"/>
      <c r="AT736" s="249" t="s">
        <v>148</v>
      </c>
      <c r="AU736" s="249" t="s">
        <v>83</v>
      </c>
      <c r="AV736" s="11" t="s">
        <v>83</v>
      </c>
      <c r="AW736" s="11" t="s">
        <v>32</v>
      </c>
      <c r="AX736" s="11" t="s">
        <v>76</v>
      </c>
      <c r="AY736" s="249" t="s">
        <v>138</v>
      </c>
    </row>
    <row r="737" s="12" customFormat="1">
      <c r="B737" s="250"/>
      <c r="C737" s="251"/>
      <c r="D737" s="237" t="s">
        <v>148</v>
      </c>
      <c r="E737" s="252" t="s">
        <v>1</v>
      </c>
      <c r="F737" s="253" t="s">
        <v>450</v>
      </c>
      <c r="G737" s="251"/>
      <c r="H737" s="254">
        <v>278</v>
      </c>
      <c r="I737" s="255"/>
      <c r="J737" s="251"/>
      <c r="K737" s="251"/>
      <c r="L737" s="256"/>
      <c r="M737" s="257"/>
      <c r="N737" s="258"/>
      <c r="O737" s="258"/>
      <c r="P737" s="258"/>
      <c r="Q737" s="258"/>
      <c r="R737" s="258"/>
      <c r="S737" s="258"/>
      <c r="T737" s="259"/>
      <c r="AT737" s="260" t="s">
        <v>148</v>
      </c>
      <c r="AU737" s="260" t="s">
        <v>83</v>
      </c>
      <c r="AV737" s="12" t="s">
        <v>85</v>
      </c>
      <c r="AW737" s="12" t="s">
        <v>32</v>
      </c>
      <c r="AX737" s="12" t="s">
        <v>76</v>
      </c>
      <c r="AY737" s="260" t="s">
        <v>138</v>
      </c>
    </row>
    <row r="738" s="11" customFormat="1">
      <c r="B738" s="240"/>
      <c r="C738" s="241"/>
      <c r="D738" s="237" t="s">
        <v>148</v>
      </c>
      <c r="E738" s="242" t="s">
        <v>1</v>
      </c>
      <c r="F738" s="243" t="s">
        <v>222</v>
      </c>
      <c r="G738" s="241"/>
      <c r="H738" s="242" t="s">
        <v>1</v>
      </c>
      <c r="I738" s="244"/>
      <c r="J738" s="241"/>
      <c r="K738" s="241"/>
      <c r="L738" s="245"/>
      <c r="M738" s="246"/>
      <c r="N738" s="247"/>
      <c r="O738" s="247"/>
      <c r="P738" s="247"/>
      <c r="Q738" s="247"/>
      <c r="R738" s="247"/>
      <c r="S738" s="247"/>
      <c r="T738" s="248"/>
      <c r="AT738" s="249" t="s">
        <v>148</v>
      </c>
      <c r="AU738" s="249" t="s">
        <v>83</v>
      </c>
      <c r="AV738" s="11" t="s">
        <v>83</v>
      </c>
      <c r="AW738" s="11" t="s">
        <v>32</v>
      </c>
      <c r="AX738" s="11" t="s">
        <v>76</v>
      </c>
      <c r="AY738" s="249" t="s">
        <v>138</v>
      </c>
    </row>
    <row r="739" s="12" customFormat="1">
      <c r="B739" s="250"/>
      <c r="C739" s="251"/>
      <c r="D739" s="237" t="s">
        <v>148</v>
      </c>
      <c r="E739" s="252" t="s">
        <v>1</v>
      </c>
      <c r="F739" s="253" t="s">
        <v>451</v>
      </c>
      <c r="G739" s="251"/>
      <c r="H739" s="254">
        <v>360</v>
      </c>
      <c r="I739" s="255"/>
      <c r="J739" s="251"/>
      <c r="K739" s="251"/>
      <c r="L739" s="256"/>
      <c r="M739" s="257"/>
      <c r="N739" s="258"/>
      <c r="O739" s="258"/>
      <c r="P739" s="258"/>
      <c r="Q739" s="258"/>
      <c r="R739" s="258"/>
      <c r="S739" s="258"/>
      <c r="T739" s="259"/>
      <c r="AT739" s="260" t="s">
        <v>148</v>
      </c>
      <c r="AU739" s="260" t="s">
        <v>83</v>
      </c>
      <c r="AV739" s="12" t="s">
        <v>85</v>
      </c>
      <c r="AW739" s="12" t="s">
        <v>32</v>
      </c>
      <c r="AX739" s="12" t="s">
        <v>76</v>
      </c>
      <c r="AY739" s="260" t="s">
        <v>138</v>
      </c>
    </row>
    <row r="740" s="11" customFormat="1">
      <c r="B740" s="240"/>
      <c r="C740" s="241"/>
      <c r="D740" s="237" t="s">
        <v>148</v>
      </c>
      <c r="E740" s="242" t="s">
        <v>1</v>
      </c>
      <c r="F740" s="243" t="s">
        <v>170</v>
      </c>
      <c r="G740" s="241"/>
      <c r="H740" s="242" t="s">
        <v>1</v>
      </c>
      <c r="I740" s="244"/>
      <c r="J740" s="241"/>
      <c r="K740" s="241"/>
      <c r="L740" s="245"/>
      <c r="M740" s="246"/>
      <c r="N740" s="247"/>
      <c r="O740" s="247"/>
      <c r="P740" s="247"/>
      <c r="Q740" s="247"/>
      <c r="R740" s="247"/>
      <c r="S740" s="247"/>
      <c r="T740" s="248"/>
      <c r="AT740" s="249" t="s">
        <v>148</v>
      </c>
      <c r="AU740" s="249" t="s">
        <v>83</v>
      </c>
      <c r="AV740" s="11" t="s">
        <v>83</v>
      </c>
      <c r="AW740" s="11" t="s">
        <v>32</v>
      </c>
      <c r="AX740" s="11" t="s">
        <v>76</v>
      </c>
      <c r="AY740" s="249" t="s">
        <v>138</v>
      </c>
    </row>
    <row r="741" s="12" customFormat="1">
      <c r="B741" s="250"/>
      <c r="C741" s="251"/>
      <c r="D741" s="237" t="s">
        <v>148</v>
      </c>
      <c r="E741" s="252" t="s">
        <v>1</v>
      </c>
      <c r="F741" s="253" t="s">
        <v>634</v>
      </c>
      <c r="G741" s="251"/>
      <c r="H741" s="254">
        <v>18</v>
      </c>
      <c r="I741" s="255"/>
      <c r="J741" s="251"/>
      <c r="K741" s="251"/>
      <c r="L741" s="256"/>
      <c r="M741" s="257"/>
      <c r="N741" s="258"/>
      <c r="O741" s="258"/>
      <c r="P741" s="258"/>
      <c r="Q741" s="258"/>
      <c r="R741" s="258"/>
      <c r="S741" s="258"/>
      <c r="T741" s="259"/>
      <c r="AT741" s="260" t="s">
        <v>148</v>
      </c>
      <c r="AU741" s="260" t="s">
        <v>83</v>
      </c>
      <c r="AV741" s="12" t="s">
        <v>85</v>
      </c>
      <c r="AW741" s="12" t="s">
        <v>32</v>
      </c>
      <c r="AX741" s="12" t="s">
        <v>76</v>
      </c>
      <c r="AY741" s="260" t="s">
        <v>138</v>
      </c>
    </row>
    <row r="742" s="11" customFormat="1">
      <c r="B742" s="240"/>
      <c r="C742" s="241"/>
      <c r="D742" s="237" t="s">
        <v>148</v>
      </c>
      <c r="E742" s="242" t="s">
        <v>1</v>
      </c>
      <c r="F742" s="243" t="s">
        <v>635</v>
      </c>
      <c r="G742" s="241"/>
      <c r="H742" s="242" t="s">
        <v>1</v>
      </c>
      <c r="I742" s="244"/>
      <c r="J742" s="241"/>
      <c r="K742" s="241"/>
      <c r="L742" s="245"/>
      <c r="M742" s="246"/>
      <c r="N742" s="247"/>
      <c r="O742" s="247"/>
      <c r="P742" s="247"/>
      <c r="Q742" s="247"/>
      <c r="R742" s="247"/>
      <c r="S742" s="247"/>
      <c r="T742" s="248"/>
      <c r="AT742" s="249" t="s">
        <v>148</v>
      </c>
      <c r="AU742" s="249" t="s">
        <v>83</v>
      </c>
      <c r="AV742" s="11" t="s">
        <v>83</v>
      </c>
      <c r="AW742" s="11" t="s">
        <v>32</v>
      </c>
      <c r="AX742" s="11" t="s">
        <v>76</v>
      </c>
      <c r="AY742" s="249" t="s">
        <v>138</v>
      </c>
    </row>
    <row r="743" s="12" customFormat="1">
      <c r="B743" s="250"/>
      <c r="C743" s="251"/>
      <c r="D743" s="237" t="s">
        <v>148</v>
      </c>
      <c r="E743" s="252" t="s">
        <v>1</v>
      </c>
      <c r="F743" s="253" t="s">
        <v>636</v>
      </c>
      <c r="G743" s="251"/>
      <c r="H743" s="254">
        <v>24</v>
      </c>
      <c r="I743" s="255"/>
      <c r="J743" s="251"/>
      <c r="K743" s="251"/>
      <c r="L743" s="256"/>
      <c r="M743" s="257"/>
      <c r="N743" s="258"/>
      <c r="O743" s="258"/>
      <c r="P743" s="258"/>
      <c r="Q743" s="258"/>
      <c r="R743" s="258"/>
      <c r="S743" s="258"/>
      <c r="T743" s="259"/>
      <c r="AT743" s="260" t="s">
        <v>148</v>
      </c>
      <c r="AU743" s="260" t="s">
        <v>83</v>
      </c>
      <c r="AV743" s="12" t="s">
        <v>85</v>
      </c>
      <c r="AW743" s="12" t="s">
        <v>32</v>
      </c>
      <c r="AX743" s="12" t="s">
        <v>76</v>
      </c>
      <c r="AY743" s="260" t="s">
        <v>138</v>
      </c>
    </row>
    <row r="744" s="10" customFormat="1" ht="25.92" customHeight="1">
      <c r="B744" s="210"/>
      <c r="C744" s="211"/>
      <c r="D744" s="212" t="s">
        <v>75</v>
      </c>
      <c r="E744" s="213" t="s">
        <v>637</v>
      </c>
      <c r="F744" s="213" t="s">
        <v>638</v>
      </c>
      <c r="G744" s="211"/>
      <c r="H744" s="211"/>
      <c r="I744" s="214"/>
      <c r="J744" s="215">
        <f>BK744</f>
        <v>0</v>
      </c>
      <c r="K744" s="211"/>
      <c r="L744" s="216"/>
      <c r="M744" s="217"/>
      <c r="N744" s="218"/>
      <c r="O744" s="218"/>
      <c r="P744" s="219">
        <f>SUM(P745:P753)</f>
        <v>0</v>
      </c>
      <c r="Q744" s="218"/>
      <c r="R744" s="219">
        <f>SUM(R745:R753)</f>
        <v>0</v>
      </c>
      <c r="S744" s="218"/>
      <c r="T744" s="220">
        <f>SUM(T745:T753)</f>
        <v>0</v>
      </c>
      <c r="AR744" s="221" t="s">
        <v>83</v>
      </c>
      <c r="AT744" s="222" t="s">
        <v>75</v>
      </c>
      <c r="AU744" s="222" t="s">
        <v>76</v>
      </c>
      <c r="AY744" s="221" t="s">
        <v>138</v>
      </c>
      <c r="BK744" s="223">
        <f>SUM(BK745:BK753)</f>
        <v>0</v>
      </c>
    </row>
    <row r="745" s="1" customFormat="1" ht="16.5" customHeight="1">
      <c r="B745" s="36"/>
      <c r="C745" s="224" t="s">
        <v>639</v>
      </c>
      <c r="D745" s="224" t="s">
        <v>140</v>
      </c>
      <c r="E745" s="225" t="s">
        <v>640</v>
      </c>
      <c r="F745" s="226" t="s">
        <v>641</v>
      </c>
      <c r="G745" s="227" t="s">
        <v>642</v>
      </c>
      <c r="H745" s="228">
        <v>47</v>
      </c>
      <c r="I745" s="229"/>
      <c r="J745" s="230">
        <f>ROUND(I745*H745,2)</f>
        <v>0</v>
      </c>
      <c r="K745" s="226" t="s">
        <v>1</v>
      </c>
      <c r="L745" s="41"/>
      <c r="M745" s="231" t="s">
        <v>1</v>
      </c>
      <c r="N745" s="232" t="s">
        <v>41</v>
      </c>
      <c r="O745" s="84"/>
      <c r="P745" s="233">
        <f>O745*H745</f>
        <v>0</v>
      </c>
      <c r="Q745" s="233">
        <v>0</v>
      </c>
      <c r="R745" s="233">
        <f>Q745*H745</f>
        <v>0</v>
      </c>
      <c r="S745" s="233">
        <v>0</v>
      </c>
      <c r="T745" s="234">
        <f>S745*H745</f>
        <v>0</v>
      </c>
      <c r="AR745" s="235" t="s">
        <v>139</v>
      </c>
      <c r="AT745" s="235" t="s">
        <v>140</v>
      </c>
      <c r="AU745" s="235" t="s">
        <v>83</v>
      </c>
      <c r="AY745" s="15" t="s">
        <v>138</v>
      </c>
      <c r="BE745" s="236">
        <f>IF(N745="základní",J745,0)</f>
        <v>0</v>
      </c>
      <c r="BF745" s="236">
        <f>IF(N745="snížená",J745,0)</f>
        <v>0</v>
      </c>
      <c r="BG745" s="236">
        <f>IF(N745="zákl. přenesená",J745,0)</f>
        <v>0</v>
      </c>
      <c r="BH745" s="236">
        <f>IF(N745="sníž. přenesená",J745,0)</f>
        <v>0</v>
      </c>
      <c r="BI745" s="236">
        <f>IF(N745="nulová",J745,0)</f>
        <v>0</v>
      </c>
      <c r="BJ745" s="15" t="s">
        <v>83</v>
      </c>
      <c r="BK745" s="236">
        <f>ROUND(I745*H745,2)</f>
        <v>0</v>
      </c>
      <c r="BL745" s="15" t="s">
        <v>139</v>
      </c>
      <c r="BM745" s="235" t="s">
        <v>643</v>
      </c>
    </row>
    <row r="746" s="1" customFormat="1">
      <c r="B746" s="36"/>
      <c r="C746" s="37"/>
      <c r="D746" s="237" t="s">
        <v>146</v>
      </c>
      <c r="E746" s="37"/>
      <c r="F746" s="238" t="s">
        <v>644</v>
      </c>
      <c r="G746" s="37"/>
      <c r="H746" s="37"/>
      <c r="I746" s="149"/>
      <c r="J746" s="37"/>
      <c r="K746" s="37"/>
      <c r="L746" s="41"/>
      <c r="M746" s="239"/>
      <c r="N746" s="84"/>
      <c r="O746" s="84"/>
      <c r="P746" s="84"/>
      <c r="Q746" s="84"/>
      <c r="R746" s="84"/>
      <c r="S746" s="84"/>
      <c r="T746" s="85"/>
      <c r="AT746" s="15" t="s">
        <v>146</v>
      </c>
      <c r="AU746" s="15" t="s">
        <v>83</v>
      </c>
    </row>
    <row r="747" s="11" customFormat="1">
      <c r="B747" s="240"/>
      <c r="C747" s="241"/>
      <c r="D747" s="237" t="s">
        <v>148</v>
      </c>
      <c r="E747" s="242" t="s">
        <v>1</v>
      </c>
      <c r="F747" s="243" t="s">
        <v>200</v>
      </c>
      <c r="G747" s="241"/>
      <c r="H747" s="242" t="s">
        <v>1</v>
      </c>
      <c r="I747" s="244"/>
      <c r="J747" s="241"/>
      <c r="K747" s="241"/>
      <c r="L747" s="245"/>
      <c r="M747" s="246"/>
      <c r="N747" s="247"/>
      <c r="O747" s="247"/>
      <c r="P747" s="247"/>
      <c r="Q747" s="247"/>
      <c r="R747" s="247"/>
      <c r="S747" s="247"/>
      <c r="T747" s="248"/>
      <c r="AT747" s="249" t="s">
        <v>148</v>
      </c>
      <c r="AU747" s="249" t="s">
        <v>83</v>
      </c>
      <c r="AV747" s="11" t="s">
        <v>83</v>
      </c>
      <c r="AW747" s="11" t="s">
        <v>32</v>
      </c>
      <c r="AX747" s="11" t="s">
        <v>76</v>
      </c>
      <c r="AY747" s="249" t="s">
        <v>138</v>
      </c>
    </row>
    <row r="748" s="11" customFormat="1">
      <c r="B748" s="240"/>
      <c r="C748" s="241"/>
      <c r="D748" s="237" t="s">
        <v>148</v>
      </c>
      <c r="E748" s="242" t="s">
        <v>1</v>
      </c>
      <c r="F748" s="243" t="s">
        <v>645</v>
      </c>
      <c r="G748" s="241"/>
      <c r="H748" s="242" t="s">
        <v>1</v>
      </c>
      <c r="I748" s="244"/>
      <c r="J748" s="241"/>
      <c r="K748" s="241"/>
      <c r="L748" s="245"/>
      <c r="M748" s="246"/>
      <c r="N748" s="247"/>
      <c r="O748" s="247"/>
      <c r="P748" s="247"/>
      <c r="Q748" s="247"/>
      <c r="R748" s="247"/>
      <c r="S748" s="247"/>
      <c r="T748" s="248"/>
      <c r="AT748" s="249" t="s">
        <v>148</v>
      </c>
      <c r="AU748" s="249" t="s">
        <v>83</v>
      </c>
      <c r="AV748" s="11" t="s">
        <v>83</v>
      </c>
      <c r="AW748" s="11" t="s">
        <v>32</v>
      </c>
      <c r="AX748" s="11" t="s">
        <v>76</v>
      </c>
      <c r="AY748" s="249" t="s">
        <v>138</v>
      </c>
    </row>
    <row r="749" s="12" customFormat="1">
      <c r="B749" s="250"/>
      <c r="C749" s="251"/>
      <c r="D749" s="237" t="s">
        <v>148</v>
      </c>
      <c r="E749" s="252" t="s">
        <v>1</v>
      </c>
      <c r="F749" s="253" t="s">
        <v>646</v>
      </c>
      <c r="G749" s="251"/>
      <c r="H749" s="254">
        <v>10</v>
      </c>
      <c r="I749" s="255"/>
      <c r="J749" s="251"/>
      <c r="K749" s="251"/>
      <c r="L749" s="256"/>
      <c r="M749" s="257"/>
      <c r="N749" s="258"/>
      <c r="O749" s="258"/>
      <c r="P749" s="258"/>
      <c r="Q749" s="258"/>
      <c r="R749" s="258"/>
      <c r="S749" s="258"/>
      <c r="T749" s="259"/>
      <c r="AT749" s="260" t="s">
        <v>148</v>
      </c>
      <c r="AU749" s="260" t="s">
        <v>83</v>
      </c>
      <c r="AV749" s="12" t="s">
        <v>85</v>
      </c>
      <c r="AW749" s="12" t="s">
        <v>32</v>
      </c>
      <c r="AX749" s="12" t="s">
        <v>76</v>
      </c>
      <c r="AY749" s="260" t="s">
        <v>138</v>
      </c>
    </row>
    <row r="750" s="11" customFormat="1">
      <c r="B750" s="240"/>
      <c r="C750" s="241"/>
      <c r="D750" s="237" t="s">
        <v>148</v>
      </c>
      <c r="E750" s="242" t="s">
        <v>1</v>
      </c>
      <c r="F750" s="243" t="s">
        <v>647</v>
      </c>
      <c r="G750" s="241"/>
      <c r="H750" s="242" t="s">
        <v>1</v>
      </c>
      <c r="I750" s="244"/>
      <c r="J750" s="241"/>
      <c r="K750" s="241"/>
      <c r="L750" s="245"/>
      <c r="M750" s="246"/>
      <c r="N750" s="247"/>
      <c r="O750" s="247"/>
      <c r="P750" s="247"/>
      <c r="Q750" s="247"/>
      <c r="R750" s="247"/>
      <c r="S750" s="247"/>
      <c r="T750" s="248"/>
      <c r="AT750" s="249" t="s">
        <v>148</v>
      </c>
      <c r="AU750" s="249" t="s">
        <v>83</v>
      </c>
      <c r="AV750" s="11" t="s">
        <v>83</v>
      </c>
      <c r="AW750" s="11" t="s">
        <v>32</v>
      </c>
      <c r="AX750" s="11" t="s">
        <v>76</v>
      </c>
      <c r="AY750" s="249" t="s">
        <v>138</v>
      </c>
    </row>
    <row r="751" s="12" customFormat="1">
      <c r="B751" s="250"/>
      <c r="C751" s="251"/>
      <c r="D751" s="237" t="s">
        <v>148</v>
      </c>
      <c r="E751" s="252" t="s">
        <v>1</v>
      </c>
      <c r="F751" s="253" t="s">
        <v>648</v>
      </c>
      <c r="G751" s="251"/>
      <c r="H751" s="254">
        <v>25</v>
      </c>
      <c r="I751" s="255"/>
      <c r="J751" s="251"/>
      <c r="K751" s="251"/>
      <c r="L751" s="256"/>
      <c r="M751" s="257"/>
      <c r="N751" s="258"/>
      <c r="O751" s="258"/>
      <c r="P751" s="258"/>
      <c r="Q751" s="258"/>
      <c r="R751" s="258"/>
      <c r="S751" s="258"/>
      <c r="T751" s="259"/>
      <c r="AT751" s="260" t="s">
        <v>148</v>
      </c>
      <c r="AU751" s="260" t="s">
        <v>83</v>
      </c>
      <c r="AV751" s="12" t="s">
        <v>85</v>
      </c>
      <c r="AW751" s="12" t="s">
        <v>32</v>
      </c>
      <c r="AX751" s="12" t="s">
        <v>76</v>
      </c>
      <c r="AY751" s="260" t="s">
        <v>138</v>
      </c>
    </row>
    <row r="752" s="11" customFormat="1">
      <c r="B752" s="240"/>
      <c r="C752" s="241"/>
      <c r="D752" s="237" t="s">
        <v>148</v>
      </c>
      <c r="E752" s="242" t="s">
        <v>1</v>
      </c>
      <c r="F752" s="243" t="s">
        <v>649</v>
      </c>
      <c r="G752" s="241"/>
      <c r="H752" s="242" t="s">
        <v>1</v>
      </c>
      <c r="I752" s="244"/>
      <c r="J752" s="241"/>
      <c r="K752" s="241"/>
      <c r="L752" s="245"/>
      <c r="M752" s="246"/>
      <c r="N752" s="247"/>
      <c r="O752" s="247"/>
      <c r="P752" s="247"/>
      <c r="Q752" s="247"/>
      <c r="R752" s="247"/>
      <c r="S752" s="247"/>
      <c r="T752" s="248"/>
      <c r="AT752" s="249" t="s">
        <v>148</v>
      </c>
      <c r="AU752" s="249" t="s">
        <v>83</v>
      </c>
      <c r="AV752" s="11" t="s">
        <v>83</v>
      </c>
      <c r="AW752" s="11" t="s">
        <v>32</v>
      </c>
      <c r="AX752" s="11" t="s">
        <v>76</v>
      </c>
      <c r="AY752" s="249" t="s">
        <v>138</v>
      </c>
    </row>
    <row r="753" s="12" customFormat="1">
      <c r="B753" s="250"/>
      <c r="C753" s="251"/>
      <c r="D753" s="237" t="s">
        <v>148</v>
      </c>
      <c r="E753" s="252" t="s">
        <v>1</v>
      </c>
      <c r="F753" s="253" t="s">
        <v>650</v>
      </c>
      <c r="G753" s="251"/>
      <c r="H753" s="254">
        <v>12</v>
      </c>
      <c r="I753" s="255"/>
      <c r="J753" s="251"/>
      <c r="K753" s="251"/>
      <c r="L753" s="256"/>
      <c r="M753" s="257"/>
      <c r="N753" s="258"/>
      <c r="O753" s="258"/>
      <c r="P753" s="258"/>
      <c r="Q753" s="258"/>
      <c r="R753" s="258"/>
      <c r="S753" s="258"/>
      <c r="T753" s="259"/>
      <c r="AT753" s="260" t="s">
        <v>148</v>
      </c>
      <c r="AU753" s="260" t="s">
        <v>83</v>
      </c>
      <c r="AV753" s="12" t="s">
        <v>85</v>
      </c>
      <c r="AW753" s="12" t="s">
        <v>32</v>
      </c>
      <c r="AX753" s="12" t="s">
        <v>76</v>
      </c>
      <c r="AY753" s="260" t="s">
        <v>138</v>
      </c>
    </row>
    <row r="754" s="10" customFormat="1" ht="25.92" customHeight="1">
      <c r="B754" s="210"/>
      <c r="C754" s="211"/>
      <c r="D754" s="212" t="s">
        <v>75</v>
      </c>
      <c r="E754" s="213" t="s">
        <v>651</v>
      </c>
      <c r="F754" s="213" t="s">
        <v>652</v>
      </c>
      <c r="G754" s="211"/>
      <c r="H754" s="211"/>
      <c r="I754" s="214"/>
      <c r="J754" s="215">
        <f>BK754</f>
        <v>0</v>
      </c>
      <c r="K754" s="211"/>
      <c r="L754" s="216"/>
      <c r="M754" s="217"/>
      <c r="N754" s="218"/>
      <c r="O754" s="218"/>
      <c r="P754" s="219">
        <f>SUM(P755:P756)</f>
        <v>0</v>
      </c>
      <c r="Q754" s="218"/>
      <c r="R754" s="219">
        <f>SUM(R755:R756)</f>
        <v>0</v>
      </c>
      <c r="S754" s="218"/>
      <c r="T754" s="220">
        <f>SUM(T755:T756)</f>
        <v>0</v>
      </c>
      <c r="AR754" s="221" t="s">
        <v>83</v>
      </c>
      <c r="AT754" s="222" t="s">
        <v>75</v>
      </c>
      <c r="AU754" s="222" t="s">
        <v>76</v>
      </c>
      <c r="AY754" s="221" t="s">
        <v>138</v>
      </c>
      <c r="BK754" s="223">
        <f>SUM(BK755:BK756)</f>
        <v>0</v>
      </c>
    </row>
    <row r="755" s="1" customFormat="1" ht="24" customHeight="1">
      <c r="B755" s="36"/>
      <c r="C755" s="224" t="s">
        <v>653</v>
      </c>
      <c r="D755" s="224" t="s">
        <v>140</v>
      </c>
      <c r="E755" s="225" t="s">
        <v>654</v>
      </c>
      <c r="F755" s="226" t="s">
        <v>655</v>
      </c>
      <c r="G755" s="227" t="s">
        <v>366</v>
      </c>
      <c r="H755" s="228">
        <v>64.060000000000002</v>
      </c>
      <c r="I755" s="229"/>
      <c r="J755" s="230">
        <f>ROUND(I755*H755,2)</f>
        <v>0</v>
      </c>
      <c r="K755" s="226" t="s">
        <v>144</v>
      </c>
      <c r="L755" s="41"/>
      <c r="M755" s="231" t="s">
        <v>1</v>
      </c>
      <c r="N755" s="232" t="s">
        <v>41</v>
      </c>
      <c r="O755" s="84"/>
      <c r="P755" s="233">
        <f>O755*H755</f>
        <v>0</v>
      </c>
      <c r="Q755" s="233">
        <v>0</v>
      </c>
      <c r="R755" s="233">
        <f>Q755*H755</f>
        <v>0</v>
      </c>
      <c r="S755" s="233">
        <v>0</v>
      </c>
      <c r="T755" s="234">
        <f>S755*H755</f>
        <v>0</v>
      </c>
      <c r="AR755" s="235" t="s">
        <v>139</v>
      </c>
      <c r="AT755" s="235" t="s">
        <v>140</v>
      </c>
      <c r="AU755" s="235" t="s">
        <v>83</v>
      </c>
      <c r="AY755" s="15" t="s">
        <v>138</v>
      </c>
      <c r="BE755" s="236">
        <f>IF(N755="základní",J755,0)</f>
        <v>0</v>
      </c>
      <c r="BF755" s="236">
        <f>IF(N755="snížená",J755,0)</f>
        <v>0</v>
      </c>
      <c r="BG755" s="236">
        <f>IF(N755="zákl. přenesená",J755,0)</f>
        <v>0</v>
      </c>
      <c r="BH755" s="236">
        <f>IF(N755="sníž. přenesená",J755,0)</f>
        <v>0</v>
      </c>
      <c r="BI755" s="236">
        <f>IF(N755="nulová",J755,0)</f>
        <v>0</v>
      </c>
      <c r="BJ755" s="15" t="s">
        <v>83</v>
      </c>
      <c r="BK755" s="236">
        <f>ROUND(I755*H755,2)</f>
        <v>0</v>
      </c>
      <c r="BL755" s="15" t="s">
        <v>139</v>
      </c>
      <c r="BM755" s="235" t="s">
        <v>656</v>
      </c>
    </row>
    <row r="756" s="1" customFormat="1">
      <c r="B756" s="36"/>
      <c r="C756" s="37"/>
      <c r="D756" s="237" t="s">
        <v>146</v>
      </c>
      <c r="E756" s="37"/>
      <c r="F756" s="238" t="s">
        <v>657</v>
      </c>
      <c r="G756" s="37"/>
      <c r="H756" s="37"/>
      <c r="I756" s="149"/>
      <c r="J756" s="37"/>
      <c r="K756" s="37"/>
      <c r="L756" s="41"/>
      <c r="M756" s="239"/>
      <c r="N756" s="84"/>
      <c r="O756" s="84"/>
      <c r="P756" s="84"/>
      <c r="Q756" s="84"/>
      <c r="R756" s="84"/>
      <c r="S756" s="84"/>
      <c r="T756" s="85"/>
      <c r="AT756" s="15" t="s">
        <v>146</v>
      </c>
      <c r="AU756" s="15" t="s">
        <v>83</v>
      </c>
    </row>
    <row r="757" s="10" customFormat="1" ht="25.92" customHeight="1">
      <c r="B757" s="210"/>
      <c r="C757" s="211"/>
      <c r="D757" s="212" t="s">
        <v>75</v>
      </c>
      <c r="E757" s="213" t="s">
        <v>658</v>
      </c>
      <c r="F757" s="213" t="s">
        <v>659</v>
      </c>
      <c r="G757" s="211"/>
      <c r="H757" s="211"/>
      <c r="I757" s="214"/>
      <c r="J757" s="215">
        <f>BK757</f>
        <v>0</v>
      </c>
      <c r="K757" s="211"/>
      <c r="L757" s="216"/>
      <c r="M757" s="217"/>
      <c r="N757" s="218"/>
      <c r="O757" s="218"/>
      <c r="P757" s="219">
        <f>SUM(P758:P766)</f>
        <v>0</v>
      </c>
      <c r="Q757" s="218"/>
      <c r="R757" s="219">
        <f>SUM(R758:R766)</f>
        <v>0</v>
      </c>
      <c r="S757" s="218"/>
      <c r="T757" s="220">
        <f>SUM(T758:T766)</f>
        <v>0</v>
      </c>
      <c r="AR757" s="221" t="s">
        <v>83</v>
      </c>
      <c r="AT757" s="222" t="s">
        <v>75</v>
      </c>
      <c r="AU757" s="222" t="s">
        <v>76</v>
      </c>
      <c r="AY757" s="221" t="s">
        <v>138</v>
      </c>
      <c r="BK757" s="223">
        <f>SUM(BK758:BK766)</f>
        <v>0</v>
      </c>
    </row>
    <row r="758" s="1" customFormat="1" ht="16.5" customHeight="1">
      <c r="B758" s="36"/>
      <c r="C758" s="224" t="s">
        <v>660</v>
      </c>
      <c r="D758" s="224" t="s">
        <v>140</v>
      </c>
      <c r="E758" s="225" t="s">
        <v>661</v>
      </c>
      <c r="F758" s="226" t="s">
        <v>662</v>
      </c>
      <c r="G758" s="227" t="s">
        <v>366</v>
      </c>
      <c r="H758" s="228">
        <v>1441.875</v>
      </c>
      <c r="I758" s="229"/>
      <c r="J758" s="230">
        <f>ROUND(I758*H758,2)</f>
        <v>0</v>
      </c>
      <c r="K758" s="226" t="s">
        <v>144</v>
      </c>
      <c r="L758" s="41"/>
      <c r="M758" s="231" t="s">
        <v>1</v>
      </c>
      <c r="N758" s="232" t="s">
        <v>41</v>
      </c>
      <c r="O758" s="84"/>
      <c r="P758" s="233">
        <f>O758*H758</f>
        <v>0</v>
      </c>
      <c r="Q758" s="233">
        <v>0</v>
      </c>
      <c r="R758" s="233">
        <f>Q758*H758</f>
        <v>0</v>
      </c>
      <c r="S758" s="233">
        <v>0</v>
      </c>
      <c r="T758" s="234">
        <f>S758*H758</f>
        <v>0</v>
      </c>
      <c r="AR758" s="235" t="s">
        <v>139</v>
      </c>
      <c r="AT758" s="235" t="s">
        <v>140</v>
      </c>
      <c r="AU758" s="235" t="s">
        <v>83</v>
      </c>
      <c r="AY758" s="15" t="s">
        <v>138</v>
      </c>
      <c r="BE758" s="236">
        <f>IF(N758="základní",J758,0)</f>
        <v>0</v>
      </c>
      <c r="BF758" s="236">
        <f>IF(N758="snížená",J758,0)</f>
        <v>0</v>
      </c>
      <c r="BG758" s="236">
        <f>IF(N758="zákl. přenesená",J758,0)</f>
        <v>0</v>
      </c>
      <c r="BH758" s="236">
        <f>IF(N758="sníž. přenesená",J758,0)</f>
        <v>0</v>
      </c>
      <c r="BI758" s="236">
        <f>IF(N758="nulová",J758,0)</f>
        <v>0</v>
      </c>
      <c r="BJ758" s="15" t="s">
        <v>83</v>
      </c>
      <c r="BK758" s="236">
        <f>ROUND(I758*H758,2)</f>
        <v>0</v>
      </c>
      <c r="BL758" s="15" t="s">
        <v>139</v>
      </c>
      <c r="BM758" s="235" t="s">
        <v>663</v>
      </c>
    </row>
    <row r="759" s="1" customFormat="1">
      <c r="B759" s="36"/>
      <c r="C759" s="37"/>
      <c r="D759" s="237" t="s">
        <v>146</v>
      </c>
      <c r="E759" s="37"/>
      <c r="F759" s="238" t="s">
        <v>664</v>
      </c>
      <c r="G759" s="37"/>
      <c r="H759" s="37"/>
      <c r="I759" s="149"/>
      <c r="J759" s="37"/>
      <c r="K759" s="37"/>
      <c r="L759" s="41"/>
      <c r="M759" s="239"/>
      <c r="N759" s="84"/>
      <c r="O759" s="84"/>
      <c r="P759" s="84"/>
      <c r="Q759" s="84"/>
      <c r="R759" s="84"/>
      <c r="S759" s="84"/>
      <c r="T759" s="85"/>
      <c r="AT759" s="15" t="s">
        <v>146</v>
      </c>
      <c r="AU759" s="15" t="s">
        <v>83</v>
      </c>
    </row>
    <row r="760" s="1" customFormat="1" ht="24" customHeight="1">
      <c r="B760" s="36"/>
      <c r="C760" s="224" t="s">
        <v>665</v>
      </c>
      <c r="D760" s="224" t="s">
        <v>140</v>
      </c>
      <c r="E760" s="225" t="s">
        <v>666</v>
      </c>
      <c r="F760" s="226" t="s">
        <v>667</v>
      </c>
      <c r="G760" s="227" t="s">
        <v>366</v>
      </c>
      <c r="H760" s="228">
        <v>12976.875</v>
      </c>
      <c r="I760" s="229"/>
      <c r="J760" s="230">
        <f>ROUND(I760*H760,2)</f>
        <v>0</v>
      </c>
      <c r="K760" s="226" t="s">
        <v>144</v>
      </c>
      <c r="L760" s="41"/>
      <c r="M760" s="231" t="s">
        <v>1</v>
      </c>
      <c r="N760" s="232" t="s">
        <v>41</v>
      </c>
      <c r="O760" s="84"/>
      <c r="P760" s="233">
        <f>O760*H760</f>
        <v>0</v>
      </c>
      <c r="Q760" s="233">
        <v>0</v>
      </c>
      <c r="R760" s="233">
        <f>Q760*H760</f>
        <v>0</v>
      </c>
      <c r="S760" s="233">
        <v>0</v>
      </c>
      <c r="T760" s="234">
        <f>S760*H760</f>
        <v>0</v>
      </c>
      <c r="AR760" s="235" t="s">
        <v>139</v>
      </c>
      <c r="AT760" s="235" t="s">
        <v>140</v>
      </c>
      <c r="AU760" s="235" t="s">
        <v>83</v>
      </c>
      <c r="AY760" s="15" t="s">
        <v>138</v>
      </c>
      <c r="BE760" s="236">
        <f>IF(N760="základní",J760,0)</f>
        <v>0</v>
      </c>
      <c r="BF760" s="236">
        <f>IF(N760="snížená",J760,0)</f>
        <v>0</v>
      </c>
      <c r="BG760" s="236">
        <f>IF(N760="zákl. přenesená",J760,0)</f>
        <v>0</v>
      </c>
      <c r="BH760" s="236">
        <f>IF(N760="sníž. přenesená",J760,0)</f>
        <v>0</v>
      </c>
      <c r="BI760" s="236">
        <f>IF(N760="nulová",J760,0)</f>
        <v>0</v>
      </c>
      <c r="BJ760" s="15" t="s">
        <v>83</v>
      </c>
      <c r="BK760" s="236">
        <f>ROUND(I760*H760,2)</f>
        <v>0</v>
      </c>
      <c r="BL760" s="15" t="s">
        <v>139</v>
      </c>
      <c r="BM760" s="235" t="s">
        <v>668</v>
      </c>
    </row>
    <row r="761" s="1" customFormat="1">
      <c r="B761" s="36"/>
      <c r="C761" s="37"/>
      <c r="D761" s="237" t="s">
        <v>146</v>
      </c>
      <c r="E761" s="37"/>
      <c r="F761" s="238" t="s">
        <v>669</v>
      </c>
      <c r="G761" s="37"/>
      <c r="H761" s="37"/>
      <c r="I761" s="149"/>
      <c r="J761" s="37"/>
      <c r="K761" s="37"/>
      <c r="L761" s="41"/>
      <c r="M761" s="239"/>
      <c r="N761" s="84"/>
      <c r="O761" s="84"/>
      <c r="P761" s="84"/>
      <c r="Q761" s="84"/>
      <c r="R761" s="84"/>
      <c r="S761" s="84"/>
      <c r="T761" s="85"/>
      <c r="AT761" s="15" t="s">
        <v>146</v>
      </c>
      <c r="AU761" s="15" t="s">
        <v>83</v>
      </c>
    </row>
    <row r="762" s="12" customFormat="1">
      <c r="B762" s="250"/>
      <c r="C762" s="251"/>
      <c r="D762" s="237" t="s">
        <v>148</v>
      </c>
      <c r="E762" s="251"/>
      <c r="F762" s="253" t="s">
        <v>670</v>
      </c>
      <c r="G762" s="251"/>
      <c r="H762" s="254">
        <v>12976.875</v>
      </c>
      <c r="I762" s="255"/>
      <c r="J762" s="251"/>
      <c r="K762" s="251"/>
      <c r="L762" s="256"/>
      <c r="M762" s="257"/>
      <c r="N762" s="258"/>
      <c r="O762" s="258"/>
      <c r="P762" s="258"/>
      <c r="Q762" s="258"/>
      <c r="R762" s="258"/>
      <c r="S762" s="258"/>
      <c r="T762" s="259"/>
      <c r="AT762" s="260" t="s">
        <v>148</v>
      </c>
      <c r="AU762" s="260" t="s">
        <v>83</v>
      </c>
      <c r="AV762" s="12" t="s">
        <v>85</v>
      </c>
      <c r="AW762" s="12" t="s">
        <v>4</v>
      </c>
      <c r="AX762" s="12" t="s">
        <v>83</v>
      </c>
      <c r="AY762" s="260" t="s">
        <v>138</v>
      </c>
    </row>
    <row r="763" s="1" customFormat="1" ht="24" customHeight="1">
      <c r="B763" s="36"/>
      <c r="C763" s="224" t="s">
        <v>671</v>
      </c>
      <c r="D763" s="224" t="s">
        <v>140</v>
      </c>
      <c r="E763" s="225" t="s">
        <v>672</v>
      </c>
      <c r="F763" s="226" t="s">
        <v>673</v>
      </c>
      <c r="G763" s="227" t="s">
        <v>366</v>
      </c>
      <c r="H763" s="228">
        <v>1441.875</v>
      </c>
      <c r="I763" s="229"/>
      <c r="J763" s="230">
        <f>ROUND(I763*H763,2)</f>
        <v>0</v>
      </c>
      <c r="K763" s="226" t="s">
        <v>144</v>
      </c>
      <c r="L763" s="41"/>
      <c r="M763" s="231" t="s">
        <v>1</v>
      </c>
      <c r="N763" s="232" t="s">
        <v>41</v>
      </c>
      <c r="O763" s="84"/>
      <c r="P763" s="233">
        <f>O763*H763</f>
        <v>0</v>
      </c>
      <c r="Q763" s="233">
        <v>0</v>
      </c>
      <c r="R763" s="233">
        <f>Q763*H763</f>
        <v>0</v>
      </c>
      <c r="S763" s="233">
        <v>0</v>
      </c>
      <c r="T763" s="234">
        <f>S763*H763</f>
        <v>0</v>
      </c>
      <c r="AR763" s="235" t="s">
        <v>139</v>
      </c>
      <c r="AT763" s="235" t="s">
        <v>140</v>
      </c>
      <c r="AU763" s="235" t="s">
        <v>83</v>
      </c>
      <c r="AY763" s="15" t="s">
        <v>138</v>
      </c>
      <c r="BE763" s="236">
        <f>IF(N763="základní",J763,0)</f>
        <v>0</v>
      </c>
      <c r="BF763" s="236">
        <f>IF(N763="snížená",J763,0)</f>
        <v>0</v>
      </c>
      <c r="BG763" s="236">
        <f>IF(N763="zákl. přenesená",J763,0)</f>
        <v>0</v>
      </c>
      <c r="BH763" s="236">
        <f>IF(N763="sníž. přenesená",J763,0)</f>
        <v>0</v>
      </c>
      <c r="BI763" s="236">
        <f>IF(N763="nulová",J763,0)</f>
        <v>0</v>
      </c>
      <c r="BJ763" s="15" t="s">
        <v>83</v>
      </c>
      <c r="BK763" s="236">
        <f>ROUND(I763*H763,2)</f>
        <v>0</v>
      </c>
      <c r="BL763" s="15" t="s">
        <v>139</v>
      </c>
      <c r="BM763" s="235" t="s">
        <v>674</v>
      </c>
    </row>
    <row r="764" s="1" customFormat="1">
      <c r="B764" s="36"/>
      <c r="C764" s="37"/>
      <c r="D764" s="237" t="s">
        <v>146</v>
      </c>
      <c r="E764" s="37"/>
      <c r="F764" s="238" t="s">
        <v>675</v>
      </c>
      <c r="G764" s="37"/>
      <c r="H764" s="37"/>
      <c r="I764" s="149"/>
      <c r="J764" s="37"/>
      <c r="K764" s="37"/>
      <c r="L764" s="41"/>
      <c r="M764" s="239"/>
      <c r="N764" s="84"/>
      <c r="O764" s="84"/>
      <c r="P764" s="84"/>
      <c r="Q764" s="84"/>
      <c r="R764" s="84"/>
      <c r="S764" s="84"/>
      <c r="T764" s="85"/>
      <c r="AT764" s="15" t="s">
        <v>146</v>
      </c>
      <c r="AU764" s="15" t="s">
        <v>83</v>
      </c>
    </row>
    <row r="765" s="1" customFormat="1" ht="24" customHeight="1">
      <c r="B765" s="36"/>
      <c r="C765" s="224" t="s">
        <v>676</v>
      </c>
      <c r="D765" s="224" t="s">
        <v>140</v>
      </c>
      <c r="E765" s="225" t="s">
        <v>677</v>
      </c>
      <c r="F765" s="226" t="s">
        <v>678</v>
      </c>
      <c r="G765" s="227" t="s">
        <v>366</v>
      </c>
      <c r="H765" s="228">
        <v>1441.875</v>
      </c>
      <c r="I765" s="229"/>
      <c r="J765" s="230">
        <f>ROUND(I765*H765,2)</f>
        <v>0</v>
      </c>
      <c r="K765" s="226" t="s">
        <v>144</v>
      </c>
      <c r="L765" s="41"/>
      <c r="M765" s="231" t="s">
        <v>1</v>
      </c>
      <c r="N765" s="232" t="s">
        <v>41</v>
      </c>
      <c r="O765" s="84"/>
      <c r="P765" s="233">
        <f>O765*H765</f>
        <v>0</v>
      </c>
      <c r="Q765" s="233">
        <v>0</v>
      </c>
      <c r="R765" s="233">
        <f>Q765*H765</f>
        <v>0</v>
      </c>
      <c r="S765" s="233">
        <v>0</v>
      </c>
      <c r="T765" s="234">
        <f>S765*H765</f>
        <v>0</v>
      </c>
      <c r="AR765" s="235" t="s">
        <v>139</v>
      </c>
      <c r="AT765" s="235" t="s">
        <v>140</v>
      </c>
      <c r="AU765" s="235" t="s">
        <v>83</v>
      </c>
      <c r="AY765" s="15" t="s">
        <v>138</v>
      </c>
      <c r="BE765" s="236">
        <f>IF(N765="základní",J765,0)</f>
        <v>0</v>
      </c>
      <c r="BF765" s="236">
        <f>IF(N765="snížená",J765,0)</f>
        <v>0</v>
      </c>
      <c r="BG765" s="236">
        <f>IF(N765="zákl. přenesená",J765,0)</f>
        <v>0</v>
      </c>
      <c r="BH765" s="236">
        <f>IF(N765="sníž. přenesená",J765,0)</f>
        <v>0</v>
      </c>
      <c r="BI765" s="236">
        <f>IF(N765="nulová",J765,0)</f>
        <v>0</v>
      </c>
      <c r="BJ765" s="15" t="s">
        <v>83</v>
      </c>
      <c r="BK765" s="236">
        <f>ROUND(I765*H765,2)</f>
        <v>0</v>
      </c>
      <c r="BL765" s="15" t="s">
        <v>139</v>
      </c>
      <c r="BM765" s="235" t="s">
        <v>679</v>
      </c>
    </row>
    <row r="766" s="1" customFormat="1">
      <c r="B766" s="36"/>
      <c r="C766" s="37"/>
      <c r="D766" s="237" t="s">
        <v>146</v>
      </c>
      <c r="E766" s="37"/>
      <c r="F766" s="238" t="s">
        <v>680</v>
      </c>
      <c r="G766" s="37"/>
      <c r="H766" s="37"/>
      <c r="I766" s="149"/>
      <c r="J766" s="37"/>
      <c r="K766" s="37"/>
      <c r="L766" s="41"/>
      <c r="M766" s="272"/>
      <c r="N766" s="273"/>
      <c r="O766" s="273"/>
      <c r="P766" s="273"/>
      <c r="Q766" s="273"/>
      <c r="R766" s="273"/>
      <c r="S766" s="273"/>
      <c r="T766" s="274"/>
      <c r="AT766" s="15" t="s">
        <v>146</v>
      </c>
      <c r="AU766" s="15" t="s">
        <v>83</v>
      </c>
    </row>
    <row r="767" s="1" customFormat="1" ht="6.96" customHeight="1">
      <c r="B767" s="59"/>
      <c r="C767" s="60"/>
      <c r="D767" s="60"/>
      <c r="E767" s="60"/>
      <c r="F767" s="60"/>
      <c r="G767" s="60"/>
      <c r="H767" s="60"/>
      <c r="I767" s="181"/>
      <c r="J767" s="60"/>
      <c r="K767" s="60"/>
      <c r="L767" s="41"/>
    </row>
  </sheetData>
  <sheetProtection sheet="1" autoFilter="0" formatColumns="0" formatRows="0" objects="1" scenarios="1" spinCount="100000" saltValue="75bkBFPykFhfxxKRib3zTucspNxUQRkDis8KKqbJnqaUXrFL2q6PjgGYTngZTIboBnuUYCRACpQU583V/Crk9w==" hashValue="k198nyMzFC0TrRDL7ZIcios+kLk8MCLuJYNyF8F+yvDczULkeibcGTSGmXQRnRnI539SMvzn9ggIGBi31GLRJw==" algorithmName="SHA-512" password="CC35"/>
  <autoFilter ref="C134:K76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85</v>
      </c>
    </row>
    <row r="4" ht="24.96" customHeight="1">
      <c r="B4" s="18"/>
      <c r="D4" s="144" t="s">
        <v>101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stavby'!K6</f>
        <v>Odvedení splaškových vod z lokality Krnov - Ježník- 4. část</v>
      </c>
      <c r="F7" s="146"/>
      <c r="G7" s="146"/>
      <c r="H7" s="146"/>
      <c r="L7" s="18"/>
    </row>
    <row r="8" ht="12" customHeight="1">
      <c r="B8" s="18"/>
      <c r="D8" s="146" t="s">
        <v>102</v>
      </c>
      <c r="L8" s="18"/>
    </row>
    <row r="9" s="1" customFormat="1" ht="16.5" customHeight="1">
      <c r="B9" s="41"/>
      <c r="E9" s="147" t="s">
        <v>103</v>
      </c>
      <c r="F9" s="1"/>
      <c r="G9" s="1"/>
      <c r="H9" s="1"/>
      <c r="I9" s="149"/>
      <c r="L9" s="41"/>
    </row>
    <row r="10" s="1" customFormat="1" ht="12" customHeight="1">
      <c r="B10" s="41"/>
      <c r="D10" s="146" t="s">
        <v>104</v>
      </c>
      <c r="I10" s="149"/>
      <c r="L10" s="41"/>
    </row>
    <row r="11" s="1" customFormat="1" ht="36.96" customHeight="1">
      <c r="B11" s="41"/>
      <c r="E11" s="150" t="s">
        <v>681</v>
      </c>
      <c r="F11" s="1"/>
      <c r="G11" s="1"/>
      <c r="H11" s="1"/>
      <c r="I11" s="149"/>
      <c r="L11" s="41"/>
    </row>
    <row r="12" s="1" customFormat="1">
      <c r="B12" s="41"/>
      <c r="I12" s="149"/>
      <c r="L12" s="41"/>
    </row>
    <row r="13" s="1" customFormat="1" ht="12" customHeight="1">
      <c r="B13" s="41"/>
      <c r="D13" s="146" t="s">
        <v>18</v>
      </c>
      <c r="F13" s="134" t="s">
        <v>1</v>
      </c>
      <c r="I13" s="151" t="s">
        <v>19</v>
      </c>
      <c r="J13" s="134" t="s">
        <v>1</v>
      </c>
      <c r="L13" s="41"/>
    </row>
    <row r="14" s="1" customFormat="1" ht="12" customHeight="1">
      <c r="B14" s="41"/>
      <c r="D14" s="146" t="s">
        <v>20</v>
      </c>
      <c r="F14" s="134" t="s">
        <v>21</v>
      </c>
      <c r="I14" s="151" t="s">
        <v>22</v>
      </c>
      <c r="J14" s="152" t="str">
        <f>'Rekapitulace stavby'!AN8</f>
        <v>7. 11. 2019</v>
      </c>
      <c r="L14" s="41"/>
    </row>
    <row r="15" s="1" customFormat="1" ht="10.8" customHeight="1">
      <c r="B15" s="41"/>
      <c r="I15" s="149"/>
      <c r="L15" s="41"/>
    </row>
    <row r="16" s="1" customFormat="1" ht="12" customHeight="1">
      <c r="B16" s="41"/>
      <c r="D16" s="146" t="s">
        <v>24</v>
      </c>
      <c r="I16" s="151" t="s">
        <v>25</v>
      </c>
      <c r="J16" s="134" t="s">
        <v>1</v>
      </c>
      <c r="L16" s="41"/>
    </row>
    <row r="17" s="1" customFormat="1" ht="18" customHeight="1">
      <c r="B17" s="41"/>
      <c r="E17" s="134" t="s">
        <v>26</v>
      </c>
      <c r="I17" s="151" t="s">
        <v>27</v>
      </c>
      <c r="J17" s="134" t="s">
        <v>1</v>
      </c>
      <c r="L17" s="41"/>
    </row>
    <row r="18" s="1" customFormat="1" ht="6.96" customHeight="1">
      <c r="B18" s="41"/>
      <c r="I18" s="149"/>
      <c r="L18" s="41"/>
    </row>
    <row r="19" s="1" customFormat="1" ht="12" customHeight="1">
      <c r="B19" s="41"/>
      <c r="D19" s="146" t="s">
        <v>28</v>
      </c>
      <c r="I19" s="151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34"/>
      <c r="G20" s="134"/>
      <c r="H20" s="134"/>
      <c r="I20" s="151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9"/>
      <c r="L21" s="41"/>
    </row>
    <row r="22" s="1" customFormat="1" ht="12" customHeight="1">
      <c r="B22" s="41"/>
      <c r="D22" s="146" t="s">
        <v>30</v>
      </c>
      <c r="I22" s="151" t="s">
        <v>25</v>
      </c>
      <c r="J22" s="134" t="s">
        <v>1</v>
      </c>
      <c r="L22" s="41"/>
    </row>
    <row r="23" s="1" customFormat="1" ht="18" customHeight="1">
      <c r="B23" s="41"/>
      <c r="E23" s="134" t="s">
        <v>31</v>
      </c>
      <c r="I23" s="151" t="s">
        <v>27</v>
      </c>
      <c r="J23" s="134" t="s">
        <v>1</v>
      </c>
      <c r="L23" s="41"/>
    </row>
    <row r="24" s="1" customFormat="1" ht="6.96" customHeight="1">
      <c r="B24" s="41"/>
      <c r="I24" s="149"/>
      <c r="L24" s="41"/>
    </row>
    <row r="25" s="1" customFormat="1" ht="12" customHeight="1">
      <c r="B25" s="41"/>
      <c r="D25" s="146" t="s">
        <v>33</v>
      </c>
      <c r="I25" s="151" t="s">
        <v>25</v>
      </c>
      <c r="J25" s="134" t="str">
        <f>IF('Rekapitulace stavby'!AN19="","",'Rekapitulace stavby'!AN19)</f>
        <v/>
      </c>
      <c r="L25" s="41"/>
    </row>
    <row r="26" s="1" customFormat="1" ht="18" customHeight="1">
      <c r="B26" s="41"/>
      <c r="E26" s="134" t="str">
        <f>IF('Rekapitulace stavby'!E20="","",'Rekapitulace stavby'!E20)</f>
        <v xml:space="preserve"> </v>
      </c>
      <c r="I26" s="151" t="s">
        <v>27</v>
      </c>
      <c r="J26" s="134" t="str">
        <f>IF('Rekapitulace stavby'!AN20="","",'Rekapitulace stavby'!AN20)</f>
        <v/>
      </c>
      <c r="L26" s="41"/>
    </row>
    <row r="27" s="1" customFormat="1" ht="6.96" customHeight="1">
      <c r="B27" s="41"/>
      <c r="I27" s="149"/>
      <c r="L27" s="41"/>
    </row>
    <row r="28" s="1" customFormat="1" ht="12" customHeight="1">
      <c r="B28" s="41"/>
      <c r="D28" s="146" t="s">
        <v>35</v>
      </c>
      <c r="I28" s="149"/>
      <c r="L28" s="41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1"/>
      <c r="I30" s="149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6"/>
      <c r="J31" s="76"/>
      <c r="K31" s="76"/>
      <c r="L31" s="41"/>
    </row>
    <row r="32" s="1" customFormat="1" ht="25.44" customHeight="1">
      <c r="B32" s="41"/>
      <c r="D32" s="157" t="s">
        <v>36</v>
      </c>
      <c r="I32" s="149"/>
      <c r="J32" s="158">
        <f>ROUND(J121,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6"/>
      <c r="J33" s="76"/>
      <c r="K33" s="76"/>
      <c r="L33" s="41"/>
    </row>
    <row r="34" s="1" customFormat="1" ht="14.4" customHeight="1">
      <c r="B34" s="41"/>
      <c r="F34" s="159" t="s">
        <v>38</v>
      </c>
      <c r="I34" s="160" t="s">
        <v>37</v>
      </c>
      <c r="J34" s="159" t="s">
        <v>39</v>
      </c>
      <c r="L34" s="41"/>
    </row>
    <row r="35" s="1" customFormat="1" ht="14.4" customHeight="1">
      <c r="B35" s="41"/>
      <c r="D35" s="148" t="s">
        <v>40</v>
      </c>
      <c r="E35" s="146" t="s">
        <v>41</v>
      </c>
      <c r="F35" s="161">
        <f>ROUND((SUM(BE121:BE166)),  2)</f>
        <v>0</v>
      </c>
      <c r="I35" s="162">
        <v>0.20999999999999999</v>
      </c>
      <c r="J35" s="161">
        <f>ROUND(((SUM(BE121:BE166))*I35),  2)</f>
        <v>0</v>
      </c>
      <c r="L35" s="41"/>
    </row>
    <row r="36" s="1" customFormat="1" ht="14.4" customHeight="1">
      <c r="B36" s="41"/>
      <c r="E36" s="146" t="s">
        <v>42</v>
      </c>
      <c r="F36" s="161">
        <f>ROUND((SUM(BF121:BF166)),  2)</f>
        <v>0</v>
      </c>
      <c r="I36" s="162">
        <v>0.14999999999999999</v>
      </c>
      <c r="J36" s="161">
        <f>ROUND(((SUM(BF121:BF166))*I36),  2)</f>
        <v>0</v>
      </c>
      <c r="L36" s="41"/>
    </row>
    <row r="37" hidden="1" s="1" customFormat="1" ht="14.4" customHeight="1">
      <c r="B37" s="41"/>
      <c r="E37" s="146" t="s">
        <v>43</v>
      </c>
      <c r="F37" s="161">
        <f>ROUND((SUM(BG121:BG166)),  2)</f>
        <v>0</v>
      </c>
      <c r="I37" s="162">
        <v>0.20999999999999999</v>
      </c>
      <c r="J37" s="161">
        <f>0</f>
        <v>0</v>
      </c>
      <c r="L37" s="41"/>
    </row>
    <row r="38" hidden="1" s="1" customFormat="1" ht="14.4" customHeight="1">
      <c r="B38" s="41"/>
      <c r="E38" s="146" t="s">
        <v>44</v>
      </c>
      <c r="F38" s="161">
        <f>ROUND((SUM(BH121:BH166)),  2)</f>
        <v>0</v>
      </c>
      <c r="I38" s="162">
        <v>0.14999999999999999</v>
      </c>
      <c r="J38" s="161">
        <f>0</f>
        <v>0</v>
      </c>
      <c r="L38" s="41"/>
    </row>
    <row r="39" hidden="1" s="1" customFormat="1" ht="14.4" customHeight="1">
      <c r="B39" s="41"/>
      <c r="E39" s="146" t="s">
        <v>45</v>
      </c>
      <c r="F39" s="161">
        <f>ROUND((SUM(BI121:BI166)),  2)</f>
        <v>0</v>
      </c>
      <c r="I39" s="162">
        <v>0</v>
      </c>
      <c r="J39" s="161">
        <f>0</f>
        <v>0</v>
      </c>
      <c r="L39" s="41"/>
    </row>
    <row r="40" s="1" customFormat="1" ht="6.96" customHeight="1">
      <c r="B40" s="41"/>
      <c r="I40" s="149"/>
      <c r="L40" s="41"/>
    </row>
    <row r="41" s="1" customFormat="1" ht="25.44" customHeight="1">
      <c r="B41" s="41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1"/>
    </row>
    <row r="42" s="1" customFormat="1" ht="14.4" customHeight="1">
      <c r="B42" s="41"/>
      <c r="I42" s="149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1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1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1"/>
    </row>
    <row r="82" s="1" customFormat="1" ht="24.96" customHeight="1">
      <c r="B82" s="36"/>
      <c r="C82" s="21" t="s">
        <v>108</v>
      </c>
      <c r="D82" s="37"/>
      <c r="E82" s="37"/>
      <c r="F82" s="37"/>
      <c r="G82" s="37"/>
      <c r="H82" s="37"/>
      <c r="I82" s="149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9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9"/>
      <c r="J84" s="37"/>
      <c r="K84" s="37"/>
      <c r="L84" s="41"/>
    </row>
    <row r="85" s="1" customFormat="1" ht="16.5" customHeight="1">
      <c r="B85" s="36"/>
      <c r="C85" s="37"/>
      <c r="D85" s="37"/>
      <c r="E85" s="185" t="str">
        <f>E7</f>
        <v>Odvedení splaškových vod z lokality Krnov - Ježník- 4. část</v>
      </c>
      <c r="F85" s="30"/>
      <c r="G85" s="30"/>
      <c r="H85" s="30"/>
      <c r="I85" s="149"/>
      <c r="J85" s="37"/>
      <c r="K85" s="37"/>
      <c r="L85" s="41"/>
    </row>
    <row r="86" ht="12" customHeight="1">
      <c r="B86" s="19"/>
      <c r="C86" s="30" t="s">
        <v>102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6"/>
      <c r="C87" s="37"/>
      <c r="D87" s="37"/>
      <c r="E87" s="185" t="s">
        <v>103</v>
      </c>
      <c r="F87" s="37"/>
      <c r="G87" s="37"/>
      <c r="H87" s="37"/>
      <c r="I87" s="149"/>
      <c r="J87" s="37"/>
      <c r="K87" s="37"/>
      <c r="L87" s="41"/>
    </row>
    <row r="88" s="1" customFormat="1" ht="12" customHeight="1">
      <c r="B88" s="36"/>
      <c r="C88" s="30" t="s">
        <v>104</v>
      </c>
      <c r="D88" s="37"/>
      <c r="E88" s="37"/>
      <c r="F88" s="37"/>
      <c r="G88" s="37"/>
      <c r="H88" s="37"/>
      <c r="I88" s="149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TZ 01.2 - Domovní kanalizační přípojky</v>
      </c>
      <c r="F89" s="37"/>
      <c r="G89" s="37"/>
      <c r="H89" s="37"/>
      <c r="I89" s="149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9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Krnov</v>
      </c>
      <c r="G91" s="37"/>
      <c r="H91" s="37"/>
      <c r="I91" s="151" t="s">
        <v>22</v>
      </c>
      <c r="J91" s="72" t="str">
        <f>IF(J14="","",J14)</f>
        <v>7. 11. 2019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9"/>
      <c r="J92" s="37"/>
      <c r="K92" s="37"/>
      <c r="L92" s="41"/>
    </row>
    <row r="93" s="1" customFormat="1" ht="27.9" customHeight="1">
      <c r="B93" s="36"/>
      <c r="C93" s="30" t="s">
        <v>24</v>
      </c>
      <c r="D93" s="37"/>
      <c r="E93" s="37"/>
      <c r="F93" s="25" t="str">
        <f>E17</f>
        <v>Město Krnov</v>
      </c>
      <c r="G93" s="37"/>
      <c r="H93" s="37"/>
      <c r="I93" s="151" t="s">
        <v>30</v>
      </c>
      <c r="J93" s="34" t="str">
        <f>E23</f>
        <v xml:space="preserve">KONEKO spol. s r.o. </v>
      </c>
      <c r="K93" s="37"/>
      <c r="L93" s="41"/>
    </row>
    <row r="94" s="1" customFormat="1" ht="15.15" customHeight="1">
      <c r="B94" s="36"/>
      <c r="C94" s="30" t="s">
        <v>28</v>
      </c>
      <c r="D94" s="37"/>
      <c r="E94" s="37"/>
      <c r="F94" s="25" t="str">
        <f>IF(E20="","",E20)</f>
        <v>Vyplň údaj</v>
      </c>
      <c r="G94" s="37"/>
      <c r="H94" s="37"/>
      <c r="I94" s="151" t="s">
        <v>33</v>
      </c>
      <c r="J94" s="34" t="str">
        <f>E26</f>
        <v xml:space="preserve"> 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9"/>
      <c r="J95" s="37"/>
      <c r="K95" s="37"/>
      <c r="L95" s="41"/>
    </row>
    <row r="96" s="1" customFormat="1" ht="29.28" customHeight="1">
      <c r="B96" s="36"/>
      <c r="C96" s="187" t="s">
        <v>109</v>
      </c>
      <c r="D96" s="188"/>
      <c r="E96" s="188"/>
      <c r="F96" s="188"/>
      <c r="G96" s="188"/>
      <c r="H96" s="188"/>
      <c r="I96" s="189"/>
      <c r="J96" s="190" t="s">
        <v>110</v>
      </c>
      <c r="K96" s="188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9"/>
      <c r="J97" s="37"/>
      <c r="K97" s="37"/>
      <c r="L97" s="41"/>
    </row>
    <row r="98" s="1" customFormat="1" ht="22.8" customHeight="1">
      <c r="B98" s="36"/>
      <c r="C98" s="191" t="s">
        <v>111</v>
      </c>
      <c r="D98" s="37"/>
      <c r="E98" s="37"/>
      <c r="F98" s="37"/>
      <c r="G98" s="37"/>
      <c r="H98" s="37"/>
      <c r="I98" s="149"/>
      <c r="J98" s="103">
        <f>J121</f>
        <v>0</v>
      </c>
      <c r="K98" s="37"/>
      <c r="L98" s="41"/>
      <c r="AU98" s="15" t="s">
        <v>112</v>
      </c>
    </row>
    <row r="99" s="8" customFormat="1" ht="24.96" customHeight="1">
      <c r="B99" s="192"/>
      <c r="C99" s="193"/>
      <c r="D99" s="194" t="s">
        <v>682</v>
      </c>
      <c r="E99" s="195"/>
      <c r="F99" s="195"/>
      <c r="G99" s="195"/>
      <c r="H99" s="195"/>
      <c r="I99" s="196"/>
      <c r="J99" s="197">
        <f>J122</f>
        <v>0</v>
      </c>
      <c r="K99" s="193"/>
      <c r="L99" s="198"/>
    </row>
    <row r="100" s="1" customFormat="1" ht="21.84" customHeight="1">
      <c r="B100" s="36"/>
      <c r="C100" s="37"/>
      <c r="D100" s="37"/>
      <c r="E100" s="37"/>
      <c r="F100" s="37"/>
      <c r="G100" s="37"/>
      <c r="H100" s="37"/>
      <c r="I100" s="149"/>
      <c r="J100" s="37"/>
      <c r="K100" s="37"/>
      <c r="L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81"/>
      <c r="J101" s="60"/>
      <c r="K101" s="60"/>
      <c r="L101" s="41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84"/>
      <c r="J105" s="62"/>
      <c r="K105" s="62"/>
      <c r="L105" s="41"/>
    </row>
    <row r="106" s="1" customFormat="1" ht="24.96" customHeight="1">
      <c r="B106" s="36"/>
      <c r="C106" s="21" t="s">
        <v>124</v>
      </c>
      <c r="D106" s="37"/>
      <c r="E106" s="37"/>
      <c r="F106" s="37"/>
      <c r="G106" s="37"/>
      <c r="H106" s="37"/>
      <c r="I106" s="149"/>
      <c r="J106" s="37"/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49"/>
      <c r="J107" s="37"/>
      <c r="K107" s="37"/>
      <c r="L107" s="41"/>
    </row>
    <row r="108" s="1" customFormat="1" ht="12" customHeight="1">
      <c r="B108" s="36"/>
      <c r="C108" s="30" t="s">
        <v>16</v>
      </c>
      <c r="D108" s="37"/>
      <c r="E108" s="37"/>
      <c r="F108" s="37"/>
      <c r="G108" s="37"/>
      <c r="H108" s="37"/>
      <c r="I108" s="149"/>
      <c r="J108" s="37"/>
      <c r="K108" s="37"/>
      <c r="L108" s="41"/>
    </row>
    <row r="109" s="1" customFormat="1" ht="16.5" customHeight="1">
      <c r="B109" s="36"/>
      <c r="C109" s="37"/>
      <c r="D109" s="37"/>
      <c r="E109" s="185" t="str">
        <f>E7</f>
        <v>Odvedení splaškových vod z lokality Krnov - Ježník- 4. část</v>
      </c>
      <c r="F109" s="30"/>
      <c r="G109" s="30"/>
      <c r="H109" s="30"/>
      <c r="I109" s="149"/>
      <c r="J109" s="37"/>
      <c r="K109" s="37"/>
      <c r="L109" s="41"/>
    </row>
    <row r="110" ht="12" customHeight="1">
      <c r="B110" s="19"/>
      <c r="C110" s="30" t="s">
        <v>102</v>
      </c>
      <c r="D110" s="20"/>
      <c r="E110" s="20"/>
      <c r="F110" s="20"/>
      <c r="G110" s="20"/>
      <c r="H110" s="20"/>
      <c r="I110" s="140"/>
      <c r="J110" s="20"/>
      <c r="K110" s="20"/>
      <c r="L110" s="18"/>
    </row>
    <row r="111" s="1" customFormat="1" ht="16.5" customHeight="1">
      <c r="B111" s="36"/>
      <c r="C111" s="37"/>
      <c r="D111" s="37"/>
      <c r="E111" s="185" t="s">
        <v>103</v>
      </c>
      <c r="F111" s="37"/>
      <c r="G111" s="37"/>
      <c r="H111" s="37"/>
      <c r="I111" s="149"/>
      <c r="J111" s="37"/>
      <c r="K111" s="37"/>
      <c r="L111" s="41"/>
    </row>
    <row r="112" s="1" customFormat="1" ht="12" customHeight="1">
      <c r="B112" s="36"/>
      <c r="C112" s="30" t="s">
        <v>104</v>
      </c>
      <c r="D112" s="37"/>
      <c r="E112" s="37"/>
      <c r="F112" s="37"/>
      <c r="G112" s="37"/>
      <c r="H112" s="37"/>
      <c r="I112" s="149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E11</f>
        <v>TZ 01.2 - Domovní kanalizační přípojky</v>
      </c>
      <c r="F113" s="37"/>
      <c r="G113" s="37"/>
      <c r="H113" s="37"/>
      <c r="I113" s="149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49"/>
      <c r="J114" s="37"/>
      <c r="K114" s="37"/>
      <c r="L114" s="41"/>
    </row>
    <row r="115" s="1" customFormat="1" ht="12" customHeight="1">
      <c r="B115" s="36"/>
      <c r="C115" s="30" t="s">
        <v>20</v>
      </c>
      <c r="D115" s="37"/>
      <c r="E115" s="37"/>
      <c r="F115" s="25" t="str">
        <f>F14</f>
        <v>Krnov</v>
      </c>
      <c r="G115" s="37"/>
      <c r="H115" s="37"/>
      <c r="I115" s="151" t="s">
        <v>22</v>
      </c>
      <c r="J115" s="72" t="str">
        <f>IF(J14="","",J14)</f>
        <v>7. 11. 2019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9"/>
      <c r="J116" s="37"/>
      <c r="K116" s="37"/>
      <c r="L116" s="41"/>
    </row>
    <row r="117" s="1" customFormat="1" ht="27.9" customHeight="1">
      <c r="B117" s="36"/>
      <c r="C117" s="30" t="s">
        <v>24</v>
      </c>
      <c r="D117" s="37"/>
      <c r="E117" s="37"/>
      <c r="F117" s="25" t="str">
        <f>E17</f>
        <v>Město Krnov</v>
      </c>
      <c r="G117" s="37"/>
      <c r="H117" s="37"/>
      <c r="I117" s="151" t="s">
        <v>30</v>
      </c>
      <c r="J117" s="34" t="str">
        <f>E23</f>
        <v xml:space="preserve">KONEKO spol. s r.o. </v>
      </c>
      <c r="K117" s="37"/>
      <c r="L117" s="41"/>
    </row>
    <row r="118" s="1" customFormat="1" ht="15.15" customHeight="1">
      <c r="B118" s="36"/>
      <c r="C118" s="30" t="s">
        <v>28</v>
      </c>
      <c r="D118" s="37"/>
      <c r="E118" s="37"/>
      <c r="F118" s="25" t="str">
        <f>IF(E20="","",E20)</f>
        <v>Vyplň údaj</v>
      </c>
      <c r="G118" s="37"/>
      <c r="H118" s="37"/>
      <c r="I118" s="151" t="s">
        <v>33</v>
      </c>
      <c r="J118" s="34" t="str">
        <f>E26</f>
        <v xml:space="preserve"> 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49"/>
      <c r="J119" s="37"/>
      <c r="K119" s="37"/>
      <c r="L119" s="41"/>
    </row>
    <row r="120" s="9" customFormat="1" ht="29.28" customHeight="1">
      <c r="B120" s="199"/>
      <c r="C120" s="200" t="s">
        <v>125</v>
      </c>
      <c r="D120" s="201" t="s">
        <v>61</v>
      </c>
      <c r="E120" s="201" t="s">
        <v>57</v>
      </c>
      <c r="F120" s="201" t="s">
        <v>58</v>
      </c>
      <c r="G120" s="201" t="s">
        <v>126</v>
      </c>
      <c r="H120" s="201" t="s">
        <v>127</v>
      </c>
      <c r="I120" s="202" t="s">
        <v>128</v>
      </c>
      <c r="J120" s="203" t="s">
        <v>110</v>
      </c>
      <c r="K120" s="204" t="s">
        <v>129</v>
      </c>
      <c r="L120" s="205"/>
      <c r="M120" s="93" t="s">
        <v>1</v>
      </c>
      <c r="N120" s="94" t="s">
        <v>40</v>
      </c>
      <c r="O120" s="94" t="s">
        <v>130</v>
      </c>
      <c r="P120" s="94" t="s">
        <v>131</v>
      </c>
      <c r="Q120" s="94" t="s">
        <v>132</v>
      </c>
      <c r="R120" s="94" t="s">
        <v>133</v>
      </c>
      <c r="S120" s="94" t="s">
        <v>134</v>
      </c>
      <c r="T120" s="95" t="s">
        <v>135</v>
      </c>
    </row>
    <row r="121" s="1" customFormat="1" ht="22.8" customHeight="1">
      <c r="B121" s="36"/>
      <c r="C121" s="100" t="s">
        <v>136</v>
      </c>
      <c r="D121" s="37"/>
      <c r="E121" s="37"/>
      <c r="F121" s="37"/>
      <c r="G121" s="37"/>
      <c r="H121" s="37"/>
      <c r="I121" s="149"/>
      <c r="J121" s="206">
        <f>BK121</f>
        <v>0</v>
      </c>
      <c r="K121" s="37"/>
      <c r="L121" s="41"/>
      <c r="M121" s="96"/>
      <c r="N121" s="97"/>
      <c r="O121" s="97"/>
      <c r="P121" s="207">
        <f>P122</f>
        <v>0</v>
      </c>
      <c r="Q121" s="97"/>
      <c r="R121" s="207">
        <f>R122</f>
        <v>0</v>
      </c>
      <c r="S121" s="97"/>
      <c r="T121" s="208">
        <f>T122</f>
        <v>0</v>
      </c>
      <c r="AT121" s="15" t="s">
        <v>75</v>
      </c>
      <c r="AU121" s="15" t="s">
        <v>112</v>
      </c>
      <c r="BK121" s="209">
        <f>BK122</f>
        <v>0</v>
      </c>
    </row>
    <row r="122" s="10" customFormat="1" ht="25.92" customHeight="1">
      <c r="B122" s="210"/>
      <c r="C122" s="211"/>
      <c r="D122" s="212" t="s">
        <v>75</v>
      </c>
      <c r="E122" s="213" t="s">
        <v>168</v>
      </c>
      <c r="F122" s="213" t="s">
        <v>683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SUM(P123:P166)</f>
        <v>0</v>
      </c>
      <c r="Q122" s="218"/>
      <c r="R122" s="219">
        <f>SUM(R123:R166)</f>
        <v>0</v>
      </c>
      <c r="S122" s="218"/>
      <c r="T122" s="220">
        <f>SUM(T123:T166)</f>
        <v>0</v>
      </c>
      <c r="AR122" s="221" t="s">
        <v>83</v>
      </c>
      <c r="AT122" s="222" t="s">
        <v>75</v>
      </c>
      <c r="AU122" s="222" t="s">
        <v>76</v>
      </c>
      <c r="AY122" s="221" t="s">
        <v>138</v>
      </c>
      <c r="BK122" s="223">
        <f>SUM(BK123:BK166)</f>
        <v>0</v>
      </c>
    </row>
    <row r="123" s="1" customFormat="1" ht="48" customHeight="1">
      <c r="B123" s="36"/>
      <c r="C123" s="224" t="s">
        <v>93</v>
      </c>
      <c r="D123" s="224" t="s">
        <v>140</v>
      </c>
      <c r="E123" s="225" t="s">
        <v>684</v>
      </c>
      <c r="F123" s="226" t="s">
        <v>685</v>
      </c>
      <c r="G123" s="227" t="s">
        <v>143</v>
      </c>
      <c r="H123" s="228">
        <v>181.59999999999999</v>
      </c>
      <c r="I123" s="229"/>
      <c r="J123" s="230">
        <f>ROUND(I123*H123,2)</f>
        <v>0</v>
      </c>
      <c r="K123" s="226" t="s">
        <v>1</v>
      </c>
      <c r="L123" s="41"/>
      <c r="M123" s="231" t="s">
        <v>1</v>
      </c>
      <c r="N123" s="232" t="s">
        <v>41</v>
      </c>
      <c r="O123" s="84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AR123" s="235" t="s">
        <v>139</v>
      </c>
      <c r="AT123" s="235" t="s">
        <v>140</v>
      </c>
      <c r="AU123" s="235" t="s">
        <v>83</v>
      </c>
      <c r="AY123" s="15" t="s">
        <v>138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83</v>
      </c>
      <c r="BK123" s="236">
        <f>ROUND(I123*H123,2)</f>
        <v>0</v>
      </c>
      <c r="BL123" s="15" t="s">
        <v>139</v>
      </c>
      <c r="BM123" s="235" t="s">
        <v>686</v>
      </c>
    </row>
    <row r="124" s="1" customFormat="1">
      <c r="B124" s="36"/>
      <c r="C124" s="37"/>
      <c r="D124" s="237" t="s">
        <v>146</v>
      </c>
      <c r="E124" s="37"/>
      <c r="F124" s="238" t="s">
        <v>687</v>
      </c>
      <c r="G124" s="37"/>
      <c r="H124" s="37"/>
      <c r="I124" s="149"/>
      <c r="J124" s="37"/>
      <c r="K124" s="37"/>
      <c r="L124" s="41"/>
      <c r="M124" s="239"/>
      <c r="N124" s="84"/>
      <c r="O124" s="84"/>
      <c r="P124" s="84"/>
      <c r="Q124" s="84"/>
      <c r="R124" s="84"/>
      <c r="S124" s="84"/>
      <c r="T124" s="85"/>
      <c r="AT124" s="15" t="s">
        <v>146</v>
      </c>
      <c r="AU124" s="15" t="s">
        <v>83</v>
      </c>
    </row>
    <row r="125" s="1" customFormat="1">
      <c r="B125" s="36"/>
      <c r="C125" s="37"/>
      <c r="D125" s="237" t="s">
        <v>568</v>
      </c>
      <c r="E125" s="37"/>
      <c r="F125" s="271" t="s">
        <v>688</v>
      </c>
      <c r="G125" s="37"/>
      <c r="H125" s="37"/>
      <c r="I125" s="149"/>
      <c r="J125" s="37"/>
      <c r="K125" s="37"/>
      <c r="L125" s="41"/>
      <c r="M125" s="239"/>
      <c r="N125" s="84"/>
      <c r="O125" s="84"/>
      <c r="P125" s="84"/>
      <c r="Q125" s="84"/>
      <c r="R125" s="84"/>
      <c r="S125" s="84"/>
      <c r="T125" s="85"/>
      <c r="AT125" s="15" t="s">
        <v>568</v>
      </c>
      <c r="AU125" s="15" t="s">
        <v>83</v>
      </c>
    </row>
    <row r="126" s="11" customFormat="1">
      <c r="B126" s="240"/>
      <c r="C126" s="241"/>
      <c r="D126" s="237" t="s">
        <v>148</v>
      </c>
      <c r="E126" s="242" t="s">
        <v>1</v>
      </c>
      <c r="F126" s="243" t="s">
        <v>177</v>
      </c>
      <c r="G126" s="241"/>
      <c r="H126" s="242" t="s">
        <v>1</v>
      </c>
      <c r="I126" s="244"/>
      <c r="J126" s="241"/>
      <c r="K126" s="241"/>
      <c r="L126" s="245"/>
      <c r="M126" s="246"/>
      <c r="N126" s="247"/>
      <c r="O126" s="247"/>
      <c r="P126" s="247"/>
      <c r="Q126" s="247"/>
      <c r="R126" s="247"/>
      <c r="S126" s="247"/>
      <c r="T126" s="248"/>
      <c r="AT126" s="249" t="s">
        <v>148</v>
      </c>
      <c r="AU126" s="249" t="s">
        <v>83</v>
      </c>
      <c r="AV126" s="11" t="s">
        <v>83</v>
      </c>
      <c r="AW126" s="11" t="s">
        <v>32</v>
      </c>
      <c r="AX126" s="11" t="s">
        <v>76</v>
      </c>
      <c r="AY126" s="249" t="s">
        <v>138</v>
      </c>
    </row>
    <row r="127" s="11" customFormat="1">
      <c r="B127" s="240"/>
      <c r="C127" s="241"/>
      <c r="D127" s="237" t="s">
        <v>148</v>
      </c>
      <c r="E127" s="242" t="s">
        <v>1</v>
      </c>
      <c r="F127" s="243" t="s">
        <v>191</v>
      </c>
      <c r="G127" s="241"/>
      <c r="H127" s="242" t="s">
        <v>1</v>
      </c>
      <c r="I127" s="244"/>
      <c r="J127" s="241"/>
      <c r="K127" s="241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148</v>
      </c>
      <c r="AU127" s="249" t="s">
        <v>83</v>
      </c>
      <c r="AV127" s="11" t="s">
        <v>83</v>
      </c>
      <c r="AW127" s="11" t="s">
        <v>32</v>
      </c>
      <c r="AX127" s="11" t="s">
        <v>76</v>
      </c>
      <c r="AY127" s="249" t="s">
        <v>138</v>
      </c>
    </row>
    <row r="128" s="11" customFormat="1">
      <c r="B128" s="240"/>
      <c r="C128" s="241"/>
      <c r="D128" s="237" t="s">
        <v>148</v>
      </c>
      <c r="E128" s="242" t="s">
        <v>1</v>
      </c>
      <c r="F128" s="243" t="s">
        <v>689</v>
      </c>
      <c r="G128" s="241"/>
      <c r="H128" s="242" t="s">
        <v>1</v>
      </c>
      <c r="I128" s="244"/>
      <c r="J128" s="241"/>
      <c r="K128" s="241"/>
      <c r="L128" s="245"/>
      <c r="M128" s="246"/>
      <c r="N128" s="247"/>
      <c r="O128" s="247"/>
      <c r="P128" s="247"/>
      <c r="Q128" s="247"/>
      <c r="R128" s="247"/>
      <c r="S128" s="247"/>
      <c r="T128" s="248"/>
      <c r="AT128" s="249" t="s">
        <v>148</v>
      </c>
      <c r="AU128" s="249" t="s">
        <v>83</v>
      </c>
      <c r="AV128" s="11" t="s">
        <v>83</v>
      </c>
      <c r="AW128" s="11" t="s">
        <v>32</v>
      </c>
      <c r="AX128" s="11" t="s">
        <v>76</v>
      </c>
      <c r="AY128" s="249" t="s">
        <v>138</v>
      </c>
    </row>
    <row r="129" s="12" customFormat="1">
      <c r="B129" s="250"/>
      <c r="C129" s="251"/>
      <c r="D129" s="237" t="s">
        <v>148</v>
      </c>
      <c r="E129" s="252" t="s">
        <v>1</v>
      </c>
      <c r="F129" s="253" t="s">
        <v>690</v>
      </c>
      <c r="G129" s="251"/>
      <c r="H129" s="254">
        <v>87.299999999999997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AT129" s="260" t="s">
        <v>148</v>
      </c>
      <c r="AU129" s="260" t="s">
        <v>83</v>
      </c>
      <c r="AV129" s="12" t="s">
        <v>85</v>
      </c>
      <c r="AW129" s="12" t="s">
        <v>32</v>
      </c>
      <c r="AX129" s="12" t="s">
        <v>76</v>
      </c>
      <c r="AY129" s="260" t="s">
        <v>138</v>
      </c>
    </row>
    <row r="130" s="12" customFormat="1">
      <c r="B130" s="250"/>
      <c r="C130" s="251"/>
      <c r="D130" s="237" t="s">
        <v>148</v>
      </c>
      <c r="E130" s="252" t="s">
        <v>1</v>
      </c>
      <c r="F130" s="253" t="s">
        <v>691</v>
      </c>
      <c r="G130" s="251"/>
      <c r="H130" s="254">
        <v>53.5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AT130" s="260" t="s">
        <v>148</v>
      </c>
      <c r="AU130" s="260" t="s">
        <v>83</v>
      </c>
      <c r="AV130" s="12" t="s">
        <v>85</v>
      </c>
      <c r="AW130" s="12" t="s">
        <v>32</v>
      </c>
      <c r="AX130" s="12" t="s">
        <v>76</v>
      </c>
      <c r="AY130" s="260" t="s">
        <v>138</v>
      </c>
    </row>
    <row r="131" s="11" customFormat="1">
      <c r="B131" s="240"/>
      <c r="C131" s="241"/>
      <c r="D131" s="237" t="s">
        <v>148</v>
      </c>
      <c r="E131" s="242" t="s">
        <v>1</v>
      </c>
      <c r="F131" s="243" t="s">
        <v>209</v>
      </c>
      <c r="G131" s="241"/>
      <c r="H131" s="242" t="s">
        <v>1</v>
      </c>
      <c r="I131" s="244"/>
      <c r="J131" s="241"/>
      <c r="K131" s="241"/>
      <c r="L131" s="245"/>
      <c r="M131" s="246"/>
      <c r="N131" s="247"/>
      <c r="O131" s="247"/>
      <c r="P131" s="247"/>
      <c r="Q131" s="247"/>
      <c r="R131" s="247"/>
      <c r="S131" s="247"/>
      <c r="T131" s="248"/>
      <c r="AT131" s="249" t="s">
        <v>148</v>
      </c>
      <c r="AU131" s="249" t="s">
        <v>83</v>
      </c>
      <c r="AV131" s="11" t="s">
        <v>83</v>
      </c>
      <c r="AW131" s="11" t="s">
        <v>32</v>
      </c>
      <c r="AX131" s="11" t="s">
        <v>76</v>
      </c>
      <c r="AY131" s="249" t="s">
        <v>138</v>
      </c>
    </row>
    <row r="132" s="11" customFormat="1">
      <c r="B132" s="240"/>
      <c r="C132" s="241"/>
      <c r="D132" s="237" t="s">
        <v>148</v>
      </c>
      <c r="E132" s="242" t="s">
        <v>1</v>
      </c>
      <c r="F132" s="243" t="s">
        <v>692</v>
      </c>
      <c r="G132" s="241"/>
      <c r="H132" s="242" t="s">
        <v>1</v>
      </c>
      <c r="I132" s="244"/>
      <c r="J132" s="241"/>
      <c r="K132" s="241"/>
      <c r="L132" s="245"/>
      <c r="M132" s="246"/>
      <c r="N132" s="247"/>
      <c r="O132" s="247"/>
      <c r="P132" s="247"/>
      <c r="Q132" s="247"/>
      <c r="R132" s="247"/>
      <c r="S132" s="247"/>
      <c r="T132" s="248"/>
      <c r="AT132" s="249" t="s">
        <v>148</v>
      </c>
      <c r="AU132" s="249" t="s">
        <v>83</v>
      </c>
      <c r="AV132" s="11" t="s">
        <v>83</v>
      </c>
      <c r="AW132" s="11" t="s">
        <v>32</v>
      </c>
      <c r="AX132" s="11" t="s">
        <v>76</v>
      </c>
      <c r="AY132" s="249" t="s">
        <v>138</v>
      </c>
    </row>
    <row r="133" s="12" customFormat="1">
      <c r="B133" s="250"/>
      <c r="C133" s="251"/>
      <c r="D133" s="237" t="s">
        <v>148</v>
      </c>
      <c r="E133" s="252" t="s">
        <v>1</v>
      </c>
      <c r="F133" s="253" t="s">
        <v>693</v>
      </c>
      <c r="G133" s="251"/>
      <c r="H133" s="254">
        <v>8.3000000000000007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AT133" s="260" t="s">
        <v>148</v>
      </c>
      <c r="AU133" s="260" t="s">
        <v>83</v>
      </c>
      <c r="AV133" s="12" t="s">
        <v>85</v>
      </c>
      <c r="AW133" s="12" t="s">
        <v>32</v>
      </c>
      <c r="AX133" s="12" t="s">
        <v>76</v>
      </c>
      <c r="AY133" s="260" t="s">
        <v>138</v>
      </c>
    </row>
    <row r="134" s="11" customFormat="1">
      <c r="B134" s="240"/>
      <c r="C134" s="241"/>
      <c r="D134" s="237" t="s">
        <v>148</v>
      </c>
      <c r="E134" s="242" t="s">
        <v>1</v>
      </c>
      <c r="F134" s="243" t="s">
        <v>163</v>
      </c>
      <c r="G134" s="241"/>
      <c r="H134" s="242" t="s">
        <v>1</v>
      </c>
      <c r="I134" s="244"/>
      <c r="J134" s="241"/>
      <c r="K134" s="241"/>
      <c r="L134" s="245"/>
      <c r="M134" s="246"/>
      <c r="N134" s="247"/>
      <c r="O134" s="247"/>
      <c r="P134" s="247"/>
      <c r="Q134" s="247"/>
      <c r="R134" s="247"/>
      <c r="S134" s="247"/>
      <c r="T134" s="248"/>
      <c r="AT134" s="249" t="s">
        <v>148</v>
      </c>
      <c r="AU134" s="249" t="s">
        <v>83</v>
      </c>
      <c r="AV134" s="11" t="s">
        <v>83</v>
      </c>
      <c r="AW134" s="11" t="s">
        <v>32</v>
      </c>
      <c r="AX134" s="11" t="s">
        <v>76</v>
      </c>
      <c r="AY134" s="249" t="s">
        <v>138</v>
      </c>
    </row>
    <row r="135" s="11" customFormat="1">
      <c r="B135" s="240"/>
      <c r="C135" s="241"/>
      <c r="D135" s="237" t="s">
        <v>148</v>
      </c>
      <c r="E135" s="242" t="s">
        <v>1</v>
      </c>
      <c r="F135" s="243" t="s">
        <v>694</v>
      </c>
      <c r="G135" s="241"/>
      <c r="H135" s="242" t="s">
        <v>1</v>
      </c>
      <c r="I135" s="244"/>
      <c r="J135" s="241"/>
      <c r="K135" s="241"/>
      <c r="L135" s="245"/>
      <c r="M135" s="246"/>
      <c r="N135" s="247"/>
      <c r="O135" s="247"/>
      <c r="P135" s="247"/>
      <c r="Q135" s="247"/>
      <c r="R135" s="247"/>
      <c r="S135" s="247"/>
      <c r="T135" s="248"/>
      <c r="AT135" s="249" t="s">
        <v>148</v>
      </c>
      <c r="AU135" s="249" t="s">
        <v>83</v>
      </c>
      <c r="AV135" s="11" t="s">
        <v>83</v>
      </c>
      <c r="AW135" s="11" t="s">
        <v>32</v>
      </c>
      <c r="AX135" s="11" t="s">
        <v>76</v>
      </c>
      <c r="AY135" s="249" t="s">
        <v>138</v>
      </c>
    </row>
    <row r="136" s="12" customFormat="1">
      <c r="B136" s="250"/>
      <c r="C136" s="251"/>
      <c r="D136" s="237" t="s">
        <v>148</v>
      </c>
      <c r="E136" s="252" t="s">
        <v>1</v>
      </c>
      <c r="F136" s="253" t="s">
        <v>165</v>
      </c>
      <c r="G136" s="251"/>
      <c r="H136" s="254">
        <v>2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148</v>
      </c>
      <c r="AU136" s="260" t="s">
        <v>83</v>
      </c>
      <c r="AV136" s="12" t="s">
        <v>85</v>
      </c>
      <c r="AW136" s="12" t="s">
        <v>32</v>
      </c>
      <c r="AX136" s="12" t="s">
        <v>76</v>
      </c>
      <c r="AY136" s="260" t="s">
        <v>138</v>
      </c>
    </row>
    <row r="137" s="11" customFormat="1">
      <c r="B137" s="240"/>
      <c r="C137" s="241"/>
      <c r="D137" s="237" t="s">
        <v>148</v>
      </c>
      <c r="E137" s="242" t="s">
        <v>1</v>
      </c>
      <c r="F137" s="243" t="s">
        <v>166</v>
      </c>
      <c r="G137" s="241"/>
      <c r="H137" s="242" t="s">
        <v>1</v>
      </c>
      <c r="I137" s="244"/>
      <c r="J137" s="241"/>
      <c r="K137" s="241"/>
      <c r="L137" s="245"/>
      <c r="M137" s="246"/>
      <c r="N137" s="247"/>
      <c r="O137" s="247"/>
      <c r="P137" s="247"/>
      <c r="Q137" s="247"/>
      <c r="R137" s="247"/>
      <c r="S137" s="247"/>
      <c r="T137" s="248"/>
      <c r="AT137" s="249" t="s">
        <v>148</v>
      </c>
      <c r="AU137" s="249" t="s">
        <v>83</v>
      </c>
      <c r="AV137" s="11" t="s">
        <v>83</v>
      </c>
      <c r="AW137" s="11" t="s">
        <v>32</v>
      </c>
      <c r="AX137" s="11" t="s">
        <v>76</v>
      </c>
      <c r="AY137" s="249" t="s">
        <v>138</v>
      </c>
    </row>
    <row r="138" s="11" customFormat="1">
      <c r="B138" s="240"/>
      <c r="C138" s="241"/>
      <c r="D138" s="237" t="s">
        <v>148</v>
      </c>
      <c r="E138" s="242" t="s">
        <v>1</v>
      </c>
      <c r="F138" s="243" t="s">
        <v>695</v>
      </c>
      <c r="G138" s="241"/>
      <c r="H138" s="242" t="s">
        <v>1</v>
      </c>
      <c r="I138" s="244"/>
      <c r="J138" s="241"/>
      <c r="K138" s="241"/>
      <c r="L138" s="245"/>
      <c r="M138" s="246"/>
      <c r="N138" s="247"/>
      <c r="O138" s="247"/>
      <c r="P138" s="247"/>
      <c r="Q138" s="247"/>
      <c r="R138" s="247"/>
      <c r="S138" s="247"/>
      <c r="T138" s="248"/>
      <c r="AT138" s="249" t="s">
        <v>148</v>
      </c>
      <c r="AU138" s="249" t="s">
        <v>83</v>
      </c>
      <c r="AV138" s="11" t="s">
        <v>83</v>
      </c>
      <c r="AW138" s="11" t="s">
        <v>32</v>
      </c>
      <c r="AX138" s="11" t="s">
        <v>76</v>
      </c>
      <c r="AY138" s="249" t="s">
        <v>138</v>
      </c>
    </row>
    <row r="139" s="12" customFormat="1">
      <c r="B139" s="250"/>
      <c r="C139" s="251"/>
      <c r="D139" s="237" t="s">
        <v>148</v>
      </c>
      <c r="E139" s="252" t="s">
        <v>1</v>
      </c>
      <c r="F139" s="253" t="s">
        <v>696</v>
      </c>
      <c r="G139" s="251"/>
      <c r="H139" s="254">
        <v>8.6999999999999993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148</v>
      </c>
      <c r="AU139" s="260" t="s">
        <v>83</v>
      </c>
      <c r="AV139" s="12" t="s">
        <v>85</v>
      </c>
      <c r="AW139" s="12" t="s">
        <v>32</v>
      </c>
      <c r="AX139" s="12" t="s">
        <v>76</v>
      </c>
      <c r="AY139" s="260" t="s">
        <v>138</v>
      </c>
    </row>
    <row r="140" s="11" customFormat="1">
      <c r="B140" s="240"/>
      <c r="C140" s="241"/>
      <c r="D140" s="237" t="s">
        <v>148</v>
      </c>
      <c r="E140" s="242" t="s">
        <v>1</v>
      </c>
      <c r="F140" s="243" t="s">
        <v>169</v>
      </c>
      <c r="G140" s="241"/>
      <c r="H140" s="242" t="s">
        <v>1</v>
      </c>
      <c r="I140" s="244"/>
      <c r="J140" s="241"/>
      <c r="K140" s="241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148</v>
      </c>
      <c r="AU140" s="249" t="s">
        <v>83</v>
      </c>
      <c r="AV140" s="11" t="s">
        <v>83</v>
      </c>
      <c r="AW140" s="11" t="s">
        <v>32</v>
      </c>
      <c r="AX140" s="11" t="s">
        <v>76</v>
      </c>
      <c r="AY140" s="249" t="s">
        <v>138</v>
      </c>
    </row>
    <row r="141" s="11" customFormat="1">
      <c r="B141" s="240"/>
      <c r="C141" s="241"/>
      <c r="D141" s="237" t="s">
        <v>148</v>
      </c>
      <c r="E141" s="242" t="s">
        <v>1</v>
      </c>
      <c r="F141" s="243" t="s">
        <v>697</v>
      </c>
      <c r="G141" s="241"/>
      <c r="H141" s="242" t="s">
        <v>1</v>
      </c>
      <c r="I141" s="244"/>
      <c r="J141" s="241"/>
      <c r="K141" s="241"/>
      <c r="L141" s="245"/>
      <c r="M141" s="246"/>
      <c r="N141" s="247"/>
      <c r="O141" s="247"/>
      <c r="P141" s="247"/>
      <c r="Q141" s="247"/>
      <c r="R141" s="247"/>
      <c r="S141" s="247"/>
      <c r="T141" s="248"/>
      <c r="AT141" s="249" t="s">
        <v>148</v>
      </c>
      <c r="AU141" s="249" t="s">
        <v>83</v>
      </c>
      <c r="AV141" s="11" t="s">
        <v>83</v>
      </c>
      <c r="AW141" s="11" t="s">
        <v>32</v>
      </c>
      <c r="AX141" s="11" t="s">
        <v>76</v>
      </c>
      <c r="AY141" s="249" t="s">
        <v>138</v>
      </c>
    </row>
    <row r="142" s="12" customFormat="1">
      <c r="B142" s="250"/>
      <c r="C142" s="251"/>
      <c r="D142" s="237" t="s">
        <v>148</v>
      </c>
      <c r="E142" s="252" t="s">
        <v>1</v>
      </c>
      <c r="F142" s="253" t="s">
        <v>698</v>
      </c>
      <c r="G142" s="251"/>
      <c r="H142" s="254">
        <v>14.6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148</v>
      </c>
      <c r="AU142" s="260" t="s">
        <v>83</v>
      </c>
      <c r="AV142" s="12" t="s">
        <v>85</v>
      </c>
      <c r="AW142" s="12" t="s">
        <v>32</v>
      </c>
      <c r="AX142" s="12" t="s">
        <v>76</v>
      </c>
      <c r="AY142" s="260" t="s">
        <v>138</v>
      </c>
    </row>
    <row r="143" s="11" customFormat="1">
      <c r="B143" s="240"/>
      <c r="C143" s="241"/>
      <c r="D143" s="237" t="s">
        <v>148</v>
      </c>
      <c r="E143" s="242" t="s">
        <v>1</v>
      </c>
      <c r="F143" s="243" t="s">
        <v>583</v>
      </c>
      <c r="G143" s="241"/>
      <c r="H143" s="242" t="s">
        <v>1</v>
      </c>
      <c r="I143" s="244"/>
      <c r="J143" s="241"/>
      <c r="K143" s="241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148</v>
      </c>
      <c r="AU143" s="249" t="s">
        <v>83</v>
      </c>
      <c r="AV143" s="11" t="s">
        <v>83</v>
      </c>
      <c r="AW143" s="11" t="s">
        <v>32</v>
      </c>
      <c r="AX143" s="11" t="s">
        <v>76</v>
      </c>
      <c r="AY143" s="249" t="s">
        <v>138</v>
      </c>
    </row>
    <row r="144" s="12" customFormat="1">
      <c r="B144" s="250"/>
      <c r="C144" s="251"/>
      <c r="D144" s="237" t="s">
        <v>148</v>
      </c>
      <c r="E144" s="252" t="s">
        <v>1</v>
      </c>
      <c r="F144" s="253" t="s">
        <v>699</v>
      </c>
      <c r="G144" s="251"/>
      <c r="H144" s="254">
        <v>7.2000000000000002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148</v>
      </c>
      <c r="AU144" s="260" t="s">
        <v>83</v>
      </c>
      <c r="AV144" s="12" t="s">
        <v>85</v>
      </c>
      <c r="AW144" s="12" t="s">
        <v>32</v>
      </c>
      <c r="AX144" s="12" t="s">
        <v>76</v>
      </c>
      <c r="AY144" s="260" t="s">
        <v>138</v>
      </c>
    </row>
    <row r="145" s="1" customFormat="1" ht="36" customHeight="1">
      <c r="B145" s="36"/>
      <c r="C145" s="224" t="s">
        <v>139</v>
      </c>
      <c r="D145" s="224" t="s">
        <v>140</v>
      </c>
      <c r="E145" s="225" t="s">
        <v>700</v>
      </c>
      <c r="F145" s="226" t="s">
        <v>701</v>
      </c>
      <c r="G145" s="227" t="s">
        <v>143</v>
      </c>
      <c r="H145" s="228">
        <v>146.40000000000001</v>
      </c>
      <c r="I145" s="229"/>
      <c r="J145" s="230">
        <f>ROUND(I145*H145,2)</f>
        <v>0</v>
      </c>
      <c r="K145" s="226" t="s">
        <v>1</v>
      </c>
      <c r="L145" s="41"/>
      <c r="M145" s="231" t="s">
        <v>1</v>
      </c>
      <c r="N145" s="232" t="s">
        <v>41</v>
      </c>
      <c r="O145" s="84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AR145" s="235" t="s">
        <v>139</v>
      </c>
      <c r="AT145" s="235" t="s">
        <v>140</v>
      </c>
      <c r="AU145" s="235" t="s">
        <v>83</v>
      </c>
      <c r="AY145" s="15" t="s">
        <v>138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" t="s">
        <v>83</v>
      </c>
      <c r="BK145" s="236">
        <f>ROUND(I145*H145,2)</f>
        <v>0</v>
      </c>
      <c r="BL145" s="15" t="s">
        <v>139</v>
      </c>
      <c r="BM145" s="235" t="s">
        <v>702</v>
      </c>
    </row>
    <row r="146" s="1" customFormat="1">
      <c r="B146" s="36"/>
      <c r="C146" s="37"/>
      <c r="D146" s="237" t="s">
        <v>146</v>
      </c>
      <c r="E146" s="37"/>
      <c r="F146" s="238" t="s">
        <v>703</v>
      </c>
      <c r="G146" s="37"/>
      <c r="H146" s="37"/>
      <c r="I146" s="149"/>
      <c r="J146" s="37"/>
      <c r="K146" s="37"/>
      <c r="L146" s="41"/>
      <c r="M146" s="239"/>
      <c r="N146" s="84"/>
      <c r="O146" s="84"/>
      <c r="P146" s="84"/>
      <c r="Q146" s="84"/>
      <c r="R146" s="84"/>
      <c r="S146" s="84"/>
      <c r="T146" s="85"/>
      <c r="AT146" s="15" t="s">
        <v>146</v>
      </c>
      <c r="AU146" s="15" t="s">
        <v>83</v>
      </c>
    </row>
    <row r="147" s="1" customFormat="1">
      <c r="B147" s="36"/>
      <c r="C147" s="37"/>
      <c r="D147" s="237" t="s">
        <v>568</v>
      </c>
      <c r="E147" s="37"/>
      <c r="F147" s="271" t="s">
        <v>688</v>
      </c>
      <c r="G147" s="37"/>
      <c r="H147" s="37"/>
      <c r="I147" s="149"/>
      <c r="J147" s="37"/>
      <c r="K147" s="37"/>
      <c r="L147" s="41"/>
      <c r="M147" s="239"/>
      <c r="N147" s="84"/>
      <c r="O147" s="84"/>
      <c r="P147" s="84"/>
      <c r="Q147" s="84"/>
      <c r="R147" s="84"/>
      <c r="S147" s="84"/>
      <c r="T147" s="85"/>
      <c r="AT147" s="15" t="s">
        <v>568</v>
      </c>
      <c r="AU147" s="15" t="s">
        <v>83</v>
      </c>
    </row>
    <row r="148" s="11" customFormat="1">
      <c r="B148" s="240"/>
      <c r="C148" s="241"/>
      <c r="D148" s="237" t="s">
        <v>148</v>
      </c>
      <c r="E148" s="242" t="s">
        <v>1</v>
      </c>
      <c r="F148" s="243" t="s">
        <v>177</v>
      </c>
      <c r="G148" s="241"/>
      <c r="H148" s="242" t="s">
        <v>1</v>
      </c>
      <c r="I148" s="244"/>
      <c r="J148" s="241"/>
      <c r="K148" s="241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148</v>
      </c>
      <c r="AU148" s="249" t="s">
        <v>83</v>
      </c>
      <c r="AV148" s="11" t="s">
        <v>83</v>
      </c>
      <c r="AW148" s="11" t="s">
        <v>32</v>
      </c>
      <c r="AX148" s="11" t="s">
        <v>76</v>
      </c>
      <c r="AY148" s="249" t="s">
        <v>138</v>
      </c>
    </row>
    <row r="149" s="11" customFormat="1">
      <c r="B149" s="240"/>
      <c r="C149" s="241"/>
      <c r="D149" s="237" t="s">
        <v>148</v>
      </c>
      <c r="E149" s="242" t="s">
        <v>1</v>
      </c>
      <c r="F149" s="243" t="s">
        <v>191</v>
      </c>
      <c r="G149" s="241"/>
      <c r="H149" s="242" t="s">
        <v>1</v>
      </c>
      <c r="I149" s="244"/>
      <c r="J149" s="241"/>
      <c r="K149" s="241"/>
      <c r="L149" s="245"/>
      <c r="M149" s="246"/>
      <c r="N149" s="247"/>
      <c r="O149" s="247"/>
      <c r="P149" s="247"/>
      <c r="Q149" s="247"/>
      <c r="R149" s="247"/>
      <c r="S149" s="247"/>
      <c r="T149" s="248"/>
      <c r="AT149" s="249" t="s">
        <v>148</v>
      </c>
      <c r="AU149" s="249" t="s">
        <v>83</v>
      </c>
      <c r="AV149" s="11" t="s">
        <v>83</v>
      </c>
      <c r="AW149" s="11" t="s">
        <v>32</v>
      </c>
      <c r="AX149" s="11" t="s">
        <v>76</v>
      </c>
      <c r="AY149" s="249" t="s">
        <v>138</v>
      </c>
    </row>
    <row r="150" s="11" customFormat="1">
      <c r="B150" s="240"/>
      <c r="C150" s="241"/>
      <c r="D150" s="237" t="s">
        <v>148</v>
      </c>
      <c r="E150" s="242" t="s">
        <v>1</v>
      </c>
      <c r="F150" s="243" t="s">
        <v>704</v>
      </c>
      <c r="G150" s="241"/>
      <c r="H150" s="242" t="s">
        <v>1</v>
      </c>
      <c r="I150" s="244"/>
      <c r="J150" s="241"/>
      <c r="K150" s="241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148</v>
      </c>
      <c r="AU150" s="249" t="s">
        <v>83</v>
      </c>
      <c r="AV150" s="11" t="s">
        <v>83</v>
      </c>
      <c r="AW150" s="11" t="s">
        <v>32</v>
      </c>
      <c r="AX150" s="11" t="s">
        <v>76</v>
      </c>
      <c r="AY150" s="249" t="s">
        <v>138</v>
      </c>
    </row>
    <row r="151" s="12" customFormat="1">
      <c r="B151" s="250"/>
      <c r="C151" s="251"/>
      <c r="D151" s="237" t="s">
        <v>148</v>
      </c>
      <c r="E151" s="252" t="s">
        <v>1</v>
      </c>
      <c r="F151" s="253" t="s">
        <v>705</v>
      </c>
      <c r="G151" s="251"/>
      <c r="H151" s="254">
        <v>146.40000000000001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AT151" s="260" t="s">
        <v>148</v>
      </c>
      <c r="AU151" s="260" t="s">
        <v>83</v>
      </c>
      <c r="AV151" s="12" t="s">
        <v>85</v>
      </c>
      <c r="AW151" s="12" t="s">
        <v>32</v>
      </c>
      <c r="AX151" s="12" t="s">
        <v>76</v>
      </c>
      <c r="AY151" s="260" t="s">
        <v>138</v>
      </c>
    </row>
    <row r="152" s="1" customFormat="1" ht="60" customHeight="1">
      <c r="B152" s="36"/>
      <c r="C152" s="224" t="s">
        <v>85</v>
      </c>
      <c r="D152" s="224" t="s">
        <v>140</v>
      </c>
      <c r="E152" s="225" t="s">
        <v>706</v>
      </c>
      <c r="F152" s="226" t="s">
        <v>707</v>
      </c>
      <c r="G152" s="227" t="s">
        <v>588</v>
      </c>
      <c r="H152" s="228">
        <v>90</v>
      </c>
      <c r="I152" s="229"/>
      <c r="J152" s="230">
        <f>ROUND(I152*H152,2)</f>
        <v>0</v>
      </c>
      <c r="K152" s="226" t="s">
        <v>1</v>
      </c>
      <c r="L152" s="41"/>
      <c r="M152" s="231" t="s">
        <v>1</v>
      </c>
      <c r="N152" s="232" t="s">
        <v>41</v>
      </c>
      <c r="O152" s="84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AR152" s="235" t="s">
        <v>139</v>
      </c>
      <c r="AT152" s="235" t="s">
        <v>140</v>
      </c>
      <c r="AU152" s="235" t="s">
        <v>83</v>
      </c>
      <c r="AY152" s="15" t="s">
        <v>138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5" t="s">
        <v>83</v>
      </c>
      <c r="BK152" s="236">
        <f>ROUND(I152*H152,2)</f>
        <v>0</v>
      </c>
      <c r="BL152" s="15" t="s">
        <v>139</v>
      </c>
      <c r="BM152" s="235" t="s">
        <v>708</v>
      </c>
    </row>
    <row r="153" s="1" customFormat="1">
      <c r="B153" s="36"/>
      <c r="C153" s="37"/>
      <c r="D153" s="237" t="s">
        <v>146</v>
      </c>
      <c r="E153" s="37"/>
      <c r="F153" s="238" t="s">
        <v>709</v>
      </c>
      <c r="G153" s="37"/>
      <c r="H153" s="37"/>
      <c r="I153" s="149"/>
      <c r="J153" s="37"/>
      <c r="K153" s="37"/>
      <c r="L153" s="41"/>
      <c r="M153" s="239"/>
      <c r="N153" s="84"/>
      <c r="O153" s="84"/>
      <c r="P153" s="84"/>
      <c r="Q153" s="84"/>
      <c r="R153" s="84"/>
      <c r="S153" s="84"/>
      <c r="T153" s="85"/>
      <c r="AT153" s="15" t="s">
        <v>146</v>
      </c>
      <c r="AU153" s="15" t="s">
        <v>83</v>
      </c>
    </row>
    <row r="154" s="1" customFormat="1">
      <c r="B154" s="36"/>
      <c r="C154" s="37"/>
      <c r="D154" s="237" t="s">
        <v>568</v>
      </c>
      <c r="E154" s="37"/>
      <c r="F154" s="271" t="s">
        <v>710</v>
      </c>
      <c r="G154" s="37"/>
      <c r="H154" s="37"/>
      <c r="I154" s="149"/>
      <c r="J154" s="37"/>
      <c r="K154" s="37"/>
      <c r="L154" s="41"/>
      <c r="M154" s="239"/>
      <c r="N154" s="84"/>
      <c r="O154" s="84"/>
      <c r="P154" s="84"/>
      <c r="Q154" s="84"/>
      <c r="R154" s="84"/>
      <c r="S154" s="84"/>
      <c r="T154" s="85"/>
      <c r="AT154" s="15" t="s">
        <v>568</v>
      </c>
      <c r="AU154" s="15" t="s">
        <v>83</v>
      </c>
    </row>
    <row r="155" s="11" customFormat="1">
      <c r="B155" s="240"/>
      <c r="C155" s="241"/>
      <c r="D155" s="237" t="s">
        <v>148</v>
      </c>
      <c r="E155" s="242" t="s">
        <v>1</v>
      </c>
      <c r="F155" s="243" t="s">
        <v>711</v>
      </c>
      <c r="G155" s="241"/>
      <c r="H155" s="242" t="s">
        <v>1</v>
      </c>
      <c r="I155" s="244"/>
      <c r="J155" s="241"/>
      <c r="K155" s="241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148</v>
      </c>
      <c r="AU155" s="249" t="s">
        <v>83</v>
      </c>
      <c r="AV155" s="11" t="s">
        <v>83</v>
      </c>
      <c r="AW155" s="11" t="s">
        <v>32</v>
      </c>
      <c r="AX155" s="11" t="s">
        <v>76</v>
      </c>
      <c r="AY155" s="249" t="s">
        <v>138</v>
      </c>
    </row>
    <row r="156" s="12" customFormat="1">
      <c r="B156" s="250"/>
      <c r="C156" s="251"/>
      <c r="D156" s="237" t="s">
        <v>148</v>
      </c>
      <c r="E156" s="252" t="s">
        <v>1</v>
      </c>
      <c r="F156" s="253" t="s">
        <v>573</v>
      </c>
      <c r="G156" s="251"/>
      <c r="H156" s="254">
        <v>70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148</v>
      </c>
      <c r="AU156" s="260" t="s">
        <v>83</v>
      </c>
      <c r="AV156" s="12" t="s">
        <v>85</v>
      </c>
      <c r="AW156" s="12" t="s">
        <v>32</v>
      </c>
      <c r="AX156" s="12" t="s">
        <v>76</v>
      </c>
      <c r="AY156" s="260" t="s">
        <v>138</v>
      </c>
    </row>
    <row r="157" s="11" customFormat="1">
      <c r="B157" s="240"/>
      <c r="C157" s="241"/>
      <c r="D157" s="237" t="s">
        <v>148</v>
      </c>
      <c r="E157" s="242" t="s">
        <v>1</v>
      </c>
      <c r="F157" s="243" t="s">
        <v>167</v>
      </c>
      <c r="G157" s="241"/>
      <c r="H157" s="242" t="s">
        <v>1</v>
      </c>
      <c r="I157" s="244"/>
      <c r="J157" s="241"/>
      <c r="K157" s="241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148</v>
      </c>
      <c r="AU157" s="249" t="s">
        <v>83</v>
      </c>
      <c r="AV157" s="11" t="s">
        <v>83</v>
      </c>
      <c r="AW157" s="11" t="s">
        <v>32</v>
      </c>
      <c r="AX157" s="11" t="s">
        <v>76</v>
      </c>
      <c r="AY157" s="249" t="s">
        <v>138</v>
      </c>
    </row>
    <row r="158" s="12" customFormat="1">
      <c r="B158" s="250"/>
      <c r="C158" s="251"/>
      <c r="D158" s="237" t="s">
        <v>148</v>
      </c>
      <c r="E158" s="252" t="s">
        <v>1</v>
      </c>
      <c r="F158" s="253" t="s">
        <v>139</v>
      </c>
      <c r="G158" s="251"/>
      <c r="H158" s="254">
        <v>4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AT158" s="260" t="s">
        <v>148</v>
      </c>
      <c r="AU158" s="260" t="s">
        <v>83</v>
      </c>
      <c r="AV158" s="12" t="s">
        <v>85</v>
      </c>
      <c r="AW158" s="12" t="s">
        <v>32</v>
      </c>
      <c r="AX158" s="12" t="s">
        <v>76</v>
      </c>
      <c r="AY158" s="260" t="s">
        <v>138</v>
      </c>
    </row>
    <row r="159" s="11" customFormat="1">
      <c r="B159" s="240"/>
      <c r="C159" s="241"/>
      <c r="D159" s="237" t="s">
        <v>148</v>
      </c>
      <c r="E159" s="242" t="s">
        <v>1</v>
      </c>
      <c r="F159" s="243" t="s">
        <v>163</v>
      </c>
      <c r="G159" s="241"/>
      <c r="H159" s="242" t="s">
        <v>1</v>
      </c>
      <c r="I159" s="244"/>
      <c r="J159" s="241"/>
      <c r="K159" s="241"/>
      <c r="L159" s="245"/>
      <c r="M159" s="246"/>
      <c r="N159" s="247"/>
      <c r="O159" s="247"/>
      <c r="P159" s="247"/>
      <c r="Q159" s="247"/>
      <c r="R159" s="247"/>
      <c r="S159" s="247"/>
      <c r="T159" s="248"/>
      <c r="AT159" s="249" t="s">
        <v>148</v>
      </c>
      <c r="AU159" s="249" t="s">
        <v>83</v>
      </c>
      <c r="AV159" s="11" t="s">
        <v>83</v>
      </c>
      <c r="AW159" s="11" t="s">
        <v>32</v>
      </c>
      <c r="AX159" s="11" t="s">
        <v>76</v>
      </c>
      <c r="AY159" s="249" t="s">
        <v>138</v>
      </c>
    </row>
    <row r="160" s="12" customFormat="1">
      <c r="B160" s="250"/>
      <c r="C160" s="251"/>
      <c r="D160" s="237" t="s">
        <v>148</v>
      </c>
      <c r="E160" s="252" t="s">
        <v>1</v>
      </c>
      <c r="F160" s="253" t="s">
        <v>83</v>
      </c>
      <c r="G160" s="251"/>
      <c r="H160" s="254">
        <v>1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AT160" s="260" t="s">
        <v>148</v>
      </c>
      <c r="AU160" s="260" t="s">
        <v>83</v>
      </c>
      <c r="AV160" s="12" t="s">
        <v>85</v>
      </c>
      <c r="AW160" s="12" t="s">
        <v>32</v>
      </c>
      <c r="AX160" s="12" t="s">
        <v>76</v>
      </c>
      <c r="AY160" s="260" t="s">
        <v>138</v>
      </c>
    </row>
    <row r="161" s="11" customFormat="1">
      <c r="B161" s="240"/>
      <c r="C161" s="241"/>
      <c r="D161" s="237" t="s">
        <v>148</v>
      </c>
      <c r="E161" s="242" t="s">
        <v>1</v>
      </c>
      <c r="F161" s="243" t="s">
        <v>166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148</v>
      </c>
      <c r="AU161" s="249" t="s">
        <v>83</v>
      </c>
      <c r="AV161" s="11" t="s">
        <v>83</v>
      </c>
      <c r="AW161" s="11" t="s">
        <v>32</v>
      </c>
      <c r="AX161" s="11" t="s">
        <v>76</v>
      </c>
      <c r="AY161" s="249" t="s">
        <v>138</v>
      </c>
    </row>
    <row r="162" s="12" customFormat="1">
      <c r="B162" s="250"/>
      <c r="C162" s="251"/>
      <c r="D162" s="237" t="s">
        <v>148</v>
      </c>
      <c r="E162" s="252" t="s">
        <v>1</v>
      </c>
      <c r="F162" s="253" t="s">
        <v>139</v>
      </c>
      <c r="G162" s="251"/>
      <c r="H162" s="254">
        <v>4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AT162" s="260" t="s">
        <v>148</v>
      </c>
      <c r="AU162" s="260" t="s">
        <v>83</v>
      </c>
      <c r="AV162" s="12" t="s">
        <v>85</v>
      </c>
      <c r="AW162" s="12" t="s">
        <v>32</v>
      </c>
      <c r="AX162" s="12" t="s">
        <v>76</v>
      </c>
      <c r="AY162" s="260" t="s">
        <v>138</v>
      </c>
    </row>
    <row r="163" s="11" customFormat="1">
      <c r="B163" s="240"/>
      <c r="C163" s="241"/>
      <c r="D163" s="237" t="s">
        <v>148</v>
      </c>
      <c r="E163" s="242" t="s">
        <v>1</v>
      </c>
      <c r="F163" s="243" t="s">
        <v>169</v>
      </c>
      <c r="G163" s="241"/>
      <c r="H163" s="242" t="s">
        <v>1</v>
      </c>
      <c r="I163" s="244"/>
      <c r="J163" s="241"/>
      <c r="K163" s="241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148</v>
      </c>
      <c r="AU163" s="249" t="s">
        <v>83</v>
      </c>
      <c r="AV163" s="11" t="s">
        <v>83</v>
      </c>
      <c r="AW163" s="11" t="s">
        <v>32</v>
      </c>
      <c r="AX163" s="11" t="s">
        <v>76</v>
      </c>
      <c r="AY163" s="249" t="s">
        <v>138</v>
      </c>
    </row>
    <row r="164" s="12" customFormat="1">
      <c r="B164" s="250"/>
      <c r="C164" s="251"/>
      <c r="D164" s="237" t="s">
        <v>148</v>
      </c>
      <c r="E164" s="252" t="s">
        <v>1</v>
      </c>
      <c r="F164" s="253" t="s">
        <v>179</v>
      </c>
      <c r="G164" s="251"/>
      <c r="H164" s="254">
        <v>7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AT164" s="260" t="s">
        <v>148</v>
      </c>
      <c r="AU164" s="260" t="s">
        <v>83</v>
      </c>
      <c r="AV164" s="12" t="s">
        <v>85</v>
      </c>
      <c r="AW164" s="12" t="s">
        <v>32</v>
      </c>
      <c r="AX164" s="12" t="s">
        <v>76</v>
      </c>
      <c r="AY164" s="260" t="s">
        <v>138</v>
      </c>
    </row>
    <row r="165" s="11" customFormat="1">
      <c r="B165" s="240"/>
      <c r="C165" s="241"/>
      <c r="D165" s="237" t="s">
        <v>148</v>
      </c>
      <c r="E165" s="242" t="s">
        <v>1</v>
      </c>
      <c r="F165" s="243" t="s">
        <v>583</v>
      </c>
      <c r="G165" s="241"/>
      <c r="H165" s="242" t="s">
        <v>1</v>
      </c>
      <c r="I165" s="244"/>
      <c r="J165" s="241"/>
      <c r="K165" s="241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148</v>
      </c>
      <c r="AU165" s="249" t="s">
        <v>83</v>
      </c>
      <c r="AV165" s="11" t="s">
        <v>83</v>
      </c>
      <c r="AW165" s="11" t="s">
        <v>32</v>
      </c>
      <c r="AX165" s="11" t="s">
        <v>76</v>
      </c>
      <c r="AY165" s="249" t="s">
        <v>138</v>
      </c>
    </row>
    <row r="166" s="12" customFormat="1">
      <c r="B166" s="250"/>
      <c r="C166" s="251"/>
      <c r="D166" s="237" t="s">
        <v>148</v>
      </c>
      <c r="E166" s="252" t="s">
        <v>1</v>
      </c>
      <c r="F166" s="253" t="s">
        <v>139</v>
      </c>
      <c r="G166" s="251"/>
      <c r="H166" s="254">
        <v>4</v>
      </c>
      <c r="I166" s="255"/>
      <c r="J166" s="251"/>
      <c r="K166" s="251"/>
      <c r="L166" s="256"/>
      <c r="M166" s="275"/>
      <c r="N166" s="276"/>
      <c r="O166" s="276"/>
      <c r="P166" s="276"/>
      <c r="Q166" s="276"/>
      <c r="R166" s="276"/>
      <c r="S166" s="276"/>
      <c r="T166" s="277"/>
      <c r="AT166" s="260" t="s">
        <v>148</v>
      </c>
      <c r="AU166" s="260" t="s">
        <v>83</v>
      </c>
      <c r="AV166" s="12" t="s">
        <v>85</v>
      </c>
      <c r="AW166" s="12" t="s">
        <v>32</v>
      </c>
      <c r="AX166" s="12" t="s">
        <v>76</v>
      </c>
      <c r="AY166" s="260" t="s">
        <v>138</v>
      </c>
    </row>
    <row r="167" s="1" customFormat="1" ht="6.96" customHeight="1">
      <c r="B167" s="59"/>
      <c r="C167" s="60"/>
      <c r="D167" s="60"/>
      <c r="E167" s="60"/>
      <c r="F167" s="60"/>
      <c r="G167" s="60"/>
      <c r="H167" s="60"/>
      <c r="I167" s="181"/>
      <c r="J167" s="60"/>
      <c r="K167" s="60"/>
      <c r="L167" s="41"/>
    </row>
  </sheetData>
  <sheetProtection sheet="1" autoFilter="0" formatColumns="0" formatRows="0" objects="1" scenarios="1" spinCount="100000" saltValue="7tX5Zi99iBSdnepGxcR+0Syufc2oo80a2V0hpMgM6DWnBO+fFXSkjzt18Lu4Qkd7lwMonoZAVMRWocRr0yBlIg==" hashValue="iQAcQyV6LkMilMyx9yySfzCGCRaZ8Uwt5ea6LN5w+TSS3944XfcG1icaNMrDeN+915BQL54oPCrhtJZwE8naKw==" algorithmName="SHA-512" password="CC35"/>
  <autoFilter ref="C120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85</v>
      </c>
    </row>
    <row r="4" ht="24.96" customHeight="1">
      <c r="B4" s="18"/>
      <c r="D4" s="144" t="s">
        <v>101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stavby'!K6</f>
        <v>Odvedení splaškových vod z lokality Krnov - Ježník- 4. část</v>
      </c>
      <c r="F7" s="146"/>
      <c r="G7" s="146"/>
      <c r="H7" s="146"/>
      <c r="L7" s="18"/>
    </row>
    <row r="8" ht="12" customHeight="1">
      <c r="B8" s="18"/>
      <c r="D8" s="146" t="s">
        <v>102</v>
      </c>
      <c r="L8" s="18"/>
    </row>
    <row r="9" s="1" customFormat="1" ht="16.5" customHeight="1">
      <c r="B9" s="41"/>
      <c r="E9" s="147" t="s">
        <v>103</v>
      </c>
      <c r="F9" s="1"/>
      <c r="G9" s="1"/>
      <c r="H9" s="1"/>
      <c r="I9" s="149"/>
      <c r="L9" s="41"/>
    </row>
    <row r="10" s="1" customFormat="1" ht="12" customHeight="1">
      <c r="B10" s="41"/>
      <c r="D10" s="146" t="s">
        <v>104</v>
      </c>
      <c r="I10" s="149"/>
      <c r="L10" s="41"/>
    </row>
    <row r="11" s="1" customFormat="1" ht="36.96" customHeight="1">
      <c r="B11" s="41"/>
      <c r="E11" s="150" t="s">
        <v>712</v>
      </c>
      <c r="F11" s="1"/>
      <c r="G11" s="1"/>
      <c r="H11" s="1"/>
      <c r="I11" s="149"/>
      <c r="L11" s="41"/>
    </row>
    <row r="12" s="1" customFormat="1">
      <c r="B12" s="41"/>
      <c r="I12" s="149"/>
      <c r="L12" s="41"/>
    </row>
    <row r="13" s="1" customFormat="1" ht="12" customHeight="1">
      <c r="B13" s="41"/>
      <c r="D13" s="146" t="s">
        <v>18</v>
      </c>
      <c r="F13" s="134" t="s">
        <v>1</v>
      </c>
      <c r="I13" s="151" t="s">
        <v>19</v>
      </c>
      <c r="J13" s="134" t="s">
        <v>1</v>
      </c>
      <c r="L13" s="41"/>
    </row>
    <row r="14" s="1" customFormat="1" ht="12" customHeight="1">
      <c r="B14" s="41"/>
      <c r="D14" s="146" t="s">
        <v>20</v>
      </c>
      <c r="F14" s="134" t="s">
        <v>21</v>
      </c>
      <c r="I14" s="151" t="s">
        <v>22</v>
      </c>
      <c r="J14" s="152" t="str">
        <f>'Rekapitulace stavby'!AN8</f>
        <v>7. 11. 2019</v>
      </c>
      <c r="L14" s="41"/>
    </row>
    <row r="15" s="1" customFormat="1" ht="10.8" customHeight="1">
      <c r="B15" s="41"/>
      <c r="I15" s="149"/>
      <c r="L15" s="41"/>
    </row>
    <row r="16" s="1" customFormat="1" ht="12" customHeight="1">
      <c r="B16" s="41"/>
      <c r="D16" s="146" t="s">
        <v>24</v>
      </c>
      <c r="I16" s="151" t="s">
        <v>25</v>
      </c>
      <c r="J16" s="134" t="s">
        <v>1</v>
      </c>
      <c r="L16" s="41"/>
    </row>
    <row r="17" s="1" customFormat="1" ht="18" customHeight="1">
      <c r="B17" s="41"/>
      <c r="E17" s="134" t="s">
        <v>26</v>
      </c>
      <c r="I17" s="151" t="s">
        <v>27</v>
      </c>
      <c r="J17" s="134" t="s">
        <v>1</v>
      </c>
      <c r="L17" s="41"/>
    </row>
    <row r="18" s="1" customFormat="1" ht="6.96" customHeight="1">
      <c r="B18" s="41"/>
      <c r="I18" s="149"/>
      <c r="L18" s="41"/>
    </row>
    <row r="19" s="1" customFormat="1" ht="12" customHeight="1">
      <c r="B19" s="41"/>
      <c r="D19" s="146" t="s">
        <v>28</v>
      </c>
      <c r="I19" s="151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34"/>
      <c r="G20" s="134"/>
      <c r="H20" s="134"/>
      <c r="I20" s="151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9"/>
      <c r="L21" s="41"/>
    </row>
    <row r="22" s="1" customFormat="1" ht="12" customHeight="1">
      <c r="B22" s="41"/>
      <c r="D22" s="146" t="s">
        <v>30</v>
      </c>
      <c r="I22" s="151" t="s">
        <v>25</v>
      </c>
      <c r="J22" s="134" t="s">
        <v>1</v>
      </c>
      <c r="L22" s="41"/>
    </row>
    <row r="23" s="1" customFormat="1" ht="18" customHeight="1">
      <c r="B23" s="41"/>
      <c r="E23" s="134" t="s">
        <v>31</v>
      </c>
      <c r="I23" s="151" t="s">
        <v>27</v>
      </c>
      <c r="J23" s="134" t="s">
        <v>1</v>
      </c>
      <c r="L23" s="41"/>
    </row>
    <row r="24" s="1" customFormat="1" ht="6.96" customHeight="1">
      <c r="B24" s="41"/>
      <c r="I24" s="149"/>
      <c r="L24" s="41"/>
    </row>
    <row r="25" s="1" customFormat="1" ht="12" customHeight="1">
      <c r="B25" s="41"/>
      <c r="D25" s="146" t="s">
        <v>33</v>
      </c>
      <c r="I25" s="151" t="s">
        <v>25</v>
      </c>
      <c r="J25" s="134" t="str">
        <f>IF('Rekapitulace stavby'!AN19="","",'Rekapitulace stavby'!AN19)</f>
        <v/>
      </c>
      <c r="L25" s="41"/>
    </row>
    <row r="26" s="1" customFormat="1" ht="18" customHeight="1">
      <c r="B26" s="41"/>
      <c r="E26" s="134" t="str">
        <f>IF('Rekapitulace stavby'!E20="","",'Rekapitulace stavby'!E20)</f>
        <v xml:space="preserve"> </v>
      </c>
      <c r="I26" s="151" t="s">
        <v>27</v>
      </c>
      <c r="J26" s="134" t="str">
        <f>IF('Rekapitulace stavby'!AN20="","",'Rekapitulace stavby'!AN20)</f>
        <v/>
      </c>
      <c r="L26" s="41"/>
    </row>
    <row r="27" s="1" customFormat="1" ht="6.96" customHeight="1">
      <c r="B27" s="41"/>
      <c r="I27" s="149"/>
      <c r="L27" s="41"/>
    </row>
    <row r="28" s="1" customFormat="1" ht="12" customHeight="1">
      <c r="B28" s="41"/>
      <c r="D28" s="146" t="s">
        <v>35</v>
      </c>
      <c r="I28" s="149"/>
      <c r="L28" s="41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1"/>
      <c r="I30" s="149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6"/>
      <c r="J31" s="76"/>
      <c r="K31" s="76"/>
      <c r="L31" s="41"/>
    </row>
    <row r="32" s="1" customFormat="1" ht="25.44" customHeight="1">
      <c r="B32" s="41"/>
      <c r="D32" s="157" t="s">
        <v>36</v>
      </c>
      <c r="I32" s="149"/>
      <c r="J32" s="158">
        <f>ROUND(J147,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6"/>
      <c r="J33" s="76"/>
      <c r="K33" s="76"/>
      <c r="L33" s="41"/>
    </row>
    <row r="34" s="1" customFormat="1" ht="14.4" customHeight="1">
      <c r="B34" s="41"/>
      <c r="F34" s="159" t="s">
        <v>38</v>
      </c>
      <c r="I34" s="160" t="s">
        <v>37</v>
      </c>
      <c r="J34" s="159" t="s">
        <v>39</v>
      </c>
      <c r="L34" s="41"/>
    </row>
    <row r="35" s="1" customFormat="1" ht="14.4" customHeight="1">
      <c r="B35" s="41"/>
      <c r="D35" s="148" t="s">
        <v>40</v>
      </c>
      <c r="E35" s="146" t="s">
        <v>41</v>
      </c>
      <c r="F35" s="161">
        <f>ROUND((SUM(BE147:BE254)),  2)</f>
        <v>0</v>
      </c>
      <c r="I35" s="162">
        <v>0.20999999999999999</v>
      </c>
      <c r="J35" s="161">
        <f>ROUND(((SUM(BE147:BE254))*I35),  2)</f>
        <v>0</v>
      </c>
      <c r="L35" s="41"/>
    </row>
    <row r="36" s="1" customFormat="1" ht="14.4" customHeight="1">
      <c r="B36" s="41"/>
      <c r="E36" s="146" t="s">
        <v>42</v>
      </c>
      <c r="F36" s="161">
        <f>ROUND((SUM(BF147:BF254)),  2)</f>
        <v>0</v>
      </c>
      <c r="I36" s="162">
        <v>0.14999999999999999</v>
      </c>
      <c r="J36" s="161">
        <f>ROUND(((SUM(BF147:BF254))*I36),  2)</f>
        <v>0</v>
      </c>
      <c r="L36" s="41"/>
    </row>
    <row r="37" hidden="1" s="1" customFormat="1" ht="14.4" customHeight="1">
      <c r="B37" s="41"/>
      <c r="E37" s="146" t="s">
        <v>43</v>
      </c>
      <c r="F37" s="161">
        <f>ROUND((SUM(BG147:BG254)),  2)</f>
        <v>0</v>
      </c>
      <c r="I37" s="162">
        <v>0.20999999999999999</v>
      </c>
      <c r="J37" s="161">
        <f>0</f>
        <v>0</v>
      </c>
      <c r="L37" s="41"/>
    </row>
    <row r="38" hidden="1" s="1" customFormat="1" ht="14.4" customHeight="1">
      <c r="B38" s="41"/>
      <c r="E38" s="146" t="s">
        <v>44</v>
      </c>
      <c r="F38" s="161">
        <f>ROUND((SUM(BH147:BH254)),  2)</f>
        <v>0</v>
      </c>
      <c r="I38" s="162">
        <v>0.14999999999999999</v>
      </c>
      <c r="J38" s="161">
        <f>0</f>
        <v>0</v>
      </c>
      <c r="L38" s="41"/>
    </row>
    <row r="39" hidden="1" s="1" customFormat="1" ht="14.4" customHeight="1">
      <c r="B39" s="41"/>
      <c r="E39" s="146" t="s">
        <v>45</v>
      </c>
      <c r="F39" s="161">
        <f>ROUND((SUM(BI147:BI254)),  2)</f>
        <v>0</v>
      </c>
      <c r="I39" s="162">
        <v>0</v>
      </c>
      <c r="J39" s="161">
        <f>0</f>
        <v>0</v>
      </c>
      <c r="L39" s="41"/>
    </row>
    <row r="40" s="1" customFormat="1" ht="6.96" customHeight="1">
      <c r="B40" s="41"/>
      <c r="I40" s="149"/>
      <c r="L40" s="41"/>
    </row>
    <row r="41" s="1" customFormat="1" ht="25.44" customHeight="1">
      <c r="B41" s="41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1"/>
    </row>
    <row r="42" s="1" customFormat="1" ht="14.4" customHeight="1">
      <c r="B42" s="41"/>
      <c r="I42" s="149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1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1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1"/>
    </row>
    <row r="82" s="1" customFormat="1" ht="24.96" customHeight="1">
      <c r="B82" s="36"/>
      <c r="C82" s="21" t="s">
        <v>108</v>
      </c>
      <c r="D82" s="37"/>
      <c r="E82" s="37"/>
      <c r="F82" s="37"/>
      <c r="G82" s="37"/>
      <c r="H82" s="37"/>
      <c r="I82" s="149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9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9"/>
      <c r="J84" s="37"/>
      <c r="K84" s="37"/>
      <c r="L84" s="41"/>
    </row>
    <row r="85" s="1" customFormat="1" ht="16.5" customHeight="1">
      <c r="B85" s="36"/>
      <c r="C85" s="37"/>
      <c r="D85" s="37"/>
      <c r="E85" s="185" t="str">
        <f>E7</f>
        <v>Odvedení splaškových vod z lokality Krnov - Ježník- 4. část</v>
      </c>
      <c r="F85" s="30"/>
      <c r="G85" s="30"/>
      <c r="H85" s="30"/>
      <c r="I85" s="149"/>
      <c r="J85" s="37"/>
      <c r="K85" s="37"/>
      <c r="L85" s="41"/>
    </row>
    <row r="86" ht="12" customHeight="1">
      <c r="B86" s="19"/>
      <c r="C86" s="30" t="s">
        <v>102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6"/>
      <c r="C87" s="37"/>
      <c r="D87" s="37"/>
      <c r="E87" s="185" t="s">
        <v>103</v>
      </c>
      <c r="F87" s="37"/>
      <c r="G87" s="37"/>
      <c r="H87" s="37"/>
      <c r="I87" s="149"/>
      <c r="J87" s="37"/>
      <c r="K87" s="37"/>
      <c r="L87" s="41"/>
    </row>
    <row r="88" s="1" customFormat="1" ht="12" customHeight="1">
      <c r="B88" s="36"/>
      <c r="C88" s="30" t="s">
        <v>104</v>
      </c>
      <c r="D88" s="37"/>
      <c r="E88" s="37"/>
      <c r="F88" s="37"/>
      <c r="G88" s="37"/>
      <c r="H88" s="37"/>
      <c r="I88" s="149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00-00 - Ostatní a vedlejší náklady</v>
      </c>
      <c r="F89" s="37"/>
      <c r="G89" s="37"/>
      <c r="H89" s="37"/>
      <c r="I89" s="149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9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Krnov</v>
      </c>
      <c r="G91" s="37"/>
      <c r="H91" s="37"/>
      <c r="I91" s="151" t="s">
        <v>22</v>
      </c>
      <c r="J91" s="72" t="str">
        <f>IF(J14="","",J14)</f>
        <v>7. 11. 2019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9"/>
      <c r="J92" s="37"/>
      <c r="K92" s="37"/>
      <c r="L92" s="41"/>
    </row>
    <row r="93" s="1" customFormat="1" ht="27.9" customHeight="1">
      <c r="B93" s="36"/>
      <c r="C93" s="30" t="s">
        <v>24</v>
      </c>
      <c r="D93" s="37"/>
      <c r="E93" s="37"/>
      <c r="F93" s="25" t="str">
        <f>E17</f>
        <v>Město Krnov</v>
      </c>
      <c r="G93" s="37"/>
      <c r="H93" s="37"/>
      <c r="I93" s="151" t="s">
        <v>30</v>
      </c>
      <c r="J93" s="34" t="str">
        <f>E23</f>
        <v xml:space="preserve">KONEKO spol. s r.o. </v>
      </c>
      <c r="K93" s="37"/>
      <c r="L93" s="41"/>
    </row>
    <row r="94" s="1" customFormat="1" ht="15.15" customHeight="1">
      <c r="B94" s="36"/>
      <c r="C94" s="30" t="s">
        <v>28</v>
      </c>
      <c r="D94" s="37"/>
      <c r="E94" s="37"/>
      <c r="F94" s="25" t="str">
        <f>IF(E20="","",E20)</f>
        <v>Vyplň údaj</v>
      </c>
      <c r="G94" s="37"/>
      <c r="H94" s="37"/>
      <c r="I94" s="151" t="s">
        <v>33</v>
      </c>
      <c r="J94" s="34" t="str">
        <f>E26</f>
        <v xml:space="preserve"> 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9"/>
      <c r="J95" s="37"/>
      <c r="K95" s="37"/>
      <c r="L95" s="41"/>
    </row>
    <row r="96" s="1" customFormat="1" ht="29.28" customHeight="1">
      <c r="B96" s="36"/>
      <c r="C96" s="187" t="s">
        <v>109</v>
      </c>
      <c r="D96" s="188"/>
      <c r="E96" s="188"/>
      <c r="F96" s="188"/>
      <c r="G96" s="188"/>
      <c r="H96" s="188"/>
      <c r="I96" s="189"/>
      <c r="J96" s="190" t="s">
        <v>110</v>
      </c>
      <c r="K96" s="188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9"/>
      <c r="J97" s="37"/>
      <c r="K97" s="37"/>
      <c r="L97" s="41"/>
    </row>
    <row r="98" s="1" customFormat="1" ht="22.8" customHeight="1">
      <c r="B98" s="36"/>
      <c r="C98" s="191" t="s">
        <v>111</v>
      </c>
      <c r="D98" s="37"/>
      <c r="E98" s="37"/>
      <c r="F98" s="37"/>
      <c r="G98" s="37"/>
      <c r="H98" s="37"/>
      <c r="I98" s="149"/>
      <c r="J98" s="103">
        <f>J147</f>
        <v>0</v>
      </c>
      <c r="K98" s="37"/>
      <c r="L98" s="41"/>
      <c r="AU98" s="15" t="s">
        <v>112</v>
      </c>
    </row>
    <row r="99" s="8" customFormat="1" ht="24.96" customHeight="1">
      <c r="B99" s="192"/>
      <c r="C99" s="193"/>
      <c r="D99" s="194" t="s">
        <v>713</v>
      </c>
      <c r="E99" s="195"/>
      <c r="F99" s="195"/>
      <c r="G99" s="195"/>
      <c r="H99" s="195"/>
      <c r="I99" s="196"/>
      <c r="J99" s="197">
        <f>J148</f>
        <v>0</v>
      </c>
      <c r="K99" s="193"/>
      <c r="L99" s="198"/>
    </row>
    <row r="100" s="13" customFormat="1" ht="19.92" customHeight="1">
      <c r="B100" s="278"/>
      <c r="C100" s="125"/>
      <c r="D100" s="279" t="s">
        <v>714</v>
      </c>
      <c r="E100" s="280"/>
      <c r="F100" s="280"/>
      <c r="G100" s="280"/>
      <c r="H100" s="280"/>
      <c r="I100" s="281"/>
      <c r="J100" s="282">
        <f>J149</f>
        <v>0</v>
      </c>
      <c r="K100" s="125"/>
      <c r="L100" s="283"/>
    </row>
    <row r="101" s="13" customFormat="1" ht="19.92" customHeight="1">
      <c r="B101" s="278"/>
      <c r="C101" s="125"/>
      <c r="D101" s="279" t="s">
        <v>715</v>
      </c>
      <c r="E101" s="280"/>
      <c r="F101" s="280"/>
      <c r="G101" s="280"/>
      <c r="H101" s="280"/>
      <c r="I101" s="281"/>
      <c r="J101" s="282">
        <f>J154</f>
        <v>0</v>
      </c>
      <c r="K101" s="125"/>
      <c r="L101" s="283"/>
    </row>
    <row r="102" s="13" customFormat="1" ht="19.92" customHeight="1">
      <c r="B102" s="278"/>
      <c r="C102" s="125"/>
      <c r="D102" s="279" t="s">
        <v>716</v>
      </c>
      <c r="E102" s="280"/>
      <c r="F102" s="280"/>
      <c r="G102" s="280"/>
      <c r="H102" s="280"/>
      <c r="I102" s="281"/>
      <c r="J102" s="282">
        <f>J157</f>
        <v>0</v>
      </c>
      <c r="K102" s="125"/>
      <c r="L102" s="283"/>
    </row>
    <row r="103" s="13" customFormat="1" ht="19.92" customHeight="1">
      <c r="B103" s="278"/>
      <c r="C103" s="125"/>
      <c r="D103" s="279" t="s">
        <v>717</v>
      </c>
      <c r="E103" s="280"/>
      <c r="F103" s="280"/>
      <c r="G103" s="280"/>
      <c r="H103" s="280"/>
      <c r="I103" s="281"/>
      <c r="J103" s="282">
        <f>J162</f>
        <v>0</v>
      </c>
      <c r="K103" s="125"/>
      <c r="L103" s="283"/>
    </row>
    <row r="104" s="13" customFormat="1" ht="19.92" customHeight="1">
      <c r="B104" s="278"/>
      <c r="C104" s="125"/>
      <c r="D104" s="279" t="s">
        <v>718</v>
      </c>
      <c r="E104" s="280"/>
      <c r="F104" s="280"/>
      <c r="G104" s="280"/>
      <c r="H104" s="280"/>
      <c r="I104" s="281"/>
      <c r="J104" s="282">
        <f>J169</f>
        <v>0</v>
      </c>
      <c r="K104" s="125"/>
      <c r="L104" s="283"/>
    </row>
    <row r="105" s="13" customFormat="1" ht="19.92" customHeight="1">
      <c r="B105" s="278"/>
      <c r="C105" s="125"/>
      <c r="D105" s="279" t="s">
        <v>719</v>
      </c>
      <c r="E105" s="280"/>
      <c r="F105" s="280"/>
      <c r="G105" s="280"/>
      <c r="H105" s="280"/>
      <c r="I105" s="281"/>
      <c r="J105" s="282">
        <f>J174</f>
        <v>0</v>
      </c>
      <c r="K105" s="125"/>
      <c r="L105" s="283"/>
    </row>
    <row r="106" s="13" customFormat="1" ht="19.92" customHeight="1">
      <c r="B106" s="278"/>
      <c r="C106" s="125"/>
      <c r="D106" s="279" t="s">
        <v>720</v>
      </c>
      <c r="E106" s="280"/>
      <c r="F106" s="280"/>
      <c r="G106" s="280"/>
      <c r="H106" s="280"/>
      <c r="I106" s="281"/>
      <c r="J106" s="282">
        <f>J179</f>
        <v>0</v>
      </c>
      <c r="K106" s="125"/>
      <c r="L106" s="283"/>
    </row>
    <row r="107" s="13" customFormat="1" ht="19.92" customHeight="1">
      <c r="B107" s="278"/>
      <c r="C107" s="125"/>
      <c r="D107" s="279" t="s">
        <v>721</v>
      </c>
      <c r="E107" s="280"/>
      <c r="F107" s="280"/>
      <c r="G107" s="280"/>
      <c r="H107" s="280"/>
      <c r="I107" s="281"/>
      <c r="J107" s="282">
        <f>J182</f>
        <v>0</v>
      </c>
      <c r="K107" s="125"/>
      <c r="L107" s="283"/>
    </row>
    <row r="108" s="13" customFormat="1" ht="19.92" customHeight="1">
      <c r="B108" s="278"/>
      <c r="C108" s="125"/>
      <c r="D108" s="279" t="s">
        <v>722</v>
      </c>
      <c r="E108" s="280"/>
      <c r="F108" s="280"/>
      <c r="G108" s="280"/>
      <c r="H108" s="280"/>
      <c r="I108" s="281"/>
      <c r="J108" s="282">
        <f>J189</f>
        <v>0</v>
      </c>
      <c r="K108" s="125"/>
      <c r="L108" s="283"/>
    </row>
    <row r="109" s="13" customFormat="1" ht="19.92" customHeight="1">
      <c r="B109" s="278"/>
      <c r="C109" s="125"/>
      <c r="D109" s="279" t="s">
        <v>723</v>
      </c>
      <c r="E109" s="280"/>
      <c r="F109" s="280"/>
      <c r="G109" s="280"/>
      <c r="H109" s="280"/>
      <c r="I109" s="281"/>
      <c r="J109" s="282">
        <f>J196</f>
        <v>0</v>
      </c>
      <c r="K109" s="125"/>
      <c r="L109" s="283"/>
    </row>
    <row r="110" s="13" customFormat="1" ht="19.92" customHeight="1">
      <c r="B110" s="278"/>
      <c r="C110" s="125"/>
      <c r="D110" s="279" t="s">
        <v>724</v>
      </c>
      <c r="E110" s="280"/>
      <c r="F110" s="280"/>
      <c r="G110" s="280"/>
      <c r="H110" s="280"/>
      <c r="I110" s="281"/>
      <c r="J110" s="282">
        <f>J199</f>
        <v>0</v>
      </c>
      <c r="K110" s="125"/>
      <c r="L110" s="283"/>
    </row>
    <row r="111" s="8" customFormat="1" ht="24.96" customHeight="1">
      <c r="B111" s="192"/>
      <c r="C111" s="193"/>
      <c r="D111" s="194" t="s">
        <v>725</v>
      </c>
      <c r="E111" s="195"/>
      <c r="F111" s="195"/>
      <c r="G111" s="195"/>
      <c r="H111" s="195"/>
      <c r="I111" s="196"/>
      <c r="J111" s="197">
        <f>J202</f>
        <v>0</v>
      </c>
      <c r="K111" s="193"/>
      <c r="L111" s="198"/>
    </row>
    <row r="112" s="13" customFormat="1" ht="19.92" customHeight="1">
      <c r="B112" s="278"/>
      <c r="C112" s="125"/>
      <c r="D112" s="279" t="s">
        <v>726</v>
      </c>
      <c r="E112" s="280"/>
      <c r="F112" s="280"/>
      <c r="G112" s="280"/>
      <c r="H112" s="280"/>
      <c r="I112" s="281"/>
      <c r="J112" s="282">
        <f>J203</f>
        <v>0</v>
      </c>
      <c r="K112" s="125"/>
      <c r="L112" s="283"/>
    </row>
    <row r="113" s="13" customFormat="1" ht="19.92" customHeight="1">
      <c r="B113" s="278"/>
      <c r="C113" s="125"/>
      <c r="D113" s="279" t="s">
        <v>727</v>
      </c>
      <c r="E113" s="280"/>
      <c r="F113" s="280"/>
      <c r="G113" s="280"/>
      <c r="H113" s="280"/>
      <c r="I113" s="281"/>
      <c r="J113" s="282">
        <f>J206</f>
        <v>0</v>
      </c>
      <c r="K113" s="125"/>
      <c r="L113" s="283"/>
    </row>
    <row r="114" s="13" customFormat="1" ht="19.92" customHeight="1">
      <c r="B114" s="278"/>
      <c r="C114" s="125"/>
      <c r="D114" s="279" t="s">
        <v>728</v>
      </c>
      <c r="E114" s="280"/>
      <c r="F114" s="280"/>
      <c r="G114" s="280"/>
      <c r="H114" s="280"/>
      <c r="I114" s="281"/>
      <c r="J114" s="282">
        <f>J213</f>
        <v>0</v>
      </c>
      <c r="K114" s="125"/>
      <c r="L114" s="283"/>
    </row>
    <row r="115" s="13" customFormat="1" ht="19.92" customHeight="1">
      <c r="B115" s="278"/>
      <c r="C115" s="125"/>
      <c r="D115" s="279" t="s">
        <v>729</v>
      </c>
      <c r="E115" s="280"/>
      <c r="F115" s="280"/>
      <c r="G115" s="280"/>
      <c r="H115" s="280"/>
      <c r="I115" s="281"/>
      <c r="J115" s="282">
        <f>J216</f>
        <v>0</v>
      </c>
      <c r="K115" s="125"/>
      <c r="L115" s="283"/>
    </row>
    <row r="116" s="13" customFormat="1" ht="19.92" customHeight="1">
      <c r="B116" s="278"/>
      <c r="C116" s="125"/>
      <c r="D116" s="279" t="s">
        <v>730</v>
      </c>
      <c r="E116" s="280"/>
      <c r="F116" s="280"/>
      <c r="G116" s="280"/>
      <c r="H116" s="280"/>
      <c r="I116" s="281"/>
      <c r="J116" s="282">
        <f>J219</f>
        <v>0</v>
      </c>
      <c r="K116" s="125"/>
      <c r="L116" s="283"/>
    </row>
    <row r="117" s="13" customFormat="1" ht="19.92" customHeight="1">
      <c r="B117" s="278"/>
      <c r="C117" s="125"/>
      <c r="D117" s="279" t="s">
        <v>731</v>
      </c>
      <c r="E117" s="280"/>
      <c r="F117" s="280"/>
      <c r="G117" s="280"/>
      <c r="H117" s="280"/>
      <c r="I117" s="281"/>
      <c r="J117" s="282">
        <f>J222</f>
        <v>0</v>
      </c>
      <c r="K117" s="125"/>
      <c r="L117" s="283"/>
    </row>
    <row r="118" s="13" customFormat="1" ht="19.92" customHeight="1">
      <c r="B118" s="278"/>
      <c r="C118" s="125"/>
      <c r="D118" s="279" t="s">
        <v>732</v>
      </c>
      <c r="E118" s="280"/>
      <c r="F118" s="280"/>
      <c r="G118" s="280"/>
      <c r="H118" s="280"/>
      <c r="I118" s="281"/>
      <c r="J118" s="282">
        <f>J225</f>
        <v>0</v>
      </c>
      <c r="K118" s="125"/>
      <c r="L118" s="283"/>
    </row>
    <row r="119" s="13" customFormat="1" ht="19.92" customHeight="1">
      <c r="B119" s="278"/>
      <c r="C119" s="125"/>
      <c r="D119" s="279" t="s">
        <v>733</v>
      </c>
      <c r="E119" s="280"/>
      <c r="F119" s="280"/>
      <c r="G119" s="280"/>
      <c r="H119" s="280"/>
      <c r="I119" s="281"/>
      <c r="J119" s="282">
        <f>J228</f>
        <v>0</v>
      </c>
      <c r="K119" s="125"/>
      <c r="L119" s="283"/>
    </row>
    <row r="120" s="13" customFormat="1" ht="19.92" customHeight="1">
      <c r="B120" s="278"/>
      <c r="C120" s="125"/>
      <c r="D120" s="279" t="s">
        <v>734</v>
      </c>
      <c r="E120" s="280"/>
      <c r="F120" s="280"/>
      <c r="G120" s="280"/>
      <c r="H120" s="280"/>
      <c r="I120" s="281"/>
      <c r="J120" s="282">
        <f>J231</f>
        <v>0</v>
      </c>
      <c r="K120" s="125"/>
      <c r="L120" s="283"/>
    </row>
    <row r="121" s="13" customFormat="1" ht="19.92" customHeight="1">
      <c r="B121" s="278"/>
      <c r="C121" s="125"/>
      <c r="D121" s="279" t="s">
        <v>735</v>
      </c>
      <c r="E121" s="280"/>
      <c r="F121" s="280"/>
      <c r="G121" s="280"/>
      <c r="H121" s="280"/>
      <c r="I121" s="281"/>
      <c r="J121" s="282">
        <f>J234</f>
        <v>0</v>
      </c>
      <c r="K121" s="125"/>
      <c r="L121" s="283"/>
    </row>
    <row r="122" s="13" customFormat="1" ht="19.92" customHeight="1">
      <c r="B122" s="278"/>
      <c r="C122" s="125"/>
      <c r="D122" s="279" t="s">
        <v>736</v>
      </c>
      <c r="E122" s="280"/>
      <c r="F122" s="280"/>
      <c r="G122" s="280"/>
      <c r="H122" s="280"/>
      <c r="I122" s="281"/>
      <c r="J122" s="282">
        <f>J237</f>
        <v>0</v>
      </c>
      <c r="K122" s="125"/>
      <c r="L122" s="283"/>
    </row>
    <row r="123" s="13" customFormat="1" ht="19.92" customHeight="1">
      <c r="B123" s="278"/>
      <c r="C123" s="125"/>
      <c r="D123" s="279" t="s">
        <v>737</v>
      </c>
      <c r="E123" s="280"/>
      <c r="F123" s="280"/>
      <c r="G123" s="280"/>
      <c r="H123" s="280"/>
      <c r="I123" s="281"/>
      <c r="J123" s="282">
        <f>J244</f>
        <v>0</v>
      </c>
      <c r="K123" s="125"/>
      <c r="L123" s="283"/>
    </row>
    <row r="124" s="13" customFormat="1" ht="19.92" customHeight="1">
      <c r="B124" s="278"/>
      <c r="C124" s="125"/>
      <c r="D124" s="279" t="s">
        <v>738</v>
      </c>
      <c r="E124" s="280"/>
      <c r="F124" s="280"/>
      <c r="G124" s="280"/>
      <c r="H124" s="280"/>
      <c r="I124" s="281"/>
      <c r="J124" s="282">
        <f>J247</f>
        <v>0</v>
      </c>
      <c r="K124" s="125"/>
      <c r="L124" s="283"/>
    </row>
    <row r="125" s="13" customFormat="1" ht="19.92" customHeight="1">
      <c r="B125" s="278"/>
      <c r="C125" s="125"/>
      <c r="D125" s="279" t="s">
        <v>739</v>
      </c>
      <c r="E125" s="280"/>
      <c r="F125" s="280"/>
      <c r="G125" s="280"/>
      <c r="H125" s="280"/>
      <c r="I125" s="281"/>
      <c r="J125" s="282">
        <f>J252</f>
        <v>0</v>
      </c>
      <c r="K125" s="125"/>
      <c r="L125" s="283"/>
    </row>
    <row r="126" s="1" customFormat="1" ht="21.84" customHeight="1">
      <c r="B126" s="36"/>
      <c r="C126" s="37"/>
      <c r="D126" s="37"/>
      <c r="E126" s="37"/>
      <c r="F126" s="37"/>
      <c r="G126" s="37"/>
      <c r="H126" s="37"/>
      <c r="I126" s="149"/>
      <c r="J126" s="37"/>
      <c r="K126" s="37"/>
      <c r="L126" s="41"/>
    </row>
    <row r="127" s="1" customFormat="1" ht="6.96" customHeight="1">
      <c r="B127" s="59"/>
      <c r="C127" s="60"/>
      <c r="D127" s="60"/>
      <c r="E127" s="60"/>
      <c r="F127" s="60"/>
      <c r="G127" s="60"/>
      <c r="H127" s="60"/>
      <c r="I127" s="181"/>
      <c r="J127" s="60"/>
      <c r="K127" s="60"/>
      <c r="L127" s="41"/>
    </row>
    <row r="131" s="1" customFormat="1" ht="6.96" customHeight="1">
      <c r="B131" s="61"/>
      <c r="C131" s="62"/>
      <c r="D131" s="62"/>
      <c r="E131" s="62"/>
      <c r="F131" s="62"/>
      <c r="G131" s="62"/>
      <c r="H131" s="62"/>
      <c r="I131" s="184"/>
      <c r="J131" s="62"/>
      <c r="K131" s="62"/>
      <c r="L131" s="41"/>
    </row>
    <row r="132" s="1" customFormat="1" ht="24.96" customHeight="1">
      <c r="B132" s="36"/>
      <c r="C132" s="21" t="s">
        <v>124</v>
      </c>
      <c r="D132" s="37"/>
      <c r="E132" s="37"/>
      <c r="F132" s="37"/>
      <c r="G132" s="37"/>
      <c r="H132" s="37"/>
      <c r="I132" s="149"/>
      <c r="J132" s="37"/>
      <c r="K132" s="37"/>
      <c r="L132" s="41"/>
    </row>
    <row r="133" s="1" customFormat="1" ht="6.96" customHeight="1">
      <c r="B133" s="36"/>
      <c r="C133" s="37"/>
      <c r="D133" s="37"/>
      <c r="E133" s="37"/>
      <c r="F133" s="37"/>
      <c r="G133" s="37"/>
      <c r="H133" s="37"/>
      <c r="I133" s="149"/>
      <c r="J133" s="37"/>
      <c r="K133" s="37"/>
      <c r="L133" s="41"/>
    </row>
    <row r="134" s="1" customFormat="1" ht="12" customHeight="1">
      <c r="B134" s="36"/>
      <c r="C134" s="30" t="s">
        <v>16</v>
      </c>
      <c r="D134" s="37"/>
      <c r="E134" s="37"/>
      <c r="F134" s="37"/>
      <c r="G134" s="37"/>
      <c r="H134" s="37"/>
      <c r="I134" s="149"/>
      <c r="J134" s="37"/>
      <c r="K134" s="37"/>
      <c r="L134" s="41"/>
    </row>
    <row r="135" s="1" customFormat="1" ht="16.5" customHeight="1">
      <c r="B135" s="36"/>
      <c r="C135" s="37"/>
      <c r="D135" s="37"/>
      <c r="E135" s="185" t="str">
        <f>E7</f>
        <v>Odvedení splaškových vod z lokality Krnov - Ježník- 4. část</v>
      </c>
      <c r="F135" s="30"/>
      <c r="G135" s="30"/>
      <c r="H135" s="30"/>
      <c r="I135" s="149"/>
      <c r="J135" s="37"/>
      <c r="K135" s="37"/>
      <c r="L135" s="41"/>
    </row>
    <row r="136" ht="12" customHeight="1">
      <c r="B136" s="19"/>
      <c r="C136" s="30" t="s">
        <v>102</v>
      </c>
      <c r="D136" s="20"/>
      <c r="E136" s="20"/>
      <c r="F136" s="20"/>
      <c r="G136" s="20"/>
      <c r="H136" s="20"/>
      <c r="I136" s="140"/>
      <c r="J136" s="20"/>
      <c r="K136" s="20"/>
      <c r="L136" s="18"/>
    </row>
    <row r="137" s="1" customFormat="1" ht="16.5" customHeight="1">
      <c r="B137" s="36"/>
      <c r="C137" s="37"/>
      <c r="D137" s="37"/>
      <c r="E137" s="185" t="s">
        <v>103</v>
      </c>
      <c r="F137" s="37"/>
      <c r="G137" s="37"/>
      <c r="H137" s="37"/>
      <c r="I137" s="149"/>
      <c r="J137" s="37"/>
      <c r="K137" s="37"/>
      <c r="L137" s="41"/>
    </row>
    <row r="138" s="1" customFormat="1" ht="12" customHeight="1">
      <c r="B138" s="36"/>
      <c r="C138" s="30" t="s">
        <v>104</v>
      </c>
      <c r="D138" s="37"/>
      <c r="E138" s="37"/>
      <c r="F138" s="37"/>
      <c r="G138" s="37"/>
      <c r="H138" s="37"/>
      <c r="I138" s="149"/>
      <c r="J138" s="37"/>
      <c r="K138" s="37"/>
      <c r="L138" s="41"/>
    </row>
    <row r="139" s="1" customFormat="1" ht="16.5" customHeight="1">
      <c r="B139" s="36"/>
      <c r="C139" s="37"/>
      <c r="D139" s="37"/>
      <c r="E139" s="69" t="str">
        <f>E11</f>
        <v>00-00 - Ostatní a vedlejší náklady</v>
      </c>
      <c r="F139" s="37"/>
      <c r="G139" s="37"/>
      <c r="H139" s="37"/>
      <c r="I139" s="149"/>
      <c r="J139" s="37"/>
      <c r="K139" s="37"/>
      <c r="L139" s="41"/>
    </row>
    <row r="140" s="1" customFormat="1" ht="6.96" customHeight="1">
      <c r="B140" s="36"/>
      <c r="C140" s="37"/>
      <c r="D140" s="37"/>
      <c r="E140" s="37"/>
      <c r="F140" s="37"/>
      <c r="G140" s="37"/>
      <c r="H140" s="37"/>
      <c r="I140" s="149"/>
      <c r="J140" s="37"/>
      <c r="K140" s="37"/>
      <c r="L140" s="41"/>
    </row>
    <row r="141" s="1" customFormat="1" ht="12" customHeight="1">
      <c r="B141" s="36"/>
      <c r="C141" s="30" t="s">
        <v>20</v>
      </c>
      <c r="D141" s="37"/>
      <c r="E141" s="37"/>
      <c r="F141" s="25" t="str">
        <f>F14</f>
        <v>Krnov</v>
      </c>
      <c r="G141" s="37"/>
      <c r="H141" s="37"/>
      <c r="I141" s="151" t="s">
        <v>22</v>
      </c>
      <c r="J141" s="72" t="str">
        <f>IF(J14="","",J14)</f>
        <v>7. 11. 2019</v>
      </c>
      <c r="K141" s="37"/>
      <c r="L141" s="41"/>
    </row>
    <row r="142" s="1" customFormat="1" ht="6.96" customHeight="1">
      <c r="B142" s="36"/>
      <c r="C142" s="37"/>
      <c r="D142" s="37"/>
      <c r="E142" s="37"/>
      <c r="F142" s="37"/>
      <c r="G142" s="37"/>
      <c r="H142" s="37"/>
      <c r="I142" s="149"/>
      <c r="J142" s="37"/>
      <c r="K142" s="37"/>
      <c r="L142" s="41"/>
    </row>
    <row r="143" s="1" customFormat="1" ht="27.9" customHeight="1">
      <c r="B143" s="36"/>
      <c r="C143" s="30" t="s">
        <v>24</v>
      </c>
      <c r="D143" s="37"/>
      <c r="E143" s="37"/>
      <c r="F143" s="25" t="str">
        <f>E17</f>
        <v>Město Krnov</v>
      </c>
      <c r="G143" s="37"/>
      <c r="H143" s="37"/>
      <c r="I143" s="151" t="s">
        <v>30</v>
      </c>
      <c r="J143" s="34" t="str">
        <f>E23</f>
        <v xml:space="preserve">KONEKO spol. s r.o. </v>
      </c>
      <c r="K143" s="37"/>
      <c r="L143" s="41"/>
    </row>
    <row r="144" s="1" customFormat="1" ht="15.15" customHeight="1">
      <c r="B144" s="36"/>
      <c r="C144" s="30" t="s">
        <v>28</v>
      </c>
      <c r="D144" s="37"/>
      <c r="E144" s="37"/>
      <c r="F144" s="25" t="str">
        <f>IF(E20="","",E20)</f>
        <v>Vyplň údaj</v>
      </c>
      <c r="G144" s="37"/>
      <c r="H144" s="37"/>
      <c r="I144" s="151" t="s">
        <v>33</v>
      </c>
      <c r="J144" s="34" t="str">
        <f>E26</f>
        <v xml:space="preserve"> </v>
      </c>
      <c r="K144" s="37"/>
      <c r="L144" s="41"/>
    </row>
    <row r="145" s="1" customFormat="1" ht="10.32" customHeight="1">
      <c r="B145" s="36"/>
      <c r="C145" s="37"/>
      <c r="D145" s="37"/>
      <c r="E145" s="37"/>
      <c r="F145" s="37"/>
      <c r="G145" s="37"/>
      <c r="H145" s="37"/>
      <c r="I145" s="149"/>
      <c r="J145" s="37"/>
      <c r="K145" s="37"/>
      <c r="L145" s="41"/>
    </row>
    <row r="146" s="9" customFormat="1" ht="29.28" customHeight="1">
      <c r="B146" s="199"/>
      <c r="C146" s="200" t="s">
        <v>125</v>
      </c>
      <c r="D146" s="201" t="s">
        <v>61</v>
      </c>
      <c r="E146" s="201" t="s">
        <v>57</v>
      </c>
      <c r="F146" s="201" t="s">
        <v>58</v>
      </c>
      <c r="G146" s="201" t="s">
        <v>126</v>
      </c>
      <c r="H146" s="201" t="s">
        <v>127</v>
      </c>
      <c r="I146" s="202" t="s">
        <v>128</v>
      </c>
      <c r="J146" s="203" t="s">
        <v>110</v>
      </c>
      <c r="K146" s="204" t="s">
        <v>129</v>
      </c>
      <c r="L146" s="205"/>
      <c r="M146" s="93" t="s">
        <v>1</v>
      </c>
      <c r="N146" s="94" t="s">
        <v>40</v>
      </c>
      <c r="O146" s="94" t="s">
        <v>130</v>
      </c>
      <c r="P146" s="94" t="s">
        <v>131</v>
      </c>
      <c r="Q146" s="94" t="s">
        <v>132</v>
      </c>
      <c r="R146" s="94" t="s">
        <v>133</v>
      </c>
      <c r="S146" s="94" t="s">
        <v>134</v>
      </c>
      <c r="T146" s="95" t="s">
        <v>135</v>
      </c>
    </row>
    <row r="147" s="1" customFormat="1" ht="22.8" customHeight="1">
      <c r="B147" s="36"/>
      <c r="C147" s="100" t="s">
        <v>136</v>
      </c>
      <c r="D147" s="37"/>
      <c r="E147" s="37"/>
      <c r="F147" s="37"/>
      <c r="G147" s="37"/>
      <c r="H147" s="37"/>
      <c r="I147" s="149"/>
      <c r="J147" s="206">
        <f>BK147</f>
        <v>0</v>
      </c>
      <c r="K147" s="37"/>
      <c r="L147" s="41"/>
      <c r="M147" s="96"/>
      <c r="N147" s="97"/>
      <c r="O147" s="97"/>
      <c r="P147" s="207">
        <f>P148+P202</f>
        <v>0</v>
      </c>
      <c r="Q147" s="97"/>
      <c r="R147" s="207">
        <f>R148+R202</f>
        <v>0</v>
      </c>
      <c r="S147" s="97"/>
      <c r="T147" s="208">
        <f>T148+T202</f>
        <v>0</v>
      </c>
      <c r="AT147" s="15" t="s">
        <v>75</v>
      </c>
      <c r="AU147" s="15" t="s">
        <v>112</v>
      </c>
      <c r="BK147" s="209">
        <f>BK148+BK202</f>
        <v>0</v>
      </c>
    </row>
    <row r="148" s="10" customFormat="1" ht="25.92" customHeight="1">
      <c r="B148" s="210"/>
      <c r="C148" s="211"/>
      <c r="D148" s="212" t="s">
        <v>75</v>
      </c>
      <c r="E148" s="213" t="s">
        <v>83</v>
      </c>
      <c r="F148" s="213" t="s">
        <v>740</v>
      </c>
      <c r="G148" s="211"/>
      <c r="H148" s="211"/>
      <c r="I148" s="214"/>
      <c r="J148" s="215">
        <f>BK148</f>
        <v>0</v>
      </c>
      <c r="K148" s="211"/>
      <c r="L148" s="216"/>
      <c r="M148" s="217"/>
      <c r="N148" s="218"/>
      <c r="O148" s="218"/>
      <c r="P148" s="219">
        <f>P149+P154+P157+P162+P169+P174+P179+P182+P189+P196+P199</f>
        <v>0</v>
      </c>
      <c r="Q148" s="218"/>
      <c r="R148" s="219">
        <f>R149+R154+R157+R162+R169+R174+R179+R182+R189+R196+R199</f>
        <v>0</v>
      </c>
      <c r="S148" s="218"/>
      <c r="T148" s="220">
        <f>T149+T154+T157+T162+T169+T174+T179+T182+T189+T196+T199</f>
        <v>0</v>
      </c>
      <c r="AR148" s="221" t="s">
        <v>83</v>
      </c>
      <c r="AT148" s="222" t="s">
        <v>75</v>
      </c>
      <c r="AU148" s="222" t="s">
        <v>76</v>
      </c>
      <c r="AY148" s="221" t="s">
        <v>138</v>
      </c>
      <c r="BK148" s="223">
        <f>BK149+BK154+BK157+BK162+BK169+BK174+BK179+BK182+BK189+BK196+BK199</f>
        <v>0</v>
      </c>
    </row>
    <row r="149" s="10" customFormat="1" ht="22.8" customHeight="1">
      <c r="B149" s="210"/>
      <c r="C149" s="211"/>
      <c r="D149" s="212" t="s">
        <v>75</v>
      </c>
      <c r="E149" s="284" t="s">
        <v>741</v>
      </c>
      <c r="F149" s="284" t="s">
        <v>742</v>
      </c>
      <c r="G149" s="211"/>
      <c r="H149" s="211"/>
      <c r="I149" s="214"/>
      <c r="J149" s="285">
        <f>BK149</f>
        <v>0</v>
      </c>
      <c r="K149" s="211"/>
      <c r="L149" s="216"/>
      <c r="M149" s="217"/>
      <c r="N149" s="218"/>
      <c r="O149" s="218"/>
      <c r="P149" s="219">
        <f>SUM(P150:P153)</f>
        <v>0</v>
      </c>
      <c r="Q149" s="218"/>
      <c r="R149" s="219">
        <f>SUM(R150:R153)</f>
        <v>0</v>
      </c>
      <c r="S149" s="218"/>
      <c r="T149" s="220">
        <f>SUM(T150:T153)</f>
        <v>0</v>
      </c>
      <c r="AR149" s="221" t="s">
        <v>83</v>
      </c>
      <c r="AT149" s="222" t="s">
        <v>75</v>
      </c>
      <c r="AU149" s="222" t="s">
        <v>83</v>
      </c>
      <c r="AY149" s="221" t="s">
        <v>138</v>
      </c>
      <c r="BK149" s="223">
        <f>SUM(BK150:BK153)</f>
        <v>0</v>
      </c>
    </row>
    <row r="150" s="1" customFormat="1" ht="24" customHeight="1">
      <c r="B150" s="36"/>
      <c r="C150" s="224" t="s">
        <v>83</v>
      </c>
      <c r="D150" s="224" t="s">
        <v>140</v>
      </c>
      <c r="E150" s="225" t="s">
        <v>743</v>
      </c>
      <c r="F150" s="226" t="s">
        <v>744</v>
      </c>
      <c r="G150" s="227" t="s">
        <v>745</v>
      </c>
      <c r="H150" s="228">
        <v>1</v>
      </c>
      <c r="I150" s="229"/>
      <c r="J150" s="230">
        <f>ROUND(I150*H150,2)</f>
        <v>0</v>
      </c>
      <c r="K150" s="226" t="s">
        <v>1</v>
      </c>
      <c r="L150" s="41"/>
      <c r="M150" s="231" t="s">
        <v>1</v>
      </c>
      <c r="N150" s="232" t="s">
        <v>41</v>
      </c>
      <c r="O150" s="84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AR150" s="235" t="s">
        <v>139</v>
      </c>
      <c r="AT150" s="235" t="s">
        <v>140</v>
      </c>
      <c r="AU150" s="235" t="s">
        <v>85</v>
      </c>
      <c r="AY150" s="15" t="s">
        <v>138</v>
      </c>
      <c r="BE150" s="236">
        <f>IF(N150="základní",J150,0)</f>
        <v>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5" t="s">
        <v>83</v>
      </c>
      <c r="BK150" s="236">
        <f>ROUND(I150*H150,2)</f>
        <v>0</v>
      </c>
      <c r="BL150" s="15" t="s">
        <v>139</v>
      </c>
      <c r="BM150" s="235" t="s">
        <v>746</v>
      </c>
    </row>
    <row r="151" s="1" customFormat="1">
      <c r="B151" s="36"/>
      <c r="C151" s="37"/>
      <c r="D151" s="237" t="s">
        <v>146</v>
      </c>
      <c r="E151" s="37"/>
      <c r="F151" s="238" t="s">
        <v>747</v>
      </c>
      <c r="G151" s="37"/>
      <c r="H151" s="37"/>
      <c r="I151" s="149"/>
      <c r="J151" s="37"/>
      <c r="K151" s="37"/>
      <c r="L151" s="41"/>
      <c r="M151" s="239"/>
      <c r="N151" s="84"/>
      <c r="O151" s="84"/>
      <c r="P151" s="84"/>
      <c r="Q151" s="84"/>
      <c r="R151" s="84"/>
      <c r="S151" s="84"/>
      <c r="T151" s="85"/>
      <c r="AT151" s="15" t="s">
        <v>146</v>
      </c>
      <c r="AU151" s="15" t="s">
        <v>85</v>
      </c>
    </row>
    <row r="152" s="1" customFormat="1" ht="16.5" customHeight="1">
      <c r="B152" s="36"/>
      <c r="C152" s="224" t="s">
        <v>85</v>
      </c>
      <c r="D152" s="224" t="s">
        <v>140</v>
      </c>
      <c r="E152" s="225" t="s">
        <v>748</v>
      </c>
      <c r="F152" s="226" t="s">
        <v>749</v>
      </c>
      <c r="G152" s="227" t="s">
        <v>745</v>
      </c>
      <c r="H152" s="228">
        <v>1</v>
      </c>
      <c r="I152" s="229"/>
      <c r="J152" s="230">
        <f>ROUND(I152*H152,2)</f>
        <v>0</v>
      </c>
      <c r="K152" s="226" t="s">
        <v>1</v>
      </c>
      <c r="L152" s="41"/>
      <c r="M152" s="231" t="s">
        <v>1</v>
      </c>
      <c r="N152" s="232" t="s">
        <v>41</v>
      </c>
      <c r="O152" s="84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AR152" s="235" t="s">
        <v>139</v>
      </c>
      <c r="AT152" s="235" t="s">
        <v>140</v>
      </c>
      <c r="AU152" s="235" t="s">
        <v>85</v>
      </c>
      <c r="AY152" s="15" t="s">
        <v>138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5" t="s">
        <v>83</v>
      </c>
      <c r="BK152" s="236">
        <f>ROUND(I152*H152,2)</f>
        <v>0</v>
      </c>
      <c r="BL152" s="15" t="s">
        <v>139</v>
      </c>
      <c r="BM152" s="235" t="s">
        <v>750</v>
      </c>
    </row>
    <row r="153" s="1" customFormat="1">
      <c r="B153" s="36"/>
      <c r="C153" s="37"/>
      <c r="D153" s="237" t="s">
        <v>146</v>
      </c>
      <c r="E153" s="37"/>
      <c r="F153" s="238" t="s">
        <v>751</v>
      </c>
      <c r="G153" s="37"/>
      <c r="H153" s="37"/>
      <c r="I153" s="149"/>
      <c r="J153" s="37"/>
      <c r="K153" s="37"/>
      <c r="L153" s="41"/>
      <c r="M153" s="239"/>
      <c r="N153" s="84"/>
      <c r="O153" s="84"/>
      <c r="P153" s="84"/>
      <c r="Q153" s="84"/>
      <c r="R153" s="84"/>
      <c r="S153" s="84"/>
      <c r="T153" s="85"/>
      <c r="AT153" s="15" t="s">
        <v>146</v>
      </c>
      <c r="AU153" s="15" t="s">
        <v>85</v>
      </c>
    </row>
    <row r="154" s="10" customFormat="1" ht="22.8" customHeight="1">
      <c r="B154" s="210"/>
      <c r="C154" s="211"/>
      <c r="D154" s="212" t="s">
        <v>75</v>
      </c>
      <c r="E154" s="284" t="s">
        <v>752</v>
      </c>
      <c r="F154" s="284" t="s">
        <v>753</v>
      </c>
      <c r="G154" s="211"/>
      <c r="H154" s="211"/>
      <c r="I154" s="214"/>
      <c r="J154" s="285">
        <f>BK154</f>
        <v>0</v>
      </c>
      <c r="K154" s="211"/>
      <c r="L154" s="216"/>
      <c r="M154" s="217"/>
      <c r="N154" s="218"/>
      <c r="O154" s="218"/>
      <c r="P154" s="219">
        <f>SUM(P155:P156)</f>
        <v>0</v>
      </c>
      <c r="Q154" s="218"/>
      <c r="R154" s="219">
        <f>SUM(R155:R156)</f>
        <v>0</v>
      </c>
      <c r="S154" s="218"/>
      <c r="T154" s="220">
        <f>SUM(T155:T156)</f>
        <v>0</v>
      </c>
      <c r="AR154" s="221" t="s">
        <v>83</v>
      </c>
      <c r="AT154" s="222" t="s">
        <v>75</v>
      </c>
      <c r="AU154" s="222" t="s">
        <v>83</v>
      </c>
      <c r="AY154" s="221" t="s">
        <v>138</v>
      </c>
      <c r="BK154" s="223">
        <f>SUM(BK155:BK156)</f>
        <v>0</v>
      </c>
    </row>
    <row r="155" s="1" customFormat="1" ht="24" customHeight="1">
      <c r="B155" s="36"/>
      <c r="C155" s="224" t="s">
        <v>271</v>
      </c>
      <c r="D155" s="224" t="s">
        <v>140</v>
      </c>
      <c r="E155" s="225" t="s">
        <v>754</v>
      </c>
      <c r="F155" s="226" t="s">
        <v>755</v>
      </c>
      <c r="G155" s="227" t="s">
        <v>745</v>
      </c>
      <c r="H155" s="228">
        <v>1</v>
      </c>
      <c r="I155" s="229"/>
      <c r="J155" s="230">
        <f>ROUND(I155*H155,2)</f>
        <v>0</v>
      </c>
      <c r="K155" s="226" t="s">
        <v>1</v>
      </c>
      <c r="L155" s="41"/>
      <c r="M155" s="231" t="s">
        <v>1</v>
      </c>
      <c r="N155" s="232" t="s">
        <v>41</v>
      </c>
      <c r="O155" s="84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AR155" s="235" t="s">
        <v>139</v>
      </c>
      <c r="AT155" s="235" t="s">
        <v>140</v>
      </c>
      <c r="AU155" s="235" t="s">
        <v>85</v>
      </c>
      <c r="AY155" s="15" t="s">
        <v>138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5" t="s">
        <v>83</v>
      </c>
      <c r="BK155" s="236">
        <f>ROUND(I155*H155,2)</f>
        <v>0</v>
      </c>
      <c r="BL155" s="15" t="s">
        <v>139</v>
      </c>
      <c r="BM155" s="235" t="s">
        <v>756</v>
      </c>
    </row>
    <row r="156" s="1" customFormat="1">
      <c r="B156" s="36"/>
      <c r="C156" s="37"/>
      <c r="D156" s="237" t="s">
        <v>146</v>
      </c>
      <c r="E156" s="37"/>
      <c r="F156" s="238" t="s">
        <v>757</v>
      </c>
      <c r="G156" s="37"/>
      <c r="H156" s="37"/>
      <c r="I156" s="149"/>
      <c r="J156" s="37"/>
      <c r="K156" s="37"/>
      <c r="L156" s="41"/>
      <c r="M156" s="239"/>
      <c r="N156" s="84"/>
      <c r="O156" s="84"/>
      <c r="P156" s="84"/>
      <c r="Q156" s="84"/>
      <c r="R156" s="84"/>
      <c r="S156" s="84"/>
      <c r="T156" s="85"/>
      <c r="AT156" s="15" t="s">
        <v>146</v>
      </c>
      <c r="AU156" s="15" t="s">
        <v>85</v>
      </c>
    </row>
    <row r="157" s="10" customFormat="1" ht="22.8" customHeight="1">
      <c r="B157" s="210"/>
      <c r="C157" s="211"/>
      <c r="D157" s="212" t="s">
        <v>75</v>
      </c>
      <c r="E157" s="284" t="s">
        <v>758</v>
      </c>
      <c r="F157" s="284" t="s">
        <v>759</v>
      </c>
      <c r="G157" s="211"/>
      <c r="H157" s="211"/>
      <c r="I157" s="214"/>
      <c r="J157" s="285">
        <f>BK157</f>
        <v>0</v>
      </c>
      <c r="K157" s="211"/>
      <c r="L157" s="216"/>
      <c r="M157" s="217"/>
      <c r="N157" s="218"/>
      <c r="O157" s="218"/>
      <c r="P157" s="219">
        <f>SUM(P158:P161)</f>
        <v>0</v>
      </c>
      <c r="Q157" s="218"/>
      <c r="R157" s="219">
        <f>SUM(R158:R161)</f>
        <v>0</v>
      </c>
      <c r="S157" s="218"/>
      <c r="T157" s="220">
        <f>SUM(T158:T161)</f>
        <v>0</v>
      </c>
      <c r="AR157" s="221" t="s">
        <v>83</v>
      </c>
      <c r="AT157" s="222" t="s">
        <v>75</v>
      </c>
      <c r="AU157" s="222" t="s">
        <v>83</v>
      </c>
      <c r="AY157" s="221" t="s">
        <v>138</v>
      </c>
      <c r="BK157" s="223">
        <f>SUM(BK158:BK161)</f>
        <v>0</v>
      </c>
    </row>
    <row r="158" s="1" customFormat="1" ht="16.5" customHeight="1">
      <c r="B158" s="36"/>
      <c r="C158" s="224" t="s">
        <v>162</v>
      </c>
      <c r="D158" s="224" t="s">
        <v>140</v>
      </c>
      <c r="E158" s="225" t="s">
        <v>760</v>
      </c>
      <c r="F158" s="226" t="s">
        <v>761</v>
      </c>
      <c r="G158" s="227" t="s">
        <v>745</v>
      </c>
      <c r="H158" s="228">
        <v>1</v>
      </c>
      <c r="I158" s="229"/>
      <c r="J158" s="230">
        <f>ROUND(I158*H158,2)</f>
        <v>0</v>
      </c>
      <c r="K158" s="226" t="s">
        <v>1</v>
      </c>
      <c r="L158" s="41"/>
      <c r="M158" s="231" t="s">
        <v>1</v>
      </c>
      <c r="N158" s="232" t="s">
        <v>41</v>
      </c>
      <c r="O158" s="84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AR158" s="235" t="s">
        <v>139</v>
      </c>
      <c r="AT158" s="235" t="s">
        <v>140</v>
      </c>
      <c r="AU158" s="235" t="s">
        <v>85</v>
      </c>
      <c r="AY158" s="15" t="s">
        <v>138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5" t="s">
        <v>83</v>
      </c>
      <c r="BK158" s="236">
        <f>ROUND(I158*H158,2)</f>
        <v>0</v>
      </c>
      <c r="BL158" s="15" t="s">
        <v>139</v>
      </c>
      <c r="BM158" s="235" t="s">
        <v>762</v>
      </c>
    </row>
    <row r="159" s="1" customFormat="1">
      <c r="B159" s="36"/>
      <c r="C159" s="37"/>
      <c r="D159" s="237" t="s">
        <v>146</v>
      </c>
      <c r="E159" s="37"/>
      <c r="F159" s="238" t="s">
        <v>763</v>
      </c>
      <c r="G159" s="37"/>
      <c r="H159" s="37"/>
      <c r="I159" s="149"/>
      <c r="J159" s="37"/>
      <c r="K159" s="37"/>
      <c r="L159" s="41"/>
      <c r="M159" s="239"/>
      <c r="N159" s="84"/>
      <c r="O159" s="84"/>
      <c r="P159" s="84"/>
      <c r="Q159" s="84"/>
      <c r="R159" s="84"/>
      <c r="S159" s="84"/>
      <c r="T159" s="85"/>
      <c r="AT159" s="15" t="s">
        <v>146</v>
      </c>
      <c r="AU159" s="15" t="s">
        <v>85</v>
      </c>
    </row>
    <row r="160" s="1" customFormat="1" ht="16.5" customHeight="1">
      <c r="B160" s="36"/>
      <c r="C160" s="224" t="s">
        <v>7</v>
      </c>
      <c r="D160" s="224" t="s">
        <v>140</v>
      </c>
      <c r="E160" s="225" t="s">
        <v>764</v>
      </c>
      <c r="F160" s="226" t="s">
        <v>765</v>
      </c>
      <c r="G160" s="227" t="s">
        <v>745</v>
      </c>
      <c r="H160" s="228">
        <v>1</v>
      </c>
      <c r="I160" s="229"/>
      <c r="J160" s="230">
        <f>ROUND(I160*H160,2)</f>
        <v>0</v>
      </c>
      <c r="K160" s="226" t="s">
        <v>1</v>
      </c>
      <c r="L160" s="41"/>
      <c r="M160" s="231" t="s">
        <v>1</v>
      </c>
      <c r="N160" s="232" t="s">
        <v>41</v>
      </c>
      <c r="O160" s="84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AR160" s="235" t="s">
        <v>139</v>
      </c>
      <c r="AT160" s="235" t="s">
        <v>140</v>
      </c>
      <c r="AU160" s="235" t="s">
        <v>85</v>
      </c>
      <c r="AY160" s="15" t="s">
        <v>138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5" t="s">
        <v>83</v>
      </c>
      <c r="BK160" s="236">
        <f>ROUND(I160*H160,2)</f>
        <v>0</v>
      </c>
      <c r="BL160" s="15" t="s">
        <v>139</v>
      </c>
      <c r="BM160" s="235" t="s">
        <v>766</v>
      </c>
    </row>
    <row r="161" s="1" customFormat="1">
      <c r="B161" s="36"/>
      <c r="C161" s="37"/>
      <c r="D161" s="237" t="s">
        <v>146</v>
      </c>
      <c r="E161" s="37"/>
      <c r="F161" s="238" t="s">
        <v>767</v>
      </c>
      <c r="G161" s="37"/>
      <c r="H161" s="37"/>
      <c r="I161" s="149"/>
      <c r="J161" s="37"/>
      <c r="K161" s="37"/>
      <c r="L161" s="41"/>
      <c r="M161" s="239"/>
      <c r="N161" s="84"/>
      <c r="O161" s="84"/>
      <c r="P161" s="84"/>
      <c r="Q161" s="84"/>
      <c r="R161" s="84"/>
      <c r="S161" s="84"/>
      <c r="T161" s="85"/>
      <c r="AT161" s="15" t="s">
        <v>146</v>
      </c>
      <c r="AU161" s="15" t="s">
        <v>85</v>
      </c>
    </row>
    <row r="162" s="10" customFormat="1" ht="22.8" customHeight="1">
      <c r="B162" s="210"/>
      <c r="C162" s="211"/>
      <c r="D162" s="212" t="s">
        <v>75</v>
      </c>
      <c r="E162" s="284" t="s">
        <v>768</v>
      </c>
      <c r="F162" s="284" t="s">
        <v>769</v>
      </c>
      <c r="G162" s="211"/>
      <c r="H162" s="211"/>
      <c r="I162" s="214"/>
      <c r="J162" s="285">
        <f>BK162</f>
        <v>0</v>
      </c>
      <c r="K162" s="211"/>
      <c r="L162" s="216"/>
      <c r="M162" s="217"/>
      <c r="N162" s="218"/>
      <c r="O162" s="218"/>
      <c r="P162" s="219">
        <f>SUM(P163:P168)</f>
        <v>0</v>
      </c>
      <c r="Q162" s="218"/>
      <c r="R162" s="219">
        <f>SUM(R163:R168)</f>
        <v>0</v>
      </c>
      <c r="S162" s="218"/>
      <c r="T162" s="220">
        <f>SUM(T163:T168)</f>
        <v>0</v>
      </c>
      <c r="AR162" s="221" t="s">
        <v>83</v>
      </c>
      <c r="AT162" s="222" t="s">
        <v>75</v>
      </c>
      <c r="AU162" s="222" t="s">
        <v>83</v>
      </c>
      <c r="AY162" s="221" t="s">
        <v>138</v>
      </c>
      <c r="BK162" s="223">
        <f>SUM(BK163:BK168)</f>
        <v>0</v>
      </c>
    </row>
    <row r="163" s="1" customFormat="1" ht="16.5" customHeight="1">
      <c r="B163" s="36"/>
      <c r="C163" s="224" t="s">
        <v>93</v>
      </c>
      <c r="D163" s="224" t="s">
        <v>140</v>
      </c>
      <c r="E163" s="225" t="s">
        <v>770</v>
      </c>
      <c r="F163" s="226" t="s">
        <v>771</v>
      </c>
      <c r="G163" s="227" t="s">
        <v>745</v>
      </c>
      <c r="H163" s="228">
        <v>1</v>
      </c>
      <c r="I163" s="229"/>
      <c r="J163" s="230">
        <f>ROUND(I163*H163,2)</f>
        <v>0</v>
      </c>
      <c r="K163" s="226" t="s">
        <v>1</v>
      </c>
      <c r="L163" s="41"/>
      <c r="M163" s="231" t="s">
        <v>1</v>
      </c>
      <c r="N163" s="232" t="s">
        <v>41</v>
      </c>
      <c r="O163" s="84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AR163" s="235" t="s">
        <v>139</v>
      </c>
      <c r="AT163" s="235" t="s">
        <v>140</v>
      </c>
      <c r="AU163" s="235" t="s">
        <v>85</v>
      </c>
      <c r="AY163" s="15" t="s">
        <v>138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5" t="s">
        <v>83</v>
      </c>
      <c r="BK163" s="236">
        <f>ROUND(I163*H163,2)</f>
        <v>0</v>
      </c>
      <c r="BL163" s="15" t="s">
        <v>139</v>
      </c>
      <c r="BM163" s="235" t="s">
        <v>772</v>
      </c>
    </row>
    <row r="164" s="1" customFormat="1">
      <c r="B164" s="36"/>
      <c r="C164" s="37"/>
      <c r="D164" s="237" t="s">
        <v>146</v>
      </c>
      <c r="E164" s="37"/>
      <c r="F164" s="238" t="s">
        <v>773</v>
      </c>
      <c r="G164" s="37"/>
      <c r="H164" s="37"/>
      <c r="I164" s="149"/>
      <c r="J164" s="37"/>
      <c r="K164" s="37"/>
      <c r="L164" s="41"/>
      <c r="M164" s="239"/>
      <c r="N164" s="84"/>
      <c r="O164" s="84"/>
      <c r="P164" s="84"/>
      <c r="Q164" s="84"/>
      <c r="R164" s="84"/>
      <c r="S164" s="84"/>
      <c r="T164" s="85"/>
      <c r="AT164" s="15" t="s">
        <v>146</v>
      </c>
      <c r="AU164" s="15" t="s">
        <v>85</v>
      </c>
    </row>
    <row r="165" s="1" customFormat="1" ht="16.5" customHeight="1">
      <c r="B165" s="36"/>
      <c r="C165" s="224" t="s">
        <v>139</v>
      </c>
      <c r="D165" s="224" t="s">
        <v>140</v>
      </c>
      <c r="E165" s="225" t="s">
        <v>774</v>
      </c>
      <c r="F165" s="226" t="s">
        <v>775</v>
      </c>
      <c r="G165" s="227" t="s">
        <v>745</v>
      </c>
      <c r="H165" s="228">
        <v>1</v>
      </c>
      <c r="I165" s="229"/>
      <c r="J165" s="230">
        <f>ROUND(I165*H165,2)</f>
        <v>0</v>
      </c>
      <c r="K165" s="226" t="s">
        <v>1</v>
      </c>
      <c r="L165" s="41"/>
      <c r="M165" s="231" t="s">
        <v>1</v>
      </c>
      <c r="N165" s="232" t="s">
        <v>41</v>
      </c>
      <c r="O165" s="84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AR165" s="235" t="s">
        <v>139</v>
      </c>
      <c r="AT165" s="235" t="s">
        <v>140</v>
      </c>
      <c r="AU165" s="235" t="s">
        <v>85</v>
      </c>
      <c r="AY165" s="15" t="s">
        <v>138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5" t="s">
        <v>83</v>
      </c>
      <c r="BK165" s="236">
        <f>ROUND(I165*H165,2)</f>
        <v>0</v>
      </c>
      <c r="BL165" s="15" t="s">
        <v>139</v>
      </c>
      <c r="BM165" s="235" t="s">
        <v>776</v>
      </c>
    </row>
    <row r="166" s="1" customFormat="1">
      <c r="B166" s="36"/>
      <c r="C166" s="37"/>
      <c r="D166" s="237" t="s">
        <v>146</v>
      </c>
      <c r="E166" s="37"/>
      <c r="F166" s="238" t="s">
        <v>777</v>
      </c>
      <c r="G166" s="37"/>
      <c r="H166" s="37"/>
      <c r="I166" s="149"/>
      <c r="J166" s="37"/>
      <c r="K166" s="37"/>
      <c r="L166" s="41"/>
      <c r="M166" s="239"/>
      <c r="N166" s="84"/>
      <c r="O166" s="84"/>
      <c r="P166" s="84"/>
      <c r="Q166" s="84"/>
      <c r="R166" s="84"/>
      <c r="S166" s="84"/>
      <c r="T166" s="85"/>
      <c r="AT166" s="15" t="s">
        <v>146</v>
      </c>
      <c r="AU166" s="15" t="s">
        <v>85</v>
      </c>
    </row>
    <row r="167" s="1" customFormat="1" ht="16.5" customHeight="1">
      <c r="B167" s="36"/>
      <c r="C167" s="224" t="s">
        <v>151</v>
      </c>
      <c r="D167" s="224" t="s">
        <v>140</v>
      </c>
      <c r="E167" s="225" t="s">
        <v>778</v>
      </c>
      <c r="F167" s="226" t="s">
        <v>779</v>
      </c>
      <c r="G167" s="227" t="s">
        <v>745</v>
      </c>
      <c r="H167" s="228">
        <v>1</v>
      </c>
      <c r="I167" s="229"/>
      <c r="J167" s="230">
        <f>ROUND(I167*H167,2)</f>
        <v>0</v>
      </c>
      <c r="K167" s="226" t="s">
        <v>1</v>
      </c>
      <c r="L167" s="41"/>
      <c r="M167" s="231" t="s">
        <v>1</v>
      </c>
      <c r="N167" s="232" t="s">
        <v>41</v>
      </c>
      <c r="O167" s="84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AR167" s="235" t="s">
        <v>139</v>
      </c>
      <c r="AT167" s="235" t="s">
        <v>140</v>
      </c>
      <c r="AU167" s="235" t="s">
        <v>85</v>
      </c>
      <c r="AY167" s="15" t="s">
        <v>138</v>
      </c>
      <c r="BE167" s="236">
        <f>IF(N167="základní",J167,0)</f>
        <v>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5" t="s">
        <v>83</v>
      </c>
      <c r="BK167" s="236">
        <f>ROUND(I167*H167,2)</f>
        <v>0</v>
      </c>
      <c r="BL167" s="15" t="s">
        <v>139</v>
      </c>
      <c r="BM167" s="235" t="s">
        <v>780</v>
      </c>
    </row>
    <row r="168" s="1" customFormat="1">
      <c r="B168" s="36"/>
      <c r="C168" s="37"/>
      <c r="D168" s="237" t="s">
        <v>146</v>
      </c>
      <c r="E168" s="37"/>
      <c r="F168" s="238" t="s">
        <v>781</v>
      </c>
      <c r="G168" s="37"/>
      <c r="H168" s="37"/>
      <c r="I168" s="149"/>
      <c r="J168" s="37"/>
      <c r="K168" s="37"/>
      <c r="L168" s="41"/>
      <c r="M168" s="239"/>
      <c r="N168" s="84"/>
      <c r="O168" s="84"/>
      <c r="P168" s="84"/>
      <c r="Q168" s="84"/>
      <c r="R168" s="84"/>
      <c r="S168" s="84"/>
      <c r="T168" s="85"/>
      <c r="AT168" s="15" t="s">
        <v>146</v>
      </c>
      <c r="AU168" s="15" t="s">
        <v>85</v>
      </c>
    </row>
    <row r="169" s="10" customFormat="1" ht="22.8" customHeight="1">
      <c r="B169" s="210"/>
      <c r="C169" s="211"/>
      <c r="D169" s="212" t="s">
        <v>75</v>
      </c>
      <c r="E169" s="284" t="s">
        <v>782</v>
      </c>
      <c r="F169" s="284" t="s">
        <v>783</v>
      </c>
      <c r="G169" s="211"/>
      <c r="H169" s="211"/>
      <c r="I169" s="214"/>
      <c r="J169" s="285">
        <f>BK169</f>
        <v>0</v>
      </c>
      <c r="K169" s="211"/>
      <c r="L169" s="216"/>
      <c r="M169" s="217"/>
      <c r="N169" s="218"/>
      <c r="O169" s="218"/>
      <c r="P169" s="219">
        <f>SUM(P170:P173)</f>
        <v>0</v>
      </c>
      <c r="Q169" s="218"/>
      <c r="R169" s="219">
        <f>SUM(R170:R173)</f>
        <v>0</v>
      </c>
      <c r="S169" s="218"/>
      <c r="T169" s="220">
        <f>SUM(T170:T173)</f>
        <v>0</v>
      </c>
      <c r="AR169" s="221" t="s">
        <v>83</v>
      </c>
      <c r="AT169" s="222" t="s">
        <v>75</v>
      </c>
      <c r="AU169" s="222" t="s">
        <v>83</v>
      </c>
      <c r="AY169" s="221" t="s">
        <v>138</v>
      </c>
      <c r="BK169" s="223">
        <f>SUM(BK170:BK173)</f>
        <v>0</v>
      </c>
    </row>
    <row r="170" s="1" customFormat="1" ht="16.5" customHeight="1">
      <c r="B170" s="36"/>
      <c r="C170" s="224" t="s">
        <v>157</v>
      </c>
      <c r="D170" s="224" t="s">
        <v>140</v>
      </c>
      <c r="E170" s="225" t="s">
        <v>784</v>
      </c>
      <c r="F170" s="226" t="s">
        <v>785</v>
      </c>
      <c r="G170" s="227" t="s">
        <v>745</v>
      </c>
      <c r="H170" s="228">
        <v>1</v>
      </c>
      <c r="I170" s="229"/>
      <c r="J170" s="230">
        <f>ROUND(I170*H170,2)</f>
        <v>0</v>
      </c>
      <c r="K170" s="226" t="s">
        <v>1</v>
      </c>
      <c r="L170" s="41"/>
      <c r="M170" s="231" t="s">
        <v>1</v>
      </c>
      <c r="N170" s="232" t="s">
        <v>41</v>
      </c>
      <c r="O170" s="84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AR170" s="235" t="s">
        <v>139</v>
      </c>
      <c r="AT170" s="235" t="s">
        <v>140</v>
      </c>
      <c r="AU170" s="235" t="s">
        <v>85</v>
      </c>
      <c r="AY170" s="15" t="s">
        <v>138</v>
      </c>
      <c r="BE170" s="236">
        <f>IF(N170="základní",J170,0)</f>
        <v>0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5" t="s">
        <v>83</v>
      </c>
      <c r="BK170" s="236">
        <f>ROUND(I170*H170,2)</f>
        <v>0</v>
      </c>
      <c r="BL170" s="15" t="s">
        <v>139</v>
      </c>
      <c r="BM170" s="235" t="s">
        <v>786</v>
      </c>
    </row>
    <row r="171" s="1" customFormat="1">
      <c r="B171" s="36"/>
      <c r="C171" s="37"/>
      <c r="D171" s="237" t="s">
        <v>146</v>
      </c>
      <c r="E171" s="37"/>
      <c r="F171" s="238" t="s">
        <v>787</v>
      </c>
      <c r="G171" s="37"/>
      <c r="H171" s="37"/>
      <c r="I171" s="149"/>
      <c r="J171" s="37"/>
      <c r="K171" s="37"/>
      <c r="L171" s="41"/>
      <c r="M171" s="239"/>
      <c r="N171" s="84"/>
      <c r="O171" s="84"/>
      <c r="P171" s="84"/>
      <c r="Q171" s="84"/>
      <c r="R171" s="84"/>
      <c r="S171" s="84"/>
      <c r="T171" s="85"/>
      <c r="AT171" s="15" t="s">
        <v>146</v>
      </c>
      <c r="AU171" s="15" t="s">
        <v>85</v>
      </c>
    </row>
    <row r="172" s="1" customFormat="1" ht="24" customHeight="1">
      <c r="B172" s="36"/>
      <c r="C172" s="224" t="s">
        <v>179</v>
      </c>
      <c r="D172" s="224" t="s">
        <v>140</v>
      </c>
      <c r="E172" s="225" t="s">
        <v>788</v>
      </c>
      <c r="F172" s="226" t="s">
        <v>789</v>
      </c>
      <c r="G172" s="227" t="s">
        <v>745</v>
      </c>
      <c r="H172" s="228">
        <v>1</v>
      </c>
      <c r="I172" s="229"/>
      <c r="J172" s="230">
        <f>ROUND(I172*H172,2)</f>
        <v>0</v>
      </c>
      <c r="K172" s="226" t="s">
        <v>1</v>
      </c>
      <c r="L172" s="41"/>
      <c r="M172" s="231" t="s">
        <v>1</v>
      </c>
      <c r="N172" s="232" t="s">
        <v>41</v>
      </c>
      <c r="O172" s="84"/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AR172" s="235" t="s">
        <v>139</v>
      </c>
      <c r="AT172" s="235" t="s">
        <v>140</v>
      </c>
      <c r="AU172" s="235" t="s">
        <v>85</v>
      </c>
      <c r="AY172" s="15" t="s">
        <v>138</v>
      </c>
      <c r="BE172" s="236">
        <f>IF(N172="základní",J172,0)</f>
        <v>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5" t="s">
        <v>83</v>
      </c>
      <c r="BK172" s="236">
        <f>ROUND(I172*H172,2)</f>
        <v>0</v>
      </c>
      <c r="BL172" s="15" t="s">
        <v>139</v>
      </c>
      <c r="BM172" s="235" t="s">
        <v>790</v>
      </c>
    </row>
    <row r="173" s="1" customFormat="1">
      <c r="B173" s="36"/>
      <c r="C173" s="37"/>
      <c r="D173" s="237" t="s">
        <v>146</v>
      </c>
      <c r="E173" s="37"/>
      <c r="F173" s="238" t="s">
        <v>791</v>
      </c>
      <c r="G173" s="37"/>
      <c r="H173" s="37"/>
      <c r="I173" s="149"/>
      <c r="J173" s="37"/>
      <c r="K173" s="37"/>
      <c r="L173" s="41"/>
      <c r="M173" s="239"/>
      <c r="N173" s="84"/>
      <c r="O173" s="84"/>
      <c r="P173" s="84"/>
      <c r="Q173" s="84"/>
      <c r="R173" s="84"/>
      <c r="S173" s="84"/>
      <c r="T173" s="85"/>
      <c r="AT173" s="15" t="s">
        <v>146</v>
      </c>
      <c r="AU173" s="15" t="s">
        <v>85</v>
      </c>
    </row>
    <row r="174" s="10" customFormat="1" ht="22.8" customHeight="1">
      <c r="B174" s="210"/>
      <c r="C174" s="211"/>
      <c r="D174" s="212" t="s">
        <v>75</v>
      </c>
      <c r="E174" s="284" t="s">
        <v>792</v>
      </c>
      <c r="F174" s="284" t="s">
        <v>793</v>
      </c>
      <c r="G174" s="211"/>
      <c r="H174" s="211"/>
      <c r="I174" s="214"/>
      <c r="J174" s="285">
        <f>BK174</f>
        <v>0</v>
      </c>
      <c r="K174" s="211"/>
      <c r="L174" s="216"/>
      <c r="M174" s="217"/>
      <c r="N174" s="218"/>
      <c r="O174" s="218"/>
      <c r="P174" s="219">
        <f>SUM(P175:P178)</f>
        <v>0</v>
      </c>
      <c r="Q174" s="218"/>
      <c r="R174" s="219">
        <f>SUM(R175:R178)</f>
        <v>0</v>
      </c>
      <c r="S174" s="218"/>
      <c r="T174" s="220">
        <f>SUM(T175:T178)</f>
        <v>0</v>
      </c>
      <c r="AR174" s="221" t="s">
        <v>83</v>
      </c>
      <c r="AT174" s="222" t="s">
        <v>75</v>
      </c>
      <c r="AU174" s="222" t="s">
        <v>83</v>
      </c>
      <c r="AY174" s="221" t="s">
        <v>138</v>
      </c>
      <c r="BK174" s="223">
        <f>SUM(BK175:BK178)</f>
        <v>0</v>
      </c>
    </row>
    <row r="175" s="1" customFormat="1" ht="16.5" customHeight="1">
      <c r="B175" s="36"/>
      <c r="C175" s="224" t="s">
        <v>168</v>
      </c>
      <c r="D175" s="224" t="s">
        <v>140</v>
      </c>
      <c r="E175" s="225" t="s">
        <v>794</v>
      </c>
      <c r="F175" s="226" t="s">
        <v>795</v>
      </c>
      <c r="G175" s="227" t="s">
        <v>745</v>
      </c>
      <c r="H175" s="228">
        <v>1</v>
      </c>
      <c r="I175" s="229"/>
      <c r="J175" s="230">
        <f>ROUND(I175*H175,2)</f>
        <v>0</v>
      </c>
      <c r="K175" s="226" t="s">
        <v>1</v>
      </c>
      <c r="L175" s="41"/>
      <c r="M175" s="231" t="s">
        <v>1</v>
      </c>
      <c r="N175" s="232" t="s">
        <v>41</v>
      </c>
      <c r="O175" s="84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AR175" s="235" t="s">
        <v>139</v>
      </c>
      <c r="AT175" s="235" t="s">
        <v>140</v>
      </c>
      <c r="AU175" s="235" t="s">
        <v>85</v>
      </c>
      <c r="AY175" s="15" t="s">
        <v>138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5" t="s">
        <v>83</v>
      </c>
      <c r="BK175" s="236">
        <f>ROUND(I175*H175,2)</f>
        <v>0</v>
      </c>
      <c r="BL175" s="15" t="s">
        <v>139</v>
      </c>
      <c r="BM175" s="235" t="s">
        <v>796</v>
      </c>
    </row>
    <row r="176" s="1" customFormat="1">
      <c r="B176" s="36"/>
      <c r="C176" s="37"/>
      <c r="D176" s="237" t="s">
        <v>146</v>
      </c>
      <c r="E176" s="37"/>
      <c r="F176" s="238" t="s">
        <v>797</v>
      </c>
      <c r="G176" s="37"/>
      <c r="H176" s="37"/>
      <c r="I176" s="149"/>
      <c r="J176" s="37"/>
      <c r="K176" s="37"/>
      <c r="L176" s="41"/>
      <c r="M176" s="239"/>
      <c r="N176" s="84"/>
      <c r="O176" s="84"/>
      <c r="P176" s="84"/>
      <c r="Q176" s="84"/>
      <c r="R176" s="84"/>
      <c r="S176" s="84"/>
      <c r="T176" s="85"/>
      <c r="AT176" s="15" t="s">
        <v>146</v>
      </c>
      <c r="AU176" s="15" t="s">
        <v>85</v>
      </c>
    </row>
    <row r="177" s="1" customFormat="1" ht="24" customHeight="1">
      <c r="B177" s="36"/>
      <c r="C177" s="224" t="s">
        <v>798</v>
      </c>
      <c r="D177" s="224" t="s">
        <v>140</v>
      </c>
      <c r="E177" s="225" t="s">
        <v>799</v>
      </c>
      <c r="F177" s="226" t="s">
        <v>800</v>
      </c>
      <c r="G177" s="227" t="s">
        <v>745</v>
      </c>
      <c r="H177" s="228">
        <v>1</v>
      </c>
      <c r="I177" s="229"/>
      <c r="J177" s="230">
        <f>ROUND(I177*H177,2)</f>
        <v>0</v>
      </c>
      <c r="K177" s="226" t="s">
        <v>1</v>
      </c>
      <c r="L177" s="41"/>
      <c r="M177" s="231" t="s">
        <v>1</v>
      </c>
      <c r="N177" s="232" t="s">
        <v>41</v>
      </c>
      <c r="O177" s="84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AR177" s="235" t="s">
        <v>139</v>
      </c>
      <c r="AT177" s="235" t="s">
        <v>140</v>
      </c>
      <c r="AU177" s="235" t="s">
        <v>85</v>
      </c>
      <c r="AY177" s="15" t="s">
        <v>138</v>
      </c>
      <c r="BE177" s="236">
        <f>IF(N177="základní",J177,0)</f>
        <v>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5" t="s">
        <v>83</v>
      </c>
      <c r="BK177" s="236">
        <f>ROUND(I177*H177,2)</f>
        <v>0</v>
      </c>
      <c r="BL177" s="15" t="s">
        <v>139</v>
      </c>
      <c r="BM177" s="235" t="s">
        <v>801</v>
      </c>
    </row>
    <row r="178" s="1" customFormat="1">
      <c r="B178" s="36"/>
      <c r="C178" s="37"/>
      <c r="D178" s="237" t="s">
        <v>146</v>
      </c>
      <c r="E178" s="37"/>
      <c r="F178" s="238" t="s">
        <v>802</v>
      </c>
      <c r="G178" s="37"/>
      <c r="H178" s="37"/>
      <c r="I178" s="149"/>
      <c r="J178" s="37"/>
      <c r="K178" s="37"/>
      <c r="L178" s="41"/>
      <c r="M178" s="239"/>
      <c r="N178" s="84"/>
      <c r="O178" s="84"/>
      <c r="P178" s="84"/>
      <c r="Q178" s="84"/>
      <c r="R178" s="84"/>
      <c r="S178" s="84"/>
      <c r="T178" s="85"/>
      <c r="AT178" s="15" t="s">
        <v>146</v>
      </c>
      <c r="AU178" s="15" t="s">
        <v>85</v>
      </c>
    </row>
    <row r="179" s="10" customFormat="1" ht="22.8" customHeight="1">
      <c r="B179" s="210"/>
      <c r="C179" s="211"/>
      <c r="D179" s="212" t="s">
        <v>75</v>
      </c>
      <c r="E179" s="284" t="s">
        <v>803</v>
      </c>
      <c r="F179" s="284" t="s">
        <v>804</v>
      </c>
      <c r="G179" s="211"/>
      <c r="H179" s="211"/>
      <c r="I179" s="214"/>
      <c r="J179" s="285">
        <f>BK179</f>
        <v>0</v>
      </c>
      <c r="K179" s="211"/>
      <c r="L179" s="216"/>
      <c r="M179" s="217"/>
      <c r="N179" s="218"/>
      <c r="O179" s="218"/>
      <c r="P179" s="219">
        <f>SUM(P180:P181)</f>
        <v>0</v>
      </c>
      <c r="Q179" s="218"/>
      <c r="R179" s="219">
        <f>SUM(R180:R181)</f>
        <v>0</v>
      </c>
      <c r="S179" s="218"/>
      <c r="T179" s="220">
        <f>SUM(T180:T181)</f>
        <v>0</v>
      </c>
      <c r="AR179" s="221" t="s">
        <v>83</v>
      </c>
      <c r="AT179" s="222" t="s">
        <v>75</v>
      </c>
      <c r="AU179" s="222" t="s">
        <v>83</v>
      </c>
      <c r="AY179" s="221" t="s">
        <v>138</v>
      </c>
      <c r="BK179" s="223">
        <f>SUM(BK180:BK181)</f>
        <v>0</v>
      </c>
    </row>
    <row r="180" s="1" customFormat="1" ht="16.5" customHeight="1">
      <c r="B180" s="36"/>
      <c r="C180" s="224" t="s">
        <v>805</v>
      </c>
      <c r="D180" s="224" t="s">
        <v>140</v>
      </c>
      <c r="E180" s="225" t="s">
        <v>806</v>
      </c>
      <c r="F180" s="226" t="s">
        <v>807</v>
      </c>
      <c r="G180" s="227" t="s">
        <v>745</v>
      </c>
      <c r="H180" s="228">
        <v>1</v>
      </c>
      <c r="I180" s="229"/>
      <c r="J180" s="230">
        <f>ROUND(I180*H180,2)</f>
        <v>0</v>
      </c>
      <c r="K180" s="226" t="s">
        <v>1</v>
      </c>
      <c r="L180" s="41"/>
      <c r="M180" s="231" t="s">
        <v>1</v>
      </c>
      <c r="N180" s="232" t="s">
        <v>41</v>
      </c>
      <c r="O180" s="84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AR180" s="235" t="s">
        <v>139</v>
      </c>
      <c r="AT180" s="235" t="s">
        <v>140</v>
      </c>
      <c r="AU180" s="235" t="s">
        <v>85</v>
      </c>
      <c r="AY180" s="15" t="s">
        <v>138</v>
      </c>
      <c r="BE180" s="236">
        <f>IF(N180="základní",J180,0)</f>
        <v>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5" t="s">
        <v>83</v>
      </c>
      <c r="BK180" s="236">
        <f>ROUND(I180*H180,2)</f>
        <v>0</v>
      </c>
      <c r="BL180" s="15" t="s">
        <v>139</v>
      </c>
      <c r="BM180" s="235" t="s">
        <v>808</v>
      </c>
    </row>
    <row r="181" s="1" customFormat="1">
      <c r="B181" s="36"/>
      <c r="C181" s="37"/>
      <c r="D181" s="237" t="s">
        <v>146</v>
      </c>
      <c r="E181" s="37"/>
      <c r="F181" s="238" t="s">
        <v>809</v>
      </c>
      <c r="G181" s="37"/>
      <c r="H181" s="37"/>
      <c r="I181" s="149"/>
      <c r="J181" s="37"/>
      <c r="K181" s="37"/>
      <c r="L181" s="41"/>
      <c r="M181" s="239"/>
      <c r="N181" s="84"/>
      <c r="O181" s="84"/>
      <c r="P181" s="84"/>
      <c r="Q181" s="84"/>
      <c r="R181" s="84"/>
      <c r="S181" s="84"/>
      <c r="T181" s="85"/>
      <c r="AT181" s="15" t="s">
        <v>146</v>
      </c>
      <c r="AU181" s="15" t="s">
        <v>85</v>
      </c>
    </row>
    <row r="182" s="10" customFormat="1" ht="22.8" customHeight="1">
      <c r="B182" s="210"/>
      <c r="C182" s="211"/>
      <c r="D182" s="212" t="s">
        <v>75</v>
      </c>
      <c r="E182" s="284" t="s">
        <v>810</v>
      </c>
      <c r="F182" s="284" t="s">
        <v>811</v>
      </c>
      <c r="G182" s="211"/>
      <c r="H182" s="211"/>
      <c r="I182" s="214"/>
      <c r="J182" s="285">
        <f>BK182</f>
        <v>0</v>
      </c>
      <c r="K182" s="211"/>
      <c r="L182" s="216"/>
      <c r="M182" s="217"/>
      <c r="N182" s="218"/>
      <c r="O182" s="218"/>
      <c r="P182" s="219">
        <f>SUM(P183:P188)</f>
        <v>0</v>
      </c>
      <c r="Q182" s="218"/>
      <c r="R182" s="219">
        <f>SUM(R183:R188)</f>
        <v>0</v>
      </c>
      <c r="S182" s="218"/>
      <c r="T182" s="220">
        <f>SUM(T183:T188)</f>
        <v>0</v>
      </c>
      <c r="AR182" s="221" t="s">
        <v>83</v>
      </c>
      <c r="AT182" s="222" t="s">
        <v>75</v>
      </c>
      <c r="AU182" s="222" t="s">
        <v>83</v>
      </c>
      <c r="AY182" s="221" t="s">
        <v>138</v>
      </c>
      <c r="BK182" s="223">
        <f>SUM(BK183:BK188)</f>
        <v>0</v>
      </c>
    </row>
    <row r="183" s="1" customFormat="1" ht="16.5" customHeight="1">
      <c r="B183" s="36"/>
      <c r="C183" s="224" t="s">
        <v>156</v>
      </c>
      <c r="D183" s="224" t="s">
        <v>140</v>
      </c>
      <c r="E183" s="225" t="s">
        <v>812</v>
      </c>
      <c r="F183" s="226" t="s">
        <v>813</v>
      </c>
      <c r="G183" s="227" t="s">
        <v>745</v>
      </c>
      <c r="H183" s="228">
        <v>1</v>
      </c>
      <c r="I183" s="229"/>
      <c r="J183" s="230">
        <f>ROUND(I183*H183,2)</f>
        <v>0</v>
      </c>
      <c r="K183" s="226" t="s">
        <v>1</v>
      </c>
      <c r="L183" s="41"/>
      <c r="M183" s="231" t="s">
        <v>1</v>
      </c>
      <c r="N183" s="232" t="s">
        <v>41</v>
      </c>
      <c r="O183" s="84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AR183" s="235" t="s">
        <v>139</v>
      </c>
      <c r="AT183" s="235" t="s">
        <v>140</v>
      </c>
      <c r="AU183" s="235" t="s">
        <v>85</v>
      </c>
      <c r="AY183" s="15" t="s">
        <v>138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5" t="s">
        <v>83</v>
      </c>
      <c r="BK183" s="236">
        <f>ROUND(I183*H183,2)</f>
        <v>0</v>
      </c>
      <c r="BL183" s="15" t="s">
        <v>139</v>
      </c>
      <c r="BM183" s="235" t="s">
        <v>814</v>
      </c>
    </row>
    <row r="184" s="1" customFormat="1">
      <c r="B184" s="36"/>
      <c r="C184" s="37"/>
      <c r="D184" s="237" t="s">
        <v>146</v>
      </c>
      <c r="E184" s="37"/>
      <c r="F184" s="238" t="s">
        <v>815</v>
      </c>
      <c r="G184" s="37"/>
      <c r="H184" s="37"/>
      <c r="I184" s="149"/>
      <c r="J184" s="37"/>
      <c r="K184" s="37"/>
      <c r="L184" s="41"/>
      <c r="M184" s="239"/>
      <c r="N184" s="84"/>
      <c r="O184" s="84"/>
      <c r="P184" s="84"/>
      <c r="Q184" s="84"/>
      <c r="R184" s="84"/>
      <c r="S184" s="84"/>
      <c r="T184" s="85"/>
      <c r="AT184" s="15" t="s">
        <v>146</v>
      </c>
      <c r="AU184" s="15" t="s">
        <v>85</v>
      </c>
    </row>
    <row r="185" s="1" customFormat="1" ht="36" customHeight="1">
      <c r="B185" s="36"/>
      <c r="C185" s="224" t="s">
        <v>816</v>
      </c>
      <c r="D185" s="224" t="s">
        <v>140</v>
      </c>
      <c r="E185" s="225" t="s">
        <v>817</v>
      </c>
      <c r="F185" s="226" t="s">
        <v>818</v>
      </c>
      <c r="G185" s="227" t="s">
        <v>745</v>
      </c>
      <c r="H185" s="228">
        <v>1</v>
      </c>
      <c r="I185" s="229"/>
      <c r="J185" s="230">
        <f>ROUND(I185*H185,2)</f>
        <v>0</v>
      </c>
      <c r="K185" s="226" t="s">
        <v>1</v>
      </c>
      <c r="L185" s="41"/>
      <c r="M185" s="231" t="s">
        <v>1</v>
      </c>
      <c r="N185" s="232" t="s">
        <v>41</v>
      </c>
      <c r="O185" s="84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AR185" s="235" t="s">
        <v>139</v>
      </c>
      <c r="AT185" s="235" t="s">
        <v>140</v>
      </c>
      <c r="AU185" s="235" t="s">
        <v>85</v>
      </c>
      <c r="AY185" s="15" t="s">
        <v>138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5" t="s">
        <v>83</v>
      </c>
      <c r="BK185" s="236">
        <f>ROUND(I185*H185,2)</f>
        <v>0</v>
      </c>
      <c r="BL185" s="15" t="s">
        <v>139</v>
      </c>
      <c r="BM185" s="235" t="s">
        <v>819</v>
      </c>
    </row>
    <row r="186" s="1" customFormat="1">
      <c r="B186" s="36"/>
      <c r="C186" s="37"/>
      <c r="D186" s="237" t="s">
        <v>146</v>
      </c>
      <c r="E186" s="37"/>
      <c r="F186" s="238" t="s">
        <v>820</v>
      </c>
      <c r="G186" s="37"/>
      <c r="H186" s="37"/>
      <c r="I186" s="149"/>
      <c r="J186" s="37"/>
      <c r="K186" s="37"/>
      <c r="L186" s="41"/>
      <c r="M186" s="239"/>
      <c r="N186" s="84"/>
      <c r="O186" s="84"/>
      <c r="P186" s="84"/>
      <c r="Q186" s="84"/>
      <c r="R186" s="84"/>
      <c r="S186" s="84"/>
      <c r="T186" s="85"/>
      <c r="AT186" s="15" t="s">
        <v>146</v>
      </c>
      <c r="AU186" s="15" t="s">
        <v>85</v>
      </c>
    </row>
    <row r="187" s="1" customFormat="1" ht="36" customHeight="1">
      <c r="B187" s="36"/>
      <c r="C187" s="224" t="s">
        <v>186</v>
      </c>
      <c r="D187" s="224" t="s">
        <v>140</v>
      </c>
      <c r="E187" s="225" t="s">
        <v>821</v>
      </c>
      <c r="F187" s="226" t="s">
        <v>822</v>
      </c>
      <c r="G187" s="227" t="s">
        <v>745</v>
      </c>
      <c r="H187" s="228">
        <v>1</v>
      </c>
      <c r="I187" s="229"/>
      <c r="J187" s="230">
        <f>ROUND(I187*H187,2)</f>
        <v>0</v>
      </c>
      <c r="K187" s="226" t="s">
        <v>1</v>
      </c>
      <c r="L187" s="41"/>
      <c r="M187" s="231" t="s">
        <v>1</v>
      </c>
      <c r="N187" s="232" t="s">
        <v>41</v>
      </c>
      <c r="O187" s="84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AR187" s="235" t="s">
        <v>139</v>
      </c>
      <c r="AT187" s="235" t="s">
        <v>140</v>
      </c>
      <c r="AU187" s="235" t="s">
        <v>85</v>
      </c>
      <c r="AY187" s="15" t="s">
        <v>138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5" t="s">
        <v>83</v>
      </c>
      <c r="BK187" s="236">
        <f>ROUND(I187*H187,2)</f>
        <v>0</v>
      </c>
      <c r="BL187" s="15" t="s">
        <v>139</v>
      </c>
      <c r="BM187" s="235" t="s">
        <v>823</v>
      </c>
    </row>
    <row r="188" s="1" customFormat="1">
      <c r="B188" s="36"/>
      <c r="C188" s="37"/>
      <c r="D188" s="237" t="s">
        <v>146</v>
      </c>
      <c r="E188" s="37"/>
      <c r="F188" s="238" t="s">
        <v>824</v>
      </c>
      <c r="G188" s="37"/>
      <c r="H188" s="37"/>
      <c r="I188" s="149"/>
      <c r="J188" s="37"/>
      <c r="K188" s="37"/>
      <c r="L188" s="41"/>
      <c r="M188" s="239"/>
      <c r="N188" s="84"/>
      <c r="O188" s="84"/>
      <c r="P188" s="84"/>
      <c r="Q188" s="84"/>
      <c r="R188" s="84"/>
      <c r="S188" s="84"/>
      <c r="T188" s="85"/>
      <c r="AT188" s="15" t="s">
        <v>146</v>
      </c>
      <c r="AU188" s="15" t="s">
        <v>85</v>
      </c>
    </row>
    <row r="189" s="10" customFormat="1" ht="22.8" customHeight="1">
      <c r="B189" s="210"/>
      <c r="C189" s="211"/>
      <c r="D189" s="212" t="s">
        <v>75</v>
      </c>
      <c r="E189" s="284" t="s">
        <v>825</v>
      </c>
      <c r="F189" s="284" t="s">
        <v>826</v>
      </c>
      <c r="G189" s="211"/>
      <c r="H189" s="211"/>
      <c r="I189" s="214"/>
      <c r="J189" s="285">
        <f>BK189</f>
        <v>0</v>
      </c>
      <c r="K189" s="211"/>
      <c r="L189" s="216"/>
      <c r="M189" s="217"/>
      <c r="N189" s="218"/>
      <c r="O189" s="218"/>
      <c r="P189" s="219">
        <f>SUM(P190:P195)</f>
        <v>0</v>
      </c>
      <c r="Q189" s="218"/>
      <c r="R189" s="219">
        <f>SUM(R190:R195)</f>
        <v>0</v>
      </c>
      <c r="S189" s="218"/>
      <c r="T189" s="220">
        <f>SUM(T190:T195)</f>
        <v>0</v>
      </c>
      <c r="AR189" s="221" t="s">
        <v>83</v>
      </c>
      <c r="AT189" s="222" t="s">
        <v>75</v>
      </c>
      <c r="AU189" s="222" t="s">
        <v>83</v>
      </c>
      <c r="AY189" s="221" t="s">
        <v>138</v>
      </c>
      <c r="BK189" s="223">
        <f>SUM(BK190:BK195)</f>
        <v>0</v>
      </c>
    </row>
    <row r="190" s="1" customFormat="1" ht="16.5" customHeight="1">
      <c r="B190" s="36"/>
      <c r="C190" s="224" t="s">
        <v>195</v>
      </c>
      <c r="D190" s="224" t="s">
        <v>140</v>
      </c>
      <c r="E190" s="225" t="s">
        <v>827</v>
      </c>
      <c r="F190" s="226" t="s">
        <v>828</v>
      </c>
      <c r="G190" s="227" t="s">
        <v>745</v>
      </c>
      <c r="H190" s="228">
        <v>90</v>
      </c>
      <c r="I190" s="229"/>
      <c r="J190" s="230">
        <f>ROUND(I190*H190,2)</f>
        <v>0</v>
      </c>
      <c r="K190" s="226" t="s">
        <v>1</v>
      </c>
      <c r="L190" s="41"/>
      <c r="M190" s="231" t="s">
        <v>1</v>
      </c>
      <c r="N190" s="232" t="s">
        <v>41</v>
      </c>
      <c r="O190" s="84"/>
      <c r="P190" s="233">
        <f>O190*H190</f>
        <v>0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AR190" s="235" t="s">
        <v>139</v>
      </c>
      <c r="AT190" s="235" t="s">
        <v>140</v>
      </c>
      <c r="AU190" s="235" t="s">
        <v>85</v>
      </c>
      <c r="AY190" s="15" t="s">
        <v>138</v>
      </c>
      <c r="BE190" s="236">
        <f>IF(N190="základní",J190,0)</f>
        <v>0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5" t="s">
        <v>83</v>
      </c>
      <c r="BK190" s="236">
        <f>ROUND(I190*H190,2)</f>
        <v>0</v>
      </c>
      <c r="BL190" s="15" t="s">
        <v>139</v>
      </c>
      <c r="BM190" s="235" t="s">
        <v>829</v>
      </c>
    </row>
    <row r="191" s="1" customFormat="1">
      <c r="B191" s="36"/>
      <c r="C191" s="37"/>
      <c r="D191" s="237" t="s">
        <v>146</v>
      </c>
      <c r="E191" s="37"/>
      <c r="F191" s="238" t="s">
        <v>830</v>
      </c>
      <c r="G191" s="37"/>
      <c r="H191" s="37"/>
      <c r="I191" s="149"/>
      <c r="J191" s="37"/>
      <c r="K191" s="37"/>
      <c r="L191" s="41"/>
      <c r="M191" s="239"/>
      <c r="N191" s="84"/>
      <c r="O191" s="84"/>
      <c r="P191" s="84"/>
      <c r="Q191" s="84"/>
      <c r="R191" s="84"/>
      <c r="S191" s="84"/>
      <c r="T191" s="85"/>
      <c r="AT191" s="15" t="s">
        <v>146</v>
      </c>
      <c r="AU191" s="15" t="s">
        <v>85</v>
      </c>
    </row>
    <row r="192" s="1" customFormat="1" ht="36" customHeight="1">
      <c r="B192" s="36"/>
      <c r="C192" s="224" t="s">
        <v>8</v>
      </c>
      <c r="D192" s="224" t="s">
        <v>140</v>
      </c>
      <c r="E192" s="225" t="s">
        <v>831</v>
      </c>
      <c r="F192" s="226" t="s">
        <v>832</v>
      </c>
      <c r="G192" s="227" t="s">
        <v>745</v>
      </c>
      <c r="H192" s="228">
        <v>90</v>
      </c>
      <c r="I192" s="229"/>
      <c r="J192" s="230">
        <f>ROUND(I192*H192,2)</f>
        <v>0</v>
      </c>
      <c r="K192" s="226" t="s">
        <v>1</v>
      </c>
      <c r="L192" s="41"/>
      <c r="M192" s="231" t="s">
        <v>1</v>
      </c>
      <c r="N192" s="232" t="s">
        <v>41</v>
      </c>
      <c r="O192" s="84"/>
      <c r="P192" s="233">
        <f>O192*H192</f>
        <v>0</v>
      </c>
      <c r="Q192" s="233">
        <v>0</v>
      </c>
      <c r="R192" s="233">
        <f>Q192*H192</f>
        <v>0</v>
      </c>
      <c r="S192" s="233">
        <v>0</v>
      </c>
      <c r="T192" s="234">
        <f>S192*H192</f>
        <v>0</v>
      </c>
      <c r="AR192" s="235" t="s">
        <v>139</v>
      </c>
      <c r="AT192" s="235" t="s">
        <v>140</v>
      </c>
      <c r="AU192" s="235" t="s">
        <v>85</v>
      </c>
      <c r="AY192" s="15" t="s">
        <v>138</v>
      </c>
      <c r="BE192" s="236">
        <f>IF(N192="základní",J192,0)</f>
        <v>0</v>
      </c>
      <c r="BF192" s="236">
        <f>IF(N192="snížená",J192,0)</f>
        <v>0</v>
      </c>
      <c r="BG192" s="236">
        <f>IF(N192="zákl. přenesená",J192,0)</f>
        <v>0</v>
      </c>
      <c r="BH192" s="236">
        <f>IF(N192="sníž. přenesená",J192,0)</f>
        <v>0</v>
      </c>
      <c r="BI192" s="236">
        <f>IF(N192="nulová",J192,0)</f>
        <v>0</v>
      </c>
      <c r="BJ192" s="15" t="s">
        <v>83</v>
      </c>
      <c r="BK192" s="236">
        <f>ROUND(I192*H192,2)</f>
        <v>0</v>
      </c>
      <c r="BL192" s="15" t="s">
        <v>139</v>
      </c>
      <c r="BM192" s="235" t="s">
        <v>833</v>
      </c>
    </row>
    <row r="193" s="1" customFormat="1">
      <c r="B193" s="36"/>
      <c r="C193" s="37"/>
      <c r="D193" s="237" t="s">
        <v>146</v>
      </c>
      <c r="E193" s="37"/>
      <c r="F193" s="238" t="s">
        <v>834</v>
      </c>
      <c r="G193" s="37"/>
      <c r="H193" s="37"/>
      <c r="I193" s="149"/>
      <c r="J193" s="37"/>
      <c r="K193" s="37"/>
      <c r="L193" s="41"/>
      <c r="M193" s="239"/>
      <c r="N193" s="84"/>
      <c r="O193" s="84"/>
      <c r="P193" s="84"/>
      <c r="Q193" s="84"/>
      <c r="R193" s="84"/>
      <c r="S193" s="84"/>
      <c r="T193" s="85"/>
      <c r="AT193" s="15" t="s">
        <v>146</v>
      </c>
      <c r="AU193" s="15" t="s">
        <v>85</v>
      </c>
    </row>
    <row r="194" s="1" customFormat="1" ht="16.5" customHeight="1">
      <c r="B194" s="36"/>
      <c r="C194" s="224" t="s">
        <v>231</v>
      </c>
      <c r="D194" s="224" t="s">
        <v>140</v>
      </c>
      <c r="E194" s="225" t="s">
        <v>835</v>
      </c>
      <c r="F194" s="226" t="s">
        <v>836</v>
      </c>
      <c r="G194" s="227" t="s">
        <v>745</v>
      </c>
      <c r="H194" s="228">
        <v>1</v>
      </c>
      <c r="I194" s="229"/>
      <c r="J194" s="230">
        <f>ROUND(I194*H194,2)</f>
        <v>0</v>
      </c>
      <c r="K194" s="226" t="s">
        <v>1</v>
      </c>
      <c r="L194" s="41"/>
      <c r="M194" s="231" t="s">
        <v>1</v>
      </c>
      <c r="N194" s="232" t="s">
        <v>41</v>
      </c>
      <c r="O194" s="84"/>
      <c r="P194" s="233">
        <f>O194*H194</f>
        <v>0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AR194" s="235" t="s">
        <v>139</v>
      </c>
      <c r="AT194" s="235" t="s">
        <v>140</v>
      </c>
      <c r="AU194" s="235" t="s">
        <v>85</v>
      </c>
      <c r="AY194" s="15" t="s">
        <v>138</v>
      </c>
      <c r="BE194" s="236">
        <f>IF(N194="základní",J194,0)</f>
        <v>0</v>
      </c>
      <c r="BF194" s="236">
        <f>IF(N194="snížená",J194,0)</f>
        <v>0</v>
      </c>
      <c r="BG194" s="236">
        <f>IF(N194="zákl. přenesená",J194,0)</f>
        <v>0</v>
      </c>
      <c r="BH194" s="236">
        <f>IF(N194="sníž. přenesená",J194,0)</f>
        <v>0</v>
      </c>
      <c r="BI194" s="236">
        <f>IF(N194="nulová",J194,0)</f>
        <v>0</v>
      </c>
      <c r="BJ194" s="15" t="s">
        <v>83</v>
      </c>
      <c r="BK194" s="236">
        <f>ROUND(I194*H194,2)</f>
        <v>0</v>
      </c>
      <c r="BL194" s="15" t="s">
        <v>139</v>
      </c>
      <c r="BM194" s="235" t="s">
        <v>837</v>
      </c>
    </row>
    <row r="195" s="1" customFormat="1">
      <c r="B195" s="36"/>
      <c r="C195" s="37"/>
      <c r="D195" s="237" t="s">
        <v>146</v>
      </c>
      <c r="E195" s="37"/>
      <c r="F195" s="238" t="s">
        <v>838</v>
      </c>
      <c r="G195" s="37"/>
      <c r="H195" s="37"/>
      <c r="I195" s="149"/>
      <c r="J195" s="37"/>
      <c r="K195" s="37"/>
      <c r="L195" s="41"/>
      <c r="M195" s="239"/>
      <c r="N195" s="84"/>
      <c r="O195" s="84"/>
      <c r="P195" s="84"/>
      <c r="Q195" s="84"/>
      <c r="R195" s="84"/>
      <c r="S195" s="84"/>
      <c r="T195" s="85"/>
      <c r="AT195" s="15" t="s">
        <v>146</v>
      </c>
      <c r="AU195" s="15" t="s">
        <v>85</v>
      </c>
    </row>
    <row r="196" s="10" customFormat="1" ht="22.8" customHeight="1">
      <c r="B196" s="210"/>
      <c r="C196" s="211"/>
      <c r="D196" s="212" t="s">
        <v>75</v>
      </c>
      <c r="E196" s="284" t="s">
        <v>839</v>
      </c>
      <c r="F196" s="284" t="s">
        <v>840</v>
      </c>
      <c r="G196" s="211"/>
      <c r="H196" s="211"/>
      <c r="I196" s="214"/>
      <c r="J196" s="285">
        <f>BK196</f>
        <v>0</v>
      </c>
      <c r="K196" s="211"/>
      <c r="L196" s="216"/>
      <c r="M196" s="217"/>
      <c r="N196" s="218"/>
      <c r="O196" s="218"/>
      <c r="P196" s="219">
        <f>SUM(P197:P198)</f>
        <v>0</v>
      </c>
      <c r="Q196" s="218"/>
      <c r="R196" s="219">
        <f>SUM(R197:R198)</f>
        <v>0</v>
      </c>
      <c r="S196" s="218"/>
      <c r="T196" s="220">
        <f>SUM(T197:T198)</f>
        <v>0</v>
      </c>
      <c r="AR196" s="221" t="s">
        <v>83</v>
      </c>
      <c r="AT196" s="222" t="s">
        <v>75</v>
      </c>
      <c r="AU196" s="222" t="s">
        <v>83</v>
      </c>
      <c r="AY196" s="221" t="s">
        <v>138</v>
      </c>
      <c r="BK196" s="223">
        <f>SUM(BK197:BK198)</f>
        <v>0</v>
      </c>
    </row>
    <row r="197" s="1" customFormat="1" ht="24" customHeight="1">
      <c r="B197" s="36"/>
      <c r="C197" s="224" t="s">
        <v>257</v>
      </c>
      <c r="D197" s="224" t="s">
        <v>140</v>
      </c>
      <c r="E197" s="225" t="s">
        <v>841</v>
      </c>
      <c r="F197" s="226" t="s">
        <v>842</v>
      </c>
      <c r="G197" s="227" t="s">
        <v>745</v>
      </c>
      <c r="H197" s="228">
        <v>1</v>
      </c>
      <c r="I197" s="229"/>
      <c r="J197" s="230">
        <f>ROUND(I197*H197,2)</f>
        <v>0</v>
      </c>
      <c r="K197" s="226" t="s">
        <v>1</v>
      </c>
      <c r="L197" s="41"/>
      <c r="M197" s="231" t="s">
        <v>1</v>
      </c>
      <c r="N197" s="232" t="s">
        <v>41</v>
      </c>
      <c r="O197" s="84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4">
        <f>S197*H197</f>
        <v>0</v>
      </c>
      <c r="AR197" s="235" t="s">
        <v>139</v>
      </c>
      <c r="AT197" s="235" t="s">
        <v>140</v>
      </c>
      <c r="AU197" s="235" t="s">
        <v>85</v>
      </c>
      <c r="AY197" s="15" t="s">
        <v>138</v>
      </c>
      <c r="BE197" s="236">
        <f>IF(N197="základní",J197,0)</f>
        <v>0</v>
      </c>
      <c r="BF197" s="236">
        <f>IF(N197="snížená",J197,0)</f>
        <v>0</v>
      </c>
      <c r="BG197" s="236">
        <f>IF(N197="zákl. přenesená",J197,0)</f>
        <v>0</v>
      </c>
      <c r="BH197" s="236">
        <f>IF(N197="sníž. přenesená",J197,0)</f>
        <v>0</v>
      </c>
      <c r="BI197" s="236">
        <f>IF(N197="nulová",J197,0)</f>
        <v>0</v>
      </c>
      <c r="BJ197" s="15" t="s">
        <v>83</v>
      </c>
      <c r="BK197" s="236">
        <f>ROUND(I197*H197,2)</f>
        <v>0</v>
      </c>
      <c r="BL197" s="15" t="s">
        <v>139</v>
      </c>
      <c r="BM197" s="235" t="s">
        <v>843</v>
      </c>
    </row>
    <row r="198" s="1" customFormat="1">
      <c r="B198" s="36"/>
      <c r="C198" s="37"/>
      <c r="D198" s="237" t="s">
        <v>146</v>
      </c>
      <c r="E198" s="37"/>
      <c r="F198" s="238" t="s">
        <v>844</v>
      </c>
      <c r="G198" s="37"/>
      <c r="H198" s="37"/>
      <c r="I198" s="149"/>
      <c r="J198" s="37"/>
      <c r="K198" s="37"/>
      <c r="L198" s="41"/>
      <c r="M198" s="239"/>
      <c r="N198" s="84"/>
      <c r="O198" s="84"/>
      <c r="P198" s="84"/>
      <c r="Q198" s="84"/>
      <c r="R198" s="84"/>
      <c r="S198" s="84"/>
      <c r="T198" s="85"/>
      <c r="AT198" s="15" t="s">
        <v>146</v>
      </c>
      <c r="AU198" s="15" t="s">
        <v>85</v>
      </c>
    </row>
    <row r="199" s="10" customFormat="1" ht="22.8" customHeight="1">
      <c r="B199" s="210"/>
      <c r="C199" s="211"/>
      <c r="D199" s="212" t="s">
        <v>75</v>
      </c>
      <c r="E199" s="284" t="s">
        <v>845</v>
      </c>
      <c r="F199" s="284" t="s">
        <v>846</v>
      </c>
      <c r="G199" s="211"/>
      <c r="H199" s="211"/>
      <c r="I199" s="214"/>
      <c r="J199" s="285">
        <f>BK199</f>
        <v>0</v>
      </c>
      <c r="K199" s="211"/>
      <c r="L199" s="216"/>
      <c r="M199" s="217"/>
      <c r="N199" s="218"/>
      <c r="O199" s="218"/>
      <c r="P199" s="219">
        <f>SUM(P200:P201)</f>
        <v>0</v>
      </c>
      <c r="Q199" s="218"/>
      <c r="R199" s="219">
        <f>SUM(R200:R201)</f>
        <v>0</v>
      </c>
      <c r="S199" s="218"/>
      <c r="T199" s="220">
        <f>SUM(T200:T201)</f>
        <v>0</v>
      </c>
      <c r="AR199" s="221" t="s">
        <v>83</v>
      </c>
      <c r="AT199" s="222" t="s">
        <v>75</v>
      </c>
      <c r="AU199" s="222" t="s">
        <v>83</v>
      </c>
      <c r="AY199" s="221" t="s">
        <v>138</v>
      </c>
      <c r="BK199" s="223">
        <f>SUM(BK200:BK201)</f>
        <v>0</v>
      </c>
    </row>
    <row r="200" s="1" customFormat="1" ht="24" customHeight="1">
      <c r="B200" s="36"/>
      <c r="C200" s="224" t="s">
        <v>264</v>
      </c>
      <c r="D200" s="224" t="s">
        <v>140</v>
      </c>
      <c r="E200" s="225" t="s">
        <v>847</v>
      </c>
      <c r="F200" s="226" t="s">
        <v>848</v>
      </c>
      <c r="G200" s="227" t="s">
        <v>745</v>
      </c>
      <c r="H200" s="228">
        <v>1</v>
      </c>
      <c r="I200" s="229"/>
      <c r="J200" s="230">
        <f>ROUND(I200*H200,2)</f>
        <v>0</v>
      </c>
      <c r="K200" s="226" t="s">
        <v>1</v>
      </c>
      <c r="L200" s="41"/>
      <c r="M200" s="231" t="s">
        <v>1</v>
      </c>
      <c r="N200" s="232" t="s">
        <v>41</v>
      </c>
      <c r="O200" s="84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AR200" s="235" t="s">
        <v>139</v>
      </c>
      <c r="AT200" s="235" t="s">
        <v>140</v>
      </c>
      <c r="AU200" s="235" t="s">
        <v>85</v>
      </c>
      <c r="AY200" s="15" t="s">
        <v>138</v>
      </c>
      <c r="BE200" s="236">
        <f>IF(N200="základní",J200,0)</f>
        <v>0</v>
      </c>
      <c r="BF200" s="236">
        <f>IF(N200="snížená",J200,0)</f>
        <v>0</v>
      </c>
      <c r="BG200" s="236">
        <f>IF(N200="zákl. přenesená",J200,0)</f>
        <v>0</v>
      </c>
      <c r="BH200" s="236">
        <f>IF(N200="sníž. přenesená",J200,0)</f>
        <v>0</v>
      </c>
      <c r="BI200" s="236">
        <f>IF(N200="nulová",J200,0)</f>
        <v>0</v>
      </c>
      <c r="BJ200" s="15" t="s">
        <v>83</v>
      </c>
      <c r="BK200" s="236">
        <f>ROUND(I200*H200,2)</f>
        <v>0</v>
      </c>
      <c r="BL200" s="15" t="s">
        <v>139</v>
      </c>
      <c r="BM200" s="235" t="s">
        <v>849</v>
      </c>
    </row>
    <row r="201" s="1" customFormat="1">
      <c r="B201" s="36"/>
      <c r="C201" s="37"/>
      <c r="D201" s="237" t="s">
        <v>146</v>
      </c>
      <c r="E201" s="37"/>
      <c r="F201" s="238" t="s">
        <v>850</v>
      </c>
      <c r="G201" s="37"/>
      <c r="H201" s="37"/>
      <c r="I201" s="149"/>
      <c r="J201" s="37"/>
      <c r="K201" s="37"/>
      <c r="L201" s="41"/>
      <c r="M201" s="239"/>
      <c r="N201" s="84"/>
      <c r="O201" s="84"/>
      <c r="P201" s="84"/>
      <c r="Q201" s="84"/>
      <c r="R201" s="84"/>
      <c r="S201" s="84"/>
      <c r="T201" s="85"/>
      <c r="AT201" s="15" t="s">
        <v>146</v>
      </c>
      <c r="AU201" s="15" t="s">
        <v>85</v>
      </c>
    </row>
    <row r="202" s="10" customFormat="1" ht="25.92" customHeight="1">
      <c r="B202" s="210"/>
      <c r="C202" s="211"/>
      <c r="D202" s="212" t="s">
        <v>75</v>
      </c>
      <c r="E202" s="213" t="s">
        <v>85</v>
      </c>
      <c r="F202" s="213" t="s">
        <v>851</v>
      </c>
      <c r="G202" s="211"/>
      <c r="H202" s="211"/>
      <c r="I202" s="214"/>
      <c r="J202" s="215">
        <f>BK202</f>
        <v>0</v>
      </c>
      <c r="K202" s="211"/>
      <c r="L202" s="216"/>
      <c r="M202" s="217"/>
      <c r="N202" s="218"/>
      <c r="O202" s="218"/>
      <c r="P202" s="219">
        <f>P203+P206+P213+P216+P219+P222+P225+P228+P231+P234+P237+P244+P247+P252</f>
        <v>0</v>
      </c>
      <c r="Q202" s="218"/>
      <c r="R202" s="219">
        <f>R203+R206+R213+R216+R219+R222+R225+R228+R231+R234+R237+R244+R247+R252</f>
        <v>0</v>
      </c>
      <c r="S202" s="218"/>
      <c r="T202" s="220">
        <f>T203+T206+T213+T216+T219+T222+T225+T228+T231+T234+T237+T244+T247+T252</f>
        <v>0</v>
      </c>
      <c r="AR202" s="221" t="s">
        <v>83</v>
      </c>
      <c r="AT202" s="222" t="s">
        <v>75</v>
      </c>
      <c r="AU202" s="222" t="s">
        <v>76</v>
      </c>
      <c r="AY202" s="221" t="s">
        <v>138</v>
      </c>
      <c r="BK202" s="223">
        <f>BK203+BK206+BK213+BK216+BK219+BK222+BK225+BK228+BK231+BK234+BK237+BK244+BK247+BK252</f>
        <v>0</v>
      </c>
    </row>
    <row r="203" s="10" customFormat="1" ht="22.8" customHeight="1">
      <c r="B203" s="210"/>
      <c r="C203" s="211"/>
      <c r="D203" s="212" t="s">
        <v>75</v>
      </c>
      <c r="E203" s="284" t="s">
        <v>852</v>
      </c>
      <c r="F203" s="284" t="s">
        <v>853</v>
      </c>
      <c r="G203" s="211"/>
      <c r="H203" s="211"/>
      <c r="I203" s="214"/>
      <c r="J203" s="285">
        <f>BK203</f>
        <v>0</v>
      </c>
      <c r="K203" s="211"/>
      <c r="L203" s="216"/>
      <c r="M203" s="217"/>
      <c r="N203" s="218"/>
      <c r="O203" s="218"/>
      <c r="P203" s="219">
        <f>SUM(P204:P205)</f>
        <v>0</v>
      </c>
      <c r="Q203" s="218"/>
      <c r="R203" s="219">
        <f>SUM(R204:R205)</f>
        <v>0</v>
      </c>
      <c r="S203" s="218"/>
      <c r="T203" s="220">
        <f>SUM(T204:T205)</f>
        <v>0</v>
      </c>
      <c r="AR203" s="221" t="s">
        <v>83</v>
      </c>
      <c r="AT203" s="222" t="s">
        <v>75</v>
      </c>
      <c r="AU203" s="222" t="s">
        <v>83</v>
      </c>
      <c r="AY203" s="221" t="s">
        <v>138</v>
      </c>
      <c r="BK203" s="223">
        <f>SUM(BK204:BK205)</f>
        <v>0</v>
      </c>
    </row>
    <row r="204" s="1" customFormat="1" ht="16.5" customHeight="1">
      <c r="B204" s="36"/>
      <c r="C204" s="224" t="s">
        <v>854</v>
      </c>
      <c r="D204" s="224" t="s">
        <v>140</v>
      </c>
      <c r="E204" s="225" t="s">
        <v>855</v>
      </c>
      <c r="F204" s="226" t="s">
        <v>856</v>
      </c>
      <c r="G204" s="227" t="s">
        <v>745</v>
      </c>
      <c r="H204" s="228">
        <v>1</v>
      </c>
      <c r="I204" s="229"/>
      <c r="J204" s="230">
        <f>ROUND(I204*H204,2)</f>
        <v>0</v>
      </c>
      <c r="K204" s="226" t="s">
        <v>1</v>
      </c>
      <c r="L204" s="41"/>
      <c r="M204" s="231" t="s">
        <v>1</v>
      </c>
      <c r="N204" s="232" t="s">
        <v>41</v>
      </c>
      <c r="O204" s="84"/>
      <c r="P204" s="233">
        <f>O204*H204</f>
        <v>0</v>
      </c>
      <c r="Q204" s="233">
        <v>0</v>
      </c>
      <c r="R204" s="233">
        <f>Q204*H204</f>
        <v>0</v>
      </c>
      <c r="S204" s="233">
        <v>0</v>
      </c>
      <c r="T204" s="234">
        <f>S204*H204</f>
        <v>0</v>
      </c>
      <c r="AR204" s="235" t="s">
        <v>139</v>
      </c>
      <c r="AT204" s="235" t="s">
        <v>140</v>
      </c>
      <c r="AU204" s="235" t="s">
        <v>85</v>
      </c>
      <c r="AY204" s="15" t="s">
        <v>138</v>
      </c>
      <c r="BE204" s="236">
        <f>IF(N204="základní",J204,0)</f>
        <v>0</v>
      </c>
      <c r="BF204" s="236">
        <f>IF(N204="snížená",J204,0)</f>
        <v>0</v>
      </c>
      <c r="BG204" s="236">
        <f>IF(N204="zákl. přenesená",J204,0)</f>
        <v>0</v>
      </c>
      <c r="BH204" s="236">
        <f>IF(N204="sníž. přenesená",J204,0)</f>
        <v>0</v>
      </c>
      <c r="BI204" s="236">
        <f>IF(N204="nulová",J204,0)</f>
        <v>0</v>
      </c>
      <c r="BJ204" s="15" t="s">
        <v>83</v>
      </c>
      <c r="BK204" s="236">
        <f>ROUND(I204*H204,2)</f>
        <v>0</v>
      </c>
      <c r="BL204" s="15" t="s">
        <v>139</v>
      </c>
      <c r="BM204" s="235" t="s">
        <v>857</v>
      </c>
    </row>
    <row r="205" s="1" customFormat="1">
      <c r="B205" s="36"/>
      <c r="C205" s="37"/>
      <c r="D205" s="237" t="s">
        <v>146</v>
      </c>
      <c r="E205" s="37"/>
      <c r="F205" s="238" t="s">
        <v>858</v>
      </c>
      <c r="G205" s="37"/>
      <c r="H205" s="37"/>
      <c r="I205" s="149"/>
      <c r="J205" s="37"/>
      <c r="K205" s="37"/>
      <c r="L205" s="41"/>
      <c r="M205" s="239"/>
      <c r="N205" s="84"/>
      <c r="O205" s="84"/>
      <c r="P205" s="84"/>
      <c r="Q205" s="84"/>
      <c r="R205" s="84"/>
      <c r="S205" s="84"/>
      <c r="T205" s="85"/>
      <c r="AT205" s="15" t="s">
        <v>146</v>
      </c>
      <c r="AU205" s="15" t="s">
        <v>85</v>
      </c>
    </row>
    <row r="206" s="10" customFormat="1" ht="22.8" customHeight="1">
      <c r="B206" s="210"/>
      <c r="C206" s="211"/>
      <c r="D206" s="212" t="s">
        <v>75</v>
      </c>
      <c r="E206" s="284" t="s">
        <v>859</v>
      </c>
      <c r="F206" s="284" t="s">
        <v>860</v>
      </c>
      <c r="G206" s="211"/>
      <c r="H206" s="211"/>
      <c r="I206" s="214"/>
      <c r="J206" s="285">
        <f>BK206</f>
        <v>0</v>
      </c>
      <c r="K206" s="211"/>
      <c r="L206" s="216"/>
      <c r="M206" s="217"/>
      <c r="N206" s="218"/>
      <c r="O206" s="218"/>
      <c r="P206" s="219">
        <f>SUM(P207:P212)</f>
        <v>0</v>
      </c>
      <c r="Q206" s="218"/>
      <c r="R206" s="219">
        <f>SUM(R207:R212)</f>
        <v>0</v>
      </c>
      <c r="S206" s="218"/>
      <c r="T206" s="220">
        <f>SUM(T207:T212)</f>
        <v>0</v>
      </c>
      <c r="AR206" s="221" t="s">
        <v>83</v>
      </c>
      <c r="AT206" s="222" t="s">
        <v>75</v>
      </c>
      <c r="AU206" s="222" t="s">
        <v>83</v>
      </c>
      <c r="AY206" s="221" t="s">
        <v>138</v>
      </c>
      <c r="BK206" s="223">
        <f>SUM(BK207:BK212)</f>
        <v>0</v>
      </c>
    </row>
    <row r="207" s="1" customFormat="1" ht="16.5" customHeight="1">
      <c r="B207" s="36"/>
      <c r="C207" s="224" t="s">
        <v>397</v>
      </c>
      <c r="D207" s="224" t="s">
        <v>140</v>
      </c>
      <c r="E207" s="225" t="s">
        <v>861</v>
      </c>
      <c r="F207" s="226" t="s">
        <v>862</v>
      </c>
      <c r="G207" s="227" t="s">
        <v>745</v>
      </c>
      <c r="H207" s="228">
        <v>1</v>
      </c>
      <c r="I207" s="229"/>
      <c r="J207" s="230">
        <f>ROUND(I207*H207,2)</f>
        <v>0</v>
      </c>
      <c r="K207" s="226" t="s">
        <v>1</v>
      </c>
      <c r="L207" s="41"/>
      <c r="M207" s="231" t="s">
        <v>1</v>
      </c>
      <c r="N207" s="232" t="s">
        <v>41</v>
      </c>
      <c r="O207" s="84"/>
      <c r="P207" s="233">
        <f>O207*H207</f>
        <v>0</v>
      </c>
      <c r="Q207" s="233">
        <v>0</v>
      </c>
      <c r="R207" s="233">
        <f>Q207*H207</f>
        <v>0</v>
      </c>
      <c r="S207" s="233">
        <v>0</v>
      </c>
      <c r="T207" s="234">
        <f>S207*H207</f>
        <v>0</v>
      </c>
      <c r="AR207" s="235" t="s">
        <v>139</v>
      </c>
      <c r="AT207" s="235" t="s">
        <v>140</v>
      </c>
      <c r="AU207" s="235" t="s">
        <v>85</v>
      </c>
      <c r="AY207" s="15" t="s">
        <v>138</v>
      </c>
      <c r="BE207" s="236">
        <f>IF(N207="základní",J207,0)</f>
        <v>0</v>
      </c>
      <c r="BF207" s="236">
        <f>IF(N207="snížená",J207,0)</f>
        <v>0</v>
      </c>
      <c r="BG207" s="236">
        <f>IF(N207="zákl. přenesená",J207,0)</f>
        <v>0</v>
      </c>
      <c r="BH207" s="236">
        <f>IF(N207="sníž. přenesená",J207,0)</f>
        <v>0</v>
      </c>
      <c r="BI207" s="236">
        <f>IF(N207="nulová",J207,0)</f>
        <v>0</v>
      </c>
      <c r="BJ207" s="15" t="s">
        <v>83</v>
      </c>
      <c r="BK207" s="236">
        <f>ROUND(I207*H207,2)</f>
        <v>0</v>
      </c>
      <c r="BL207" s="15" t="s">
        <v>139</v>
      </c>
      <c r="BM207" s="235" t="s">
        <v>863</v>
      </c>
    </row>
    <row r="208" s="1" customFormat="1">
      <c r="B208" s="36"/>
      <c r="C208" s="37"/>
      <c r="D208" s="237" t="s">
        <v>146</v>
      </c>
      <c r="E208" s="37"/>
      <c r="F208" s="238" t="s">
        <v>864</v>
      </c>
      <c r="G208" s="37"/>
      <c r="H208" s="37"/>
      <c r="I208" s="149"/>
      <c r="J208" s="37"/>
      <c r="K208" s="37"/>
      <c r="L208" s="41"/>
      <c r="M208" s="239"/>
      <c r="N208" s="84"/>
      <c r="O208" s="84"/>
      <c r="P208" s="84"/>
      <c r="Q208" s="84"/>
      <c r="R208" s="84"/>
      <c r="S208" s="84"/>
      <c r="T208" s="85"/>
      <c r="AT208" s="15" t="s">
        <v>146</v>
      </c>
      <c r="AU208" s="15" t="s">
        <v>85</v>
      </c>
    </row>
    <row r="209" s="1" customFormat="1" ht="16.5" customHeight="1">
      <c r="B209" s="36"/>
      <c r="C209" s="224" t="s">
        <v>419</v>
      </c>
      <c r="D209" s="224" t="s">
        <v>140</v>
      </c>
      <c r="E209" s="225" t="s">
        <v>865</v>
      </c>
      <c r="F209" s="226" t="s">
        <v>866</v>
      </c>
      <c r="G209" s="227" t="s">
        <v>745</v>
      </c>
      <c r="H209" s="228">
        <v>1</v>
      </c>
      <c r="I209" s="229"/>
      <c r="J209" s="230">
        <f>ROUND(I209*H209,2)</f>
        <v>0</v>
      </c>
      <c r="K209" s="226" t="s">
        <v>1</v>
      </c>
      <c r="L209" s="41"/>
      <c r="M209" s="231" t="s">
        <v>1</v>
      </c>
      <c r="N209" s="232" t="s">
        <v>41</v>
      </c>
      <c r="O209" s="84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AR209" s="235" t="s">
        <v>139</v>
      </c>
      <c r="AT209" s="235" t="s">
        <v>140</v>
      </c>
      <c r="AU209" s="235" t="s">
        <v>85</v>
      </c>
      <c r="AY209" s="15" t="s">
        <v>138</v>
      </c>
      <c r="BE209" s="236">
        <f>IF(N209="základní",J209,0)</f>
        <v>0</v>
      </c>
      <c r="BF209" s="236">
        <f>IF(N209="snížená",J209,0)</f>
        <v>0</v>
      </c>
      <c r="BG209" s="236">
        <f>IF(N209="zákl. přenesená",J209,0)</f>
        <v>0</v>
      </c>
      <c r="BH209" s="236">
        <f>IF(N209="sníž. přenesená",J209,0)</f>
        <v>0</v>
      </c>
      <c r="BI209" s="236">
        <f>IF(N209="nulová",J209,0)</f>
        <v>0</v>
      </c>
      <c r="BJ209" s="15" t="s">
        <v>83</v>
      </c>
      <c r="BK209" s="236">
        <f>ROUND(I209*H209,2)</f>
        <v>0</v>
      </c>
      <c r="BL209" s="15" t="s">
        <v>139</v>
      </c>
      <c r="BM209" s="235" t="s">
        <v>867</v>
      </c>
    </row>
    <row r="210" s="1" customFormat="1">
      <c r="B210" s="36"/>
      <c r="C210" s="37"/>
      <c r="D210" s="237" t="s">
        <v>146</v>
      </c>
      <c r="E210" s="37"/>
      <c r="F210" s="238" t="s">
        <v>868</v>
      </c>
      <c r="G210" s="37"/>
      <c r="H210" s="37"/>
      <c r="I210" s="149"/>
      <c r="J210" s="37"/>
      <c r="K210" s="37"/>
      <c r="L210" s="41"/>
      <c r="M210" s="239"/>
      <c r="N210" s="84"/>
      <c r="O210" s="84"/>
      <c r="P210" s="84"/>
      <c r="Q210" s="84"/>
      <c r="R210" s="84"/>
      <c r="S210" s="84"/>
      <c r="T210" s="85"/>
      <c r="AT210" s="15" t="s">
        <v>146</v>
      </c>
      <c r="AU210" s="15" t="s">
        <v>85</v>
      </c>
    </row>
    <row r="211" s="1" customFormat="1" ht="16.5" customHeight="1">
      <c r="B211" s="36"/>
      <c r="C211" s="224" t="s">
        <v>370</v>
      </c>
      <c r="D211" s="224" t="s">
        <v>140</v>
      </c>
      <c r="E211" s="225" t="s">
        <v>869</v>
      </c>
      <c r="F211" s="226" t="s">
        <v>870</v>
      </c>
      <c r="G211" s="227" t="s">
        <v>745</v>
      </c>
      <c r="H211" s="228">
        <v>1</v>
      </c>
      <c r="I211" s="229"/>
      <c r="J211" s="230">
        <f>ROUND(I211*H211,2)</f>
        <v>0</v>
      </c>
      <c r="K211" s="226" t="s">
        <v>1</v>
      </c>
      <c r="L211" s="41"/>
      <c r="M211" s="231" t="s">
        <v>1</v>
      </c>
      <c r="N211" s="232" t="s">
        <v>41</v>
      </c>
      <c r="O211" s="84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AR211" s="235" t="s">
        <v>139</v>
      </c>
      <c r="AT211" s="235" t="s">
        <v>140</v>
      </c>
      <c r="AU211" s="235" t="s">
        <v>85</v>
      </c>
      <c r="AY211" s="15" t="s">
        <v>138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5" t="s">
        <v>83</v>
      </c>
      <c r="BK211" s="236">
        <f>ROUND(I211*H211,2)</f>
        <v>0</v>
      </c>
      <c r="BL211" s="15" t="s">
        <v>139</v>
      </c>
      <c r="BM211" s="235" t="s">
        <v>871</v>
      </c>
    </row>
    <row r="212" s="1" customFormat="1">
      <c r="B212" s="36"/>
      <c r="C212" s="37"/>
      <c r="D212" s="237" t="s">
        <v>146</v>
      </c>
      <c r="E212" s="37"/>
      <c r="F212" s="238" t="s">
        <v>872</v>
      </c>
      <c r="G212" s="37"/>
      <c r="H212" s="37"/>
      <c r="I212" s="149"/>
      <c r="J212" s="37"/>
      <c r="K212" s="37"/>
      <c r="L212" s="41"/>
      <c r="M212" s="239"/>
      <c r="N212" s="84"/>
      <c r="O212" s="84"/>
      <c r="P212" s="84"/>
      <c r="Q212" s="84"/>
      <c r="R212" s="84"/>
      <c r="S212" s="84"/>
      <c r="T212" s="85"/>
      <c r="AT212" s="15" t="s">
        <v>146</v>
      </c>
      <c r="AU212" s="15" t="s">
        <v>85</v>
      </c>
    </row>
    <row r="213" s="10" customFormat="1" ht="22.8" customHeight="1">
      <c r="B213" s="210"/>
      <c r="C213" s="211"/>
      <c r="D213" s="212" t="s">
        <v>75</v>
      </c>
      <c r="E213" s="284" t="s">
        <v>873</v>
      </c>
      <c r="F213" s="284" t="s">
        <v>874</v>
      </c>
      <c r="G213" s="211"/>
      <c r="H213" s="211"/>
      <c r="I213" s="214"/>
      <c r="J213" s="285">
        <f>BK213</f>
        <v>0</v>
      </c>
      <c r="K213" s="211"/>
      <c r="L213" s="216"/>
      <c r="M213" s="217"/>
      <c r="N213" s="218"/>
      <c r="O213" s="218"/>
      <c r="P213" s="219">
        <f>SUM(P214:P215)</f>
        <v>0</v>
      </c>
      <c r="Q213" s="218"/>
      <c r="R213" s="219">
        <f>SUM(R214:R215)</f>
        <v>0</v>
      </c>
      <c r="S213" s="218"/>
      <c r="T213" s="220">
        <f>SUM(T214:T215)</f>
        <v>0</v>
      </c>
      <c r="AR213" s="221" t="s">
        <v>83</v>
      </c>
      <c r="AT213" s="222" t="s">
        <v>75</v>
      </c>
      <c r="AU213" s="222" t="s">
        <v>83</v>
      </c>
      <c r="AY213" s="221" t="s">
        <v>138</v>
      </c>
      <c r="BK213" s="223">
        <f>SUM(BK214:BK215)</f>
        <v>0</v>
      </c>
    </row>
    <row r="214" s="1" customFormat="1" ht="16.5" customHeight="1">
      <c r="B214" s="36"/>
      <c r="C214" s="224" t="s">
        <v>390</v>
      </c>
      <c r="D214" s="224" t="s">
        <v>140</v>
      </c>
      <c r="E214" s="225" t="s">
        <v>875</v>
      </c>
      <c r="F214" s="226" t="s">
        <v>874</v>
      </c>
      <c r="G214" s="227" t="s">
        <v>745</v>
      </c>
      <c r="H214" s="228">
        <v>1</v>
      </c>
      <c r="I214" s="229"/>
      <c r="J214" s="230">
        <f>ROUND(I214*H214,2)</f>
        <v>0</v>
      </c>
      <c r="K214" s="226" t="s">
        <v>1</v>
      </c>
      <c r="L214" s="41"/>
      <c r="M214" s="231" t="s">
        <v>1</v>
      </c>
      <c r="N214" s="232" t="s">
        <v>41</v>
      </c>
      <c r="O214" s="84"/>
      <c r="P214" s="233">
        <f>O214*H214</f>
        <v>0</v>
      </c>
      <c r="Q214" s="233">
        <v>0</v>
      </c>
      <c r="R214" s="233">
        <f>Q214*H214</f>
        <v>0</v>
      </c>
      <c r="S214" s="233">
        <v>0</v>
      </c>
      <c r="T214" s="234">
        <f>S214*H214</f>
        <v>0</v>
      </c>
      <c r="AR214" s="235" t="s">
        <v>139</v>
      </c>
      <c r="AT214" s="235" t="s">
        <v>140</v>
      </c>
      <c r="AU214" s="235" t="s">
        <v>85</v>
      </c>
      <c r="AY214" s="15" t="s">
        <v>138</v>
      </c>
      <c r="BE214" s="236">
        <f>IF(N214="základní",J214,0)</f>
        <v>0</v>
      </c>
      <c r="BF214" s="236">
        <f>IF(N214="snížená",J214,0)</f>
        <v>0</v>
      </c>
      <c r="BG214" s="236">
        <f>IF(N214="zákl. přenesená",J214,0)</f>
        <v>0</v>
      </c>
      <c r="BH214" s="236">
        <f>IF(N214="sníž. přenesená",J214,0)</f>
        <v>0</v>
      </c>
      <c r="BI214" s="236">
        <f>IF(N214="nulová",J214,0)</f>
        <v>0</v>
      </c>
      <c r="BJ214" s="15" t="s">
        <v>83</v>
      </c>
      <c r="BK214" s="236">
        <f>ROUND(I214*H214,2)</f>
        <v>0</v>
      </c>
      <c r="BL214" s="15" t="s">
        <v>139</v>
      </c>
      <c r="BM214" s="235" t="s">
        <v>876</v>
      </c>
    </row>
    <row r="215" s="1" customFormat="1">
      <c r="B215" s="36"/>
      <c r="C215" s="37"/>
      <c r="D215" s="237" t="s">
        <v>146</v>
      </c>
      <c r="E215" s="37"/>
      <c r="F215" s="238" t="s">
        <v>877</v>
      </c>
      <c r="G215" s="37"/>
      <c r="H215" s="37"/>
      <c r="I215" s="149"/>
      <c r="J215" s="37"/>
      <c r="K215" s="37"/>
      <c r="L215" s="41"/>
      <c r="M215" s="239"/>
      <c r="N215" s="84"/>
      <c r="O215" s="84"/>
      <c r="P215" s="84"/>
      <c r="Q215" s="84"/>
      <c r="R215" s="84"/>
      <c r="S215" s="84"/>
      <c r="T215" s="85"/>
      <c r="AT215" s="15" t="s">
        <v>146</v>
      </c>
      <c r="AU215" s="15" t="s">
        <v>85</v>
      </c>
    </row>
    <row r="216" s="10" customFormat="1" ht="22.8" customHeight="1">
      <c r="B216" s="210"/>
      <c r="C216" s="211"/>
      <c r="D216" s="212" t="s">
        <v>75</v>
      </c>
      <c r="E216" s="284" t="s">
        <v>878</v>
      </c>
      <c r="F216" s="284" t="s">
        <v>879</v>
      </c>
      <c r="G216" s="211"/>
      <c r="H216" s="211"/>
      <c r="I216" s="214"/>
      <c r="J216" s="285">
        <f>BK216</f>
        <v>0</v>
      </c>
      <c r="K216" s="211"/>
      <c r="L216" s="216"/>
      <c r="M216" s="217"/>
      <c r="N216" s="218"/>
      <c r="O216" s="218"/>
      <c r="P216" s="219">
        <f>SUM(P217:P218)</f>
        <v>0</v>
      </c>
      <c r="Q216" s="218"/>
      <c r="R216" s="219">
        <f>SUM(R217:R218)</f>
        <v>0</v>
      </c>
      <c r="S216" s="218"/>
      <c r="T216" s="220">
        <f>SUM(T217:T218)</f>
        <v>0</v>
      </c>
      <c r="AR216" s="221" t="s">
        <v>83</v>
      </c>
      <c r="AT216" s="222" t="s">
        <v>75</v>
      </c>
      <c r="AU216" s="222" t="s">
        <v>83</v>
      </c>
      <c r="AY216" s="221" t="s">
        <v>138</v>
      </c>
      <c r="BK216" s="223">
        <f>SUM(BK217:BK218)</f>
        <v>0</v>
      </c>
    </row>
    <row r="217" s="1" customFormat="1" ht="60" customHeight="1">
      <c r="B217" s="36"/>
      <c r="C217" s="224" t="s">
        <v>424</v>
      </c>
      <c r="D217" s="224" t="s">
        <v>140</v>
      </c>
      <c r="E217" s="225" t="s">
        <v>880</v>
      </c>
      <c r="F217" s="226" t="s">
        <v>881</v>
      </c>
      <c r="G217" s="227" t="s">
        <v>588</v>
      </c>
      <c r="H217" s="228">
        <v>90</v>
      </c>
      <c r="I217" s="229"/>
      <c r="J217" s="230">
        <f>ROUND(I217*H217,2)</f>
        <v>0</v>
      </c>
      <c r="K217" s="226" t="s">
        <v>1</v>
      </c>
      <c r="L217" s="41"/>
      <c r="M217" s="231" t="s">
        <v>1</v>
      </c>
      <c r="N217" s="232" t="s">
        <v>41</v>
      </c>
      <c r="O217" s="84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AR217" s="235" t="s">
        <v>139</v>
      </c>
      <c r="AT217" s="235" t="s">
        <v>140</v>
      </c>
      <c r="AU217" s="235" t="s">
        <v>85</v>
      </c>
      <c r="AY217" s="15" t="s">
        <v>138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5" t="s">
        <v>83</v>
      </c>
      <c r="BK217" s="236">
        <f>ROUND(I217*H217,2)</f>
        <v>0</v>
      </c>
      <c r="BL217" s="15" t="s">
        <v>139</v>
      </c>
      <c r="BM217" s="235" t="s">
        <v>882</v>
      </c>
    </row>
    <row r="218" s="1" customFormat="1">
      <c r="B218" s="36"/>
      <c r="C218" s="37"/>
      <c r="D218" s="237" t="s">
        <v>146</v>
      </c>
      <c r="E218" s="37"/>
      <c r="F218" s="238" t="s">
        <v>883</v>
      </c>
      <c r="G218" s="37"/>
      <c r="H218" s="37"/>
      <c r="I218" s="149"/>
      <c r="J218" s="37"/>
      <c r="K218" s="37"/>
      <c r="L218" s="41"/>
      <c r="M218" s="239"/>
      <c r="N218" s="84"/>
      <c r="O218" s="84"/>
      <c r="P218" s="84"/>
      <c r="Q218" s="84"/>
      <c r="R218" s="84"/>
      <c r="S218" s="84"/>
      <c r="T218" s="85"/>
      <c r="AT218" s="15" t="s">
        <v>146</v>
      </c>
      <c r="AU218" s="15" t="s">
        <v>85</v>
      </c>
    </row>
    <row r="219" s="10" customFormat="1" ht="22.8" customHeight="1">
      <c r="B219" s="210"/>
      <c r="C219" s="211"/>
      <c r="D219" s="212" t="s">
        <v>75</v>
      </c>
      <c r="E219" s="284" t="s">
        <v>884</v>
      </c>
      <c r="F219" s="284" t="s">
        <v>885</v>
      </c>
      <c r="G219" s="211"/>
      <c r="H219" s="211"/>
      <c r="I219" s="214"/>
      <c r="J219" s="285">
        <f>BK219</f>
        <v>0</v>
      </c>
      <c r="K219" s="211"/>
      <c r="L219" s="216"/>
      <c r="M219" s="217"/>
      <c r="N219" s="218"/>
      <c r="O219" s="218"/>
      <c r="P219" s="219">
        <f>SUM(P220:P221)</f>
        <v>0</v>
      </c>
      <c r="Q219" s="218"/>
      <c r="R219" s="219">
        <f>SUM(R220:R221)</f>
        <v>0</v>
      </c>
      <c r="S219" s="218"/>
      <c r="T219" s="220">
        <f>SUM(T220:T221)</f>
        <v>0</v>
      </c>
      <c r="AR219" s="221" t="s">
        <v>83</v>
      </c>
      <c r="AT219" s="222" t="s">
        <v>75</v>
      </c>
      <c r="AU219" s="222" t="s">
        <v>83</v>
      </c>
      <c r="AY219" s="221" t="s">
        <v>138</v>
      </c>
      <c r="BK219" s="223">
        <f>SUM(BK220:BK221)</f>
        <v>0</v>
      </c>
    </row>
    <row r="220" s="1" customFormat="1" ht="16.5" customHeight="1">
      <c r="B220" s="36"/>
      <c r="C220" s="224" t="s">
        <v>430</v>
      </c>
      <c r="D220" s="224" t="s">
        <v>140</v>
      </c>
      <c r="E220" s="225" t="s">
        <v>886</v>
      </c>
      <c r="F220" s="226" t="s">
        <v>887</v>
      </c>
      <c r="G220" s="227" t="s">
        <v>588</v>
      </c>
      <c r="H220" s="228">
        <v>30</v>
      </c>
      <c r="I220" s="229"/>
      <c r="J220" s="230">
        <f>ROUND(I220*H220,2)</f>
        <v>0</v>
      </c>
      <c r="K220" s="226" t="s">
        <v>1</v>
      </c>
      <c r="L220" s="41"/>
      <c r="M220" s="231" t="s">
        <v>1</v>
      </c>
      <c r="N220" s="232" t="s">
        <v>41</v>
      </c>
      <c r="O220" s="84"/>
      <c r="P220" s="233">
        <f>O220*H220</f>
        <v>0</v>
      </c>
      <c r="Q220" s="233">
        <v>0</v>
      </c>
      <c r="R220" s="233">
        <f>Q220*H220</f>
        <v>0</v>
      </c>
      <c r="S220" s="233">
        <v>0</v>
      </c>
      <c r="T220" s="234">
        <f>S220*H220</f>
        <v>0</v>
      </c>
      <c r="AR220" s="235" t="s">
        <v>139</v>
      </c>
      <c r="AT220" s="235" t="s">
        <v>140</v>
      </c>
      <c r="AU220" s="235" t="s">
        <v>85</v>
      </c>
      <c r="AY220" s="15" t="s">
        <v>138</v>
      </c>
      <c r="BE220" s="236">
        <f>IF(N220="základní",J220,0)</f>
        <v>0</v>
      </c>
      <c r="BF220" s="236">
        <f>IF(N220="snížená",J220,0)</f>
        <v>0</v>
      </c>
      <c r="BG220" s="236">
        <f>IF(N220="zákl. přenesená",J220,0)</f>
        <v>0</v>
      </c>
      <c r="BH220" s="236">
        <f>IF(N220="sníž. přenesená",J220,0)</f>
        <v>0</v>
      </c>
      <c r="BI220" s="236">
        <f>IF(N220="nulová",J220,0)</f>
        <v>0</v>
      </c>
      <c r="BJ220" s="15" t="s">
        <v>83</v>
      </c>
      <c r="BK220" s="236">
        <f>ROUND(I220*H220,2)</f>
        <v>0</v>
      </c>
      <c r="BL220" s="15" t="s">
        <v>139</v>
      </c>
      <c r="BM220" s="235" t="s">
        <v>888</v>
      </c>
    </row>
    <row r="221" s="1" customFormat="1">
      <c r="B221" s="36"/>
      <c r="C221" s="37"/>
      <c r="D221" s="237" t="s">
        <v>146</v>
      </c>
      <c r="E221" s="37"/>
      <c r="F221" s="238" t="s">
        <v>889</v>
      </c>
      <c r="G221" s="37"/>
      <c r="H221" s="37"/>
      <c r="I221" s="149"/>
      <c r="J221" s="37"/>
      <c r="K221" s="37"/>
      <c r="L221" s="41"/>
      <c r="M221" s="239"/>
      <c r="N221" s="84"/>
      <c r="O221" s="84"/>
      <c r="P221" s="84"/>
      <c r="Q221" s="84"/>
      <c r="R221" s="84"/>
      <c r="S221" s="84"/>
      <c r="T221" s="85"/>
      <c r="AT221" s="15" t="s">
        <v>146</v>
      </c>
      <c r="AU221" s="15" t="s">
        <v>85</v>
      </c>
    </row>
    <row r="222" s="10" customFormat="1" ht="22.8" customHeight="1">
      <c r="B222" s="210"/>
      <c r="C222" s="211"/>
      <c r="D222" s="212" t="s">
        <v>75</v>
      </c>
      <c r="E222" s="284" t="s">
        <v>890</v>
      </c>
      <c r="F222" s="284" t="s">
        <v>891</v>
      </c>
      <c r="G222" s="211"/>
      <c r="H222" s="211"/>
      <c r="I222" s="214"/>
      <c r="J222" s="285">
        <f>BK222</f>
        <v>0</v>
      </c>
      <c r="K222" s="211"/>
      <c r="L222" s="216"/>
      <c r="M222" s="217"/>
      <c r="N222" s="218"/>
      <c r="O222" s="218"/>
      <c r="P222" s="219">
        <f>SUM(P223:P224)</f>
        <v>0</v>
      </c>
      <c r="Q222" s="218"/>
      <c r="R222" s="219">
        <f>SUM(R223:R224)</f>
        <v>0</v>
      </c>
      <c r="S222" s="218"/>
      <c r="T222" s="220">
        <f>SUM(T223:T224)</f>
        <v>0</v>
      </c>
      <c r="AR222" s="221" t="s">
        <v>83</v>
      </c>
      <c r="AT222" s="222" t="s">
        <v>75</v>
      </c>
      <c r="AU222" s="222" t="s">
        <v>83</v>
      </c>
      <c r="AY222" s="221" t="s">
        <v>138</v>
      </c>
      <c r="BK222" s="223">
        <f>SUM(BK223:BK224)</f>
        <v>0</v>
      </c>
    </row>
    <row r="223" s="1" customFormat="1" ht="24" customHeight="1">
      <c r="B223" s="36"/>
      <c r="C223" s="224" t="s">
        <v>436</v>
      </c>
      <c r="D223" s="224" t="s">
        <v>140</v>
      </c>
      <c r="E223" s="225" t="s">
        <v>892</v>
      </c>
      <c r="F223" s="226" t="s">
        <v>893</v>
      </c>
      <c r="G223" s="227" t="s">
        <v>745</v>
      </c>
      <c r="H223" s="228">
        <v>1</v>
      </c>
      <c r="I223" s="229"/>
      <c r="J223" s="230">
        <f>ROUND(I223*H223,2)</f>
        <v>0</v>
      </c>
      <c r="K223" s="226" t="s">
        <v>1</v>
      </c>
      <c r="L223" s="41"/>
      <c r="M223" s="231" t="s">
        <v>1</v>
      </c>
      <c r="N223" s="232" t="s">
        <v>41</v>
      </c>
      <c r="O223" s="84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AR223" s="235" t="s">
        <v>139</v>
      </c>
      <c r="AT223" s="235" t="s">
        <v>140</v>
      </c>
      <c r="AU223" s="235" t="s">
        <v>85</v>
      </c>
      <c r="AY223" s="15" t="s">
        <v>138</v>
      </c>
      <c r="BE223" s="236">
        <f>IF(N223="základní",J223,0)</f>
        <v>0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5" t="s">
        <v>83</v>
      </c>
      <c r="BK223" s="236">
        <f>ROUND(I223*H223,2)</f>
        <v>0</v>
      </c>
      <c r="BL223" s="15" t="s">
        <v>139</v>
      </c>
      <c r="BM223" s="235" t="s">
        <v>894</v>
      </c>
    </row>
    <row r="224" s="1" customFormat="1">
      <c r="B224" s="36"/>
      <c r="C224" s="37"/>
      <c r="D224" s="237" t="s">
        <v>146</v>
      </c>
      <c r="E224" s="37"/>
      <c r="F224" s="238" t="s">
        <v>895</v>
      </c>
      <c r="G224" s="37"/>
      <c r="H224" s="37"/>
      <c r="I224" s="149"/>
      <c r="J224" s="37"/>
      <c r="K224" s="37"/>
      <c r="L224" s="41"/>
      <c r="M224" s="239"/>
      <c r="N224" s="84"/>
      <c r="O224" s="84"/>
      <c r="P224" s="84"/>
      <c r="Q224" s="84"/>
      <c r="R224" s="84"/>
      <c r="S224" s="84"/>
      <c r="T224" s="85"/>
      <c r="AT224" s="15" t="s">
        <v>146</v>
      </c>
      <c r="AU224" s="15" t="s">
        <v>85</v>
      </c>
    </row>
    <row r="225" s="10" customFormat="1" ht="22.8" customHeight="1">
      <c r="B225" s="210"/>
      <c r="C225" s="211"/>
      <c r="D225" s="212" t="s">
        <v>75</v>
      </c>
      <c r="E225" s="284" t="s">
        <v>896</v>
      </c>
      <c r="F225" s="284" t="s">
        <v>897</v>
      </c>
      <c r="G225" s="211"/>
      <c r="H225" s="211"/>
      <c r="I225" s="214"/>
      <c r="J225" s="285">
        <f>BK225</f>
        <v>0</v>
      </c>
      <c r="K225" s="211"/>
      <c r="L225" s="216"/>
      <c r="M225" s="217"/>
      <c r="N225" s="218"/>
      <c r="O225" s="218"/>
      <c r="P225" s="219">
        <f>SUM(P226:P227)</f>
        <v>0</v>
      </c>
      <c r="Q225" s="218"/>
      <c r="R225" s="219">
        <f>SUM(R226:R227)</f>
        <v>0</v>
      </c>
      <c r="S225" s="218"/>
      <c r="T225" s="220">
        <f>SUM(T226:T227)</f>
        <v>0</v>
      </c>
      <c r="AR225" s="221" t="s">
        <v>83</v>
      </c>
      <c r="AT225" s="222" t="s">
        <v>75</v>
      </c>
      <c r="AU225" s="222" t="s">
        <v>83</v>
      </c>
      <c r="AY225" s="221" t="s">
        <v>138</v>
      </c>
      <c r="BK225" s="223">
        <f>SUM(BK226:BK227)</f>
        <v>0</v>
      </c>
    </row>
    <row r="226" s="1" customFormat="1" ht="36" customHeight="1">
      <c r="B226" s="36"/>
      <c r="C226" s="224" t="s">
        <v>898</v>
      </c>
      <c r="D226" s="224" t="s">
        <v>140</v>
      </c>
      <c r="E226" s="225" t="s">
        <v>899</v>
      </c>
      <c r="F226" s="226" t="s">
        <v>900</v>
      </c>
      <c r="G226" s="227" t="s">
        <v>745</v>
      </c>
      <c r="H226" s="228">
        <v>1</v>
      </c>
      <c r="I226" s="229"/>
      <c r="J226" s="230">
        <f>ROUND(I226*H226,2)</f>
        <v>0</v>
      </c>
      <c r="K226" s="226" t="s">
        <v>1</v>
      </c>
      <c r="L226" s="41"/>
      <c r="M226" s="231" t="s">
        <v>1</v>
      </c>
      <c r="N226" s="232" t="s">
        <v>41</v>
      </c>
      <c r="O226" s="84"/>
      <c r="P226" s="233">
        <f>O226*H226</f>
        <v>0</v>
      </c>
      <c r="Q226" s="233">
        <v>0</v>
      </c>
      <c r="R226" s="233">
        <f>Q226*H226</f>
        <v>0</v>
      </c>
      <c r="S226" s="233">
        <v>0</v>
      </c>
      <c r="T226" s="234">
        <f>S226*H226</f>
        <v>0</v>
      </c>
      <c r="AR226" s="235" t="s">
        <v>139</v>
      </c>
      <c r="AT226" s="235" t="s">
        <v>140</v>
      </c>
      <c r="AU226" s="235" t="s">
        <v>85</v>
      </c>
      <c r="AY226" s="15" t="s">
        <v>138</v>
      </c>
      <c r="BE226" s="236">
        <f>IF(N226="základní",J226,0)</f>
        <v>0</v>
      </c>
      <c r="BF226" s="236">
        <f>IF(N226="snížená",J226,0)</f>
        <v>0</v>
      </c>
      <c r="BG226" s="236">
        <f>IF(N226="zákl. přenesená",J226,0)</f>
        <v>0</v>
      </c>
      <c r="BH226" s="236">
        <f>IF(N226="sníž. přenesená",J226,0)</f>
        <v>0</v>
      </c>
      <c r="BI226" s="236">
        <f>IF(N226="nulová",J226,0)</f>
        <v>0</v>
      </c>
      <c r="BJ226" s="15" t="s">
        <v>83</v>
      </c>
      <c r="BK226" s="236">
        <f>ROUND(I226*H226,2)</f>
        <v>0</v>
      </c>
      <c r="BL226" s="15" t="s">
        <v>139</v>
      </c>
      <c r="BM226" s="235" t="s">
        <v>901</v>
      </c>
    </row>
    <row r="227" s="1" customFormat="1">
      <c r="B227" s="36"/>
      <c r="C227" s="37"/>
      <c r="D227" s="237" t="s">
        <v>146</v>
      </c>
      <c r="E227" s="37"/>
      <c r="F227" s="238" t="s">
        <v>902</v>
      </c>
      <c r="G227" s="37"/>
      <c r="H227" s="37"/>
      <c r="I227" s="149"/>
      <c r="J227" s="37"/>
      <c r="K227" s="37"/>
      <c r="L227" s="41"/>
      <c r="M227" s="239"/>
      <c r="N227" s="84"/>
      <c r="O227" s="84"/>
      <c r="P227" s="84"/>
      <c r="Q227" s="84"/>
      <c r="R227" s="84"/>
      <c r="S227" s="84"/>
      <c r="T227" s="85"/>
      <c r="AT227" s="15" t="s">
        <v>146</v>
      </c>
      <c r="AU227" s="15" t="s">
        <v>85</v>
      </c>
    </row>
    <row r="228" s="10" customFormat="1" ht="22.8" customHeight="1">
      <c r="B228" s="210"/>
      <c r="C228" s="211"/>
      <c r="D228" s="212" t="s">
        <v>75</v>
      </c>
      <c r="E228" s="284" t="s">
        <v>903</v>
      </c>
      <c r="F228" s="284" t="s">
        <v>904</v>
      </c>
      <c r="G228" s="211"/>
      <c r="H228" s="211"/>
      <c r="I228" s="214"/>
      <c r="J228" s="285">
        <f>BK228</f>
        <v>0</v>
      </c>
      <c r="K228" s="211"/>
      <c r="L228" s="216"/>
      <c r="M228" s="217"/>
      <c r="N228" s="218"/>
      <c r="O228" s="218"/>
      <c r="P228" s="219">
        <f>SUM(P229:P230)</f>
        <v>0</v>
      </c>
      <c r="Q228" s="218"/>
      <c r="R228" s="219">
        <f>SUM(R229:R230)</f>
        <v>0</v>
      </c>
      <c r="S228" s="218"/>
      <c r="T228" s="220">
        <f>SUM(T229:T230)</f>
        <v>0</v>
      </c>
      <c r="AR228" s="221" t="s">
        <v>83</v>
      </c>
      <c r="AT228" s="222" t="s">
        <v>75</v>
      </c>
      <c r="AU228" s="222" t="s">
        <v>83</v>
      </c>
      <c r="AY228" s="221" t="s">
        <v>138</v>
      </c>
      <c r="BK228" s="223">
        <f>SUM(BK229:BK230)</f>
        <v>0</v>
      </c>
    </row>
    <row r="229" s="1" customFormat="1" ht="24" customHeight="1">
      <c r="B229" s="36"/>
      <c r="C229" s="224" t="s">
        <v>905</v>
      </c>
      <c r="D229" s="224" t="s">
        <v>140</v>
      </c>
      <c r="E229" s="225" t="s">
        <v>906</v>
      </c>
      <c r="F229" s="226" t="s">
        <v>907</v>
      </c>
      <c r="G229" s="227" t="s">
        <v>745</v>
      </c>
      <c r="H229" s="228">
        <v>1</v>
      </c>
      <c r="I229" s="229"/>
      <c r="J229" s="230">
        <f>ROUND(I229*H229,2)</f>
        <v>0</v>
      </c>
      <c r="K229" s="226" t="s">
        <v>1</v>
      </c>
      <c r="L229" s="41"/>
      <c r="M229" s="231" t="s">
        <v>1</v>
      </c>
      <c r="N229" s="232" t="s">
        <v>41</v>
      </c>
      <c r="O229" s="84"/>
      <c r="P229" s="233">
        <f>O229*H229</f>
        <v>0</v>
      </c>
      <c r="Q229" s="233">
        <v>0</v>
      </c>
      <c r="R229" s="233">
        <f>Q229*H229</f>
        <v>0</v>
      </c>
      <c r="S229" s="233">
        <v>0</v>
      </c>
      <c r="T229" s="234">
        <f>S229*H229</f>
        <v>0</v>
      </c>
      <c r="AR229" s="235" t="s">
        <v>139</v>
      </c>
      <c r="AT229" s="235" t="s">
        <v>140</v>
      </c>
      <c r="AU229" s="235" t="s">
        <v>85</v>
      </c>
      <c r="AY229" s="15" t="s">
        <v>138</v>
      </c>
      <c r="BE229" s="236">
        <f>IF(N229="základní",J229,0)</f>
        <v>0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5" t="s">
        <v>83</v>
      </c>
      <c r="BK229" s="236">
        <f>ROUND(I229*H229,2)</f>
        <v>0</v>
      </c>
      <c r="BL229" s="15" t="s">
        <v>139</v>
      </c>
      <c r="BM229" s="235" t="s">
        <v>908</v>
      </c>
    </row>
    <row r="230" s="1" customFormat="1">
      <c r="B230" s="36"/>
      <c r="C230" s="37"/>
      <c r="D230" s="237" t="s">
        <v>146</v>
      </c>
      <c r="E230" s="37"/>
      <c r="F230" s="238" t="s">
        <v>909</v>
      </c>
      <c r="G230" s="37"/>
      <c r="H230" s="37"/>
      <c r="I230" s="149"/>
      <c r="J230" s="37"/>
      <c r="K230" s="37"/>
      <c r="L230" s="41"/>
      <c r="M230" s="239"/>
      <c r="N230" s="84"/>
      <c r="O230" s="84"/>
      <c r="P230" s="84"/>
      <c r="Q230" s="84"/>
      <c r="R230" s="84"/>
      <c r="S230" s="84"/>
      <c r="T230" s="85"/>
      <c r="AT230" s="15" t="s">
        <v>146</v>
      </c>
      <c r="AU230" s="15" t="s">
        <v>85</v>
      </c>
    </row>
    <row r="231" s="10" customFormat="1" ht="22.8" customHeight="1">
      <c r="B231" s="210"/>
      <c r="C231" s="211"/>
      <c r="D231" s="212" t="s">
        <v>75</v>
      </c>
      <c r="E231" s="284" t="s">
        <v>910</v>
      </c>
      <c r="F231" s="284" t="s">
        <v>911</v>
      </c>
      <c r="G231" s="211"/>
      <c r="H231" s="211"/>
      <c r="I231" s="214"/>
      <c r="J231" s="285">
        <f>BK231</f>
        <v>0</v>
      </c>
      <c r="K231" s="211"/>
      <c r="L231" s="216"/>
      <c r="M231" s="217"/>
      <c r="N231" s="218"/>
      <c r="O231" s="218"/>
      <c r="P231" s="219">
        <f>SUM(P232:P233)</f>
        <v>0</v>
      </c>
      <c r="Q231" s="218"/>
      <c r="R231" s="219">
        <f>SUM(R232:R233)</f>
        <v>0</v>
      </c>
      <c r="S231" s="218"/>
      <c r="T231" s="220">
        <f>SUM(T232:T233)</f>
        <v>0</v>
      </c>
      <c r="AR231" s="221" t="s">
        <v>83</v>
      </c>
      <c r="AT231" s="222" t="s">
        <v>75</v>
      </c>
      <c r="AU231" s="222" t="s">
        <v>83</v>
      </c>
      <c r="AY231" s="221" t="s">
        <v>138</v>
      </c>
      <c r="BK231" s="223">
        <f>SUM(BK232:BK233)</f>
        <v>0</v>
      </c>
    </row>
    <row r="232" s="1" customFormat="1" ht="16.5" customHeight="1">
      <c r="B232" s="36"/>
      <c r="C232" s="224" t="s">
        <v>912</v>
      </c>
      <c r="D232" s="224" t="s">
        <v>140</v>
      </c>
      <c r="E232" s="225" t="s">
        <v>913</v>
      </c>
      <c r="F232" s="226" t="s">
        <v>914</v>
      </c>
      <c r="G232" s="227" t="s">
        <v>745</v>
      </c>
      <c r="H232" s="228">
        <v>1</v>
      </c>
      <c r="I232" s="229"/>
      <c r="J232" s="230">
        <f>ROUND(I232*H232,2)</f>
        <v>0</v>
      </c>
      <c r="K232" s="226" t="s">
        <v>1</v>
      </c>
      <c r="L232" s="41"/>
      <c r="M232" s="231" t="s">
        <v>1</v>
      </c>
      <c r="N232" s="232" t="s">
        <v>41</v>
      </c>
      <c r="O232" s="84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AR232" s="235" t="s">
        <v>139</v>
      </c>
      <c r="AT232" s="235" t="s">
        <v>140</v>
      </c>
      <c r="AU232" s="235" t="s">
        <v>85</v>
      </c>
      <c r="AY232" s="15" t="s">
        <v>138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5" t="s">
        <v>83</v>
      </c>
      <c r="BK232" s="236">
        <f>ROUND(I232*H232,2)</f>
        <v>0</v>
      </c>
      <c r="BL232" s="15" t="s">
        <v>139</v>
      </c>
      <c r="BM232" s="235" t="s">
        <v>915</v>
      </c>
    </row>
    <row r="233" s="1" customFormat="1">
      <c r="B233" s="36"/>
      <c r="C233" s="37"/>
      <c r="D233" s="237" t="s">
        <v>146</v>
      </c>
      <c r="E233" s="37"/>
      <c r="F233" s="238" t="s">
        <v>916</v>
      </c>
      <c r="G233" s="37"/>
      <c r="H233" s="37"/>
      <c r="I233" s="149"/>
      <c r="J233" s="37"/>
      <c r="K233" s="37"/>
      <c r="L233" s="41"/>
      <c r="M233" s="239"/>
      <c r="N233" s="84"/>
      <c r="O233" s="84"/>
      <c r="P233" s="84"/>
      <c r="Q233" s="84"/>
      <c r="R233" s="84"/>
      <c r="S233" s="84"/>
      <c r="T233" s="85"/>
      <c r="AT233" s="15" t="s">
        <v>146</v>
      </c>
      <c r="AU233" s="15" t="s">
        <v>85</v>
      </c>
    </row>
    <row r="234" s="10" customFormat="1" ht="22.8" customHeight="1">
      <c r="B234" s="210"/>
      <c r="C234" s="211"/>
      <c r="D234" s="212" t="s">
        <v>75</v>
      </c>
      <c r="E234" s="284" t="s">
        <v>917</v>
      </c>
      <c r="F234" s="284" t="s">
        <v>918</v>
      </c>
      <c r="G234" s="211"/>
      <c r="H234" s="211"/>
      <c r="I234" s="214"/>
      <c r="J234" s="285">
        <f>BK234</f>
        <v>0</v>
      </c>
      <c r="K234" s="211"/>
      <c r="L234" s="216"/>
      <c r="M234" s="217"/>
      <c r="N234" s="218"/>
      <c r="O234" s="218"/>
      <c r="P234" s="219">
        <f>SUM(P235:P236)</f>
        <v>0</v>
      </c>
      <c r="Q234" s="218"/>
      <c r="R234" s="219">
        <f>SUM(R235:R236)</f>
        <v>0</v>
      </c>
      <c r="S234" s="218"/>
      <c r="T234" s="220">
        <f>SUM(T235:T236)</f>
        <v>0</v>
      </c>
      <c r="AR234" s="221" t="s">
        <v>83</v>
      </c>
      <c r="AT234" s="222" t="s">
        <v>75</v>
      </c>
      <c r="AU234" s="222" t="s">
        <v>83</v>
      </c>
      <c r="AY234" s="221" t="s">
        <v>138</v>
      </c>
      <c r="BK234" s="223">
        <f>SUM(BK235:BK236)</f>
        <v>0</v>
      </c>
    </row>
    <row r="235" s="1" customFormat="1" ht="24" customHeight="1">
      <c r="B235" s="36"/>
      <c r="C235" s="224" t="s">
        <v>306</v>
      </c>
      <c r="D235" s="224" t="s">
        <v>140</v>
      </c>
      <c r="E235" s="225" t="s">
        <v>919</v>
      </c>
      <c r="F235" s="226" t="s">
        <v>920</v>
      </c>
      <c r="G235" s="227" t="s">
        <v>745</v>
      </c>
      <c r="H235" s="228">
        <v>1</v>
      </c>
      <c r="I235" s="229"/>
      <c r="J235" s="230">
        <f>ROUND(I235*H235,2)</f>
        <v>0</v>
      </c>
      <c r="K235" s="226" t="s">
        <v>1</v>
      </c>
      <c r="L235" s="41"/>
      <c r="M235" s="231" t="s">
        <v>1</v>
      </c>
      <c r="N235" s="232" t="s">
        <v>41</v>
      </c>
      <c r="O235" s="84"/>
      <c r="P235" s="233">
        <f>O235*H235</f>
        <v>0</v>
      </c>
      <c r="Q235" s="233">
        <v>0</v>
      </c>
      <c r="R235" s="233">
        <f>Q235*H235</f>
        <v>0</v>
      </c>
      <c r="S235" s="233">
        <v>0</v>
      </c>
      <c r="T235" s="234">
        <f>S235*H235</f>
        <v>0</v>
      </c>
      <c r="AR235" s="235" t="s">
        <v>139</v>
      </c>
      <c r="AT235" s="235" t="s">
        <v>140</v>
      </c>
      <c r="AU235" s="235" t="s">
        <v>85</v>
      </c>
      <c r="AY235" s="15" t="s">
        <v>138</v>
      </c>
      <c r="BE235" s="236">
        <f>IF(N235="základní",J235,0)</f>
        <v>0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5" t="s">
        <v>83</v>
      </c>
      <c r="BK235" s="236">
        <f>ROUND(I235*H235,2)</f>
        <v>0</v>
      </c>
      <c r="BL235" s="15" t="s">
        <v>139</v>
      </c>
      <c r="BM235" s="235" t="s">
        <v>921</v>
      </c>
    </row>
    <row r="236" s="1" customFormat="1">
      <c r="B236" s="36"/>
      <c r="C236" s="37"/>
      <c r="D236" s="237" t="s">
        <v>146</v>
      </c>
      <c r="E236" s="37"/>
      <c r="F236" s="238" t="s">
        <v>922</v>
      </c>
      <c r="G236" s="37"/>
      <c r="H236" s="37"/>
      <c r="I236" s="149"/>
      <c r="J236" s="37"/>
      <c r="K236" s="37"/>
      <c r="L236" s="41"/>
      <c r="M236" s="239"/>
      <c r="N236" s="84"/>
      <c r="O236" s="84"/>
      <c r="P236" s="84"/>
      <c r="Q236" s="84"/>
      <c r="R236" s="84"/>
      <c r="S236" s="84"/>
      <c r="T236" s="85"/>
      <c r="AT236" s="15" t="s">
        <v>146</v>
      </c>
      <c r="AU236" s="15" t="s">
        <v>85</v>
      </c>
    </row>
    <row r="237" s="10" customFormat="1" ht="22.8" customHeight="1">
      <c r="B237" s="210"/>
      <c r="C237" s="211"/>
      <c r="D237" s="212" t="s">
        <v>75</v>
      </c>
      <c r="E237" s="284" t="s">
        <v>923</v>
      </c>
      <c r="F237" s="284" t="s">
        <v>923</v>
      </c>
      <c r="G237" s="211"/>
      <c r="H237" s="211"/>
      <c r="I237" s="214"/>
      <c r="J237" s="285">
        <f>BK237</f>
        <v>0</v>
      </c>
      <c r="K237" s="211"/>
      <c r="L237" s="216"/>
      <c r="M237" s="217"/>
      <c r="N237" s="218"/>
      <c r="O237" s="218"/>
      <c r="P237" s="219">
        <f>SUM(P238:P243)</f>
        <v>0</v>
      </c>
      <c r="Q237" s="218"/>
      <c r="R237" s="219">
        <f>SUM(R238:R243)</f>
        <v>0</v>
      </c>
      <c r="S237" s="218"/>
      <c r="T237" s="220">
        <f>SUM(T238:T243)</f>
        <v>0</v>
      </c>
      <c r="AR237" s="221" t="s">
        <v>83</v>
      </c>
      <c r="AT237" s="222" t="s">
        <v>75</v>
      </c>
      <c r="AU237" s="222" t="s">
        <v>83</v>
      </c>
      <c r="AY237" s="221" t="s">
        <v>138</v>
      </c>
      <c r="BK237" s="223">
        <f>SUM(BK238:BK243)</f>
        <v>0</v>
      </c>
    </row>
    <row r="238" s="1" customFormat="1" ht="16.5" customHeight="1">
      <c r="B238" s="36"/>
      <c r="C238" s="224" t="s">
        <v>320</v>
      </c>
      <c r="D238" s="224" t="s">
        <v>140</v>
      </c>
      <c r="E238" s="225" t="s">
        <v>924</v>
      </c>
      <c r="F238" s="226" t="s">
        <v>925</v>
      </c>
      <c r="G238" s="227" t="s">
        <v>745</v>
      </c>
      <c r="H238" s="228">
        <v>1</v>
      </c>
      <c r="I238" s="229"/>
      <c r="J238" s="230">
        <f>ROUND(I238*H238,2)</f>
        <v>0</v>
      </c>
      <c r="K238" s="226" t="s">
        <v>1</v>
      </c>
      <c r="L238" s="41"/>
      <c r="M238" s="231" t="s">
        <v>1</v>
      </c>
      <c r="N238" s="232" t="s">
        <v>41</v>
      </c>
      <c r="O238" s="84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AR238" s="235" t="s">
        <v>139</v>
      </c>
      <c r="AT238" s="235" t="s">
        <v>140</v>
      </c>
      <c r="AU238" s="235" t="s">
        <v>85</v>
      </c>
      <c r="AY238" s="15" t="s">
        <v>138</v>
      </c>
      <c r="BE238" s="236">
        <f>IF(N238="základní",J238,0)</f>
        <v>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5" t="s">
        <v>83</v>
      </c>
      <c r="BK238" s="236">
        <f>ROUND(I238*H238,2)</f>
        <v>0</v>
      </c>
      <c r="BL238" s="15" t="s">
        <v>139</v>
      </c>
      <c r="BM238" s="235" t="s">
        <v>926</v>
      </c>
    </row>
    <row r="239" s="1" customFormat="1">
      <c r="B239" s="36"/>
      <c r="C239" s="37"/>
      <c r="D239" s="237" t="s">
        <v>146</v>
      </c>
      <c r="E239" s="37"/>
      <c r="F239" s="238" t="s">
        <v>927</v>
      </c>
      <c r="G239" s="37"/>
      <c r="H239" s="37"/>
      <c r="I239" s="149"/>
      <c r="J239" s="37"/>
      <c r="K239" s="37"/>
      <c r="L239" s="41"/>
      <c r="M239" s="239"/>
      <c r="N239" s="84"/>
      <c r="O239" s="84"/>
      <c r="P239" s="84"/>
      <c r="Q239" s="84"/>
      <c r="R239" s="84"/>
      <c r="S239" s="84"/>
      <c r="T239" s="85"/>
      <c r="AT239" s="15" t="s">
        <v>146</v>
      </c>
      <c r="AU239" s="15" t="s">
        <v>85</v>
      </c>
    </row>
    <row r="240" s="1" customFormat="1" ht="16.5" customHeight="1">
      <c r="B240" s="36"/>
      <c r="C240" s="224" t="s">
        <v>325</v>
      </c>
      <c r="D240" s="224" t="s">
        <v>140</v>
      </c>
      <c r="E240" s="225" t="s">
        <v>928</v>
      </c>
      <c r="F240" s="226" t="s">
        <v>929</v>
      </c>
      <c r="G240" s="227" t="s">
        <v>745</v>
      </c>
      <c r="H240" s="228">
        <v>1</v>
      </c>
      <c r="I240" s="229"/>
      <c r="J240" s="230">
        <f>ROUND(I240*H240,2)</f>
        <v>0</v>
      </c>
      <c r="K240" s="226" t="s">
        <v>1</v>
      </c>
      <c r="L240" s="41"/>
      <c r="M240" s="231" t="s">
        <v>1</v>
      </c>
      <c r="N240" s="232" t="s">
        <v>41</v>
      </c>
      <c r="O240" s="84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AR240" s="235" t="s">
        <v>139</v>
      </c>
      <c r="AT240" s="235" t="s">
        <v>140</v>
      </c>
      <c r="AU240" s="235" t="s">
        <v>85</v>
      </c>
      <c r="AY240" s="15" t="s">
        <v>138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5" t="s">
        <v>83</v>
      </c>
      <c r="BK240" s="236">
        <f>ROUND(I240*H240,2)</f>
        <v>0</v>
      </c>
      <c r="BL240" s="15" t="s">
        <v>139</v>
      </c>
      <c r="BM240" s="235" t="s">
        <v>930</v>
      </c>
    </row>
    <row r="241" s="1" customFormat="1">
      <c r="B241" s="36"/>
      <c r="C241" s="37"/>
      <c r="D241" s="237" t="s">
        <v>146</v>
      </c>
      <c r="E241" s="37"/>
      <c r="F241" s="238" t="s">
        <v>931</v>
      </c>
      <c r="G241" s="37"/>
      <c r="H241" s="37"/>
      <c r="I241" s="149"/>
      <c r="J241" s="37"/>
      <c r="K241" s="37"/>
      <c r="L241" s="41"/>
      <c r="M241" s="239"/>
      <c r="N241" s="84"/>
      <c r="O241" s="84"/>
      <c r="P241" s="84"/>
      <c r="Q241" s="84"/>
      <c r="R241" s="84"/>
      <c r="S241" s="84"/>
      <c r="T241" s="85"/>
      <c r="AT241" s="15" t="s">
        <v>146</v>
      </c>
      <c r="AU241" s="15" t="s">
        <v>85</v>
      </c>
    </row>
    <row r="242" s="1" customFormat="1" ht="36" customHeight="1">
      <c r="B242" s="36"/>
      <c r="C242" s="224" t="s">
        <v>334</v>
      </c>
      <c r="D242" s="224" t="s">
        <v>140</v>
      </c>
      <c r="E242" s="225" t="s">
        <v>932</v>
      </c>
      <c r="F242" s="226" t="s">
        <v>933</v>
      </c>
      <c r="G242" s="227" t="s">
        <v>745</v>
      </c>
      <c r="H242" s="228">
        <v>1</v>
      </c>
      <c r="I242" s="229"/>
      <c r="J242" s="230">
        <f>ROUND(I242*H242,2)</f>
        <v>0</v>
      </c>
      <c r="K242" s="226" t="s">
        <v>1</v>
      </c>
      <c r="L242" s="41"/>
      <c r="M242" s="231" t="s">
        <v>1</v>
      </c>
      <c r="N242" s="232" t="s">
        <v>41</v>
      </c>
      <c r="O242" s="84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AR242" s="235" t="s">
        <v>139</v>
      </c>
      <c r="AT242" s="235" t="s">
        <v>140</v>
      </c>
      <c r="AU242" s="235" t="s">
        <v>85</v>
      </c>
      <c r="AY242" s="15" t="s">
        <v>138</v>
      </c>
      <c r="BE242" s="236">
        <f>IF(N242="základní",J242,0)</f>
        <v>0</v>
      </c>
      <c r="BF242" s="236">
        <f>IF(N242="snížená",J242,0)</f>
        <v>0</v>
      </c>
      <c r="BG242" s="236">
        <f>IF(N242="zákl. přenesená",J242,0)</f>
        <v>0</v>
      </c>
      <c r="BH242" s="236">
        <f>IF(N242="sníž. přenesená",J242,0)</f>
        <v>0</v>
      </c>
      <c r="BI242" s="236">
        <f>IF(N242="nulová",J242,0)</f>
        <v>0</v>
      </c>
      <c r="BJ242" s="15" t="s">
        <v>83</v>
      </c>
      <c r="BK242" s="236">
        <f>ROUND(I242*H242,2)</f>
        <v>0</v>
      </c>
      <c r="BL242" s="15" t="s">
        <v>139</v>
      </c>
      <c r="BM242" s="235" t="s">
        <v>934</v>
      </c>
    </row>
    <row r="243" s="1" customFormat="1">
      <c r="B243" s="36"/>
      <c r="C243" s="37"/>
      <c r="D243" s="237" t="s">
        <v>146</v>
      </c>
      <c r="E243" s="37"/>
      <c r="F243" s="238" t="s">
        <v>935</v>
      </c>
      <c r="G243" s="37"/>
      <c r="H243" s="37"/>
      <c r="I243" s="149"/>
      <c r="J243" s="37"/>
      <c r="K243" s="37"/>
      <c r="L243" s="41"/>
      <c r="M243" s="239"/>
      <c r="N243" s="84"/>
      <c r="O243" s="84"/>
      <c r="P243" s="84"/>
      <c r="Q243" s="84"/>
      <c r="R243" s="84"/>
      <c r="S243" s="84"/>
      <c r="T243" s="85"/>
      <c r="AT243" s="15" t="s">
        <v>146</v>
      </c>
      <c r="AU243" s="15" t="s">
        <v>85</v>
      </c>
    </row>
    <row r="244" s="10" customFormat="1" ht="22.8" customHeight="1">
      <c r="B244" s="210"/>
      <c r="C244" s="211"/>
      <c r="D244" s="212" t="s">
        <v>75</v>
      </c>
      <c r="E244" s="284" t="s">
        <v>936</v>
      </c>
      <c r="F244" s="284" t="s">
        <v>937</v>
      </c>
      <c r="G244" s="211"/>
      <c r="H244" s="211"/>
      <c r="I244" s="214"/>
      <c r="J244" s="285">
        <f>BK244</f>
        <v>0</v>
      </c>
      <c r="K244" s="211"/>
      <c r="L244" s="216"/>
      <c r="M244" s="217"/>
      <c r="N244" s="218"/>
      <c r="O244" s="218"/>
      <c r="P244" s="219">
        <f>SUM(P245:P246)</f>
        <v>0</v>
      </c>
      <c r="Q244" s="218"/>
      <c r="R244" s="219">
        <f>SUM(R245:R246)</f>
        <v>0</v>
      </c>
      <c r="S244" s="218"/>
      <c r="T244" s="220">
        <f>SUM(T245:T246)</f>
        <v>0</v>
      </c>
      <c r="AR244" s="221" t="s">
        <v>83</v>
      </c>
      <c r="AT244" s="222" t="s">
        <v>75</v>
      </c>
      <c r="AU244" s="222" t="s">
        <v>83</v>
      </c>
      <c r="AY244" s="221" t="s">
        <v>138</v>
      </c>
      <c r="BK244" s="223">
        <f>SUM(BK245:BK246)</f>
        <v>0</v>
      </c>
    </row>
    <row r="245" s="1" customFormat="1" ht="24" customHeight="1">
      <c r="B245" s="36"/>
      <c r="C245" s="224" t="s">
        <v>340</v>
      </c>
      <c r="D245" s="224" t="s">
        <v>140</v>
      </c>
      <c r="E245" s="225" t="s">
        <v>938</v>
      </c>
      <c r="F245" s="226" t="s">
        <v>939</v>
      </c>
      <c r="G245" s="227" t="s">
        <v>745</v>
      </c>
      <c r="H245" s="228">
        <v>1</v>
      </c>
      <c r="I245" s="229"/>
      <c r="J245" s="230">
        <f>ROUND(I245*H245,2)</f>
        <v>0</v>
      </c>
      <c r="K245" s="226" t="s">
        <v>1</v>
      </c>
      <c r="L245" s="41"/>
      <c r="M245" s="231" t="s">
        <v>1</v>
      </c>
      <c r="N245" s="232" t="s">
        <v>41</v>
      </c>
      <c r="O245" s="84"/>
      <c r="P245" s="233">
        <f>O245*H245</f>
        <v>0</v>
      </c>
      <c r="Q245" s="233">
        <v>0</v>
      </c>
      <c r="R245" s="233">
        <f>Q245*H245</f>
        <v>0</v>
      </c>
      <c r="S245" s="233">
        <v>0</v>
      </c>
      <c r="T245" s="234">
        <f>S245*H245</f>
        <v>0</v>
      </c>
      <c r="AR245" s="235" t="s">
        <v>139</v>
      </c>
      <c r="AT245" s="235" t="s">
        <v>140</v>
      </c>
      <c r="AU245" s="235" t="s">
        <v>85</v>
      </c>
      <c r="AY245" s="15" t="s">
        <v>138</v>
      </c>
      <c r="BE245" s="236">
        <f>IF(N245="základní",J245,0)</f>
        <v>0</v>
      </c>
      <c r="BF245" s="236">
        <f>IF(N245="snížená",J245,0)</f>
        <v>0</v>
      </c>
      <c r="BG245" s="236">
        <f>IF(N245="zákl. přenesená",J245,0)</f>
        <v>0</v>
      </c>
      <c r="BH245" s="236">
        <f>IF(N245="sníž. přenesená",J245,0)</f>
        <v>0</v>
      </c>
      <c r="BI245" s="236">
        <f>IF(N245="nulová",J245,0)</f>
        <v>0</v>
      </c>
      <c r="BJ245" s="15" t="s">
        <v>83</v>
      </c>
      <c r="BK245" s="236">
        <f>ROUND(I245*H245,2)</f>
        <v>0</v>
      </c>
      <c r="BL245" s="15" t="s">
        <v>139</v>
      </c>
      <c r="BM245" s="235" t="s">
        <v>940</v>
      </c>
    </row>
    <row r="246" s="1" customFormat="1">
      <c r="B246" s="36"/>
      <c r="C246" s="37"/>
      <c r="D246" s="237" t="s">
        <v>146</v>
      </c>
      <c r="E246" s="37"/>
      <c r="F246" s="238" t="s">
        <v>941</v>
      </c>
      <c r="G246" s="37"/>
      <c r="H246" s="37"/>
      <c r="I246" s="149"/>
      <c r="J246" s="37"/>
      <c r="K246" s="37"/>
      <c r="L246" s="41"/>
      <c r="M246" s="239"/>
      <c r="N246" s="84"/>
      <c r="O246" s="84"/>
      <c r="P246" s="84"/>
      <c r="Q246" s="84"/>
      <c r="R246" s="84"/>
      <c r="S246" s="84"/>
      <c r="T246" s="85"/>
      <c r="AT246" s="15" t="s">
        <v>146</v>
      </c>
      <c r="AU246" s="15" t="s">
        <v>85</v>
      </c>
    </row>
    <row r="247" s="10" customFormat="1" ht="22.8" customHeight="1">
      <c r="B247" s="210"/>
      <c r="C247" s="211"/>
      <c r="D247" s="212" t="s">
        <v>75</v>
      </c>
      <c r="E247" s="284" t="s">
        <v>942</v>
      </c>
      <c r="F247" s="284" t="s">
        <v>943</v>
      </c>
      <c r="G247" s="211"/>
      <c r="H247" s="211"/>
      <c r="I247" s="214"/>
      <c r="J247" s="285">
        <f>BK247</f>
        <v>0</v>
      </c>
      <c r="K247" s="211"/>
      <c r="L247" s="216"/>
      <c r="M247" s="217"/>
      <c r="N247" s="218"/>
      <c r="O247" s="218"/>
      <c r="P247" s="219">
        <f>SUM(P248:P251)</f>
        <v>0</v>
      </c>
      <c r="Q247" s="218"/>
      <c r="R247" s="219">
        <f>SUM(R248:R251)</f>
        <v>0</v>
      </c>
      <c r="S247" s="218"/>
      <c r="T247" s="220">
        <f>SUM(T248:T251)</f>
        <v>0</v>
      </c>
      <c r="AR247" s="221" t="s">
        <v>83</v>
      </c>
      <c r="AT247" s="222" t="s">
        <v>75</v>
      </c>
      <c r="AU247" s="222" t="s">
        <v>83</v>
      </c>
      <c r="AY247" s="221" t="s">
        <v>138</v>
      </c>
      <c r="BK247" s="223">
        <f>SUM(BK248:BK251)</f>
        <v>0</v>
      </c>
    </row>
    <row r="248" s="1" customFormat="1" ht="24" customHeight="1">
      <c r="B248" s="36"/>
      <c r="C248" s="224" t="s">
        <v>351</v>
      </c>
      <c r="D248" s="224" t="s">
        <v>140</v>
      </c>
      <c r="E248" s="225" t="s">
        <v>944</v>
      </c>
      <c r="F248" s="226" t="s">
        <v>945</v>
      </c>
      <c r="G248" s="227" t="s">
        <v>745</v>
      </c>
      <c r="H248" s="228">
        <v>1</v>
      </c>
      <c r="I248" s="229"/>
      <c r="J248" s="230">
        <f>ROUND(I248*H248,2)</f>
        <v>0</v>
      </c>
      <c r="K248" s="226" t="s">
        <v>1</v>
      </c>
      <c r="L248" s="41"/>
      <c r="M248" s="231" t="s">
        <v>1</v>
      </c>
      <c r="N248" s="232" t="s">
        <v>41</v>
      </c>
      <c r="O248" s="84"/>
      <c r="P248" s="233">
        <f>O248*H248</f>
        <v>0</v>
      </c>
      <c r="Q248" s="233">
        <v>0</v>
      </c>
      <c r="R248" s="233">
        <f>Q248*H248</f>
        <v>0</v>
      </c>
      <c r="S248" s="233">
        <v>0</v>
      </c>
      <c r="T248" s="234">
        <f>S248*H248</f>
        <v>0</v>
      </c>
      <c r="AR248" s="235" t="s">
        <v>139</v>
      </c>
      <c r="AT248" s="235" t="s">
        <v>140</v>
      </c>
      <c r="AU248" s="235" t="s">
        <v>85</v>
      </c>
      <c r="AY248" s="15" t="s">
        <v>138</v>
      </c>
      <c r="BE248" s="236">
        <f>IF(N248="základní",J248,0)</f>
        <v>0</v>
      </c>
      <c r="BF248" s="236">
        <f>IF(N248="snížená",J248,0)</f>
        <v>0</v>
      </c>
      <c r="BG248" s="236">
        <f>IF(N248="zákl. přenesená",J248,0)</f>
        <v>0</v>
      </c>
      <c r="BH248" s="236">
        <f>IF(N248="sníž. přenesená",J248,0)</f>
        <v>0</v>
      </c>
      <c r="BI248" s="236">
        <f>IF(N248="nulová",J248,0)</f>
        <v>0</v>
      </c>
      <c r="BJ248" s="15" t="s">
        <v>83</v>
      </c>
      <c r="BK248" s="236">
        <f>ROUND(I248*H248,2)</f>
        <v>0</v>
      </c>
      <c r="BL248" s="15" t="s">
        <v>139</v>
      </c>
      <c r="BM248" s="235" t="s">
        <v>946</v>
      </c>
    </row>
    <row r="249" s="1" customFormat="1">
      <c r="B249" s="36"/>
      <c r="C249" s="37"/>
      <c r="D249" s="237" t="s">
        <v>146</v>
      </c>
      <c r="E249" s="37"/>
      <c r="F249" s="238" t="s">
        <v>947</v>
      </c>
      <c r="G249" s="37"/>
      <c r="H249" s="37"/>
      <c r="I249" s="149"/>
      <c r="J249" s="37"/>
      <c r="K249" s="37"/>
      <c r="L249" s="41"/>
      <c r="M249" s="239"/>
      <c r="N249" s="84"/>
      <c r="O249" s="84"/>
      <c r="P249" s="84"/>
      <c r="Q249" s="84"/>
      <c r="R249" s="84"/>
      <c r="S249" s="84"/>
      <c r="T249" s="85"/>
      <c r="AT249" s="15" t="s">
        <v>146</v>
      </c>
      <c r="AU249" s="15" t="s">
        <v>85</v>
      </c>
    </row>
    <row r="250" s="1" customFormat="1" ht="24" customHeight="1">
      <c r="B250" s="36"/>
      <c r="C250" s="224" t="s">
        <v>357</v>
      </c>
      <c r="D250" s="224" t="s">
        <v>140</v>
      </c>
      <c r="E250" s="225" t="s">
        <v>948</v>
      </c>
      <c r="F250" s="226" t="s">
        <v>949</v>
      </c>
      <c r="G250" s="227" t="s">
        <v>745</v>
      </c>
      <c r="H250" s="228">
        <v>1</v>
      </c>
      <c r="I250" s="229"/>
      <c r="J250" s="230">
        <f>ROUND(I250*H250,2)</f>
        <v>0</v>
      </c>
      <c r="K250" s="226" t="s">
        <v>1</v>
      </c>
      <c r="L250" s="41"/>
      <c r="M250" s="231" t="s">
        <v>1</v>
      </c>
      <c r="N250" s="232" t="s">
        <v>41</v>
      </c>
      <c r="O250" s="84"/>
      <c r="P250" s="233">
        <f>O250*H250</f>
        <v>0</v>
      </c>
      <c r="Q250" s="233">
        <v>0</v>
      </c>
      <c r="R250" s="233">
        <f>Q250*H250</f>
        <v>0</v>
      </c>
      <c r="S250" s="233">
        <v>0</v>
      </c>
      <c r="T250" s="234">
        <f>S250*H250</f>
        <v>0</v>
      </c>
      <c r="AR250" s="235" t="s">
        <v>139</v>
      </c>
      <c r="AT250" s="235" t="s">
        <v>140</v>
      </c>
      <c r="AU250" s="235" t="s">
        <v>85</v>
      </c>
      <c r="AY250" s="15" t="s">
        <v>138</v>
      </c>
      <c r="BE250" s="236">
        <f>IF(N250="základní",J250,0)</f>
        <v>0</v>
      </c>
      <c r="BF250" s="236">
        <f>IF(N250="snížená",J250,0)</f>
        <v>0</v>
      </c>
      <c r="BG250" s="236">
        <f>IF(N250="zákl. přenesená",J250,0)</f>
        <v>0</v>
      </c>
      <c r="BH250" s="236">
        <f>IF(N250="sníž. přenesená",J250,0)</f>
        <v>0</v>
      </c>
      <c r="BI250" s="236">
        <f>IF(N250="nulová",J250,0)</f>
        <v>0</v>
      </c>
      <c r="BJ250" s="15" t="s">
        <v>83</v>
      </c>
      <c r="BK250" s="236">
        <f>ROUND(I250*H250,2)</f>
        <v>0</v>
      </c>
      <c r="BL250" s="15" t="s">
        <v>139</v>
      </c>
      <c r="BM250" s="235" t="s">
        <v>950</v>
      </c>
    </row>
    <row r="251" s="1" customFormat="1">
      <c r="B251" s="36"/>
      <c r="C251" s="37"/>
      <c r="D251" s="237" t="s">
        <v>146</v>
      </c>
      <c r="E251" s="37"/>
      <c r="F251" s="238" t="s">
        <v>951</v>
      </c>
      <c r="G251" s="37"/>
      <c r="H251" s="37"/>
      <c r="I251" s="149"/>
      <c r="J251" s="37"/>
      <c r="K251" s="37"/>
      <c r="L251" s="41"/>
      <c r="M251" s="239"/>
      <c r="N251" s="84"/>
      <c r="O251" s="84"/>
      <c r="P251" s="84"/>
      <c r="Q251" s="84"/>
      <c r="R251" s="84"/>
      <c r="S251" s="84"/>
      <c r="T251" s="85"/>
      <c r="AT251" s="15" t="s">
        <v>146</v>
      </c>
      <c r="AU251" s="15" t="s">
        <v>85</v>
      </c>
    </row>
    <row r="252" s="10" customFormat="1" ht="22.8" customHeight="1">
      <c r="B252" s="210"/>
      <c r="C252" s="211"/>
      <c r="D252" s="212" t="s">
        <v>75</v>
      </c>
      <c r="E252" s="284" t="s">
        <v>952</v>
      </c>
      <c r="F252" s="284" t="s">
        <v>953</v>
      </c>
      <c r="G252" s="211"/>
      <c r="H252" s="211"/>
      <c r="I252" s="214"/>
      <c r="J252" s="285">
        <f>BK252</f>
        <v>0</v>
      </c>
      <c r="K252" s="211"/>
      <c r="L252" s="216"/>
      <c r="M252" s="217"/>
      <c r="N252" s="218"/>
      <c r="O252" s="218"/>
      <c r="P252" s="219">
        <f>SUM(P253:P254)</f>
        <v>0</v>
      </c>
      <c r="Q252" s="218"/>
      <c r="R252" s="219">
        <f>SUM(R253:R254)</f>
        <v>0</v>
      </c>
      <c r="S252" s="218"/>
      <c r="T252" s="220">
        <f>SUM(T253:T254)</f>
        <v>0</v>
      </c>
      <c r="AR252" s="221" t="s">
        <v>83</v>
      </c>
      <c r="AT252" s="222" t="s">
        <v>75</v>
      </c>
      <c r="AU252" s="222" t="s">
        <v>83</v>
      </c>
      <c r="AY252" s="221" t="s">
        <v>138</v>
      </c>
      <c r="BK252" s="223">
        <f>SUM(BK253:BK254)</f>
        <v>0</v>
      </c>
    </row>
    <row r="253" s="1" customFormat="1" ht="16.5" customHeight="1">
      <c r="B253" s="36"/>
      <c r="C253" s="224" t="s">
        <v>363</v>
      </c>
      <c r="D253" s="224" t="s">
        <v>140</v>
      </c>
      <c r="E253" s="225" t="s">
        <v>954</v>
      </c>
      <c r="F253" s="226" t="s">
        <v>953</v>
      </c>
      <c r="G253" s="227" t="s">
        <v>745</v>
      </c>
      <c r="H253" s="228">
        <v>1</v>
      </c>
      <c r="I253" s="229"/>
      <c r="J253" s="230">
        <f>ROUND(I253*H253,2)</f>
        <v>0</v>
      </c>
      <c r="K253" s="226" t="s">
        <v>1</v>
      </c>
      <c r="L253" s="41"/>
      <c r="M253" s="231" t="s">
        <v>1</v>
      </c>
      <c r="N253" s="232" t="s">
        <v>41</v>
      </c>
      <c r="O253" s="84"/>
      <c r="P253" s="233">
        <f>O253*H253</f>
        <v>0</v>
      </c>
      <c r="Q253" s="233">
        <v>0</v>
      </c>
      <c r="R253" s="233">
        <f>Q253*H253</f>
        <v>0</v>
      </c>
      <c r="S253" s="233">
        <v>0</v>
      </c>
      <c r="T253" s="234">
        <f>S253*H253</f>
        <v>0</v>
      </c>
      <c r="AR253" s="235" t="s">
        <v>139</v>
      </c>
      <c r="AT253" s="235" t="s">
        <v>140</v>
      </c>
      <c r="AU253" s="235" t="s">
        <v>85</v>
      </c>
      <c r="AY253" s="15" t="s">
        <v>138</v>
      </c>
      <c r="BE253" s="236">
        <f>IF(N253="základní",J253,0)</f>
        <v>0</v>
      </c>
      <c r="BF253" s="236">
        <f>IF(N253="snížená",J253,0)</f>
        <v>0</v>
      </c>
      <c r="BG253" s="236">
        <f>IF(N253="zákl. přenesená",J253,0)</f>
        <v>0</v>
      </c>
      <c r="BH253" s="236">
        <f>IF(N253="sníž. přenesená",J253,0)</f>
        <v>0</v>
      </c>
      <c r="BI253" s="236">
        <f>IF(N253="nulová",J253,0)</f>
        <v>0</v>
      </c>
      <c r="BJ253" s="15" t="s">
        <v>83</v>
      </c>
      <c r="BK253" s="236">
        <f>ROUND(I253*H253,2)</f>
        <v>0</v>
      </c>
      <c r="BL253" s="15" t="s">
        <v>139</v>
      </c>
      <c r="BM253" s="235" t="s">
        <v>955</v>
      </c>
    </row>
    <row r="254" s="1" customFormat="1">
      <c r="B254" s="36"/>
      <c r="C254" s="37"/>
      <c r="D254" s="237" t="s">
        <v>146</v>
      </c>
      <c r="E254" s="37"/>
      <c r="F254" s="238" t="s">
        <v>956</v>
      </c>
      <c r="G254" s="37"/>
      <c r="H254" s="37"/>
      <c r="I254" s="149"/>
      <c r="J254" s="37"/>
      <c r="K254" s="37"/>
      <c r="L254" s="41"/>
      <c r="M254" s="272"/>
      <c r="N254" s="273"/>
      <c r="O254" s="273"/>
      <c r="P254" s="273"/>
      <c r="Q254" s="273"/>
      <c r="R254" s="273"/>
      <c r="S254" s="273"/>
      <c r="T254" s="274"/>
      <c r="AT254" s="15" t="s">
        <v>146</v>
      </c>
      <c r="AU254" s="15" t="s">
        <v>85</v>
      </c>
    </row>
    <row r="255" s="1" customFormat="1" ht="6.96" customHeight="1">
      <c r="B255" s="59"/>
      <c r="C255" s="60"/>
      <c r="D255" s="60"/>
      <c r="E255" s="60"/>
      <c r="F255" s="60"/>
      <c r="G255" s="60"/>
      <c r="H255" s="60"/>
      <c r="I255" s="181"/>
      <c r="J255" s="60"/>
      <c r="K255" s="60"/>
      <c r="L255" s="41"/>
    </row>
  </sheetData>
  <sheetProtection sheet="1" autoFilter="0" formatColumns="0" formatRows="0" objects="1" scenarios="1" spinCount="100000" saltValue="peqwejSoIO0cJun2p2VZxEeSoMQUuHDGc6YfTFfYfVjAuYgVoPRcTpyMKLuH1ngDc88yJZMzdHf7rJMNPoC+Rg==" hashValue="A5GrR0EMSmSAAC/VpiiRL+SaGKJyAUu9vqYCp2xTYeJddQKGnERaVe9M4x360pgKgJ4+D7WBP9o0gYvdhGun+A==" algorithmName="SHA-512" password="CC35"/>
  <autoFilter ref="C146:K2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5:H135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vladka</dc:creator>
  <cp:lastModifiedBy>vladka</cp:lastModifiedBy>
  <dcterms:created xsi:type="dcterms:W3CDTF">2019-11-27T09:10:42Z</dcterms:created>
  <dcterms:modified xsi:type="dcterms:W3CDTF">2019-11-27T09:10:47Z</dcterms:modified>
</cp:coreProperties>
</file>