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UZIV\OISM\SPOL_OISM\3071_SPOL_odd_INV\E-ZAK 2021\Klímek\Parkovací stání na ul. Jirásková\"/>
    </mc:Choice>
  </mc:AlternateContent>
  <bookViews>
    <workbookView xWindow="-12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SO 101 SO 101 Pol" sheetId="12" r:id="rId4"/>
    <sheet name="VRN  VRN  Pol" sheetId="13" r:id="rId5"/>
  </sheets>
  <externalReferences>
    <externalReference r:id="rId6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101 SO 101 Pol'!$1:$7</definedName>
    <definedName name="_xlnm.Print_Titles" localSheetId="4">'VRN  VRN 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101 SO 101 Pol'!$A$1:$X$169</definedName>
    <definedName name="_xlnm.Print_Area" localSheetId="1">Stavba!$A$1:$J$58</definedName>
    <definedName name="_xlnm.Print_Area" localSheetId="4">'VRN  VRN  Pol'!$A$1:$X$38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7" i="1" l="1"/>
  <c r="I56" i="1"/>
  <c r="I55" i="1"/>
  <c r="I54" i="1"/>
  <c r="I53" i="1"/>
  <c r="I52" i="1"/>
  <c r="G44" i="1"/>
  <c r="F44" i="1"/>
  <c r="G43" i="1"/>
  <c r="F43" i="1"/>
  <c r="G42" i="1"/>
  <c r="F42" i="1"/>
  <c r="G41" i="1"/>
  <c r="F41" i="1"/>
  <c r="G39" i="1"/>
  <c r="F39" i="1"/>
  <c r="G37" i="13"/>
  <c r="BA33" i="13"/>
  <c r="BA28" i="13"/>
  <c r="BA27" i="13"/>
  <c r="BA23" i="13"/>
  <c r="BA16" i="13"/>
  <c r="BA11" i="13"/>
  <c r="G9" i="13"/>
  <c r="M9" i="13" s="1"/>
  <c r="I9" i="13"/>
  <c r="K9" i="13"/>
  <c r="K8" i="13" s="1"/>
  <c r="O9" i="13"/>
  <c r="Q9" i="13"/>
  <c r="V9" i="13"/>
  <c r="V8" i="13" s="1"/>
  <c r="G15" i="13"/>
  <c r="I15" i="13"/>
  <c r="K15" i="13"/>
  <c r="M15" i="13"/>
  <c r="O15" i="13"/>
  <c r="Q15" i="13"/>
  <c r="V15" i="13"/>
  <c r="G19" i="13"/>
  <c r="AF37" i="13" s="1"/>
  <c r="I19" i="13"/>
  <c r="K19" i="13"/>
  <c r="O19" i="13"/>
  <c r="O8" i="13" s="1"/>
  <c r="Q19" i="13"/>
  <c r="V19" i="13"/>
  <c r="G26" i="13"/>
  <c r="M26" i="13" s="1"/>
  <c r="I26" i="13"/>
  <c r="I8" i="13" s="1"/>
  <c r="K26" i="13"/>
  <c r="O26" i="13"/>
  <c r="Q26" i="13"/>
  <c r="Q8" i="13" s="1"/>
  <c r="V26" i="13"/>
  <c r="G31" i="13"/>
  <c r="I31" i="13"/>
  <c r="K31" i="13"/>
  <c r="O31" i="13"/>
  <c r="Q31" i="13"/>
  <c r="V31" i="13"/>
  <c r="G32" i="13"/>
  <c r="I32" i="13"/>
  <c r="K32" i="13"/>
  <c r="M32" i="13"/>
  <c r="M31" i="13" s="1"/>
  <c r="O32" i="13"/>
  <c r="Q32" i="13"/>
  <c r="V32" i="13"/>
  <c r="AE37" i="13"/>
  <c r="G168" i="12"/>
  <c r="BA92" i="12"/>
  <c r="BA88" i="12"/>
  <c r="BA46" i="12"/>
  <c r="BA18" i="12"/>
  <c r="BA10" i="12"/>
  <c r="G9" i="12"/>
  <c r="I9" i="12"/>
  <c r="K9" i="12"/>
  <c r="M9" i="12"/>
  <c r="O9" i="12"/>
  <c r="Q9" i="12"/>
  <c r="V9" i="12"/>
  <c r="G13" i="12"/>
  <c r="G8" i="12" s="1"/>
  <c r="I13" i="12"/>
  <c r="K13" i="12"/>
  <c r="O13" i="12"/>
  <c r="O8" i="12" s="1"/>
  <c r="Q13" i="12"/>
  <c r="V13" i="12"/>
  <c r="G15" i="12"/>
  <c r="M15" i="12" s="1"/>
  <c r="I15" i="12"/>
  <c r="I8" i="12" s="1"/>
  <c r="K15" i="12"/>
  <c r="O15" i="12"/>
  <c r="Q15" i="12"/>
  <c r="Q8" i="12" s="1"/>
  <c r="V15" i="12"/>
  <c r="G17" i="12"/>
  <c r="I17" i="12"/>
  <c r="K17" i="12"/>
  <c r="K8" i="12" s="1"/>
  <c r="M17" i="12"/>
  <c r="O17" i="12"/>
  <c r="Q17" i="12"/>
  <c r="V17" i="12"/>
  <c r="V8" i="12" s="1"/>
  <c r="G21" i="12"/>
  <c r="I21" i="12"/>
  <c r="K21" i="12"/>
  <c r="M21" i="12"/>
  <c r="O21" i="12"/>
  <c r="Q21" i="12"/>
  <c r="V21" i="12"/>
  <c r="G25" i="12"/>
  <c r="M25" i="12" s="1"/>
  <c r="I25" i="12"/>
  <c r="K25" i="12"/>
  <c r="O25" i="12"/>
  <c r="Q25" i="12"/>
  <c r="V25" i="12"/>
  <c r="G29" i="12"/>
  <c r="M29" i="12" s="1"/>
  <c r="I29" i="12"/>
  <c r="K29" i="12"/>
  <c r="O29" i="12"/>
  <c r="Q29" i="12"/>
  <c r="V29" i="12"/>
  <c r="G33" i="12"/>
  <c r="I33" i="12"/>
  <c r="K33" i="12"/>
  <c r="M33" i="12"/>
  <c r="O33" i="12"/>
  <c r="Q33" i="12"/>
  <c r="V33" i="12"/>
  <c r="G37" i="12"/>
  <c r="I37" i="12"/>
  <c r="K37" i="12"/>
  <c r="M37" i="12"/>
  <c r="O37" i="12"/>
  <c r="Q37" i="12"/>
  <c r="V37" i="12"/>
  <c r="G41" i="12"/>
  <c r="M41" i="12" s="1"/>
  <c r="I41" i="12"/>
  <c r="K41" i="12"/>
  <c r="O41" i="12"/>
  <c r="Q41" i="12"/>
  <c r="V41" i="12"/>
  <c r="G45" i="12"/>
  <c r="M45" i="12" s="1"/>
  <c r="I45" i="12"/>
  <c r="K45" i="12"/>
  <c r="O45" i="12"/>
  <c r="Q45" i="12"/>
  <c r="V45" i="12"/>
  <c r="G49" i="12"/>
  <c r="I49" i="12"/>
  <c r="K49" i="12"/>
  <c r="M49" i="12"/>
  <c r="O49" i="12"/>
  <c r="Q49" i="12"/>
  <c r="V49" i="12"/>
  <c r="G53" i="12"/>
  <c r="I53" i="12"/>
  <c r="K53" i="12"/>
  <c r="M53" i="12"/>
  <c r="O53" i="12"/>
  <c r="Q53" i="12"/>
  <c r="V53" i="12"/>
  <c r="G57" i="12"/>
  <c r="M57" i="12" s="1"/>
  <c r="I57" i="12"/>
  <c r="K57" i="12"/>
  <c r="O57" i="12"/>
  <c r="Q57" i="12"/>
  <c r="V57" i="12"/>
  <c r="G60" i="12"/>
  <c r="M60" i="12" s="1"/>
  <c r="I60" i="12"/>
  <c r="K60" i="12"/>
  <c r="O60" i="12"/>
  <c r="Q60" i="12"/>
  <c r="V60" i="12"/>
  <c r="G64" i="12"/>
  <c r="G63" i="12" s="1"/>
  <c r="I64" i="12"/>
  <c r="K64" i="12"/>
  <c r="M64" i="12"/>
  <c r="O64" i="12"/>
  <c r="O63" i="12" s="1"/>
  <c r="Q64" i="12"/>
  <c r="V64" i="12"/>
  <c r="G67" i="12"/>
  <c r="M67" i="12" s="1"/>
  <c r="I67" i="12"/>
  <c r="K67" i="12"/>
  <c r="O67" i="12"/>
  <c r="Q67" i="12"/>
  <c r="V67" i="12"/>
  <c r="G70" i="12"/>
  <c r="M70" i="12" s="1"/>
  <c r="I70" i="12"/>
  <c r="I63" i="12" s="1"/>
  <c r="K70" i="12"/>
  <c r="O70" i="12"/>
  <c r="Q70" i="12"/>
  <c r="Q63" i="12" s="1"/>
  <c r="V70" i="12"/>
  <c r="G73" i="12"/>
  <c r="I73" i="12"/>
  <c r="K73" i="12"/>
  <c r="K63" i="12" s="1"/>
  <c r="M73" i="12"/>
  <c r="O73" i="12"/>
  <c r="Q73" i="12"/>
  <c r="V73" i="12"/>
  <c r="V63" i="12" s="1"/>
  <c r="G76" i="12"/>
  <c r="I76" i="12"/>
  <c r="K76" i="12"/>
  <c r="M76" i="12"/>
  <c r="O76" i="12"/>
  <c r="Q76" i="12"/>
  <c r="V76" i="12"/>
  <c r="G79" i="12"/>
  <c r="M79" i="12" s="1"/>
  <c r="I79" i="12"/>
  <c r="K79" i="12"/>
  <c r="O79" i="12"/>
  <c r="Q79" i="12"/>
  <c r="V79" i="12"/>
  <c r="G81" i="12"/>
  <c r="M81" i="12" s="1"/>
  <c r="I81" i="12"/>
  <c r="K81" i="12"/>
  <c r="O81" i="12"/>
  <c r="Q81" i="12"/>
  <c r="V81" i="12"/>
  <c r="G84" i="12"/>
  <c r="I84" i="12"/>
  <c r="K84" i="12"/>
  <c r="M84" i="12"/>
  <c r="O84" i="12"/>
  <c r="Q84" i="12"/>
  <c r="V84" i="12"/>
  <c r="G87" i="12"/>
  <c r="I87" i="12"/>
  <c r="K87" i="12"/>
  <c r="M87" i="12"/>
  <c r="O87" i="12"/>
  <c r="Q87" i="12"/>
  <c r="V87" i="12"/>
  <c r="G91" i="12"/>
  <c r="M91" i="12" s="1"/>
  <c r="I91" i="12"/>
  <c r="K91" i="12"/>
  <c r="O91" i="12"/>
  <c r="Q91" i="12"/>
  <c r="V91" i="12"/>
  <c r="G95" i="12"/>
  <c r="M95" i="12" s="1"/>
  <c r="I95" i="12"/>
  <c r="K95" i="12"/>
  <c r="O95" i="12"/>
  <c r="Q95" i="12"/>
  <c r="V95" i="12"/>
  <c r="G97" i="12"/>
  <c r="I97" i="12"/>
  <c r="K97" i="12"/>
  <c r="M97" i="12"/>
  <c r="O97" i="12"/>
  <c r="Q97" i="12"/>
  <c r="V97" i="12"/>
  <c r="G100" i="12"/>
  <c r="I100" i="12"/>
  <c r="K100" i="12"/>
  <c r="M100" i="12"/>
  <c r="O100" i="12"/>
  <c r="Q100" i="12"/>
  <c r="V100" i="12"/>
  <c r="G106" i="12"/>
  <c r="M106" i="12" s="1"/>
  <c r="I106" i="12"/>
  <c r="K106" i="12"/>
  <c r="O106" i="12"/>
  <c r="Q106" i="12"/>
  <c r="V106" i="12"/>
  <c r="G112" i="12"/>
  <c r="M112" i="12" s="1"/>
  <c r="I112" i="12"/>
  <c r="K112" i="12"/>
  <c r="O112" i="12"/>
  <c r="Q112" i="12"/>
  <c r="V112" i="12"/>
  <c r="G116" i="12"/>
  <c r="G115" i="12" s="1"/>
  <c r="I116" i="12"/>
  <c r="K116" i="12"/>
  <c r="M116" i="12"/>
  <c r="O116" i="12"/>
  <c r="O115" i="12" s="1"/>
  <c r="Q116" i="12"/>
  <c r="V116" i="12"/>
  <c r="G120" i="12"/>
  <c r="M120" i="12" s="1"/>
  <c r="I120" i="12"/>
  <c r="K120" i="12"/>
  <c r="O120" i="12"/>
  <c r="Q120" i="12"/>
  <c r="V120" i="12"/>
  <c r="G124" i="12"/>
  <c r="M124" i="12" s="1"/>
  <c r="I124" i="12"/>
  <c r="I115" i="12" s="1"/>
  <c r="K124" i="12"/>
  <c r="O124" i="12"/>
  <c r="Q124" i="12"/>
  <c r="Q115" i="12" s="1"/>
  <c r="V124" i="12"/>
  <c r="G127" i="12"/>
  <c r="I127" i="12"/>
  <c r="K127" i="12"/>
  <c r="K115" i="12" s="1"/>
  <c r="M127" i="12"/>
  <c r="O127" i="12"/>
  <c r="Q127" i="12"/>
  <c r="V127" i="12"/>
  <c r="V115" i="12" s="1"/>
  <c r="G130" i="12"/>
  <c r="I130" i="12"/>
  <c r="K130" i="12"/>
  <c r="M130" i="12"/>
  <c r="O130" i="12"/>
  <c r="Q130" i="12"/>
  <c r="V130" i="12"/>
  <c r="G137" i="12"/>
  <c r="M137" i="12" s="1"/>
  <c r="I137" i="12"/>
  <c r="K137" i="12"/>
  <c r="O137" i="12"/>
  <c r="Q137" i="12"/>
  <c r="V137" i="12"/>
  <c r="G143" i="12"/>
  <c r="M143" i="12" s="1"/>
  <c r="I143" i="12"/>
  <c r="K143" i="12"/>
  <c r="O143" i="12"/>
  <c r="Q143" i="12"/>
  <c r="V143" i="12"/>
  <c r="G146" i="12"/>
  <c r="I146" i="12"/>
  <c r="K146" i="12"/>
  <c r="M146" i="12"/>
  <c r="O146" i="12"/>
  <c r="Q146" i="12"/>
  <c r="V146" i="12"/>
  <c r="G149" i="12"/>
  <c r="I149" i="12"/>
  <c r="K149" i="12"/>
  <c r="M149" i="12"/>
  <c r="O149" i="12"/>
  <c r="Q149" i="12"/>
  <c r="V149" i="12"/>
  <c r="G152" i="12"/>
  <c r="M152" i="12" s="1"/>
  <c r="I152" i="12"/>
  <c r="K152" i="12"/>
  <c r="O152" i="12"/>
  <c r="Q152" i="12"/>
  <c r="V152" i="12"/>
  <c r="G155" i="12"/>
  <c r="I155" i="12"/>
  <c r="O155" i="12"/>
  <c r="Q155" i="12"/>
  <c r="G156" i="12"/>
  <c r="I156" i="12"/>
  <c r="K156" i="12"/>
  <c r="K155" i="12" s="1"/>
  <c r="M156" i="12"/>
  <c r="M155" i="12" s="1"/>
  <c r="O156" i="12"/>
  <c r="Q156" i="12"/>
  <c r="V156" i="12"/>
  <c r="V155" i="12" s="1"/>
  <c r="G160" i="12"/>
  <c r="G159" i="12" s="1"/>
  <c r="I160" i="12"/>
  <c r="I159" i="12" s="1"/>
  <c r="K160" i="12"/>
  <c r="O160" i="12"/>
  <c r="O159" i="12" s="1"/>
  <c r="Q160" i="12"/>
  <c r="Q159" i="12" s="1"/>
  <c r="V160" i="12"/>
  <c r="G162" i="12"/>
  <c r="M162" i="12" s="1"/>
  <c r="I162" i="12"/>
  <c r="K162" i="12"/>
  <c r="K159" i="12" s="1"/>
  <c r="O162" i="12"/>
  <c r="Q162" i="12"/>
  <c r="V162" i="12"/>
  <c r="V159" i="12" s="1"/>
  <c r="G165" i="12"/>
  <c r="I165" i="12"/>
  <c r="K165" i="12"/>
  <c r="M165" i="12"/>
  <c r="O165" i="12"/>
  <c r="Q165" i="12"/>
  <c r="V165" i="12"/>
  <c r="AE168" i="12"/>
  <c r="I20" i="1"/>
  <c r="I19" i="1"/>
  <c r="I18" i="1"/>
  <c r="I17" i="1"/>
  <c r="I16" i="1"/>
  <c r="I58" i="1"/>
  <c r="J56" i="1" s="1"/>
  <c r="F45" i="1"/>
  <c r="G23" i="1" s="1"/>
  <c r="G45" i="1"/>
  <c r="G25" i="1" s="1"/>
  <c r="A25" i="1" s="1"/>
  <c r="H45" i="1"/>
  <c r="H44" i="1"/>
  <c r="I44" i="1" s="1"/>
  <c r="H43" i="1"/>
  <c r="I43" i="1" s="1"/>
  <c r="I42" i="1"/>
  <c r="H42" i="1"/>
  <c r="H41" i="1"/>
  <c r="I41" i="1" s="1"/>
  <c r="H40" i="1"/>
  <c r="I40" i="1" s="1"/>
  <c r="H39" i="1"/>
  <c r="I39" i="1" s="1"/>
  <c r="I45" i="1" s="1"/>
  <c r="J55" i="1" l="1"/>
  <c r="J52" i="1"/>
  <c r="J53" i="1"/>
  <c r="J54" i="1"/>
  <c r="J57" i="1"/>
  <c r="G26" i="1"/>
  <c r="A26" i="1"/>
  <c r="A23" i="1"/>
  <c r="G28" i="1"/>
  <c r="M19" i="13"/>
  <c r="M8" i="13" s="1"/>
  <c r="G8" i="13"/>
  <c r="M115" i="12"/>
  <c r="M63" i="12"/>
  <c r="M8" i="12"/>
  <c r="M160" i="12"/>
  <c r="M159" i="12" s="1"/>
  <c r="M13" i="12"/>
  <c r="AF168" i="12"/>
  <c r="J44" i="1"/>
  <c r="J40" i="1"/>
  <c r="J41" i="1"/>
  <c r="J42" i="1"/>
  <c r="J43" i="1"/>
  <c r="J39" i="1"/>
  <c r="J45" i="1" s="1"/>
  <c r="I21" i="1"/>
  <c r="J28" i="1"/>
  <c r="J26" i="1"/>
  <c r="G38" i="1"/>
  <c r="F38" i="1"/>
  <c r="J23" i="1"/>
  <c r="J24" i="1"/>
  <c r="J25" i="1"/>
  <c r="J27" i="1"/>
  <c r="E24" i="1"/>
  <c r="E26" i="1"/>
  <c r="J58" i="1" l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Petr Guňka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Petr Guňka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<sst xmlns="http://schemas.openxmlformats.org/spreadsheetml/2006/main" count="804" uniqueCount="296">
  <si>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</si>
  <si>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</si>
  <si>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</si>
  <si>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</si>
  <si>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</si>
  <si>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</si>
  <si>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</si>
  <si>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</si>
  <si>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</si>
  <si>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</si>
  <si>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</si>
  <si>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</si>
  <si>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</si>
  <si>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</si>
  <si>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</si>
  <si>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</si>
  <si>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</si>
  <si>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</si>
  <si>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</si>
  <si>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</si>
  <si>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</si>
  <si>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</si>
  <si>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</si>
  <si>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</si>
  <si>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</si>
  <si>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</si>
  <si>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</si>
  <si>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</si>
  <si>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</si>
  <si>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</si>
  <si>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</si>
  <si>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</si>
  <si>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</si>
  <si>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</si>
  <si>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</si>
  <si>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</si>
  <si>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</si>
  <si>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</si>
  <si>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</si>
  <si>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</si>
  <si>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</si>
  <si>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</si>
  <si>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</si>
  <si>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sdfsdf</t>
  </si>
  <si>
    <t>PG  14</t>
  </si>
  <si>
    <t>Parkovací stání na ulici Jiráskova, Krnov</t>
  </si>
  <si>
    <t>Stavba</t>
  </si>
  <si>
    <t>Stavební objekt</t>
  </si>
  <si>
    <t>SO 101</t>
  </si>
  <si>
    <t>Parkovací plochy s přístupovým chodníkem</t>
  </si>
  <si>
    <t xml:space="preserve">VRN </t>
  </si>
  <si>
    <t>VEDLEJŠÍ ROZPOČTOVÉ NÁKLADY</t>
  </si>
  <si>
    <t>Celkem za stavbu</t>
  </si>
  <si>
    <t>CZK</t>
  </si>
  <si>
    <t>Rekapitulace dílů</t>
  </si>
  <si>
    <t>Typ dílu</t>
  </si>
  <si>
    <t>1</t>
  </si>
  <si>
    <t>Zemní práce</t>
  </si>
  <si>
    <t>5</t>
  </si>
  <si>
    <t>Komunikace</t>
  </si>
  <si>
    <t>91</t>
  </si>
  <si>
    <t>Doplňující práce na komunikaci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</si>
  <si>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</si>
  <si>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</si>
  <si>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</si>
  <si>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</si>
  <si>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</si>
  <si>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</si>
  <si>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</si>
  <si>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</si>
  <si>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</si>
  <si>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</si>
  <si>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</si>
  <si>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</si>
  <si>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</si>
  <si>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</si>
  <si>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</si>
  <si>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</si>
  <si>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</si>
  <si>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</si>
  <si>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</si>
  <si>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</si>
  <si>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</si>
  <si>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</si>
  <si>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</si>
  <si>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</si>
  <si>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</si>
  <si>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</si>
  <si>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</si>
  <si>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</si>
  <si>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</si>
  <si>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</si>
  <si>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</si>
  <si>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</si>
  <si>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</si>
  <si>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</si>
  <si>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</si>
  <si>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112203229R00</t>
  </si>
  <si>
    <t>Odstranění pařezu ve ztížených podmínkách průměr přes 900 do 1000 mm, na svahu přes 1:5 do 1:2</t>
  </si>
  <si>
    <t>kus</t>
  </si>
  <si>
    <t>823-1</t>
  </si>
  <si>
    <t>RTS 19/ II</t>
  </si>
  <si>
    <t>Práce</t>
  </si>
  <si>
    <t>POL1_</t>
  </si>
  <si>
    <t>s odklizením získaného dřeva na vzdálenost do 20 m, se složením na hromady nebo s naložením na dopravní prostředek, se zasypáním jámy, doplněním zeminy, zhutněním a úpravou terénu,</t>
  </si>
  <si>
    <t>SPI</t>
  </si>
  <si>
    <t>odstranění stav. pařezu : 1</t>
  </si>
  <si>
    <t>VV</t>
  </si>
  <si>
    <t>SPU</t>
  </si>
  <si>
    <t>113107310R00</t>
  </si>
  <si>
    <t>Odstranění podkladů nebo krytů z kameniva těženého, v ploše jednotlivě do 50 m2, tloušťka vrstvy 100 mm</t>
  </si>
  <si>
    <t>m2</t>
  </si>
  <si>
    <t>822-1</t>
  </si>
  <si>
    <t>113108310R00</t>
  </si>
  <si>
    <t>Odstranění podkladů nebo krytů živičných, v ploše jednotlivě do 50 m2, tloušťka vrstvy 100 mm</t>
  </si>
  <si>
    <t>121101101R00</t>
  </si>
  <si>
    <t>Sejmutí ornice s přemístěním na vzdálenost do 50 m</t>
  </si>
  <si>
    <t>m3</t>
  </si>
  <si>
    <t>800-1</t>
  </si>
  <si>
    <t>nebo lesní půdy, s vodorovným přemístěním na hromady v místě upotřebení nebo na dočasné či trvalé skládky se složením</t>
  </si>
  <si>
    <t>(70,70+64+57)*0,1</t>
  </si>
  <si>
    <t>122201101R00</t>
  </si>
  <si>
    <t>Odkopávky a  prokopávky nezapažené v hornině 3_x000D_
 do 100 m3</t>
  </si>
  <si>
    <t>s přehozením výkopku na vzdálenost do 3 m nebo s naložením na dopravní prostředek,</t>
  </si>
  <si>
    <t>(70,70+57)*0,47+64*0,3</t>
  </si>
  <si>
    <t>122201109R00</t>
  </si>
  <si>
    <t>Odkopávky a  prokopávky nezapažené v hornině 3_x000D_
 příplatek k cenám za lepivost horniny</t>
  </si>
  <si>
    <t>Odkaz na mn. položky pořadí 5 : 79,21900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</si>
  <si>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</si>
  <si>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</si>
  <si>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</si>
  <si>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79,22-20,25</t>
  </si>
  <si>
    <t>162701109R00</t>
  </si>
  <si>
    <t>Vodorovné přemístění výkopku příplatek k ceně za každých dalších i započatých 1 000 m přes 10 000 m_x000D_
 z horniny 1 až 4</t>
  </si>
  <si>
    <t>PŘÍPLATEK ZA DALŠÍCH 10 KM NAD 10 KM (CELKEM 20 KM) : 58,97</t>
  </si>
  <si>
    <t>162301424R00</t>
  </si>
  <si>
    <t>Vodorovné přemístění větví, kmenů, nebo pařezů pařezů, průměru kmene přes 700 do 900 mm, na vzdálenost do 5 000 m</t>
  </si>
  <si>
    <t xml:space="preserve"> s naložením, složením a dopravou,</t>
  </si>
  <si>
    <t>174201204R00</t>
  </si>
  <si>
    <t>Zásyp jam po pařezech průměru přes 700 do 900 mm</t>
  </si>
  <si>
    <t>výkopkem z horniny získané při dobývání pařezů s hrubým urovnáním povrchu zasypávky,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</si>
  <si>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</si>
  <si>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</si>
  <si>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</si>
  <si>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OBSYP OBJEKTŮ VHODNOU ZEMINOU Z VÝKOPKU - SIL. A CHOD. OBRUBY 0,25 m3/bm : (43+38)*0,25</t>
  </si>
  <si>
    <t>180402112R00</t>
  </si>
  <si>
    <t>Založení trávníku parkový trávník, výsevem, na svahu přes 1:5 do 1:2</t>
  </si>
  <si>
    <t>na půdě předem připravené s pokosením, naložením, odvozem odpadu do 20 km a se složením,</t>
  </si>
  <si>
    <t>10,20+12+10+9,50+8,30</t>
  </si>
  <si>
    <t>181101102R00</t>
  </si>
  <si>
    <t>Úprava pláně v zářezech v hornině 1 až 4, se zhutněním</t>
  </si>
  <si>
    <t>vyrovnáním výškových rozdílů, ploch vodorovných a ploch do sklonu 1 : 5.</t>
  </si>
  <si>
    <t>70,70+64+57</t>
  </si>
  <si>
    <t>199000005R00</t>
  </si>
  <si>
    <t>Poplatky za skládku zeminy 1- 4</t>
  </si>
  <si>
    <t>t</t>
  </si>
  <si>
    <t>58,97*2,2</t>
  </si>
  <si>
    <t>00572400R</t>
  </si>
  <si>
    <t>směs travní parková, pro běžnou zátěž</t>
  </si>
  <si>
    <t>kg</t>
  </si>
  <si>
    <t>SPCM</t>
  </si>
  <si>
    <t>Specifikace</t>
  </si>
  <si>
    <t>POL3_</t>
  </si>
  <si>
    <t>(10,20+12+10+9,50+8,30)*0,025</t>
  </si>
  <si>
    <t>564831111RT2</t>
  </si>
  <si>
    <t>Podklad ze štěrkodrti s rozprostřením a zhutněním frakce 0-32 mm, tloušťka po zhutnění 100 mm</t>
  </si>
  <si>
    <t>18</t>
  </si>
  <si>
    <t>564851111RT2</t>
  </si>
  <si>
    <t>Podklad ze štěrkodrti s rozprostřením a zhutněním frakce 0-32 mm, tloušťka po zhutnění 150 mm</t>
  </si>
  <si>
    <t>(62,40+57)*1,1</t>
  </si>
  <si>
    <t>564861111RT2</t>
  </si>
  <si>
    <t>Podklad ze štěrkodrti s rozprostřením a zhutněním frakce 0-32 mm, tloušťka po zhutnění 200 mm</t>
  </si>
  <si>
    <t>64*1,1</t>
  </si>
  <si>
    <t>564861111RT4</t>
  </si>
  <si>
    <t>Podklad ze štěrkodrti s rozprostřením a zhutněním frakce 0-63 mm, tloušťka po zhutnění 200 mm</t>
  </si>
  <si>
    <t>573111111R00</t>
  </si>
  <si>
    <t>Postřik živičný infiltrační s posypem kamenivem v množství 0,6 kg/m2</t>
  </si>
  <si>
    <t>z asfaltu silničního</t>
  </si>
  <si>
    <t>573231110R00</t>
  </si>
  <si>
    <t>Postřik živičný spojovací bez posypu kamenivem z emulze, v množství od 0,3 do 0,5 kg/m2</t>
  </si>
  <si>
    <t>577141112R00</t>
  </si>
  <si>
    <t>Beton asfaltový s rozprostřením a zhutněním v pruhu šířky do 3 m, ACO 11+ nebo ACO 16+, tloušťky 50 mm, plochy přes 1000 m2</t>
  </si>
  <si>
    <t>15</t>
  </si>
  <si>
    <t>577141122R00</t>
  </si>
  <si>
    <t>Beton asfaltový s rozprostřením a zhutněním v pruhu šířky do 3 m, ACL 16+, tloušťky 50 mm, plochy přes 1000 m2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</si>
  <si>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</si>
  <si>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</si>
  <si>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</si>
  <si>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36,20</t>
  </si>
  <si>
    <t>596215040R00</t>
  </si>
  <si>
    <t>Kladení zámkové dlažby do drtě tloušťka dlažby 80 mm, tloušťka lože 40 mm</t>
  </si>
  <si>
    <t>stání pro ZTP : 16,80*1,05</t>
  </si>
  <si>
    <t>596291111R00</t>
  </si>
  <si>
    <t>Řezání zámkové dlažby tloušťky 60 mm</t>
  </si>
  <si>
    <t>m</t>
  </si>
  <si>
    <t>596291113R00</t>
  </si>
  <si>
    <t>Řezání zámkové dlažby tloušťky 80 mm</t>
  </si>
  <si>
    <t>17</t>
  </si>
  <si>
    <t>596921112R00</t>
  </si>
  <si>
    <t>Kladení vegetačních tvárnic betonových, plocha do 100 m2</t>
  </si>
  <si>
    <t>zřízení podkladního lože, položení tvárnic.</t>
  </si>
  <si>
    <t>BETONOVÁ ZATRAVŇOVACÍ DLAŽBA S DISTAČNÍMI NÁLISKY TL. 80 MM</t>
  </si>
  <si>
    <t>POP</t>
  </si>
  <si>
    <t>- 200/200/80</t>
  </si>
  <si>
    <t>87,60</t>
  </si>
  <si>
    <t>58910OA0</t>
  </si>
  <si>
    <t>VÝPLŇ SPAR ASFALTEM</t>
  </si>
  <si>
    <t>M</t>
  </si>
  <si>
    <t>Agregovaná položka</t>
  </si>
  <si>
    <t>POL2_</t>
  </si>
  <si>
    <t>položka zahrnuje:</t>
  </si>
  <si>
    <t>- dodávku předepsaného materiálu</t>
  </si>
  <si>
    <t>- vyčištění a výplň spar tímto materiálem</t>
  </si>
  <si>
    <t>34</t>
  </si>
  <si>
    <t>5924511911R</t>
  </si>
  <si>
    <t>dlažba betonová dvouvrstvá; čtverec; červená; l = 200 mm; š = 200 mm; tl. 80,0 mm</t>
  </si>
  <si>
    <t>917832111RT5</t>
  </si>
  <si>
    <t>Osazení silničního nebo chodníkového betonového obrubníku včetně dodávky obrubníku_x000D_
 stojatého, rozměru 1000/100/250 mm, bez boční opěry, do lože z betonu prostého C 12/15</t>
  </si>
  <si>
    <t>S dodáním hmot pro lože tl. 80-100 mm.</t>
  </si>
  <si>
    <t>38*1,05</t>
  </si>
  <si>
    <t>917832111RT7</t>
  </si>
  <si>
    <t>Osazení silničního nebo chodníkového betonového obrubníku včetně dodávky obrubníku_x000D_
 stojatého, rozměru 1000/150/250 mm, bez boční opěry, do lože z betonu prostého C 12/15</t>
  </si>
  <si>
    <t>43*1,05</t>
  </si>
  <si>
    <t>917931122RT2</t>
  </si>
  <si>
    <t>Osazení silniční přídlažby  z kamenných kostek, kladených ve dvou řadách, lože z betonu C16/20, včetně dodávky přídlažby</t>
  </si>
  <si>
    <t>27</t>
  </si>
  <si>
    <t>919735112R00</t>
  </si>
  <si>
    <t>Řezání stávajících krytů nebo podkladů živičných, hloubky přes 50 do 100 mm</t>
  </si>
  <si>
    <t>včetně spotřeby vody</t>
  </si>
  <si>
    <t>914141OA0</t>
  </si>
  <si>
    <t>DOPRAV ZNAČ ZÁKL VEL OCEL FÓLIE TŘ 3 - DODÁVKA A MONT</t>
  </si>
  <si>
    <t>KUS</t>
  </si>
  <si>
    <t>EXP 19</t>
  </si>
  <si>
    <t>- dodávku a montáž značek v požadovaném provedení</t>
  </si>
  <si>
    <t>- veškeré náklady na dodávku a montáž značky, patky, sloupku apod.</t>
  </si>
  <si>
    <t>IP11b+E8d : 2</t>
  </si>
  <si>
    <t xml:space="preserve">IP11a : </t>
  </si>
  <si>
    <t>914143OA0</t>
  </si>
  <si>
    <t>DOPRAV ZNAČ ZÁKL VEL OCEL FÓLIE TŘ 3 - DEMONTÁŽ</t>
  </si>
  <si>
    <t>Položka zahrnuje odstranění, demontáž a odklizení materiálu s odvozem na předepsané místo</t>
  </si>
  <si>
    <t>(značka, sloupek, patka apod.)</t>
  </si>
  <si>
    <t>Místo bude určeno investorem.</t>
  </si>
  <si>
    <t>2</t>
  </si>
  <si>
    <t>592451151R</t>
  </si>
  <si>
    <t>dlažba betonová dvouvrstvá, skladebná; obdélník; dlaždice pro nevidomé; červená; l = 200 mm; š = 100 mm; tl. 60,0 mm</t>
  </si>
  <si>
    <t>0,8*1,05</t>
  </si>
  <si>
    <t>5924511900R</t>
  </si>
  <si>
    <t>dlažba betonová dvouvrstvá; čtverec; šedá; l = 200 mm; š = 200 mm; tl. 60,0 mm</t>
  </si>
  <si>
    <t>35,40*1,05</t>
  </si>
  <si>
    <t>R001</t>
  </si>
  <si>
    <t>Beton. dlažba s distančními nálisky -  přírodní 20x20x8</t>
  </si>
  <si>
    <t>Vlastní</t>
  </si>
  <si>
    <t>81,60*1,05</t>
  </si>
  <si>
    <t>R002</t>
  </si>
  <si>
    <t>Beton. dlažba s distančními nálisky - červená 20x20x8</t>
  </si>
  <si>
    <t>vyznačení parkovacích stání : 6*1,05</t>
  </si>
  <si>
    <t>998225111R00</t>
  </si>
  <si>
    <t>Přesun hmot komunikací a letišť, kryt živičný jakékoliv délky objektu</t>
  </si>
  <si>
    <t>Přesun hmot</t>
  </si>
  <si>
    <t>POL7_</t>
  </si>
  <si>
    <t>vodorovně do 200 m</t>
  </si>
  <si>
    <t>979082213R00</t>
  </si>
  <si>
    <t>Vodorovná doprava suti po suchu bez naložení, ale se složením a hrubým urovnáním na vzdálenost do 1 km</t>
  </si>
  <si>
    <t>Přesun suti</t>
  </si>
  <si>
    <t>POL8_</t>
  </si>
  <si>
    <t>979082219R00</t>
  </si>
  <si>
    <t>Vodorovná doprava suti po suchu příplatek k ceně za každý další i započatý 1 km přes 1 km</t>
  </si>
  <si>
    <t>CELKOVÁ ODVOZOVÁ VZDÁLENOST 20 KM</t>
  </si>
  <si>
    <t>979990001R00</t>
  </si>
  <si>
    <t>Poplatek za skládku stavební suti</t>
  </si>
  <si>
    <t>801-3</t>
  </si>
  <si>
    <t>SUM</t>
  </si>
  <si>
    <t>END</t>
  </si>
  <si>
    <t>02720OA0</t>
  </si>
  <si>
    <t>POMOC PRÁCE ZŘÍZ NEBO ZAJIŠŤ REGULACI A OCHRANU DOPRAVY</t>
  </si>
  <si>
    <t xml:space="preserve">ks    </t>
  </si>
  <si>
    <t>Indiv</t>
  </si>
  <si>
    <t>Zabezpečení staveniště dopravní značení na stavenišť.</t>
  </si>
  <si>
    <t>Projednání dočasné úpravy dopravního značení po dobu výstavby s územně příslušným odborem dopravy a d DI Policie ČR.</t>
  </si>
  <si>
    <t>Zřízení, údržba a odstranění dopravního značení.</t>
  </si>
  <si>
    <t>02730OA0</t>
  </si>
  <si>
    <t>POMOC PRÁCE ZŘÍZ NEBO ZAJIŠŤ OCHRANU INŽENÝRSKÝCH SÍTÍ</t>
  </si>
  <si>
    <t>Náklady na vytyčení inženýrských sítí na staveništi jejich správci, s případným provedením průzkumných sond.</t>
  </si>
  <si>
    <t>02946OA0</t>
  </si>
  <si>
    <t>OSTAT POŽADAVKY - FOTODOKUMENTACE</t>
  </si>
  <si>
    <t>Pořízení fotodokumentace stavby po dnech a její předání na nosiči CD</t>
  </si>
  <si>
    <t>- fotodokumentaci zadavatelem požadovaného děje a konstrukcí v požadovaných časových intervalech</t>
  </si>
  <si>
    <t>- zadavatelem specifikované výstupy (fotografie v papírovém a digitálním formátu) v požadovaném počtu</t>
  </si>
  <si>
    <t>03100OA0</t>
  </si>
  <si>
    <t>ZAŘÍZENÍ STAVENIŠTĚ - ZŘÍZENÍ, PROVOZ, DEMONTÁŽ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</si>
  <si>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</si>
  <si>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</si>
  <si>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02944OA0</t>
  </si>
  <si>
    <t>OSTAT POŽADAVKY - DOKUMENTACE SKUTEČ PROVEDENÍ V DIGIT FORMĚ</t>
  </si>
  <si>
    <t>kompl</t>
  </si>
  <si>
    <t xml:space="preserve"> (odevzdání dokumentace skutečného provedení stavby v počtu 4 paré v papírové podobě a 3 ks v ele. na CD).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</si>
</sst>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3" xfId="0" applyNumberFormat="1" applyFont="1" applyBorder="1" applyAlignment="1">
      <alignment vertical="center" wrapText="1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5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16" fillId="4" borderId="18" xfId="0" applyNumberFormat="1" applyFont="1" applyFill="1" applyBorder="1" applyAlignment="1" applyProtection="1">
      <alignment horizontal="left" vertical="top" wrapText="1"/>
      <protection locked="0"/>
    </xf>
    <xf numFmtId="49" fontId="16" fillId="4" borderId="18" xfId="0" applyNumberFormat="1" applyFont="1" applyFill="1" applyBorder="1" applyAlignment="1" applyProtection="1">
      <alignment vertical="top"/>
      <protection locked="0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81" t="s">
        <v>39</v>
      </c>
      <c r="B2" s="181"/>
      <c r="C2" s="181"/>
      <c r="D2" s="181"/>
      <c r="E2" s="181"/>
      <c r="F2" s="181"/>
      <c r="G2" s="181"/>
    </row>
  </sheetData>
  <sheetProtection algorithmName="SHA-512" hashValue="rsmSAO5eOzXlv+ZimPXJ2bApBiSbMJ92prtTj5dRgACq9AapWZZIpEZpAnghUdFLnDUXQ7CQ+Ldsa47w/FdKww==" saltValue="UJoS/t3F+eCbm92dZvmK/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1"/>
  <sheetViews>
    <sheetView showGridLines="0" tabSelected="1" topLeftCell="B7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16" t="s">
        <v>41</v>
      </c>
      <c r="C1" s="217"/>
      <c r="D1" s="217"/>
      <c r="E1" s="217"/>
      <c r="F1" s="217"/>
      <c r="G1" s="217"/>
      <c r="H1" s="217"/>
      <c r="I1" s="217"/>
      <c r="J1" s="218"/>
    </row>
    <row r="2" spans="1:15" ht="36" customHeight="1" x14ac:dyDescent="0.2">
      <c r="A2" s="2"/>
      <c r="B2" s="76" t="s">
        <v>22</v>
      </c>
      <c r="C2" s="77"/>
      <c r="D2" s="78" t="s">
        <v>44</v>
      </c>
      <c r="E2" s="222" t="s">
        <v>45</v>
      </c>
      <c r="F2" s="223"/>
      <c r="G2" s="223"/>
      <c r="H2" s="223"/>
      <c r="I2" s="223"/>
      <c r="J2" s="224"/>
      <c r="O2" s="1"/>
    </row>
    <row r="3" spans="1:15" ht="27" hidden="1" customHeight="1" x14ac:dyDescent="0.2">
      <c r="A3" s="2"/>
      <c r="B3" s="79"/>
      <c r="C3" s="77"/>
      <c r="D3" s="80"/>
      <c r="E3" s="225"/>
      <c r="F3" s="226"/>
      <c r="G3" s="226"/>
      <c r="H3" s="226"/>
      <c r="I3" s="226"/>
      <c r="J3" s="227"/>
    </row>
    <row r="4" spans="1:15" ht="23.25" customHeight="1" x14ac:dyDescent="0.2">
      <c r="A4" s="2"/>
      <c r="B4" s="81"/>
      <c r="C4" s="82"/>
      <c r="D4" s="83"/>
      <c r="E4" s="206"/>
      <c r="F4" s="206"/>
      <c r="G4" s="206"/>
      <c r="H4" s="206"/>
      <c r="I4" s="206"/>
      <c r="J4" s="207"/>
    </row>
    <row r="5" spans="1:15" ht="24" customHeight="1" x14ac:dyDescent="0.2">
      <c r="A5" s="2"/>
      <c r="B5" s="31" t="s">
        <v>42</v>
      </c>
      <c r="D5" s="210"/>
      <c r="E5" s="211"/>
      <c r="F5" s="211"/>
      <c r="G5" s="211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12"/>
      <c r="E6" s="213"/>
      <c r="F6" s="213"/>
      <c r="G6" s="213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14"/>
      <c r="F7" s="215"/>
      <c r="G7" s="215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29"/>
      <c r="E11" s="229"/>
      <c r="F11" s="229"/>
      <c r="G11" s="229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05"/>
      <c r="E12" s="205"/>
      <c r="F12" s="205"/>
      <c r="G12" s="205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08"/>
      <c r="F13" s="209"/>
      <c r="G13" s="209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28"/>
      <c r="F15" s="228"/>
      <c r="G15" s="230"/>
      <c r="H15" s="230"/>
      <c r="I15" s="230" t="s">
        <v>29</v>
      </c>
      <c r="J15" s="231"/>
    </row>
    <row r="16" spans="1:15" ht="23.25" customHeight="1" x14ac:dyDescent="0.2">
      <c r="A16" s="138" t="s">
        <v>24</v>
      </c>
      <c r="B16" s="38" t="s">
        <v>24</v>
      </c>
      <c r="C16" s="62"/>
      <c r="D16" s="63"/>
      <c r="E16" s="194"/>
      <c r="F16" s="195"/>
      <c r="G16" s="194"/>
      <c r="H16" s="195"/>
      <c r="I16" s="194">
        <f>SUMIF(F52:F57,A16,I52:I57)+SUMIF(F52:F57,"PSU",I52:I57)</f>
        <v>0</v>
      </c>
      <c r="J16" s="196"/>
    </row>
    <row r="17" spans="1:10" ht="23.25" customHeight="1" x14ac:dyDescent="0.2">
      <c r="A17" s="138" t="s">
        <v>25</v>
      </c>
      <c r="B17" s="38" t="s">
        <v>25</v>
      </c>
      <c r="C17" s="62"/>
      <c r="D17" s="63"/>
      <c r="E17" s="194"/>
      <c r="F17" s="195"/>
      <c r="G17" s="194"/>
      <c r="H17" s="195"/>
      <c r="I17" s="194">
        <f>SUMIF(F52:F57,A17,I52:I57)</f>
        <v>0</v>
      </c>
      <c r="J17" s="196"/>
    </row>
    <row r="18" spans="1:10" ht="23.25" customHeight="1" x14ac:dyDescent="0.2">
      <c r="A18" s="138" t="s">
        <v>26</v>
      </c>
      <c r="B18" s="38" t="s">
        <v>26</v>
      </c>
      <c r="C18" s="62"/>
      <c r="D18" s="63"/>
      <c r="E18" s="194"/>
      <c r="F18" s="195"/>
      <c r="G18" s="194"/>
      <c r="H18" s="195"/>
      <c r="I18" s="194">
        <f>SUMIF(F52:F57,A18,I52:I57)</f>
        <v>0</v>
      </c>
      <c r="J18" s="196"/>
    </row>
    <row r="19" spans="1:10" ht="23.25" customHeight="1" x14ac:dyDescent="0.2">
      <c r="A19" s="138" t="s">
        <v>67</v>
      </c>
      <c r="B19" s="38" t="s">
        <v>27</v>
      </c>
      <c r="C19" s="62"/>
      <c r="D19" s="63"/>
      <c r="E19" s="194"/>
      <c r="F19" s="195"/>
      <c r="G19" s="194"/>
      <c r="H19" s="195"/>
      <c r="I19" s="194">
        <f>SUMIF(F52:F57,A19,I52:I57)</f>
        <v>0</v>
      </c>
      <c r="J19" s="196"/>
    </row>
    <row r="20" spans="1:10" ht="23.25" customHeight="1" x14ac:dyDescent="0.2">
      <c r="A20" s="138" t="s">
        <v>68</v>
      </c>
      <c r="B20" s="38" t="s">
        <v>28</v>
      </c>
      <c r="C20" s="62"/>
      <c r="D20" s="63"/>
      <c r="E20" s="194"/>
      <c r="F20" s="195"/>
      <c r="G20" s="194"/>
      <c r="H20" s="195"/>
      <c r="I20" s="194">
        <f>SUMIF(F52:F57,A20,I52:I57)</f>
        <v>0</v>
      </c>
      <c r="J20" s="196"/>
    </row>
    <row r="21" spans="1:10" ht="23.25" customHeight="1" x14ac:dyDescent="0.2">
      <c r="A21" s="2"/>
      <c r="B21" s="48" t="s">
        <v>29</v>
      </c>
      <c r="C21" s="64"/>
      <c r="D21" s="65"/>
      <c r="E21" s="197"/>
      <c r="F21" s="232"/>
      <c r="G21" s="197"/>
      <c r="H21" s="232"/>
      <c r="I21" s="197">
        <f>SUM(I16:J20)</f>
        <v>0</v>
      </c>
      <c r="J21" s="198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92">
        <f>ZakladDPHSniVypocet</f>
        <v>0</v>
      </c>
      <c r="H23" s="193"/>
      <c r="I23" s="193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190">
        <f>A23</f>
        <v>0</v>
      </c>
      <c r="H24" s="191"/>
      <c r="I24" s="191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92">
        <f>ZakladDPHZaklVypocet</f>
        <v>0</v>
      </c>
      <c r="H25" s="193"/>
      <c r="I25" s="193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19">
        <f>A25</f>
        <v>0</v>
      </c>
      <c r="H26" s="220"/>
      <c r="I26" s="220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21">
        <f>CenaCelkem-(ZakladDPHSni+DPHSni+ZakladDPHZakl+DPHZakl)</f>
        <v>0</v>
      </c>
      <c r="H27" s="221"/>
      <c r="I27" s="221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200">
        <f>ZakladDPHSniVypocet+ZakladDPHZaklVypocet</f>
        <v>0</v>
      </c>
      <c r="H28" s="200"/>
      <c r="I28" s="200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199">
        <f>A27</f>
        <v>0</v>
      </c>
      <c r="H29" s="199"/>
      <c r="I29" s="199"/>
      <c r="J29" s="119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1" t="s">
        <v>43</v>
      </c>
      <c r="E34" s="202"/>
      <c r="G34" s="203"/>
      <c r="H34" s="204"/>
      <c r="I34" s="204"/>
      <c r="J34" s="25"/>
    </row>
    <row r="35" spans="1:10" ht="12.75" customHeight="1" x14ac:dyDescent="0.2">
      <c r="A35" s="2"/>
      <c r="B35" s="2"/>
      <c r="D35" s="189" t="s">
        <v>2</v>
      </c>
      <c r="E35" s="189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46</v>
      </c>
      <c r="C39" s="184"/>
      <c r="D39" s="184"/>
      <c r="E39" s="184"/>
      <c r="F39" s="99">
        <f>'SO 101 SO 101 Pol'!AE168+'VRN  VRN  Pol'!AE37</f>
        <v>0</v>
      </c>
      <c r="G39" s="100">
        <f>'SO 101 SO 101 Pol'!AF168+'VRN  VRN  Pol'!AF37</f>
        <v>0</v>
      </c>
      <c r="H39" s="101">
        <f t="shared" ref="H39:H44" si="1">(F39*SazbaDPH1/100)+(G39*SazbaDPH2/100)</f>
        <v>0</v>
      </c>
      <c r="I39" s="101">
        <f t="shared" ref="I39:I44" si="2">F39+G39+H39</f>
        <v>0</v>
      </c>
      <c r="J39" s="102" t="str">
        <f t="shared" ref="J39:J44" si="3">IF(CenaCelkemVypocet=0,"",I39/CenaCelkemVypocet*100)</f>
        <v/>
      </c>
    </row>
    <row r="40" spans="1:10" ht="25.5" customHeight="1" x14ac:dyDescent="0.2">
      <c r="A40" s="88">
        <v>2</v>
      </c>
      <c r="B40" s="103"/>
      <c r="C40" s="188" t="s">
        <v>47</v>
      </c>
      <c r="D40" s="188"/>
      <c r="E40" s="188"/>
      <c r="F40" s="104"/>
      <c r="G40" s="105"/>
      <c r="H40" s="105">
        <f t="shared" si="1"/>
        <v>0</v>
      </c>
      <c r="I40" s="105">
        <f t="shared" si="2"/>
        <v>0</v>
      </c>
      <c r="J40" s="106" t="str">
        <f t="shared" si="3"/>
        <v/>
      </c>
    </row>
    <row r="41" spans="1:10" ht="25.5" customHeight="1" x14ac:dyDescent="0.2">
      <c r="A41" s="88">
        <v>2</v>
      </c>
      <c r="B41" s="103" t="s">
        <v>48</v>
      </c>
      <c r="C41" s="188" t="s">
        <v>49</v>
      </c>
      <c r="D41" s="188"/>
      <c r="E41" s="188"/>
      <c r="F41" s="104">
        <f>'SO 101 SO 101 Pol'!AE168</f>
        <v>0</v>
      </c>
      <c r="G41" s="105">
        <f>'SO 101 SO 101 Pol'!AF168</f>
        <v>0</v>
      </c>
      <c r="H41" s="105">
        <f t="shared" si="1"/>
        <v>0</v>
      </c>
      <c r="I41" s="105">
        <f t="shared" si="2"/>
        <v>0</v>
      </c>
      <c r="J41" s="106" t="str">
        <f t="shared" si="3"/>
        <v/>
      </c>
    </row>
    <row r="42" spans="1:10" ht="25.5" customHeight="1" x14ac:dyDescent="0.2">
      <c r="A42" s="88">
        <v>3</v>
      </c>
      <c r="B42" s="107" t="s">
        <v>48</v>
      </c>
      <c r="C42" s="184" t="s">
        <v>49</v>
      </c>
      <c r="D42" s="184"/>
      <c r="E42" s="184"/>
      <c r="F42" s="108">
        <f>'SO 101 SO 101 Pol'!AE168</f>
        <v>0</v>
      </c>
      <c r="G42" s="101">
        <f>'SO 101 SO 101 Pol'!AF168</f>
        <v>0</v>
      </c>
      <c r="H42" s="101">
        <f t="shared" si="1"/>
        <v>0</v>
      </c>
      <c r="I42" s="101">
        <f t="shared" si="2"/>
        <v>0</v>
      </c>
      <c r="J42" s="102" t="str">
        <f t="shared" si="3"/>
        <v/>
      </c>
    </row>
    <row r="43" spans="1:10" ht="25.5" customHeight="1" x14ac:dyDescent="0.2">
      <c r="A43" s="88">
        <v>2</v>
      </c>
      <c r="B43" s="103" t="s">
        <v>50</v>
      </c>
      <c r="C43" s="188" t="s">
        <v>51</v>
      </c>
      <c r="D43" s="188"/>
      <c r="E43" s="188"/>
      <c r="F43" s="104">
        <f>'VRN  VRN  Pol'!AE37</f>
        <v>0</v>
      </c>
      <c r="G43" s="105">
        <f>'VRN  VRN  Pol'!AF37</f>
        <v>0</v>
      </c>
      <c r="H43" s="105">
        <f t="shared" si="1"/>
        <v>0</v>
      </c>
      <c r="I43" s="105">
        <f t="shared" si="2"/>
        <v>0</v>
      </c>
      <c r="J43" s="106" t="str">
        <f t="shared" si="3"/>
        <v/>
      </c>
    </row>
    <row r="44" spans="1:10" ht="25.5" customHeight="1" x14ac:dyDescent="0.2">
      <c r="A44" s="88">
        <v>3</v>
      </c>
      <c r="B44" s="107" t="s">
        <v>50</v>
      </c>
      <c r="C44" s="184" t="s">
        <v>51</v>
      </c>
      <c r="D44" s="184"/>
      <c r="E44" s="184"/>
      <c r="F44" s="108">
        <f>'VRN  VRN  Pol'!AE37</f>
        <v>0</v>
      </c>
      <c r="G44" s="101">
        <f>'VRN  VRN  Pol'!AF37</f>
        <v>0</v>
      </c>
      <c r="H44" s="101">
        <f t="shared" si="1"/>
        <v>0</v>
      </c>
      <c r="I44" s="101">
        <f t="shared" si="2"/>
        <v>0</v>
      </c>
      <c r="J44" s="102" t="str">
        <f t="shared" si="3"/>
        <v/>
      </c>
    </row>
    <row r="45" spans="1:10" ht="25.5" customHeight="1" x14ac:dyDescent="0.2">
      <c r="A45" s="88"/>
      <c r="B45" s="185" t="s">
        <v>52</v>
      </c>
      <c r="C45" s="186"/>
      <c r="D45" s="186"/>
      <c r="E45" s="187"/>
      <c r="F45" s="109">
        <f>SUMIF(A39:A44,"=1",F39:F44)</f>
        <v>0</v>
      </c>
      <c r="G45" s="110">
        <f>SUMIF(A39:A44,"=1",G39:G44)</f>
        <v>0</v>
      </c>
      <c r="H45" s="110">
        <f>SUMIF(A39:A44,"=1",H39:H44)</f>
        <v>0</v>
      </c>
      <c r="I45" s="110">
        <f>SUMIF(A39:A44,"=1",I39:I44)</f>
        <v>0</v>
      </c>
      <c r="J45" s="111">
        <f>SUMIF(A39:A44,"=1",J39:J44)</f>
        <v>0</v>
      </c>
    </row>
    <row r="49" spans="1:10" ht="15.75" x14ac:dyDescent="0.25">
      <c r="B49" s="120" t="s">
        <v>54</v>
      </c>
    </row>
    <row r="51" spans="1:10" ht="25.5" customHeight="1" x14ac:dyDescent="0.2">
      <c r="A51" s="122"/>
      <c r="B51" s="125" t="s">
        <v>17</v>
      </c>
      <c r="C51" s="125" t="s">
        <v>5</v>
      </c>
      <c r="D51" s="126"/>
      <c r="E51" s="126"/>
      <c r="F51" s="127" t="s">
        <v>55</v>
      </c>
      <c r="G51" s="127"/>
      <c r="H51" s="127"/>
      <c r="I51" s="127" t="s">
        <v>29</v>
      </c>
      <c r="J51" s="127" t="s">
        <v>0</v>
      </c>
    </row>
    <row r="52" spans="1:10" ht="36.75" customHeight="1" x14ac:dyDescent="0.2">
      <c r="A52" s="123"/>
      <c r="B52" s="128" t="s">
        <v>56</v>
      </c>
      <c r="C52" s="182" t="s">
        <v>57</v>
      </c>
      <c r="D52" s="183"/>
      <c r="E52" s="183"/>
      <c r="F52" s="134" t="s">
        <v>24</v>
      </c>
      <c r="G52" s="135"/>
      <c r="H52" s="135"/>
      <c r="I52" s="135">
        <f>'SO 101 SO 101 Pol'!G8+'VRN  VRN  Pol'!G8</f>
        <v>0</v>
      </c>
      <c r="J52" s="132" t="str">
        <f>IF(I58=0,"",I52/I58*100)</f>
        <v/>
      </c>
    </row>
    <row r="53" spans="1:10" ht="36.75" customHeight="1" x14ac:dyDescent="0.2">
      <c r="A53" s="123"/>
      <c r="B53" s="128" t="s">
        <v>58</v>
      </c>
      <c r="C53" s="182" t="s">
        <v>59</v>
      </c>
      <c r="D53" s="183"/>
      <c r="E53" s="183"/>
      <c r="F53" s="134" t="s">
        <v>24</v>
      </c>
      <c r="G53" s="135"/>
      <c r="H53" s="135"/>
      <c r="I53" s="135">
        <f>'SO 101 SO 101 Pol'!G63</f>
        <v>0</v>
      </c>
      <c r="J53" s="132" t="str">
        <f>IF(I58=0,"",I53/I58*100)</f>
        <v/>
      </c>
    </row>
    <row r="54" spans="1:10" ht="36.75" customHeight="1" x14ac:dyDescent="0.2">
      <c r="A54" s="123"/>
      <c r="B54" s="128" t="s">
        <v>60</v>
      </c>
      <c r="C54" s="182" t="s">
        <v>61</v>
      </c>
      <c r="D54" s="183"/>
      <c r="E54" s="183"/>
      <c r="F54" s="134" t="s">
        <v>24</v>
      </c>
      <c r="G54" s="135"/>
      <c r="H54" s="135"/>
      <c r="I54" s="135">
        <f>'SO 101 SO 101 Pol'!G115</f>
        <v>0</v>
      </c>
      <c r="J54" s="132" t="str">
        <f>IF(I58=0,"",I54/I58*100)</f>
        <v/>
      </c>
    </row>
    <row r="55" spans="1:10" ht="36.75" customHeight="1" x14ac:dyDescent="0.2">
      <c r="A55" s="123"/>
      <c r="B55" s="128" t="s">
        <v>62</v>
      </c>
      <c r="C55" s="182" t="s">
        <v>63</v>
      </c>
      <c r="D55" s="183"/>
      <c r="E55" s="183"/>
      <c r="F55" s="134" t="s">
        <v>24</v>
      </c>
      <c r="G55" s="135"/>
      <c r="H55" s="135"/>
      <c r="I55" s="135">
        <f>'SO 101 SO 101 Pol'!G155</f>
        <v>0</v>
      </c>
      <c r="J55" s="132" t="str">
        <f>IF(I58=0,"",I55/I58*100)</f>
        <v/>
      </c>
    </row>
    <row r="56" spans="1:10" ht="36.75" customHeight="1" x14ac:dyDescent="0.2">
      <c r="A56" s="123"/>
      <c r="B56" s="128" t="s">
        <v>64</v>
      </c>
      <c r="C56" s="182" t="s">
        <v>65</v>
      </c>
      <c r="D56" s="183"/>
      <c r="E56" s="183"/>
      <c r="F56" s="134" t="s">
        <v>66</v>
      </c>
      <c r="G56" s="135"/>
      <c r="H56" s="135"/>
      <c r="I56" s="135">
        <f>'SO 101 SO 101 Pol'!G159</f>
        <v>0</v>
      </c>
      <c r="J56" s="132" t="str">
        <f>IF(I58=0,"",I56/I58*100)</f>
        <v/>
      </c>
    </row>
    <row r="57" spans="1:10" ht="36.75" customHeight="1" x14ac:dyDescent="0.2">
      <c r="A57" s="123"/>
      <c r="B57" s="128" t="s">
        <v>67</v>
      </c>
      <c r="C57" s="182" t="s">
        <v>27</v>
      </c>
      <c r="D57" s="183"/>
      <c r="E57" s="183"/>
      <c r="F57" s="134" t="s">
        <v>67</v>
      </c>
      <c r="G57" s="135"/>
      <c r="H57" s="135"/>
      <c r="I57" s="135">
        <f>'VRN  VRN  Pol'!G31</f>
        <v>0</v>
      </c>
      <c r="J57" s="132" t="str">
        <f>IF(I58=0,"",I57/I58*100)</f>
        <v/>
      </c>
    </row>
    <row r="58" spans="1:10" ht="25.5" customHeight="1" x14ac:dyDescent="0.2">
      <c r="A58" s="124"/>
      <c r="B58" s="129" t="s">
        <v>1</v>
      </c>
      <c r="C58" s="130"/>
      <c r="D58" s="131"/>
      <c r="E58" s="131"/>
      <c r="F58" s="136"/>
      <c r="G58" s="137"/>
      <c r="H58" s="137"/>
      <c r="I58" s="137">
        <f>SUM(I52:I57)</f>
        <v>0</v>
      </c>
      <c r="J58" s="133">
        <f>SUM(J52:J57)</f>
        <v>0</v>
      </c>
    </row>
    <row r="59" spans="1:10" x14ac:dyDescent="0.2">
      <c r="F59" s="86"/>
      <c r="G59" s="86"/>
      <c r="H59" s="86"/>
      <c r="I59" s="86"/>
      <c r="J59" s="87"/>
    </row>
    <row r="60" spans="1:10" x14ac:dyDescent="0.2">
      <c r="F60" s="86"/>
      <c r="G60" s="86"/>
      <c r="H60" s="86"/>
      <c r="I60" s="86"/>
      <c r="J60" s="87"/>
    </row>
    <row r="61" spans="1:10" x14ac:dyDescent="0.2">
      <c r="F61" s="86"/>
      <c r="G61" s="86"/>
      <c r="H61" s="86"/>
      <c r="I61" s="86"/>
      <c r="J61" s="87"/>
    </row>
  </sheetData>
  <sheetProtection algorithmName="SHA-512" hashValue="gUpT2TYLbWTtkzEScJH5XvNmHU15NLdvIP3ZSL4Z+bm700EA6doIkXn3gZcaYa0dckwKl89B8QfJenISuX+GTg==" saltValue="9UFVnFGNOvMu7FRHHjcug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55:E55"/>
    <mergeCell ref="C56:E56"/>
    <mergeCell ref="C57:E57"/>
    <mergeCell ref="C44:E44"/>
    <mergeCell ref="B45:E45"/>
    <mergeCell ref="C52:E52"/>
    <mergeCell ref="C53:E53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3" t="s">
        <v>6</v>
      </c>
      <c r="B1" s="233"/>
      <c r="C1" s="234"/>
      <c r="D1" s="233"/>
      <c r="E1" s="233"/>
      <c r="F1" s="233"/>
      <c r="G1" s="233"/>
    </row>
    <row r="2" spans="1:7" ht="24.95" customHeight="1" x14ac:dyDescent="0.2">
      <c r="A2" s="50" t="s">
        <v>7</v>
      </c>
      <c r="B2" s="49"/>
      <c r="C2" s="235"/>
      <c r="D2" s="235"/>
      <c r="E2" s="235"/>
      <c r="F2" s="235"/>
      <c r="G2" s="236"/>
    </row>
    <row r="3" spans="1:7" ht="24.95" customHeight="1" x14ac:dyDescent="0.2">
      <c r="A3" s="50" t="s">
        <v>8</v>
      </c>
      <c r="B3" s="49"/>
      <c r="C3" s="235"/>
      <c r="D3" s="235"/>
      <c r="E3" s="235"/>
      <c r="F3" s="235"/>
      <c r="G3" s="236"/>
    </row>
    <row r="4" spans="1:7" ht="24.95" customHeight="1" x14ac:dyDescent="0.2">
      <c r="A4" s="50" t="s">
        <v>9</v>
      </c>
      <c r="B4" s="49"/>
      <c r="C4" s="235"/>
      <c r="D4" s="235"/>
      <c r="E4" s="235"/>
      <c r="F4" s="235"/>
      <c r="G4" s="236"/>
    </row>
    <row r="5" spans="1:7" x14ac:dyDescent="0.2">
      <c r="B5" s="4"/>
      <c r="C5" s="5"/>
      <c r="D5" s="6"/>
    </row>
  </sheetData>
  <sheetProtection algorithmName="SHA-512" hashValue="d4/mBEZ6UHwnzf5xDyLlrXZzgH4Bx3iddzLuXw4GXGw8UN2+TkLd8irJWewo0irW16lGmOBAVOpbXqQxtv1nbg==" saltValue="8ZE8rKySrZgLrYo85u413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7" t="s">
        <v>69</v>
      </c>
      <c r="B1" s="247"/>
      <c r="C1" s="247"/>
      <c r="D1" s="247"/>
      <c r="E1" s="247"/>
      <c r="F1" s="247"/>
      <c r="G1" s="247"/>
      <c r="AG1" t="s">
        <v>70</v>
      </c>
    </row>
    <row r="2" spans="1:60" ht="24.95" customHeight="1" x14ac:dyDescent="0.2">
      <c r="A2" s="139" t="s">
        <v>7</v>
      </c>
      <c r="B2" s="49" t="s">
        <v>44</v>
      </c>
      <c r="C2" s="248" t="s">
        <v>45</v>
      </c>
      <c r="D2" s="249"/>
      <c r="E2" s="249"/>
      <c r="F2" s="249"/>
      <c r="G2" s="250"/>
      <c r="AG2" t="s">
        <v>71</v>
      </c>
    </row>
    <row r="3" spans="1:60" ht="24.95" customHeight="1" x14ac:dyDescent="0.2">
      <c r="A3" s="139" t="s">
        <v>8</v>
      </c>
      <c r="B3" s="49" t="s">
        <v>48</v>
      </c>
      <c r="C3" s="248" t="s">
        <v>49</v>
      </c>
      <c r="D3" s="249"/>
      <c r="E3" s="249"/>
      <c r="F3" s="249"/>
      <c r="G3" s="250"/>
      <c r="AC3" s="121" t="s">
        <v>71</v>
      </c>
      <c r="AG3" t="s">
        <v>72</v>
      </c>
    </row>
    <row r="4" spans="1:60" ht="24.95" customHeight="1" x14ac:dyDescent="0.2">
      <c r="A4" s="140" t="s">
        <v>9</v>
      </c>
      <c r="B4" s="141" t="s">
        <v>48</v>
      </c>
      <c r="C4" s="251" t="s">
        <v>49</v>
      </c>
      <c r="D4" s="252"/>
      <c r="E4" s="252"/>
      <c r="F4" s="252"/>
      <c r="G4" s="253"/>
      <c r="AG4" t="s">
        <v>73</v>
      </c>
    </row>
    <row r="5" spans="1:60" x14ac:dyDescent="0.2">
      <c r="D5" s="10"/>
    </row>
    <row r="6" spans="1:60" ht="38.25" x14ac:dyDescent="0.2">
      <c r="A6" s="143" t="s">
        <v>74</v>
      </c>
      <c r="B6" s="145" t="s">
        <v>75</v>
      </c>
      <c r="C6" s="145" t="s">
        <v>76</v>
      </c>
      <c r="D6" s="144" t="s">
        <v>77</v>
      </c>
      <c r="E6" s="143" t="s">
        <v>78</v>
      </c>
      <c r="F6" s="142" t="s">
        <v>79</v>
      </c>
      <c r="G6" s="143" t="s">
        <v>29</v>
      </c>
      <c r="H6" s="146" t="s">
        <v>30</v>
      </c>
      <c r="I6" s="146" t="s">
        <v>80</v>
      </c>
      <c r="J6" s="146" t="s">
        <v>31</v>
      </c>
      <c r="K6" s="146" t="s">
        <v>81</v>
      </c>
      <c r="L6" s="146" t="s">
        <v>82</v>
      </c>
      <c r="M6" s="146" t="s">
        <v>83</v>
      </c>
      <c r="N6" s="146" t="s">
        <v>84</v>
      </c>
      <c r="O6" s="146" t="s">
        <v>85</v>
      </c>
      <c r="P6" s="146" t="s">
        <v>86</v>
      </c>
      <c r="Q6" s="146" t="s">
        <v>87</v>
      </c>
      <c r="R6" s="146" t="s">
        <v>88</v>
      </c>
      <c r="S6" s="146" t="s">
        <v>89</v>
      </c>
      <c r="T6" s="146" t="s">
        <v>90</v>
      </c>
      <c r="U6" s="146" t="s">
        <v>91</v>
      </c>
      <c r="V6" s="146" t="s">
        <v>92</v>
      </c>
      <c r="W6" s="146" t="s">
        <v>93</v>
      </c>
      <c r="X6" s="146" t="s">
        <v>94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95</v>
      </c>
      <c r="B8" s="161" t="s">
        <v>56</v>
      </c>
      <c r="C8" s="175" t="s">
        <v>57</v>
      </c>
      <c r="D8" s="162"/>
      <c r="E8" s="163"/>
      <c r="F8" s="164"/>
      <c r="G8" s="164">
        <f>SUMIF(AG9:AG62,"&lt;&gt;NOR",G9:G62)</f>
        <v>0</v>
      </c>
      <c r="H8" s="164"/>
      <c r="I8" s="164">
        <f>SUM(I9:I62)</f>
        <v>0</v>
      </c>
      <c r="J8" s="164"/>
      <c r="K8" s="164">
        <f>SUM(K9:K62)</f>
        <v>0</v>
      </c>
      <c r="L8" s="164"/>
      <c r="M8" s="164">
        <f>SUM(M9:M62)</f>
        <v>0</v>
      </c>
      <c r="N8" s="164"/>
      <c r="O8" s="164">
        <f>SUM(O9:O62)</f>
        <v>0</v>
      </c>
      <c r="P8" s="164"/>
      <c r="Q8" s="164">
        <f>SUM(Q9:Q62)</f>
        <v>7.26</v>
      </c>
      <c r="R8" s="164"/>
      <c r="S8" s="164"/>
      <c r="T8" s="165"/>
      <c r="U8" s="159"/>
      <c r="V8" s="159">
        <f>SUM(V9:V62)</f>
        <v>172.73000000000002</v>
      </c>
      <c r="W8" s="159"/>
      <c r="X8" s="159"/>
      <c r="AG8" t="s">
        <v>96</v>
      </c>
    </row>
    <row r="9" spans="1:60" ht="22.5" outlineLevel="1" x14ac:dyDescent="0.2">
      <c r="A9" s="166">
        <v>1</v>
      </c>
      <c r="B9" s="167" t="s">
        <v>97</v>
      </c>
      <c r="C9" s="176" t="s">
        <v>98</v>
      </c>
      <c r="D9" s="168" t="s">
        <v>99</v>
      </c>
      <c r="E9" s="169">
        <v>1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 t="s">
        <v>100</v>
      </c>
      <c r="S9" s="171" t="s">
        <v>101</v>
      </c>
      <c r="T9" s="172" t="s">
        <v>101</v>
      </c>
      <c r="U9" s="156">
        <v>68.790000000000006</v>
      </c>
      <c r="V9" s="156">
        <f>ROUND(E9*U9,2)</f>
        <v>68.790000000000006</v>
      </c>
      <c r="W9" s="156"/>
      <c r="X9" s="156" t="s">
        <v>102</v>
      </c>
      <c r="Y9" s="147"/>
      <c r="Z9" s="147"/>
      <c r="AA9" s="147"/>
      <c r="AB9" s="147"/>
      <c r="AC9" s="147"/>
      <c r="AD9" s="147"/>
      <c r="AE9" s="147"/>
      <c r="AF9" s="147"/>
      <c r="AG9" s="147" t="s">
        <v>103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54"/>
      <c r="B10" s="155"/>
      <c r="C10" s="241" t="s">
        <v>104</v>
      </c>
      <c r="D10" s="242"/>
      <c r="E10" s="242"/>
      <c r="F10" s="242"/>
      <c r="G10" s="242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105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3" t="str">
        <f>C10</f>
        <v>s odklizením získaného dřeva na vzdálenost do 20 m, se složením na hromady nebo s naložením na dopravní prostředek, se zasypáním jámy, doplněním zeminy, zhutněním a úpravou terénu,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77" t="s">
        <v>106</v>
      </c>
      <c r="D11" s="157"/>
      <c r="E11" s="158">
        <v>1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107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39"/>
      <c r="D12" s="240"/>
      <c r="E12" s="240"/>
      <c r="F12" s="240"/>
      <c r="G12" s="240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108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66">
        <v>2</v>
      </c>
      <c r="B13" s="167" t="s">
        <v>109</v>
      </c>
      <c r="C13" s="176" t="s">
        <v>110</v>
      </c>
      <c r="D13" s="168" t="s">
        <v>111</v>
      </c>
      <c r="E13" s="169">
        <v>18</v>
      </c>
      <c r="F13" s="170"/>
      <c r="G13" s="171">
        <f>ROUND(E13*F13,2)</f>
        <v>0</v>
      </c>
      <c r="H13" s="170"/>
      <c r="I13" s="171">
        <f>ROUND(E13*H13,2)</f>
        <v>0</v>
      </c>
      <c r="J13" s="170"/>
      <c r="K13" s="171">
        <f>ROUND(E13*J13,2)</f>
        <v>0</v>
      </c>
      <c r="L13" s="171">
        <v>21</v>
      </c>
      <c r="M13" s="171">
        <f>G13*(1+L13/100)</f>
        <v>0</v>
      </c>
      <c r="N13" s="171">
        <v>0</v>
      </c>
      <c r="O13" s="171">
        <f>ROUND(E13*N13,2)</f>
        <v>0</v>
      </c>
      <c r="P13" s="171">
        <v>0.22</v>
      </c>
      <c r="Q13" s="171">
        <f>ROUND(E13*P13,2)</f>
        <v>3.96</v>
      </c>
      <c r="R13" s="171" t="s">
        <v>112</v>
      </c>
      <c r="S13" s="171" t="s">
        <v>101</v>
      </c>
      <c r="T13" s="172" t="s">
        <v>101</v>
      </c>
      <c r="U13" s="156">
        <v>0.251</v>
      </c>
      <c r="V13" s="156">
        <f>ROUND(E13*U13,2)</f>
        <v>4.5199999999999996</v>
      </c>
      <c r="W13" s="156"/>
      <c r="X13" s="156" t="s">
        <v>102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103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37"/>
      <c r="D14" s="238"/>
      <c r="E14" s="238"/>
      <c r="F14" s="238"/>
      <c r="G14" s="238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108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66">
        <v>3</v>
      </c>
      <c r="B15" s="167" t="s">
        <v>113</v>
      </c>
      <c r="C15" s="176" t="s">
        <v>114</v>
      </c>
      <c r="D15" s="168" t="s">
        <v>111</v>
      </c>
      <c r="E15" s="169">
        <v>15</v>
      </c>
      <c r="F15" s="170"/>
      <c r="G15" s="171">
        <f>ROUND(E15*F15,2)</f>
        <v>0</v>
      </c>
      <c r="H15" s="170"/>
      <c r="I15" s="171">
        <f>ROUND(E15*H15,2)</f>
        <v>0</v>
      </c>
      <c r="J15" s="170"/>
      <c r="K15" s="171">
        <f>ROUND(E15*J15,2)</f>
        <v>0</v>
      </c>
      <c r="L15" s="171">
        <v>21</v>
      </c>
      <c r="M15" s="171">
        <f>G15*(1+L15/100)</f>
        <v>0</v>
      </c>
      <c r="N15" s="171">
        <v>0</v>
      </c>
      <c r="O15" s="171">
        <f>ROUND(E15*N15,2)</f>
        <v>0</v>
      </c>
      <c r="P15" s="171">
        <v>0.22</v>
      </c>
      <c r="Q15" s="171">
        <f>ROUND(E15*P15,2)</f>
        <v>3.3</v>
      </c>
      <c r="R15" s="171" t="s">
        <v>112</v>
      </c>
      <c r="S15" s="171" t="s">
        <v>101</v>
      </c>
      <c r="T15" s="172" t="s">
        <v>101</v>
      </c>
      <c r="U15" s="156">
        <v>0.375</v>
      </c>
      <c r="V15" s="156">
        <f>ROUND(E15*U15,2)</f>
        <v>5.63</v>
      </c>
      <c r="W15" s="156"/>
      <c r="X15" s="156" t="s">
        <v>102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103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37"/>
      <c r="D16" s="238"/>
      <c r="E16" s="238"/>
      <c r="F16" s="238"/>
      <c r="G16" s="238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108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66">
        <v>4</v>
      </c>
      <c r="B17" s="167" t="s">
        <v>115</v>
      </c>
      <c r="C17" s="176" t="s">
        <v>116</v>
      </c>
      <c r="D17" s="168" t="s">
        <v>117</v>
      </c>
      <c r="E17" s="169">
        <v>19.170000000000002</v>
      </c>
      <c r="F17" s="170"/>
      <c r="G17" s="171">
        <f>ROUND(E17*F17,2)</f>
        <v>0</v>
      </c>
      <c r="H17" s="170"/>
      <c r="I17" s="171">
        <f>ROUND(E17*H17,2)</f>
        <v>0</v>
      </c>
      <c r="J17" s="170"/>
      <c r="K17" s="171">
        <f>ROUND(E17*J17,2)</f>
        <v>0</v>
      </c>
      <c r="L17" s="171">
        <v>21</v>
      </c>
      <c r="M17" s="171">
        <f>G17*(1+L17/100)</f>
        <v>0</v>
      </c>
      <c r="N17" s="171">
        <v>0</v>
      </c>
      <c r="O17" s="171">
        <f>ROUND(E17*N17,2)</f>
        <v>0</v>
      </c>
      <c r="P17" s="171">
        <v>0</v>
      </c>
      <c r="Q17" s="171">
        <f>ROUND(E17*P17,2)</f>
        <v>0</v>
      </c>
      <c r="R17" s="171" t="s">
        <v>118</v>
      </c>
      <c r="S17" s="171" t="s">
        <v>101</v>
      </c>
      <c r="T17" s="172" t="s">
        <v>101</v>
      </c>
      <c r="U17" s="156">
        <v>0.1</v>
      </c>
      <c r="V17" s="156">
        <f>ROUND(E17*U17,2)</f>
        <v>1.92</v>
      </c>
      <c r="W17" s="156"/>
      <c r="X17" s="156" t="s">
        <v>102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103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41" t="s">
        <v>119</v>
      </c>
      <c r="D18" s="242"/>
      <c r="E18" s="242"/>
      <c r="F18" s="242"/>
      <c r="G18" s="242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105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73" t="str">
        <f>C18</f>
        <v>nebo lesní půdy, s vodorovným přemístěním na hromady v místě upotřebení nebo na dočasné či trvalé skládky se složením</v>
      </c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177" t="s">
        <v>120</v>
      </c>
      <c r="D19" s="157"/>
      <c r="E19" s="158">
        <v>19.170000000000002</v>
      </c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47"/>
      <c r="Z19" s="147"/>
      <c r="AA19" s="147"/>
      <c r="AB19" s="147"/>
      <c r="AC19" s="147"/>
      <c r="AD19" s="147"/>
      <c r="AE19" s="147"/>
      <c r="AF19" s="147"/>
      <c r="AG19" s="147" t="s">
        <v>107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39"/>
      <c r="D20" s="240"/>
      <c r="E20" s="240"/>
      <c r="F20" s="240"/>
      <c r="G20" s="240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108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66">
        <v>5</v>
      </c>
      <c r="B21" s="167" t="s">
        <v>121</v>
      </c>
      <c r="C21" s="176" t="s">
        <v>122</v>
      </c>
      <c r="D21" s="168" t="s">
        <v>117</v>
      </c>
      <c r="E21" s="169">
        <v>79.218999999999994</v>
      </c>
      <c r="F21" s="170"/>
      <c r="G21" s="171">
        <f>ROUND(E21*F21,2)</f>
        <v>0</v>
      </c>
      <c r="H21" s="170"/>
      <c r="I21" s="171">
        <f>ROUND(E21*H21,2)</f>
        <v>0</v>
      </c>
      <c r="J21" s="170"/>
      <c r="K21" s="171">
        <f>ROUND(E21*J21,2)</f>
        <v>0</v>
      </c>
      <c r="L21" s="171">
        <v>21</v>
      </c>
      <c r="M21" s="171">
        <f>G21*(1+L21/100)</f>
        <v>0</v>
      </c>
      <c r="N21" s="171">
        <v>0</v>
      </c>
      <c r="O21" s="171">
        <f>ROUND(E21*N21,2)</f>
        <v>0</v>
      </c>
      <c r="P21" s="171">
        <v>0</v>
      </c>
      <c r="Q21" s="171">
        <f>ROUND(E21*P21,2)</f>
        <v>0</v>
      </c>
      <c r="R21" s="171" t="s">
        <v>118</v>
      </c>
      <c r="S21" s="171" t="s">
        <v>101</v>
      </c>
      <c r="T21" s="172" t="s">
        <v>101</v>
      </c>
      <c r="U21" s="156">
        <v>0.37</v>
      </c>
      <c r="V21" s="156">
        <f>ROUND(E21*U21,2)</f>
        <v>29.31</v>
      </c>
      <c r="W21" s="156"/>
      <c r="X21" s="156" t="s">
        <v>102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103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41" t="s">
        <v>123</v>
      </c>
      <c r="D22" s="242"/>
      <c r="E22" s="242"/>
      <c r="F22" s="242"/>
      <c r="G22" s="242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105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77" t="s">
        <v>124</v>
      </c>
      <c r="D23" s="157"/>
      <c r="E23" s="158">
        <v>79.218999999999994</v>
      </c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47"/>
      <c r="Z23" s="147"/>
      <c r="AA23" s="147"/>
      <c r="AB23" s="147"/>
      <c r="AC23" s="147"/>
      <c r="AD23" s="147"/>
      <c r="AE23" s="147"/>
      <c r="AF23" s="147"/>
      <c r="AG23" s="147" t="s">
        <v>107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39"/>
      <c r="D24" s="240"/>
      <c r="E24" s="240"/>
      <c r="F24" s="240"/>
      <c r="G24" s="240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108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66">
        <v>6</v>
      </c>
      <c r="B25" s="167" t="s">
        <v>125</v>
      </c>
      <c r="C25" s="176" t="s">
        <v>126</v>
      </c>
      <c r="D25" s="168" t="s">
        <v>117</v>
      </c>
      <c r="E25" s="169">
        <v>79.218999999999994</v>
      </c>
      <c r="F25" s="170"/>
      <c r="G25" s="171">
        <f>ROUND(E25*F25,2)</f>
        <v>0</v>
      </c>
      <c r="H25" s="170"/>
      <c r="I25" s="171">
        <f>ROUND(E25*H25,2)</f>
        <v>0</v>
      </c>
      <c r="J25" s="170"/>
      <c r="K25" s="171">
        <f>ROUND(E25*J25,2)</f>
        <v>0</v>
      </c>
      <c r="L25" s="171">
        <v>21</v>
      </c>
      <c r="M25" s="171">
        <f>G25*(1+L25/100)</f>
        <v>0</v>
      </c>
      <c r="N25" s="171">
        <v>0</v>
      </c>
      <c r="O25" s="171">
        <f>ROUND(E25*N25,2)</f>
        <v>0</v>
      </c>
      <c r="P25" s="171">
        <v>0</v>
      </c>
      <c r="Q25" s="171">
        <f>ROUND(E25*P25,2)</f>
        <v>0</v>
      </c>
      <c r="R25" s="171" t="s">
        <v>118</v>
      </c>
      <c r="S25" s="171" t="s">
        <v>101</v>
      </c>
      <c r="T25" s="172" t="s">
        <v>101</v>
      </c>
      <c r="U25" s="156">
        <v>0.06</v>
      </c>
      <c r="V25" s="156">
        <f>ROUND(E25*U25,2)</f>
        <v>4.75</v>
      </c>
      <c r="W25" s="156"/>
      <c r="X25" s="156" t="s">
        <v>102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103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41" t="s">
        <v>123</v>
      </c>
      <c r="D26" s="242"/>
      <c r="E26" s="242"/>
      <c r="F26" s="242"/>
      <c r="G26" s="242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47"/>
      <c r="Z26" s="147"/>
      <c r="AA26" s="147"/>
      <c r="AB26" s="147"/>
      <c r="AC26" s="147"/>
      <c r="AD26" s="147"/>
      <c r="AE26" s="147"/>
      <c r="AF26" s="147"/>
      <c r="AG26" s="147" t="s">
        <v>105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177" t="s">
        <v>127</v>
      </c>
      <c r="D27" s="157"/>
      <c r="E27" s="158">
        <v>79.218999999999994</v>
      </c>
      <c r="F27" s="156"/>
      <c r="G27" s="156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47"/>
      <c r="Z27" s="147"/>
      <c r="AA27" s="147"/>
      <c r="AB27" s="147"/>
      <c r="AC27" s="147"/>
      <c r="AD27" s="147"/>
      <c r="AE27" s="147"/>
      <c r="AF27" s="147"/>
      <c r="AG27" s="147" t="s">
        <v>107</v>
      </c>
      <c r="AH27" s="147">
        <v>5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39"/>
      <c r="D28" s="240"/>
      <c r="E28" s="240"/>
      <c r="F28" s="240"/>
      <c r="G28" s="240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108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66">
        <v>7</v>
      </c>
      <c r="B29" s="167" t="s">
        <v>128</v>
      </c>
      <c r="C29" s="176" t="s">
        <v>129</v>
      </c>
      <c r="D29" s="168" t="s">
        <v>117</v>
      </c>
      <c r="E29" s="169">
        <v>58.97</v>
      </c>
      <c r="F29" s="170"/>
      <c r="G29" s="171">
        <f>ROUND(E29*F29,2)</f>
        <v>0</v>
      </c>
      <c r="H29" s="170"/>
      <c r="I29" s="171">
        <f>ROUND(E29*H29,2)</f>
        <v>0</v>
      </c>
      <c r="J29" s="170"/>
      <c r="K29" s="171">
        <f>ROUND(E29*J29,2)</f>
        <v>0</v>
      </c>
      <c r="L29" s="171">
        <v>21</v>
      </c>
      <c r="M29" s="171">
        <f>G29*(1+L29/100)</f>
        <v>0</v>
      </c>
      <c r="N29" s="171">
        <v>0</v>
      </c>
      <c r="O29" s="171">
        <f>ROUND(E29*N29,2)</f>
        <v>0</v>
      </c>
      <c r="P29" s="171">
        <v>0</v>
      </c>
      <c r="Q29" s="171">
        <f>ROUND(E29*P29,2)</f>
        <v>0</v>
      </c>
      <c r="R29" s="171" t="s">
        <v>118</v>
      </c>
      <c r="S29" s="171" t="s">
        <v>101</v>
      </c>
      <c r="T29" s="172" t="s">
        <v>101</v>
      </c>
      <c r="U29" s="156">
        <v>0.01</v>
      </c>
      <c r="V29" s="156">
        <f>ROUND(E29*U29,2)</f>
        <v>0.59</v>
      </c>
      <c r="W29" s="156"/>
      <c r="X29" s="156" t="s">
        <v>102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103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41" t="s">
        <v>130</v>
      </c>
      <c r="D30" s="242"/>
      <c r="E30" s="242"/>
      <c r="F30" s="242"/>
      <c r="G30" s="242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105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77" t="s">
        <v>131</v>
      </c>
      <c r="D31" s="157"/>
      <c r="E31" s="158">
        <v>58.97</v>
      </c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47"/>
      <c r="Z31" s="147"/>
      <c r="AA31" s="147"/>
      <c r="AB31" s="147"/>
      <c r="AC31" s="147"/>
      <c r="AD31" s="147"/>
      <c r="AE31" s="147"/>
      <c r="AF31" s="147"/>
      <c r="AG31" s="147" t="s">
        <v>107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39"/>
      <c r="D32" s="240"/>
      <c r="E32" s="240"/>
      <c r="F32" s="240"/>
      <c r="G32" s="240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47"/>
      <c r="Z32" s="147"/>
      <c r="AA32" s="147"/>
      <c r="AB32" s="147"/>
      <c r="AC32" s="147"/>
      <c r="AD32" s="147"/>
      <c r="AE32" s="147"/>
      <c r="AF32" s="147"/>
      <c r="AG32" s="147" t="s">
        <v>108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33.75" outlineLevel="1" x14ac:dyDescent="0.2">
      <c r="A33" s="166">
        <v>8</v>
      </c>
      <c r="B33" s="167" t="s">
        <v>132</v>
      </c>
      <c r="C33" s="176" t="s">
        <v>133</v>
      </c>
      <c r="D33" s="168" t="s">
        <v>117</v>
      </c>
      <c r="E33" s="169">
        <v>58.97</v>
      </c>
      <c r="F33" s="170"/>
      <c r="G33" s="171">
        <f>ROUND(E33*F33,2)</f>
        <v>0</v>
      </c>
      <c r="H33" s="170"/>
      <c r="I33" s="171">
        <f>ROUND(E33*H33,2)</f>
        <v>0</v>
      </c>
      <c r="J33" s="170"/>
      <c r="K33" s="171">
        <f>ROUND(E33*J33,2)</f>
        <v>0</v>
      </c>
      <c r="L33" s="171">
        <v>21</v>
      </c>
      <c r="M33" s="171">
        <f>G33*(1+L33/100)</f>
        <v>0</v>
      </c>
      <c r="N33" s="171">
        <v>0</v>
      </c>
      <c r="O33" s="171">
        <f>ROUND(E33*N33,2)</f>
        <v>0</v>
      </c>
      <c r="P33" s="171">
        <v>0</v>
      </c>
      <c r="Q33" s="171">
        <f>ROUND(E33*P33,2)</f>
        <v>0</v>
      </c>
      <c r="R33" s="171" t="s">
        <v>118</v>
      </c>
      <c r="S33" s="171" t="s">
        <v>101</v>
      </c>
      <c r="T33" s="172" t="s">
        <v>101</v>
      </c>
      <c r="U33" s="156">
        <v>0</v>
      </c>
      <c r="V33" s="156">
        <f>ROUND(E33*U33,2)</f>
        <v>0</v>
      </c>
      <c r="W33" s="156"/>
      <c r="X33" s="156" t="s">
        <v>102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103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41" t="s">
        <v>130</v>
      </c>
      <c r="D34" s="242"/>
      <c r="E34" s="242"/>
      <c r="F34" s="242"/>
      <c r="G34" s="242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105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177" t="s">
        <v>134</v>
      </c>
      <c r="D35" s="157"/>
      <c r="E35" s="158">
        <v>58.97</v>
      </c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107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39"/>
      <c r="D36" s="240"/>
      <c r="E36" s="240"/>
      <c r="F36" s="240"/>
      <c r="G36" s="240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47"/>
      <c r="Z36" s="147"/>
      <c r="AA36" s="147"/>
      <c r="AB36" s="147"/>
      <c r="AC36" s="147"/>
      <c r="AD36" s="147"/>
      <c r="AE36" s="147"/>
      <c r="AF36" s="147"/>
      <c r="AG36" s="147" t="s">
        <v>108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66">
        <v>9</v>
      </c>
      <c r="B37" s="167" t="s">
        <v>135</v>
      </c>
      <c r="C37" s="176" t="s">
        <v>136</v>
      </c>
      <c r="D37" s="168" t="s">
        <v>99</v>
      </c>
      <c r="E37" s="169">
        <v>1</v>
      </c>
      <c r="F37" s="170"/>
      <c r="G37" s="171">
        <f>ROUND(E37*F37,2)</f>
        <v>0</v>
      </c>
      <c r="H37" s="170"/>
      <c r="I37" s="171">
        <f>ROUND(E37*H37,2)</f>
        <v>0</v>
      </c>
      <c r="J37" s="170"/>
      <c r="K37" s="171">
        <f>ROUND(E37*J37,2)</f>
        <v>0</v>
      </c>
      <c r="L37" s="171">
        <v>21</v>
      </c>
      <c r="M37" s="171">
        <f>G37*(1+L37/100)</f>
        <v>0</v>
      </c>
      <c r="N37" s="171">
        <v>0</v>
      </c>
      <c r="O37" s="171">
        <f>ROUND(E37*N37,2)</f>
        <v>0</v>
      </c>
      <c r="P37" s="171">
        <v>0</v>
      </c>
      <c r="Q37" s="171">
        <f>ROUND(E37*P37,2)</f>
        <v>0</v>
      </c>
      <c r="R37" s="171" t="s">
        <v>118</v>
      </c>
      <c r="S37" s="171" t="s">
        <v>101</v>
      </c>
      <c r="T37" s="172" t="s">
        <v>101</v>
      </c>
      <c r="U37" s="156">
        <v>0.67</v>
      </c>
      <c r="V37" s="156">
        <f>ROUND(E37*U37,2)</f>
        <v>0.67</v>
      </c>
      <c r="W37" s="156"/>
      <c r="X37" s="156" t="s">
        <v>102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103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41" t="s">
        <v>137</v>
      </c>
      <c r="D38" s="242"/>
      <c r="E38" s="242"/>
      <c r="F38" s="242"/>
      <c r="G38" s="242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47"/>
      <c r="Z38" s="147"/>
      <c r="AA38" s="147"/>
      <c r="AB38" s="147"/>
      <c r="AC38" s="147"/>
      <c r="AD38" s="147"/>
      <c r="AE38" s="147"/>
      <c r="AF38" s="147"/>
      <c r="AG38" s="147" t="s">
        <v>105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77" t="s">
        <v>56</v>
      </c>
      <c r="D39" s="157"/>
      <c r="E39" s="158">
        <v>1</v>
      </c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47"/>
      <c r="Z39" s="147"/>
      <c r="AA39" s="147"/>
      <c r="AB39" s="147"/>
      <c r="AC39" s="147"/>
      <c r="AD39" s="147"/>
      <c r="AE39" s="147"/>
      <c r="AF39" s="147"/>
      <c r="AG39" s="147" t="s">
        <v>107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39"/>
      <c r="D40" s="240"/>
      <c r="E40" s="240"/>
      <c r="F40" s="240"/>
      <c r="G40" s="240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7"/>
      <c r="Z40" s="147"/>
      <c r="AA40" s="147"/>
      <c r="AB40" s="147"/>
      <c r="AC40" s="147"/>
      <c r="AD40" s="147"/>
      <c r="AE40" s="147"/>
      <c r="AF40" s="147"/>
      <c r="AG40" s="147" t="s">
        <v>108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66">
        <v>10</v>
      </c>
      <c r="B41" s="167" t="s">
        <v>138</v>
      </c>
      <c r="C41" s="176" t="s">
        <v>139</v>
      </c>
      <c r="D41" s="168" t="s">
        <v>99</v>
      </c>
      <c r="E41" s="169">
        <v>1</v>
      </c>
      <c r="F41" s="170"/>
      <c r="G41" s="171">
        <f>ROUND(E41*F41,2)</f>
        <v>0</v>
      </c>
      <c r="H41" s="170"/>
      <c r="I41" s="171">
        <f>ROUND(E41*H41,2)</f>
        <v>0</v>
      </c>
      <c r="J41" s="170"/>
      <c r="K41" s="171">
        <f>ROUND(E41*J41,2)</f>
        <v>0</v>
      </c>
      <c r="L41" s="171">
        <v>21</v>
      </c>
      <c r="M41" s="171">
        <f>G41*(1+L41/100)</f>
        <v>0</v>
      </c>
      <c r="N41" s="171">
        <v>0</v>
      </c>
      <c r="O41" s="171">
        <f>ROUND(E41*N41,2)</f>
        <v>0</v>
      </c>
      <c r="P41" s="171">
        <v>0</v>
      </c>
      <c r="Q41" s="171">
        <f>ROUND(E41*P41,2)</f>
        <v>0</v>
      </c>
      <c r="R41" s="171" t="s">
        <v>118</v>
      </c>
      <c r="S41" s="171" t="s">
        <v>101</v>
      </c>
      <c r="T41" s="172" t="s">
        <v>101</v>
      </c>
      <c r="U41" s="156">
        <v>3.17</v>
      </c>
      <c r="V41" s="156">
        <f>ROUND(E41*U41,2)</f>
        <v>3.17</v>
      </c>
      <c r="W41" s="156"/>
      <c r="X41" s="156" t="s">
        <v>102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103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41" t="s">
        <v>140</v>
      </c>
      <c r="D42" s="242"/>
      <c r="E42" s="242"/>
      <c r="F42" s="242"/>
      <c r="G42" s="242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47"/>
      <c r="Z42" s="147"/>
      <c r="AA42" s="147"/>
      <c r="AB42" s="147"/>
      <c r="AC42" s="147"/>
      <c r="AD42" s="147"/>
      <c r="AE42" s="147"/>
      <c r="AF42" s="147"/>
      <c r="AG42" s="147" t="s">
        <v>105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77" t="s">
        <v>56</v>
      </c>
      <c r="D43" s="157"/>
      <c r="E43" s="158">
        <v>1</v>
      </c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47"/>
      <c r="Z43" s="147"/>
      <c r="AA43" s="147"/>
      <c r="AB43" s="147"/>
      <c r="AC43" s="147"/>
      <c r="AD43" s="147"/>
      <c r="AE43" s="147"/>
      <c r="AF43" s="147"/>
      <c r="AG43" s="147" t="s">
        <v>107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39"/>
      <c r="D44" s="240"/>
      <c r="E44" s="240"/>
      <c r="F44" s="240"/>
      <c r="G44" s="240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47"/>
      <c r="Z44" s="147"/>
      <c r="AA44" s="147"/>
      <c r="AB44" s="147"/>
      <c r="AC44" s="147"/>
      <c r="AD44" s="147"/>
      <c r="AE44" s="147"/>
      <c r="AF44" s="147"/>
      <c r="AG44" s="147" t="s">
        <v>108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66">
        <v>11</v>
      </c>
      <c r="B45" s="167" t="s">
        <v>141</v>
      </c>
      <c r="C45" s="176" t="s">
        <v>142</v>
      </c>
      <c r="D45" s="168" t="s">
        <v>117</v>
      </c>
      <c r="E45" s="169">
        <v>20.25</v>
      </c>
      <c r="F45" s="170"/>
      <c r="G45" s="171">
        <f>ROUND(E45*F45,2)</f>
        <v>0</v>
      </c>
      <c r="H45" s="170"/>
      <c r="I45" s="171">
        <f>ROUND(E45*H45,2)</f>
        <v>0</v>
      </c>
      <c r="J45" s="170"/>
      <c r="K45" s="171">
        <f>ROUND(E45*J45,2)</f>
        <v>0</v>
      </c>
      <c r="L45" s="171">
        <v>21</v>
      </c>
      <c r="M45" s="171">
        <f>G45*(1+L45/100)</f>
        <v>0</v>
      </c>
      <c r="N45" s="171">
        <v>0</v>
      </c>
      <c r="O45" s="171">
        <f>ROUND(E45*N45,2)</f>
        <v>0</v>
      </c>
      <c r="P45" s="171">
        <v>0</v>
      </c>
      <c r="Q45" s="171">
        <f>ROUND(E45*P45,2)</f>
        <v>0</v>
      </c>
      <c r="R45" s="171" t="s">
        <v>118</v>
      </c>
      <c r="S45" s="171" t="s">
        <v>101</v>
      </c>
      <c r="T45" s="172" t="s">
        <v>101</v>
      </c>
      <c r="U45" s="156">
        <v>2.2000000000000002</v>
      </c>
      <c r="V45" s="156">
        <f>ROUND(E45*U45,2)</f>
        <v>44.55</v>
      </c>
      <c r="W45" s="156"/>
      <c r="X45" s="156" t="s">
        <v>102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103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1" x14ac:dyDescent="0.2">
      <c r="A46" s="154"/>
      <c r="B46" s="155"/>
      <c r="C46" s="241" t="s">
        <v>143</v>
      </c>
      <c r="D46" s="242"/>
      <c r="E46" s="242"/>
      <c r="F46" s="242"/>
      <c r="G46" s="242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7"/>
      <c r="Z46" s="147"/>
      <c r="AA46" s="147"/>
      <c r="AB46" s="147"/>
      <c r="AC46" s="147"/>
      <c r="AD46" s="147"/>
      <c r="AE46" s="147"/>
      <c r="AF46" s="147"/>
      <c r="AG46" s="147" t="s">
        <v>105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73" t="str">
        <f>C46</f>
        <v>sypaninou z vhodných hornin tř. 1 - 4 nebo materiálem, uloženým ve vzdálenosti do 30 m od vnějšího kraje objektu, pro jakoukoliv míru zhutnění,</v>
      </c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54"/>
      <c r="B47" s="155"/>
      <c r="C47" s="177" t="s">
        <v>144</v>
      </c>
      <c r="D47" s="157"/>
      <c r="E47" s="158">
        <v>20.25</v>
      </c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47"/>
      <c r="Z47" s="147"/>
      <c r="AA47" s="147"/>
      <c r="AB47" s="147"/>
      <c r="AC47" s="147"/>
      <c r="AD47" s="147"/>
      <c r="AE47" s="147"/>
      <c r="AF47" s="147"/>
      <c r="AG47" s="147" t="s">
        <v>107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39"/>
      <c r="D48" s="240"/>
      <c r="E48" s="240"/>
      <c r="F48" s="240"/>
      <c r="G48" s="240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47"/>
      <c r="Z48" s="147"/>
      <c r="AA48" s="147"/>
      <c r="AB48" s="147"/>
      <c r="AC48" s="147"/>
      <c r="AD48" s="147"/>
      <c r="AE48" s="147"/>
      <c r="AF48" s="147"/>
      <c r="AG48" s="147" t="s">
        <v>108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66">
        <v>12</v>
      </c>
      <c r="B49" s="167" t="s">
        <v>145</v>
      </c>
      <c r="C49" s="176" t="s">
        <v>146</v>
      </c>
      <c r="D49" s="168" t="s">
        <v>111</v>
      </c>
      <c r="E49" s="169">
        <v>50</v>
      </c>
      <c r="F49" s="170"/>
      <c r="G49" s="171">
        <f>ROUND(E49*F49,2)</f>
        <v>0</v>
      </c>
      <c r="H49" s="170"/>
      <c r="I49" s="171">
        <f>ROUND(E49*H49,2)</f>
        <v>0</v>
      </c>
      <c r="J49" s="170"/>
      <c r="K49" s="171">
        <f>ROUND(E49*J49,2)</f>
        <v>0</v>
      </c>
      <c r="L49" s="171">
        <v>21</v>
      </c>
      <c r="M49" s="171">
        <f>G49*(1+L49/100)</f>
        <v>0</v>
      </c>
      <c r="N49" s="171">
        <v>0</v>
      </c>
      <c r="O49" s="171">
        <f>ROUND(E49*N49,2)</f>
        <v>0</v>
      </c>
      <c r="P49" s="171">
        <v>0</v>
      </c>
      <c r="Q49" s="171">
        <f>ROUND(E49*P49,2)</f>
        <v>0</v>
      </c>
      <c r="R49" s="171" t="s">
        <v>100</v>
      </c>
      <c r="S49" s="171" t="s">
        <v>101</v>
      </c>
      <c r="T49" s="172" t="s">
        <v>101</v>
      </c>
      <c r="U49" s="156">
        <v>0.1</v>
      </c>
      <c r="V49" s="156">
        <f>ROUND(E49*U49,2)</f>
        <v>5</v>
      </c>
      <c r="W49" s="156"/>
      <c r="X49" s="156" t="s">
        <v>102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103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241" t="s">
        <v>147</v>
      </c>
      <c r="D50" s="242"/>
      <c r="E50" s="242"/>
      <c r="F50" s="242"/>
      <c r="G50" s="242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47"/>
      <c r="Z50" s="147"/>
      <c r="AA50" s="147"/>
      <c r="AB50" s="147"/>
      <c r="AC50" s="147"/>
      <c r="AD50" s="147"/>
      <c r="AE50" s="147"/>
      <c r="AF50" s="147"/>
      <c r="AG50" s="147" t="s">
        <v>105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177" t="s">
        <v>148</v>
      </c>
      <c r="D51" s="157"/>
      <c r="E51" s="158">
        <v>50</v>
      </c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47"/>
      <c r="Z51" s="147"/>
      <c r="AA51" s="147"/>
      <c r="AB51" s="147"/>
      <c r="AC51" s="147"/>
      <c r="AD51" s="147"/>
      <c r="AE51" s="147"/>
      <c r="AF51" s="147"/>
      <c r="AG51" s="147" t="s">
        <v>107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239"/>
      <c r="D52" s="240"/>
      <c r="E52" s="240"/>
      <c r="F52" s="240"/>
      <c r="G52" s="240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47"/>
      <c r="Z52" s="147"/>
      <c r="AA52" s="147"/>
      <c r="AB52" s="147"/>
      <c r="AC52" s="147"/>
      <c r="AD52" s="147"/>
      <c r="AE52" s="147"/>
      <c r="AF52" s="147"/>
      <c r="AG52" s="147" t="s">
        <v>108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66">
        <v>13</v>
      </c>
      <c r="B53" s="167" t="s">
        <v>149</v>
      </c>
      <c r="C53" s="176" t="s">
        <v>150</v>
      </c>
      <c r="D53" s="168" t="s">
        <v>111</v>
      </c>
      <c r="E53" s="169">
        <v>191.7</v>
      </c>
      <c r="F53" s="170"/>
      <c r="G53" s="171">
        <f>ROUND(E53*F53,2)</f>
        <v>0</v>
      </c>
      <c r="H53" s="170"/>
      <c r="I53" s="171">
        <f>ROUND(E53*H53,2)</f>
        <v>0</v>
      </c>
      <c r="J53" s="170"/>
      <c r="K53" s="171">
        <f>ROUND(E53*J53,2)</f>
        <v>0</v>
      </c>
      <c r="L53" s="171">
        <v>21</v>
      </c>
      <c r="M53" s="171">
        <f>G53*(1+L53/100)</f>
        <v>0</v>
      </c>
      <c r="N53" s="171">
        <v>0</v>
      </c>
      <c r="O53" s="171">
        <f>ROUND(E53*N53,2)</f>
        <v>0</v>
      </c>
      <c r="P53" s="171">
        <v>0</v>
      </c>
      <c r="Q53" s="171">
        <f>ROUND(E53*P53,2)</f>
        <v>0</v>
      </c>
      <c r="R53" s="171" t="s">
        <v>118</v>
      </c>
      <c r="S53" s="171" t="s">
        <v>101</v>
      </c>
      <c r="T53" s="172" t="s">
        <v>101</v>
      </c>
      <c r="U53" s="156">
        <v>0.02</v>
      </c>
      <c r="V53" s="156">
        <f>ROUND(E53*U53,2)</f>
        <v>3.83</v>
      </c>
      <c r="W53" s="156"/>
      <c r="X53" s="156" t="s">
        <v>102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103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41" t="s">
        <v>151</v>
      </c>
      <c r="D54" s="242"/>
      <c r="E54" s="242"/>
      <c r="F54" s="242"/>
      <c r="G54" s="242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47"/>
      <c r="Z54" s="147"/>
      <c r="AA54" s="147"/>
      <c r="AB54" s="147"/>
      <c r="AC54" s="147"/>
      <c r="AD54" s="147"/>
      <c r="AE54" s="147"/>
      <c r="AF54" s="147"/>
      <c r="AG54" s="147" t="s">
        <v>105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77" t="s">
        <v>152</v>
      </c>
      <c r="D55" s="157"/>
      <c r="E55" s="158">
        <v>191.7</v>
      </c>
      <c r="F55" s="156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6"/>
      <c r="X55" s="156"/>
      <c r="Y55" s="147"/>
      <c r="Z55" s="147"/>
      <c r="AA55" s="147"/>
      <c r="AB55" s="147"/>
      <c r="AC55" s="147"/>
      <c r="AD55" s="147"/>
      <c r="AE55" s="147"/>
      <c r="AF55" s="147"/>
      <c r="AG55" s="147" t="s">
        <v>107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39"/>
      <c r="D56" s="240"/>
      <c r="E56" s="240"/>
      <c r="F56" s="240"/>
      <c r="G56" s="240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47"/>
      <c r="Z56" s="147"/>
      <c r="AA56" s="147"/>
      <c r="AB56" s="147"/>
      <c r="AC56" s="147"/>
      <c r="AD56" s="147"/>
      <c r="AE56" s="147"/>
      <c r="AF56" s="147"/>
      <c r="AG56" s="147" t="s">
        <v>108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66">
        <v>14</v>
      </c>
      <c r="B57" s="167" t="s">
        <v>153</v>
      </c>
      <c r="C57" s="176" t="s">
        <v>154</v>
      </c>
      <c r="D57" s="168" t="s">
        <v>155</v>
      </c>
      <c r="E57" s="169">
        <v>129.73400000000001</v>
      </c>
      <c r="F57" s="170"/>
      <c r="G57" s="171">
        <f>ROUND(E57*F57,2)</f>
        <v>0</v>
      </c>
      <c r="H57" s="170"/>
      <c r="I57" s="171">
        <f>ROUND(E57*H57,2)</f>
        <v>0</v>
      </c>
      <c r="J57" s="170"/>
      <c r="K57" s="171">
        <f>ROUND(E57*J57,2)</f>
        <v>0</v>
      </c>
      <c r="L57" s="171">
        <v>21</v>
      </c>
      <c r="M57" s="171">
        <f>G57*(1+L57/100)</f>
        <v>0</v>
      </c>
      <c r="N57" s="171">
        <v>0</v>
      </c>
      <c r="O57" s="171">
        <f>ROUND(E57*N57,2)</f>
        <v>0</v>
      </c>
      <c r="P57" s="171">
        <v>0</v>
      </c>
      <c r="Q57" s="171">
        <f>ROUND(E57*P57,2)</f>
        <v>0</v>
      </c>
      <c r="R57" s="171" t="s">
        <v>118</v>
      </c>
      <c r="S57" s="171" t="s">
        <v>101</v>
      </c>
      <c r="T57" s="172" t="s">
        <v>101</v>
      </c>
      <c r="U57" s="156">
        <v>0</v>
      </c>
      <c r="V57" s="156">
        <f>ROUND(E57*U57,2)</f>
        <v>0</v>
      </c>
      <c r="W57" s="156"/>
      <c r="X57" s="156" t="s">
        <v>102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103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77" t="s">
        <v>156</v>
      </c>
      <c r="D58" s="157"/>
      <c r="E58" s="158">
        <v>129.73400000000001</v>
      </c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47"/>
      <c r="Z58" s="147"/>
      <c r="AA58" s="147"/>
      <c r="AB58" s="147"/>
      <c r="AC58" s="147"/>
      <c r="AD58" s="147"/>
      <c r="AE58" s="147"/>
      <c r="AF58" s="147"/>
      <c r="AG58" s="147" t="s">
        <v>107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239"/>
      <c r="D59" s="240"/>
      <c r="E59" s="240"/>
      <c r="F59" s="240"/>
      <c r="G59" s="240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47"/>
      <c r="Z59" s="147"/>
      <c r="AA59" s="147"/>
      <c r="AB59" s="147"/>
      <c r="AC59" s="147"/>
      <c r="AD59" s="147"/>
      <c r="AE59" s="147"/>
      <c r="AF59" s="147"/>
      <c r="AG59" s="147" t="s">
        <v>108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66">
        <v>15</v>
      </c>
      <c r="B60" s="167" t="s">
        <v>157</v>
      </c>
      <c r="C60" s="176" t="s">
        <v>158</v>
      </c>
      <c r="D60" s="168" t="s">
        <v>159</v>
      </c>
      <c r="E60" s="169">
        <v>1.25</v>
      </c>
      <c r="F60" s="170"/>
      <c r="G60" s="171">
        <f>ROUND(E60*F60,2)</f>
        <v>0</v>
      </c>
      <c r="H60" s="170"/>
      <c r="I60" s="171">
        <f>ROUND(E60*H60,2)</f>
        <v>0</v>
      </c>
      <c r="J60" s="170"/>
      <c r="K60" s="171">
        <f>ROUND(E60*J60,2)</f>
        <v>0</v>
      </c>
      <c r="L60" s="171">
        <v>21</v>
      </c>
      <c r="M60" s="171">
        <f>G60*(1+L60/100)</f>
        <v>0</v>
      </c>
      <c r="N60" s="171">
        <v>1E-3</v>
      </c>
      <c r="O60" s="171">
        <f>ROUND(E60*N60,2)</f>
        <v>0</v>
      </c>
      <c r="P60" s="171">
        <v>0</v>
      </c>
      <c r="Q60" s="171">
        <f>ROUND(E60*P60,2)</f>
        <v>0</v>
      </c>
      <c r="R60" s="171" t="s">
        <v>160</v>
      </c>
      <c r="S60" s="171" t="s">
        <v>101</v>
      </c>
      <c r="T60" s="172" t="s">
        <v>101</v>
      </c>
      <c r="U60" s="156">
        <v>0</v>
      </c>
      <c r="V60" s="156">
        <f>ROUND(E60*U60,2)</f>
        <v>0</v>
      </c>
      <c r="W60" s="156"/>
      <c r="X60" s="156" t="s">
        <v>161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162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54"/>
      <c r="B61" s="155"/>
      <c r="C61" s="177" t="s">
        <v>163</v>
      </c>
      <c r="D61" s="157"/>
      <c r="E61" s="158">
        <v>1.25</v>
      </c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47"/>
      <c r="Z61" s="147"/>
      <c r="AA61" s="147"/>
      <c r="AB61" s="147"/>
      <c r="AC61" s="147"/>
      <c r="AD61" s="147"/>
      <c r="AE61" s="147"/>
      <c r="AF61" s="147"/>
      <c r="AG61" s="147" t="s">
        <v>107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39"/>
      <c r="D62" s="240"/>
      <c r="E62" s="240"/>
      <c r="F62" s="240"/>
      <c r="G62" s="240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47"/>
      <c r="Z62" s="147"/>
      <c r="AA62" s="147"/>
      <c r="AB62" s="147"/>
      <c r="AC62" s="147"/>
      <c r="AD62" s="147"/>
      <c r="AE62" s="147"/>
      <c r="AF62" s="147"/>
      <c r="AG62" s="147" t="s">
        <v>108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x14ac:dyDescent="0.2">
      <c r="A63" s="160" t="s">
        <v>95</v>
      </c>
      <c r="B63" s="161" t="s">
        <v>58</v>
      </c>
      <c r="C63" s="175" t="s">
        <v>59</v>
      </c>
      <c r="D63" s="162"/>
      <c r="E63" s="163"/>
      <c r="F63" s="164"/>
      <c r="G63" s="164">
        <f>SUMIF(AG64:AG114,"&lt;&gt;NOR",G64:G114)</f>
        <v>0</v>
      </c>
      <c r="H63" s="164"/>
      <c r="I63" s="164">
        <f>SUM(I64:I114)</f>
        <v>0</v>
      </c>
      <c r="J63" s="164"/>
      <c r="K63" s="164">
        <f>SUM(K64:K114)</f>
        <v>0</v>
      </c>
      <c r="L63" s="164"/>
      <c r="M63" s="164">
        <f>SUM(M64:M114)</f>
        <v>0</v>
      </c>
      <c r="N63" s="164"/>
      <c r="O63" s="164">
        <f>SUM(O64:O114)</f>
        <v>157.74</v>
      </c>
      <c r="P63" s="164"/>
      <c r="Q63" s="164">
        <f>SUM(Q64:Q114)</f>
        <v>0</v>
      </c>
      <c r="R63" s="164"/>
      <c r="S63" s="164"/>
      <c r="T63" s="165"/>
      <c r="U63" s="159"/>
      <c r="V63" s="159">
        <f>SUM(V64:V114)</f>
        <v>109.19</v>
      </c>
      <c r="W63" s="159"/>
      <c r="X63" s="159"/>
      <c r="AG63" t="s">
        <v>96</v>
      </c>
    </row>
    <row r="64" spans="1:60" ht="22.5" outlineLevel="1" x14ac:dyDescent="0.2">
      <c r="A64" s="166">
        <v>16</v>
      </c>
      <c r="B64" s="167" t="s">
        <v>164</v>
      </c>
      <c r="C64" s="176" t="s">
        <v>165</v>
      </c>
      <c r="D64" s="168" t="s">
        <v>111</v>
      </c>
      <c r="E64" s="169">
        <v>18</v>
      </c>
      <c r="F64" s="170"/>
      <c r="G64" s="171">
        <f>ROUND(E64*F64,2)</f>
        <v>0</v>
      </c>
      <c r="H64" s="170"/>
      <c r="I64" s="171">
        <f>ROUND(E64*H64,2)</f>
        <v>0</v>
      </c>
      <c r="J64" s="170"/>
      <c r="K64" s="171">
        <f>ROUND(E64*J64,2)</f>
        <v>0</v>
      </c>
      <c r="L64" s="171">
        <v>21</v>
      </c>
      <c r="M64" s="171">
        <f>G64*(1+L64/100)</f>
        <v>0</v>
      </c>
      <c r="N64" s="171">
        <v>0.28799999999999998</v>
      </c>
      <c r="O64" s="171">
        <f>ROUND(E64*N64,2)</f>
        <v>5.18</v>
      </c>
      <c r="P64" s="171">
        <v>0</v>
      </c>
      <c r="Q64" s="171">
        <f>ROUND(E64*P64,2)</f>
        <v>0</v>
      </c>
      <c r="R64" s="171" t="s">
        <v>112</v>
      </c>
      <c r="S64" s="171" t="s">
        <v>101</v>
      </c>
      <c r="T64" s="172" t="s">
        <v>101</v>
      </c>
      <c r="U64" s="156">
        <v>0.02</v>
      </c>
      <c r="V64" s="156">
        <f>ROUND(E64*U64,2)</f>
        <v>0.36</v>
      </c>
      <c r="W64" s="156"/>
      <c r="X64" s="156" t="s">
        <v>102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103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177" t="s">
        <v>166</v>
      </c>
      <c r="D65" s="157"/>
      <c r="E65" s="158">
        <v>18</v>
      </c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  <c r="Y65" s="147"/>
      <c r="Z65" s="147"/>
      <c r="AA65" s="147"/>
      <c r="AB65" s="147"/>
      <c r="AC65" s="147"/>
      <c r="AD65" s="147"/>
      <c r="AE65" s="147"/>
      <c r="AF65" s="147"/>
      <c r="AG65" s="147" t="s">
        <v>107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239"/>
      <c r="D66" s="240"/>
      <c r="E66" s="240"/>
      <c r="F66" s="240"/>
      <c r="G66" s="240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47"/>
      <c r="Z66" s="147"/>
      <c r="AA66" s="147"/>
      <c r="AB66" s="147"/>
      <c r="AC66" s="147"/>
      <c r="AD66" s="147"/>
      <c r="AE66" s="147"/>
      <c r="AF66" s="147"/>
      <c r="AG66" s="147" t="s">
        <v>108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2.5" outlineLevel="1" x14ac:dyDescent="0.2">
      <c r="A67" s="166">
        <v>17</v>
      </c>
      <c r="B67" s="167" t="s">
        <v>167</v>
      </c>
      <c r="C67" s="176" t="s">
        <v>168</v>
      </c>
      <c r="D67" s="168" t="s">
        <v>111</v>
      </c>
      <c r="E67" s="169">
        <v>131.34</v>
      </c>
      <c r="F67" s="170"/>
      <c r="G67" s="171">
        <f>ROUND(E67*F67,2)</f>
        <v>0</v>
      </c>
      <c r="H67" s="170"/>
      <c r="I67" s="171">
        <f>ROUND(E67*H67,2)</f>
        <v>0</v>
      </c>
      <c r="J67" s="170"/>
      <c r="K67" s="171">
        <f>ROUND(E67*J67,2)</f>
        <v>0</v>
      </c>
      <c r="L67" s="171">
        <v>21</v>
      </c>
      <c r="M67" s="171">
        <f>G67*(1+L67/100)</f>
        <v>0</v>
      </c>
      <c r="N67" s="171">
        <v>0.378</v>
      </c>
      <c r="O67" s="171">
        <f>ROUND(E67*N67,2)</f>
        <v>49.65</v>
      </c>
      <c r="P67" s="171">
        <v>0</v>
      </c>
      <c r="Q67" s="171">
        <f>ROUND(E67*P67,2)</f>
        <v>0</v>
      </c>
      <c r="R67" s="171" t="s">
        <v>112</v>
      </c>
      <c r="S67" s="171" t="s">
        <v>101</v>
      </c>
      <c r="T67" s="172" t="s">
        <v>101</v>
      </c>
      <c r="U67" s="156">
        <v>0.03</v>
      </c>
      <c r="V67" s="156">
        <f>ROUND(E67*U67,2)</f>
        <v>3.94</v>
      </c>
      <c r="W67" s="156"/>
      <c r="X67" s="156" t="s">
        <v>102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103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177" t="s">
        <v>169</v>
      </c>
      <c r="D68" s="157"/>
      <c r="E68" s="158">
        <v>131.34</v>
      </c>
      <c r="F68" s="156"/>
      <c r="G68" s="156"/>
      <c r="H68" s="156"/>
      <c r="I68" s="156"/>
      <c r="J68" s="156"/>
      <c r="K68" s="156"/>
      <c r="L68" s="156"/>
      <c r="M68" s="156"/>
      <c r="N68" s="156"/>
      <c r="O68" s="156"/>
      <c r="P68" s="156"/>
      <c r="Q68" s="156"/>
      <c r="R68" s="156"/>
      <c r="S68" s="156"/>
      <c r="T68" s="156"/>
      <c r="U68" s="156"/>
      <c r="V68" s="156"/>
      <c r="W68" s="156"/>
      <c r="X68" s="156"/>
      <c r="Y68" s="147"/>
      <c r="Z68" s="147"/>
      <c r="AA68" s="147"/>
      <c r="AB68" s="147"/>
      <c r="AC68" s="147"/>
      <c r="AD68" s="147"/>
      <c r="AE68" s="147"/>
      <c r="AF68" s="147"/>
      <c r="AG68" s="147" t="s">
        <v>107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239"/>
      <c r="D69" s="240"/>
      <c r="E69" s="240"/>
      <c r="F69" s="240"/>
      <c r="G69" s="240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47"/>
      <c r="Z69" s="147"/>
      <c r="AA69" s="147"/>
      <c r="AB69" s="147"/>
      <c r="AC69" s="147"/>
      <c r="AD69" s="147"/>
      <c r="AE69" s="147"/>
      <c r="AF69" s="147"/>
      <c r="AG69" s="147" t="s">
        <v>108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2.5" outlineLevel="1" x14ac:dyDescent="0.2">
      <c r="A70" s="166">
        <v>18</v>
      </c>
      <c r="B70" s="167" t="s">
        <v>170</v>
      </c>
      <c r="C70" s="176" t="s">
        <v>171</v>
      </c>
      <c r="D70" s="168" t="s">
        <v>111</v>
      </c>
      <c r="E70" s="169">
        <v>70.400000000000006</v>
      </c>
      <c r="F70" s="170"/>
      <c r="G70" s="171">
        <f>ROUND(E70*F70,2)</f>
        <v>0</v>
      </c>
      <c r="H70" s="170"/>
      <c r="I70" s="171">
        <f>ROUND(E70*H70,2)</f>
        <v>0</v>
      </c>
      <c r="J70" s="170"/>
      <c r="K70" s="171">
        <f>ROUND(E70*J70,2)</f>
        <v>0</v>
      </c>
      <c r="L70" s="171">
        <v>21</v>
      </c>
      <c r="M70" s="171">
        <f>G70*(1+L70/100)</f>
        <v>0</v>
      </c>
      <c r="N70" s="171">
        <v>0.441</v>
      </c>
      <c r="O70" s="171">
        <f>ROUND(E70*N70,2)</f>
        <v>31.05</v>
      </c>
      <c r="P70" s="171">
        <v>0</v>
      </c>
      <c r="Q70" s="171">
        <f>ROUND(E70*P70,2)</f>
        <v>0</v>
      </c>
      <c r="R70" s="171" t="s">
        <v>112</v>
      </c>
      <c r="S70" s="171" t="s">
        <v>101</v>
      </c>
      <c r="T70" s="172" t="s">
        <v>101</v>
      </c>
      <c r="U70" s="156">
        <v>0.03</v>
      </c>
      <c r="V70" s="156">
        <f>ROUND(E70*U70,2)</f>
        <v>2.11</v>
      </c>
      <c r="W70" s="156"/>
      <c r="X70" s="156" t="s">
        <v>102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103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177" t="s">
        <v>172</v>
      </c>
      <c r="D71" s="157"/>
      <c r="E71" s="158">
        <v>70.400000000000006</v>
      </c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  <c r="Y71" s="147"/>
      <c r="Z71" s="147"/>
      <c r="AA71" s="147"/>
      <c r="AB71" s="147"/>
      <c r="AC71" s="147"/>
      <c r="AD71" s="147"/>
      <c r="AE71" s="147"/>
      <c r="AF71" s="147"/>
      <c r="AG71" s="147" t="s">
        <v>107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239"/>
      <c r="D72" s="240"/>
      <c r="E72" s="240"/>
      <c r="F72" s="240"/>
      <c r="G72" s="240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47"/>
      <c r="Z72" s="147"/>
      <c r="AA72" s="147"/>
      <c r="AB72" s="147"/>
      <c r="AC72" s="147"/>
      <c r="AD72" s="147"/>
      <c r="AE72" s="147"/>
      <c r="AF72" s="147"/>
      <c r="AG72" s="147" t="s">
        <v>108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2.5" outlineLevel="1" x14ac:dyDescent="0.2">
      <c r="A73" s="166">
        <v>19</v>
      </c>
      <c r="B73" s="167" t="s">
        <v>173</v>
      </c>
      <c r="C73" s="176" t="s">
        <v>174</v>
      </c>
      <c r="D73" s="168" t="s">
        <v>111</v>
      </c>
      <c r="E73" s="169">
        <v>131.34</v>
      </c>
      <c r="F73" s="170"/>
      <c r="G73" s="171">
        <f>ROUND(E73*F73,2)</f>
        <v>0</v>
      </c>
      <c r="H73" s="170"/>
      <c r="I73" s="171">
        <f>ROUND(E73*H73,2)</f>
        <v>0</v>
      </c>
      <c r="J73" s="170"/>
      <c r="K73" s="171">
        <f>ROUND(E73*J73,2)</f>
        <v>0</v>
      </c>
      <c r="L73" s="171">
        <v>21</v>
      </c>
      <c r="M73" s="171">
        <f>G73*(1+L73/100)</f>
        <v>0</v>
      </c>
      <c r="N73" s="171">
        <v>0.441</v>
      </c>
      <c r="O73" s="171">
        <f>ROUND(E73*N73,2)</f>
        <v>57.92</v>
      </c>
      <c r="P73" s="171">
        <v>0</v>
      </c>
      <c r="Q73" s="171">
        <f>ROUND(E73*P73,2)</f>
        <v>0</v>
      </c>
      <c r="R73" s="171" t="s">
        <v>112</v>
      </c>
      <c r="S73" s="171" t="s">
        <v>101</v>
      </c>
      <c r="T73" s="172" t="s">
        <v>101</v>
      </c>
      <c r="U73" s="156">
        <v>0.03</v>
      </c>
      <c r="V73" s="156">
        <f>ROUND(E73*U73,2)</f>
        <v>3.94</v>
      </c>
      <c r="W73" s="156"/>
      <c r="X73" s="156" t="s">
        <v>102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103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177" t="s">
        <v>169</v>
      </c>
      <c r="D74" s="157"/>
      <c r="E74" s="158">
        <v>131.34</v>
      </c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47"/>
      <c r="Z74" s="147"/>
      <c r="AA74" s="147"/>
      <c r="AB74" s="147"/>
      <c r="AC74" s="147"/>
      <c r="AD74" s="147"/>
      <c r="AE74" s="147"/>
      <c r="AF74" s="147"/>
      <c r="AG74" s="147" t="s">
        <v>107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239"/>
      <c r="D75" s="240"/>
      <c r="E75" s="240"/>
      <c r="F75" s="240"/>
      <c r="G75" s="240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47"/>
      <c r="Z75" s="147"/>
      <c r="AA75" s="147"/>
      <c r="AB75" s="147"/>
      <c r="AC75" s="147"/>
      <c r="AD75" s="147"/>
      <c r="AE75" s="147"/>
      <c r="AF75" s="147"/>
      <c r="AG75" s="147" t="s">
        <v>108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66">
        <v>20</v>
      </c>
      <c r="B76" s="167" t="s">
        <v>175</v>
      </c>
      <c r="C76" s="176" t="s">
        <v>176</v>
      </c>
      <c r="D76" s="168" t="s">
        <v>111</v>
      </c>
      <c r="E76" s="169">
        <v>15</v>
      </c>
      <c r="F76" s="170"/>
      <c r="G76" s="171">
        <f>ROUND(E76*F76,2)</f>
        <v>0</v>
      </c>
      <c r="H76" s="170"/>
      <c r="I76" s="171">
        <f>ROUND(E76*H76,2)</f>
        <v>0</v>
      </c>
      <c r="J76" s="170"/>
      <c r="K76" s="171">
        <f>ROUND(E76*J76,2)</f>
        <v>0</v>
      </c>
      <c r="L76" s="171">
        <v>21</v>
      </c>
      <c r="M76" s="171">
        <f>G76*(1+L76/100)</f>
        <v>0</v>
      </c>
      <c r="N76" s="171">
        <v>5.6100000000000004E-3</v>
      </c>
      <c r="O76" s="171">
        <f>ROUND(E76*N76,2)</f>
        <v>0.08</v>
      </c>
      <c r="P76" s="171">
        <v>0</v>
      </c>
      <c r="Q76" s="171">
        <f>ROUND(E76*P76,2)</f>
        <v>0</v>
      </c>
      <c r="R76" s="171" t="s">
        <v>112</v>
      </c>
      <c r="S76" s="171" t="s">
        <v>101</v>
      </c>
      <c r="T76" s="172" t="s">
        <v>101</v>
      </c>
      <c r="U76" s="156">
        <v>4.0000000000000001E-3</v>
      </c>
      <c r="V76" s="156">
        <f>ROUND(E76*U76,2)</f>
        <v>0.06</v>
      </c>
      <c r="W76" s="156"/>
      <c r="X76" s="156" t="s">
        <v>102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103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241" t="s">
        <v>177</v>
      </c>
      <c r="D77" s="242"/>
      <c r="E77" s="242"/>
      <c r="F77" s="242"/>
      <c r="G77" s="242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47"/>
      <c r="Z77" s="147"/>
      <c r="AA77" s="147"/>
      <c r="AB77" s="147"/>
      <c r="AC77" s="147"/>
      <c r="AD77" s="147"/>
      <c r="AE77" s="147"/>
      <c r="AF77" s="147"/>
      <c r="AG77" s="147" t="s">
        <v>105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239"/>
      <c r="D78" s="240"/>
      <c r="E78" s="240"/>
      <c r="F78" s="240"/>
      <c r="G78" s="240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47"/>
      <c r="Z78" s="147"/>
      <c r="AA78" s="147"/>
      <c r="AB78" s="147"/>
      <c r="AC78" s="147"/>
      <c r="AD78" s="147"/>
      <c r="AE78" s="147"/>
      <c r="AF78" s="147"/>
      <c r="AG78" s="147" t="s">
        <v>108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2.5" outlineLevel="1" x14ac:dyDescent="0.2">
      <c r="A79" s="166">
        <v>21</v>
      </c>
      <c r="B79" s="167" t="s">
        <v>178</v>
      </c>
      <c r="C79" s="176" t="s">
        <v>179</v>
      </c>
      <c r="D79" s="168" t="s">
        <v>111</v>
      </c>
      <c r="E79" s="169">
        <v>15</v>
      </c>
      <c r="F79" s="170"/>
      <c r="G79" s="171">
        <f>ROUND(E79*F79,2)</f>
        <v>0</v>
      </c>
      <c r="H79" s="170"/>
      <c r="I79" s="171">
        <f>ROUND(E79*H79,2)</f>
        <v>0</v>
      </c>
      <c r="J79" s="170"/>
      <c r="K79" s="171">
        <f>ROUND(E79*J79,2)</f>
        <v>0</v>
      </c>
      <c r="L79" s="171">
        <v>21</v>
      </c>
      <c r="M79" s="171">
        <f>G79*(1+L79/100)</f>
        <v>0</v>
      </c>
      <c r="N79" s="171">
        <v>5.0000000000000001E-4</v>
      </c>
      <c r="O79" s="171">
        <f>ROUND(E79*N79,2)</f>
        <v>0.01</v>
      </c>
      <c r="P79" s="171">
        <v>0</v>
      </c>
      <c r="Q79" s="171">
        <f>ROUND(E79*P79,2)</f>
        <v>0</v>
      </c>
      <c r="R79" s="171" t="s">
        <v>112</v>
      </c>
      <c r="S79" s="171" t="s">
        <v>101</v>
      </c>
      <c r="T79" s="172" t="s">
        <v>101</v>
      </c>
      <c r="U79" s="156">
        <v>2E-3</v>
      </c>
      <c r="V79" s="156">
        <f>ROUND(E79*U79,2)</f>
        <v>0.03</v>
      </c>
      <c r="W79" s="156"/>
      <c r="X79" s="156" t="s">
        <v>102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103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237"/>
      <c r="D80" s="238"/>
      <c r="E80" s="238"/>
      <c r="F80" s="238"/>
      <c r="G80" s="238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47"/>
      <c r="Z80" s="147"/>
      <c r="AA80" s="147"/>
      <c r="AB80" s="147"/>
      <c r="AC80" s="147"/>
      <c r="AD80" s="147"/>
      <c r="AE80" s="147"/>
      <c r="AF80" s="147"/>
      <c r="AG80" s="147" t="s">
        <v>108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2.5" outlineLevel="1" x14ac:dyDescent="0.2">
      <c r="A81" s="166">
        <v>22</v>
      </c>
      <c r="B81" s="167" t="s">
        <v>180</v>
      </c>
      <c r="C81" s="176" t="s">
        <v>181</v>
      </c>
      <c r="D81" s="168" t="s">
        <v>111</v>
      </c>
      <c r="E81" s="169">
        <v>15</v>
      </c>
      <c r="F81" s="170"/>
      <c r="G81" s="171">
        <f>ROUND(E81*F81,2)</f>
        <v>0</v>
      </c>
      <c r="H81" s="170"/>
      <c r="I81" s="171">
        <f>ROUND(E81*H81,2)</f>
        <v>0</v>
      </c>
      <c r="J81" s="170"/>
      <c r="K81" s="171">
        <f>ROUND(E81*J81,2)</f>
        <v>0</v>
      </c>
      <c r="L81" s="171">
        <v>21</v>
      </c>
      <c r="M81" s="171">
        <f>G81*(1+L81/100)</f>
        <v>0</v>
      </c>
      <c r="N81" s="171">
        <v>0.12966</v>
      </c>
      <c r="O81" s="171">
        <f>ROUND(E81*N81,2)</f>
        <v>1.94</v>
      </c>
      <c r="P81" s="171">
        <v>0</v>
      </c>
      <c r="Q81" s="171">
        <f>ROUND(E81*P81,2)</f>
        <v>0</v>
      </c>
      <c r="R81" s="171" t="s">
        <v>112</v>
      </c>
      <c r="S81" s="171" t="s">
        <v>101</v>
      </c>
      <c r="T81" s="172" t="s">
        <v>101</v>
      </c>
      <c r="U81" s="156">
        <v>7.0000000000000007E-2</v>
      </c>
      <c r="V81" s="156">
        <f>ROUND(E81*U81,2)</f>
        <v>1.05</v>
      </c>
      <c r="W81" s="156"/>
      <c r="X81" s="156" t="s">
        <v>102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103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177" t="s">
        <v>182</v>
      </c>
      <c r="D82" s="157"/>
      <c r="E82" s="158">
        <v>15</v>
      </c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47"/>
      <c r="Z82" s="147"/>
      <c r="AA82" s="147"/>
      <c r="AB82" s="147"/>
      <c r="AC82" s="147"/>
      <c r="AD82" s="147"/>
      <c r="AE82" s="147"/>
      <c r="AF82" s="147"/>
      <c r="AG82" s="147" t="s">
        <v>107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239"/>
      <c r="D83" s="240"/>
      <c r="E83" s="240"/>
      <c r="F83" s="240"/>
      <c r="G83" s="240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  <c r="Y83" s="147"/>
      <c r="Z83" s="147"/>
      <c r="AA83" s="147"/>
      <c r="AB83" s="147"/>
      <c r="AC83" s="147"/>
      <c r="AD83" s="147"/>
      <c r="AE83" s="147"/>
      <c r="AF83" s="147"/>
      <c r="AG83" s="147" t="s">
        <v>108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2.5" outlineLevel="1" x14ac:dyDescent="0.2">
      <c r="A84" s="166">
        <v>23</v>
      </c>
      <c r="B84" s="167" t="s">
        <v>183</v>
      </c>
      <c r="C84" s="176" t="s">
        <v>184</v>
      </c>
      <c r="D84" s="168" t="s">
        <v>111</v>
      </c>
      <c r="E84" s="169">
        <v>15</v>
      </c>
      <c r="F84" s="170"/>
      <c r="G84" s="171">
        <f>ROUND(E84*F84,2)</f>
        <v>0</v>
      </c>
      <c r="H84" s="170"/>
      <c r="I84" s="171">
        <f>ROUND(E84*H84,2)</f>
        <v>0</v>
      </c>
      <c r="J84" s="170"/>
      <c r="K84" s="171">
        <f>ROUND(E84*J84,2)</f>
        <v>0</v>
      </c>
      <c r="L84" s="171">
        <v>21</v>
      </c>
      <c r="M84" s="171">
        <f>G84*(1+L84/100)</f>
        <v>0</v>
      </c>
      <c r="N84" s="171">
        <v>0.12966</v>
      </c>
      <c r="O84" s="171">
        <f>ROUND(E84*N84,2)</f>
        <v>1.94</v>
      </c>
      <c r="P84" s="171">
        <v>0</v>
      </c>
      <c r="Q84" s="171">
        <f>ROUND(E84*P84,2)</f>
        <v>0</v>
      </c>
      <c r="R84" s="171" t="s">
        <v>112</v>
      </c>
      <c r="S84" s="171" t="s">
        <v>101</v>
      </c>
      <c r="T84" s="172" t="s">
        <v>101</v>
      </c>
      <c r="U84" s="156">
        <v>7.0000000000000007E-2</v>
      </c>
      <c r="V84" s="156">
        <f>ROUND(E84*U84,2)</f>
        <v>1.05</v>
      </c>
      <c r="W84" s="156"/>
      <c r="X84" s="156" t="s">
        <v>102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103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177" t="s">
        <v>182</v>
      </c>
      <c r="D85" s="157"/>
      <c r="E85" s="158">
        <v>15</v>
      </c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  <c r="Y85" s="147"/>
      <c r="Z85" s="147"/>
      <c r="AA85" s="147"/>
      <c r="AB85" s="147"/>
      <c r="AC85" s="147"/>
      <c r="AD85" s="147"/>
      <c r="AE85" s="147"/>
      <c r="AF85" s="147"/>
      <c r="AG85" s="147" t="s">
        <v>107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239"/>
      <c r="D86" s="240"/>
      <c r="E86" s="240"/>
      <c r="F86" s="240"/>
      <c r="G86" s="240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47"/>
      <c r="Z86" s="147"/>
      <c r="AA86" s="147"/>
      <c r="AB86" s="147"/>
      <c r="AC86" s="147"/>
      <c r="AD86" s="147"/>
      <c r="AE86" s="147"/>
      <c r="AF86" s="147"/>
      <c r="AG86" s="147" t="s">
        <v>108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66">
        <v>24</v>
      </c>
      <c r="B87" s="167" t="s">
        <v>185</v>
      </c>
      <c r="C87" s="176" t="s">
        <v>186</v>
      </c>
      <c r="D87" s="168" t="s">
        <v>111</v>
      </c>
      <c r="E87" s="169">
        <v>36.200000000000003</v>
      </c>
      <c r="F87" s="170"/>
      <c r="G87" s="171">
        <f>ROUND(E87*F87,2)</f>
        <v>0</v>
      </c>
      <c r="H87" s="170"/>
      <c r="I87" s="171">
        <f>ROUND(E87*H87,2)</f>
        <v>0</v>
      </c>
      <c r="J87" s="170"/>
      <c r="K87" s="171">
        <f>ROUND(E87*J87,2)</f>
        <v>0</v>
      </c>
      <c r="L87" s="171">
        <v>21</v>
      </c>
      <c r="M87" s="171">
        <f>G87*(1+L87/100)</f>
        <v>0</v>
      </c>
      <c r="N87" s="171">
        <v>7.3899999999999993E-2</v>
      </c>
      <c r="O87" s="171">
        <f>ROUND(E87*N87,2)</f>
        <v>2.68</v>
      </c>
      <c r="P87" s="171">
        <v>0</v>
      </c>
      <c r="Q87" s="171">
        <f>ROUND(E87*P87,2)</f>
        <v>0</v>
      </c>
      <c r="R87" s="171" t="s">
        <v>112</v>
      </c>
      <c r="S87" s="171" t="s">
        <v>101</v>
      </c>
      <c r="T87" s="172" t="s">
        <v>101</v>
      </c>
      <c r="U87" s="156">
        <v>0.45</v>
      </c>
      <c r="V87" s="156">
        <f>ROUND(E87*U87,2)</f>
        <v>16.29</v>
      </c>
      <c r="W87" s="156"/>
      <c r="X87" s="156" t="s">
        <v>102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103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2.5" outlineLevel="1" x14ac:dyDescent="0.2">
      <c r="A88" s="154"/>
      <c r="B88" s="155"/>
      <c r="C88" s="241" t="s">
        <v>187</v>
      </c>
      <c r="D88" s="242"/>
      <c r="E88" s="242"/>
      <c r="F88" s="242"/>
      <c r="G88" s="242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  <c r="Y88" s="147"/>
      <c r="Z88" s="147"/>
      <c r="AA88" s="147"/>
      <c r="AB88" s="147"/>
      <c r="AC88" s="147"/>
      <c r="AD88" s="147"/>
      <c r="AE88" s="147"/>
      <c r="AF88" s="147"/>
      <c r="AG88" s="147" t="s">
        <v>105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73" t="str">
        <f>C88</f>
        <v>s provedením lože z kameniva drceného, s vyplněním spár, s dvojitým hutněním a se smetením přebytečného materiálu na krajnici. S dodáním hmot pro lože a výplň spár.</v>
      </c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177" t="s">
        <v>188</v>
      </c>
      <c r="D89" s="157"/>
      <c r="E89" s="158">
        <v>36.200000000000003</v>
      </c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  <c r="Y89" s="147"/>
      <c r="Z89" s="147"/>
      <c r="AA89" s="147"/>
      <c r="AB89" s="147"/>
      <c r="AC89" s="147"/>
      <c r="AD89" s="147"/>
      <c r="AE89" s="147"/>
      <c r="AF89" s="147"/>
      <c r="AG89" s="147" t="s">
        <v>107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239"/>
      <c r="D90" s="240"/>
      <c r="E90" s="240"/>
      <c r="F90" s="240"/>
      <c r="G90" s="240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47"/>
      <c r="Z90" s="147"/>
      <c r="AA90" s="147"/>
      <c r="AB90" s="147"/>
      <c r="AC90" s="147"/>
      <c r="AD90" s="147"/>
      <c r="AE90" s="147"/>
      <c r="AF90" s="147"/>
      <c r="AG90" s="147" t="s">
        <v>108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66">
        <v>25</v>
      </c>
      <c r="B91" s="167" t="s">
        <v>189</v>
      </c>
      <c r="C91" s="176" t="s">
        <v>190</v>
      </c>
      <c r="D91" s="168" t="s">
        <v>111</v>
      </c>
      <c r="E91" s="169">
        <v>17.64</v>
      </c>
      <c r="F91" s="170"/>
      <c r="G91" s="171">
        <f>ROUND(E91*F91,2)</f>
        <v>0</v>
      </c>
      <c r="H91" s="170"/>
      <c r="I91" s="171">
        <f>ROUND(E91*H91,2)</f>
        <v>0</v>
      </c>
      <c r="J91" s="170"/>
      <c r="K91" s="171">
        <f>ROUND(E91*J91,2)</f>
        <v>0</v>
      </c>
      <c r="L91" s="171">
        <v>21</v>
      </c>
      <c r="M91" s="171">
        <f>G91*(1+L91/100)</f>
        <v>0</v>
      </c>
      <c r="N91" s="171">
        <v>7.3899999999999993E-2</v>
      </c>
      <c r="O91" s="171">
        <f>ROUND(E91*N91,2)</f>
        <v>1.3</v>
      </c>
      <c r="P91" s="171">
        <v>0</v>
      </c>
      <c r="Q91" s="171">
        <f>ROUND(E91*P91,2)</f>
        <v>0</v>
      </c>
      <c r="R91" s="171" t="s">
        <v>112</v>
      </c>
      <c r="S91" s="171" t="s">
        <v>101</v>
      </c>
      <c r="T91" s="172" t="s">
        <v>101</v>
      </c>
      <c r="U91" s="156">
        <v>0.48</v>
      </c>
      <c r="V91" s="156">
        <f>ROUND(E91*U91,2)</f>
        <v>8.4700000000000006</v>
      </c>
      <c r="W91" s="156"/>
      <c r="X91" s="156" t="s">
        <v>102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103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2.5" outlineLevel="1" x14ac:dyDescent="0.2">
      <c r="A92" s="154"/>
      <c r="B92" s="155"/>
      <c r="C92" s="241" t="s">
        <v>187</v>
      </c>
      <c r="D92" s="242"/>
      <c r="E92" s="242"/>
      <c r="F92" s="242"/>
      <c r="G92" s="242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47"/>
      <c r="Z92" s="147"/>
      <c r="AA92" s="147"/>
      <c r="AB92" s="147"/>
      <c r="AC92" s="147"/>
      <c r="AD92" s="147"/>
      <c r="AE92" s="147"/>
      <c r="AF92" s="147"/>
      <c r="AG92" s="147" t="s">
        <v>105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73" t="str">
        <f>C92</f>
        <v>s provedením lože z kameniva drceného, s vyplněním spár, s dvojitým hutněním a se smetením přebytečného materiálu na krajnici. S dodáním hmot pro lože a výplň spár.</v>
      </c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177" t="s">
        <v>191</v>
      </c>
      <c r="D93" s="157"/>
      <c r="E93" s="158">
        <v>17.64</v>
      </c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  <c r="Y93" s="147"/>
      <c r="Z93" s="147"/>
      <c r="AA93" s="147"/>
      <c r="AB93" s="147"/>
      <c r="AC93" s="147"/>
      <c r="AD93" s="147"/>
      <c r="AE93" s="147"/>
      <c r="AF93" s="147"/>
      <c r="AG93" s="147" t="s">
        <v>107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239"/>
      <c r="D94" s="240"/>
      <c r="E94" s="240"/>
      <c r="F94" s="240"/>
      <c r="G94" s="240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47"/>
      <c r="Z94" s="147"/>
      <c r="AA94" s="147"/>
      <c r="AB94" s="147"/>
      <c r="AC94" s="147"/>
      <c r="AD94" s="147"/>
      <c r="AE94" s="147"/>
      <c r="AF94" s="147"/>
      <c r="AG94" s="147" t="s">
        <v>108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66">
        <v>26</v>
      </c>
      <c r="B95" s="167" t="s">
        <v>192</v>
      </c>
      <c r="C95" s="176" t="s">
        <v>193</v>
      </c>
      <c r="D95" s="168" t="s">
        <v>194</v>
      </c>
      <c r="E95" s="169">
        <v>40</v>
      </c>
      <c r="F95" s="170"/>
      <c r="G95" s="171">
        <f>ROUND(E95*F95,2)</f>
        <v>0</v>
      </c>
      <c r="H95" s="170"/>
      <c r="I95" s="171">
        <f>ROUND(E95*H95,2)</f>
        <v>0</v>
      </c>
      <c r="J95" s="170"/>
      <c r="K95" s="171">
        <f>ROUND(E95*J95,2)</f>
        <v>0</v>
      </c>
      <c r="L95" s="171">
        <v>21</v>
      </c>
      <c r="M95" s="171">
        <f>G95*(1+L95/100)</f>
        <v>0</v>
      </c>
      <c r="N95" s="171">
        <v>3.3E-4</v>
      </c>
      <c r="O95" s="171">
        <f>ROUND(E95*N95,2)</f>
        <v>0.01</v>
      </c>
      <c r="P95" s="171">
        <v>0</v>
      </c>
      <c r="Q95" s="171">
        <f>ROUND(E95*P95,2)</f>
        <v>0</v>
      </c>
      <c r="R95" s="171" t="s">
        <v>112</v>
      </c>
      <c r="S95" s="171" t="s">
        <v>101</v>
      </c>
      <c r="T95" s="172" t="s">
        <v>101</v>
      </c>
      <c r="U95" s="156">
        <v>0.41</v>
      </c>
      <c r="V95" s="156">
        <f>ROUND(E95*U95,2)</f>
        <v>16.399999999999999</v>
      </c>
      <c r="W95" s="156"/>
      <c r="X95" s="156" t="s">
        <v>102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103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237"/>
      <c r="D96" s="238"/>
      <c r="E96" s="238"/>
      <c r="F96" s="238"/>
      <c r="G96" s="238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47"/>
      <c r="Z96" s="147"/>
      <c r="AA96" s="147"/>
      <c r="AB96" s="147"/>
      <c r="AC96" s="147"/>
      <c r="AD96" s="147"/>
      <c r="AE96" s="147"/>
      <c r="AF96" s="147"/>
      <c r="AG96" s="147" t="s">
        <v>108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66">
        <v>27</v>
      </c>
      <c r="B97" s="167" t="s">
        <v>195</v>
      </c>
      <c r="C97" s="176" t="s">
        <v>196</v>
      </c>
      <c r="D97" s="168" t="s">
        <v>194</v>
      </c>
      <c r="E97" s="169">
        <v>17</v>
      </c>
      <c r="F97" s="170"/>
      <c r="G97" s="171">
        <f>ROUND(E97*F97,2)</f>
        <v>0</v>
      </c>
      <c r="H97" s="170"/>
      <c r="I97" s="171">
        <f>ROUND(E97*H97,2)</f>
        <v>0</v>
      </c>
      <c r="J97" s="170"/>
      <c r="K97" s="171">
        <f>ROUND(E97*J97,2)</f>
        <v>0</v>
      </c>
      <c r="L97" s="171">
        <v>21</v>
      </c>
      <c r="M97" s="171">
        <f>G97*(1+L97/100)</f>
        <v>0</v>
      </c>
      <c r="N97" s="171">
        <v>3.6000000000000002E-4</v>
      </c>
      <c r="O97" s="171">
        <f>ROUND(E97*N97,2)</f>
        <v>0.01</v>
      </c>
      <c r="P97" s="171">
        <v>0</v>
      </c>
      <c r="Q97" s="171">
        <f>ROUND(E97*P97,2)</f>
        <v>0</v>
      </c>
      <c r="R97" s="171" t="s">
        <v>112</v>
      </c>
      <c r="S97" s="171" t="s">
        <v>101</v>
      </c>
      <c r="T97" s="172" t="s">
        <v>101</v>
      </c>
      <c r="U97" s="156">
        <v>0.43</v>
      </c>
      <c r="V97" s="156">
        <f>ROUND(E97*U97,2)</f>
        <v>7.31</v>
      </c>
      <c r="W97" s="156"/>
      <c r="X97" s="156" t="s">
        <v>102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103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77" t="s">
        <v>197</v>
      </c>
      <c r="D98" s="157"/>
      <c r="E98" s="158">
        <v>17</v>
      </c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47"/>
      <c r="Z98" s="147"/>
      <c r="AA98" s="147"/>
      <c r="AB98" s="147"/>
      <c r="AC98" s="147"/>
      <c r="AD98" s="147"/>
      <c r="AE98" s="147"/>
      <c r="AF98" s="147"/>
      <c r="AG98" s="147" t="s">
        <v>107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239"/>
      <c r="D99" s="240"/>
      <c r="E99" s="240"/>
      <c r="F99" s="240"/>
      <c r="G99" s="240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47"/>
      <c r="Z99" s="147"/>
      <c r="AA99" s="147"/>
      <c r="AB99" s="147"/>
      <c r="AC99" s="147"/>
      <c r="AD99" s="147"/>
      <c r="AE99" s="147"/>
      <c r="AF99" s="147"/>
      <c r="AG99" s="147" t="s">
        <v>108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66">
        <v>28</v>
      </c>
      <c r="B100" s="167" t="s">
        <v>198</v>
      </c>
      <c r="C100" s="176" t="s">
        <v>199</v>
      </c>
      <c r="D100" s="168" t="s">
        <v>111</v>
      </c>
      <c r="E100" s="169">
        <v>87.6</v>
      </c>
      <c r="F100" s="170"/>
      <c r="G100" s="171">
        <f>ROUND(E100*F100,2)</f>
        <v>0</v>
      </c>
      <c r="H100" s="170"/>
      <c r="I100" s="171">
        <f>ROUND(E100*H100,2)</f>
        <v>0</v>
      </c>
      <c r="J100" s="170"/>
      <c r="K100" s="171">
        <f>ROUND(E100*J100,2)</f>
        <v>0</v>
      </c>
      <c r="L100" s="171">
        <v>21</v>
      </c>
      <c r="M100" s="171">
        <f>G100*(1+L100/100)</f>
        <v>0</v>
      </c>
      <c r="N100" s="171">
        <v>3.15E-2</v>
      </c>
      <c r="O100" s="171">
        <f>ROUND(E100*N100,2)</f>
        <v>2.76</v>
      </c>
      <c r="P100" s="171">
        <v>0</v>
      </c>
      <c r="Q100" s="171">
        <f>ROUND(E100*P100,2)</f>
        <v>0</v>
      </c>
      <c r="R100" s="171" t="s">
        <v>112</v>
      </c>
      <c r="S100" s="171" t="s">
        <v>101</v>
      </c>
      <c r="T100" s="172" t="s">
        <v>101</v>
      </c>
      <c r="U100" s="156">
        <v>0.55000000000000004</v>
      </c>
      <c r="V100" s="156">
        <f>ROUND(E100*U100,2)</f>
        <v>48.18</v>
      </c>
      <c r="W100" s="156"/>
      <c r="X100" s="156" t="s">
        <v>102</v>
      </c>
      <c r="Y100" s="147"/>
      <c r="Z100" s="147"/>
      <c r="AA100" s="147"/>
      <c r="AB100" s="147"/>
      <c r="AC100" s="147"/>
      <c r="AD100" s="147"/>
      <c r="AE100" s="147"/>
      <c r="AF100" s="147"/>
      <c r="AG100" s="147" t="s">
        <v>103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241" t="s">
        <v>200</v>
      </c>
      <c r="D101" s="242"/>
      <c r="E101" s="242"/>
      <c r="F101" s="242"/>
      <c r="G101" s="242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47"/>
      <c r="Z101" s="147"/>
      <c r="AA101" s="147"/>
      <c r="AB101" s="147"/>
      <c r="AC101" s="147"/>
      <c r="AD101" s="147"/>
      <c r="AE101" s="147"/>
      <c r="AF101" s="147"/>
      <c r="AG101" s="147" t="s">
        <v>105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245" t="s">
        <v>201</v>
      </c>
      <c r="D102" s="246"/>
      <c r="E102" s="246"/>
      <c r="F102" s="246"/>
      <c r="G102" s="24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47"/>
      <c r="Z102" s="147"/>
      <c r="AA102" s="147"/>
      <c r="AB102" s="147"/>
      <c r="AC102" s="147"/>
      <c r="AD102" s="147"/>
      <c r="AE102" s="147"/>
      <c r="AF102" s="147"/>
      <c r="AG102" s="147" t="s">
        <v>202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245" t="s">
        <v>203</v>
      </c>
      <c r="D103" s="246"/>
      <c r="E103" s="246"/>
      <c r="F103" s="246"/>
      <c r="G103" s="24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47"/>
      <c r="Z103" s="147"/>
      <c r="AA103" s="147"/>
      <c r="AB103" s="147"/>
      <c r="AC103" s="147"/>
      <c r="AD103" s="147"/>
      <c r="AE103" s="147"/>
      <c r="AF103" s="147"/>
      <c r="AG103" s="147" t="s">
        <v>202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177" t="s">
        <v>204</v>
      </c>
      <c r="D104" s="157"/>
      <c r="E104" s="158">
        <v>87.6</v>
      </c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107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239"/>
      <c r="D105" s="240"/>
      <c r="E105" s="240"/>
      <c r="F105" s="240"/>
      <c r="G105" s="240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108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66">
        <v>29</v>
      </c>
      <c r="B106" s="167" t="s">
        <v>205</v>
      </c>
      <c r="C106" s="176" t="s">
        <v>206</v>
      </c>
      <c r="D106" s="168" t="s">
        <v>207</v>
      </c>
      <c r="E106" s="169">
        <v>34</v>
      </c>
      <c r="F106" s="170"/>
      <c r="G106" s="171">
        <f>ROUND(E106*F106,2)</f>
        <v>0</v>
      </c>
      <c r="H106" s="170"/>
      <c r="I106" s="171">
        <f>ROUND(E106*H106,2)</f>
        <v>0</v>
      </c>
      <c r="J106" s="170"/>
      <c r="K106" s="171">
        <f>ROUND(E106*J106,2)</f>
        <v>0</v>
      </c>
      <c r="L106" s="171">
        <v>21</v>
      </c>
      <c r="M106" s="171">
        <f>G106*(1+L106/100)</f>
        <v>0</v>
      </c>
      <c r="N106" s="171">
        <v>3.5999999999999999E-3</v>
      </c>
      <c r="O106" s="171">
        <f>ROUND(E106*N106,2)</f>
        <v>0.12</v>
      </c>
      <c r="P106" s="171">
        <v>0</v>
      </c>
      <c r="Q106" s="171">
        <f>ROUND(E106*P106,2)</f>
        <v>0</v>
      </c>
      <c r="R106" s="171"/>
      <c r="S106" s="171" t="s">
        <v>101</v>
      </c>
      <c r="T106" s="172" t="s">
        <v>101</v>
      </c>
      <c r="U106" s="156">
        <v>0</v>
      </c>
      <c r="V106" s="156">
        <f>ROUND(E106*U106,2)</f>
        <v>0</v>
      </c>
      <c r="W106" s="156"/>
      <c r="X106" s="156" t="s">
        <v>208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209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243" t="s">
        <v>210</v>
      </c>
      <c r="D107" s="244"/>
      <c r="E107" s="244"/>
      <c r="F107" s="244"/>
      <c r="G107" s="244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56"/>
      <c r="X107" s="156"/>
      <c r="Y107" s="147"/>
      <c r="Z107" s="147"/>
      <c r="AA107" s="147"/>
      <c r="AB107" s="147"/>
      <c r="AC107" s="147"/>
      <c r="AD107" s="147"/>
      <c r="AE107" s="147"/>
      <c r="AF107" s="147"/>
      <c r="AG107" s="147" t="s">
        <v>202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245" t="s">
        <v>211</v>
      </c>
      <c r="D108" s="246"/>
      <c r="E108" s="246"/>
      <c r="F108" s="246"/>
      <c r="G108" s="24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  <c r="Y108" s="147"/>
      <c r="Z108" s="147"/>
      <c r="AA108" s="147"/>
      <c r="AB108" s="147"/>
      <c r="AC108" s="147"/>
      <c r="AD108" s="147"/>
      <c r="AE108" s="147"/>
      <c r="AF108" s="147"/>
      <c r="AG108" s="147" t="s">
        <v>202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245" t="s">
        <v>212</v>
      </c>
      <c r="D109" s="246"/>
      <c r="E109" s="246"/>
      <c r="F109" s="246"/>
      <c r="G109" s="24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  <c r="Y109" s="147"/>
      <c r="Z109" s="147"/>
      <c r="AA109" s="147"/>
      <c r="AB109" s="147"/>
      <c r="AC109" s="147"/>
      <c r="AD109" s="147"/>
      <c r="AE109" s="147"/>
      <c r="AF109" s="147"/>
      <c r="AG109" s="147" t="s">
        <v>202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177" t="s">
        <v>213</v>
      </c>
      <c r="D110" s="157"/>
      <c r="E110" s="158">
        <v>34</v>
      </c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107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239"/>
      <c r="D111" s="240"/>
      <c r="E111" s="240"/>
      <c r="F111" s="240"/>
      <c r="G111" s="240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108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66">
        <v>30</v>
      </c>
      <c r="B112" s="167" t="s">
        <v>214</v>
      </c>
      <c r="C112" s="176" t="s">
        <v>215</v>
      </c>
      <c r="D112" s="168" t="s">
        <v>111</v>
      </c>
      <c r="E112" s="169">
        <v>17.64</v>
      </c>
      <c r="F112" s="170"/>
      <c r="G112" s="171">
        <f>ROUND(E112*F112,2)</f>
        <v>0</v>
      </c>
      <c r="H112" s="170"/>
      <c r="I112" s="171">
        <f>ROUND(E112*H112,2)</f>
        <v>0</v>
      </c>
      <c r="J112" s="170"/>
      <c r="K112" s="171">
        <f>ROUND(E112*J112,2)</f>
        <v>0</v>
      </c>
      <c r="L112" s="171">
        <v>21</v>
      </c>
      <c r="M112" s="171">
        <f>G112*(1+L112/100)</f>
        <v>0</v>
      </c>
      <c r="N112" s="171">
        <v>0.17499999999999999</v>
      </c>
      <c r="O112" s="171">
        <f>ROUND(E112*N112,2)</f>
        <v>3.09</v>
      </c>
      <c r="P112" s="171">
        <v>0</v>
      </c>
      <c r="Q112" s="171">
        <f>ROUND(E112*P112,2)</f>
        <v>0</v>
      </c>
      <c r="R112" s="171" t="s">
        <v>160</v>
      </c>
      <c r="S112" s="171" t="s">
        <v>101</v>
      </c>
      <c r="T112" s="172" t="s">
        <v>101</v>
      </c>
      <c r="U112" s="156">
        <v>0</v>
      </c>
      <c r="V112" s="156">
        <f>ROUND(E112*U112,2)</f>
        <v>0</v>
      </c>
      <c r="W112" s="156"/>
      <c r="X112" s="156" t="s">
        <v>161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162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177" t="s">
        <v>191</v>
      </c>
      <c r="D113" s="157"/>
      <c r="E113" s="158">
        <v>17.64</v>
      </c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107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239"/>
      <c r="D114" s="240"/>
      <c r="E114" s="240"/>
      <c r="F114" s="240"/>
      <c r="G114" s="240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108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x14ac:dyDescent="0.2">
      <c r="A115" s="160" t="s">
        <v>95</v>
      </c>
      <c r="B115" s="161" t="s">
        <v>60</v>
      </c>
      <c r="C115" s="175" t="s">
        <v>61</v>
      </c>
      <c r="D115" s="162"/>
      <c r="E115" s="163"/>
      <c r="F115" s="164"/>
      <c r="G115" s="164">
        <f>SUMIF(AG116:AG154,"&lt;&gt;NOR",G116:G154)</f>
        <v>0</v>
      </c>
      <c r="H115" s="164"/>
      <c r="I115" s="164">
        <f>SUM(I116:I154)</f>
        <v>0</v>
      </c>
      <c r="J115" s="164"/>
      <c r="K115" s="164">
        <f>SUM(K116:K154)</f>
        <v>0</v>
      </c>
      <c r="L115" s="164"/>
      <c r="M115" s="164">
        <f>SUM(M116:M154)</f>
        <v>0</v>
      </c>
      <c r="N115" s="164"/>
      <c r="O115" s="164">
        <f>SUM(O116:O154)</f>
        <v>43.57</v>
      </c>
      <c r="P115" s="164"/>
      <c r="Q115" s="164">
        <f>SUM(Q116:Q154)</f>
        <v>0</v>
      </c>
      <c r="R115" s="164"/>
      <c r="S115" s="164"/>
      <c r="T115" s="165"/>
      <c r="U115" s="159"/>
      <c r="V115" s="159">
        <f>SUM(V116:V154)</f>
        <v>31.620000000000005</v>
      </c>
      <c r="W115" s="159"/>
      <c r="X115" s="159"/>
      <c r="AG115" t="s">
        <v>96</v>
      </c>
    </row>
    <row r="116" spans="1:60" ht="45" outlineLevel="1" x14ac:dyDescent="0.2">
      <c r="A116" s="166">
        <v>31</v>
      </c>
      <c r="B116" s="167" t="s">
        <v>216</v>
      </c>
      <c r="C116" s="176" t="s">
        <v>217</v>
      </c>
      <c r="D116" s="168" t="s">
        <v>194</v>
      </c>
      <c r="E116" s="169">
        <v>39.9</v>
      </c>
      <c r="F116" s="170"/>
      <c r="G116" s="171">
        <f>ROUND(E116*F116,2)</f>
        <v>0</v>
      </c>
      <c r="H116" s="170"/>
      <c r="I116" s="171">
        <f>ROUND(E116*H116,2)</f>
        <v>0</v>
      </c>
      <c r="J116" s="170"/>
      <c r="K116" s="171">
        <f>ROUND(E116*J116,2)</f>
        <v>0</v>
      </c>
      <c r="L116" s="171">
        <v>21</v>
      </c>
      <c r="M116" s="171">
        <f>G116*(1+L116/100)</f>
        <v>0</v>
      </c>
      <c r="N116" s="171">
        <v>0.16108</v>
      </c>
      <c r="O116" s="171">
        <f>ROUND(E116*N116,2)</f>
        <v>6.43</v>
      </c>
      <c r="P116" s="171">
        <v>0</v>
      </c>
      <c r="Q116" s="171">
        <f>ROUND(E116*P116,2)</f>
        <v>0</v>
      </c>
      <c r="R116" s="171" t="s">
        <v>112</v>
      </c>
      <c r="S116" s="171" t="s">
        <v>101</v>
      </c>
      <c r="T116" s="172" t="s">
        <v>101</v>
      </c>
      <c r="U116" s="156">
        <v>0.23</v>
      </c>
      <c r="V116" s="156">
        <f>ROUND(E116*U116,2)</f>
        <v>9.18</v>
      </c>
      <c r="W116" s="156"/>
      <c r="X116" s="156" t="s">
        <v>102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103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241" t="s">
        <v>218</v>
      </c>
      <c r="D117" s="242"/>
      <c r="E117" s="242"/>
      <c r="F117" s="242"/>
      <c r="G117" s="242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105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177" t="s">
        <v>219</v>
      </c>
      <c r="D118" s="157"/>
      <c r="E118" s="158">
        <v>39.9</v>
      </c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  <c r="Y118" s="147"/>
      <c r="Z118" s="147"/>
      <c r="AA118" s="147"/>
      <c r="AB118" s="147"/>
      <c r="AC118" s="147"/>
      <c r="AD118" s="147"/>
      <c r="AE118" s="147"/>
      <c r="AF118" s="147"/>
      <c r="AG118" s="147" t="s">
        <v>107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239"/>
      <c r="D119" s="240"/>
      <c r="E119" s="240"/>
      <c r="F119" s="240"/>
      <c r="G119" s="240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108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45" outlineLevel="1" x14ac:dyDescent="0.2">
      <c r="A120" s="166">
        <v>32</v>
      </c>
      <c r="B120" s="167" t="s">
        <v>220</v>
      </c>
      <c r="C120" s="176" t="s">
        <v>221</v>
      </c>
      <c r="D120" s="168" t="s">
        <v>194</v>
      </c>
      <c r="E120" s="169">
        <v>45.15</v>
      </c>
      <c r="F120" s="170"/>
      <c r="G120" s="171">
        <f>ROUND(E120*F120,2)</f>
        <v>0</v>
      </c>
      <c r="H120" s="170"/>
      <c r="I120" s="171">
        <f>ROUND(E120*H120,2)</f>
        <v>0</v>
      </c>
      <c r="J120" s="170"/>
      <c r="K120" s="171">
        <f>ROUND(E120*J120,2)</f>
        <v>0</v>
      </c>
      <c r="L120" s="171">
        <v>21</v>
      </c>
      <c r="M120" s="171">
        <f>G120*(1+L120/100)</f>
        <v>0</v>
      </c>
      <c r="N120" s="171">
        <v>0.18431</v>
      </c>
      <c r="O120" s="171">
        <f>ROUND(E120*N120,2)</f>
        <v>8.32</v>
      </c>
      <c r="P120" s="171">
        <v>0</v>
      </c>
      <c r="Q120" s="171">
        <f>ROUND(E120*P120,2)</f>
        <v>0</v>
      </c>
      <c r="R120" s="171" t="s">
        <v>112</v>
      </c>
      <c r="S120" s="171" t="s">
        <v>101</v>
      </c>
      <c r="T120" s="172" t="s">
        <v>101</v>
      </c>
      <c r="U120" s="156">
        <v>0.23</v>
      </c>
      <c r="V120" s="156">
        <f>ROUND(E120*U120,2)</f>
        <v>10.38</v>
      </c>
      <c r="W120" s="156"/>
      <c r="X120" s="156" t="s">
        <v>102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103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241" t="s">
        <v>218</v>
      </c>
      <c r="D121" s="242"/>
      <c r="E121" s="242"/>
      <c r="F121" s="242"/>
      <c r="G121" s="242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6"/>
      <c r="S121" s="156"/>
      <c r="T121" s="156"/>
      <c r="U121" s="156"/>
      <c r="V121" s="156"/>
      <c r="W121" s="156"/>
      <c r="X121" s="156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105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177" t="s">
        <v>222</v>
      </c>
      <c r="D122" s="157"/>
      <c r="E122" s="158">
        <v>45.15</v>
      </c>
      <c r="F122" s="156"/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6"/>
      <c r="U122" s="156"/>
      <c r="V122" s="156"/>
      <c r="W122" s="156"/>
      <c r="X122" s="156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107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239"/>
      <c r="D123" s="240"/>
      <c r="E123" s="240"/>
      <c r="F123" s="240"/>
      <c r="G123" s="240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108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22.5" outlineLevel="1" x14ac:dyDescent="0.2">
      <c r="A124" s="166">
        <v>33</v>
      </c>
      <c r="B124" s="167" t="s">
        <v>223</v>
      </c>
      <c r="C124" s="176" t="s">
        <v>224</v>
      </c>
      <c r="D124" s="168" t="s">
        <v>194</v>
      </c>
      <c r="E124" s="169">
        <v>27</v>
      </c>
      <c r="F124" s="170"/>
      <c r="G124" s="171">
        <f>ROUND(E124*F124,2)</f>
        <v>0</v>
      </c>
      <c r="H124" s="170"/>
      <c r="I124" s="171">
        <f>ROUND(E124*H124,2)</f>
        <v>0</v>
      </c>
      <c r="J124" s="170"/>
      <c r="K124" s="171">
        <f>ROUND(E124*J124,2)</f>
        <v>0</v>
      </c>
      <c r="L124" s="171">
        <v>21</v>
      </c>
      <c r="M124" s="171">
        <f>G124*(1+L124/100)</f>
        <v>0</v>
      </c>
      <c r="N124" s="171">
        <v>0.28349999999999997</v>
      </c>
      <c r="O124" s="171">
        <f>ROUND(E124*N124,2)</f>
        <v>7.65</v>
      </c>
      <c r="P124" s="171">
        <v>0</v>
      </c>
      <c r="Q124" s="171">
        <f>ROUND(E124*P124,2)</f>
        <v>0</v>
      </c>
      <c r="R124" s="171" t="s">
        <v>112</v>
      </c>
      <c r="S124" s="171" t="s">
        <v>101</v>
      </c>
      <c r="T124" s="172" t="s">
        <v>101</v>
      </c>
      <c r="U124" s="156">
        <v>0.4</v>
      </c>
      <c r="V124" s="156">
        <f>ROUND(E124*U124,2)</f>
        <v>10.8</v>
      </c>
      <c r="W124" s="156"/>
      <c r="X124" s="156" t="s">
        <v>102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103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177" t="s">
        <v>225</v>
      </c>
      <c r="D125" s="157"/>
      <c r="E125" s="158">
        <v>27</v>
      </c>
      <c r="F125" s="156"/>
      <c r="G125" s="156"/>
      <c r="H125" s="156"/>
      <c r="I125" s="156"/>
      <c r="J125" s="156"/>
      <c r="K125" s="156"/>
      <c r="L125" s="156"/>
      <c r="M125" s="156"/>
      <c r="N125" s="156"/>
      <c r="O125" s="156"/>
      <c r="P125" s="156"/>
      <c r="Q125" s="156"/>
      <c r="R125" s="156"/>
      <c r="S125" s="156"/>
      <c r="T125" s="156"/>
      <c r="U125" s="156"/>
      <c r="V125" s="156"/>
      <c r="W125" s="156"/>
      <c r="X125" s="156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107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54"/>
      <c r="B126" s="155"/>
      <c r="C126" s="239"/>
      <c r="D126" s="240"/>
      <c r="E126" s="240"/>
      <c r="F126" s="240"/>
      <c r="G126" s="240"/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6"/>
      <c r="U126" s="156"/>
      <c r="V126" s="156"/>
      <c r="W126" s="156"/>
      <c r="X126" s="156"/>
      <c r="Y126" s="147"/>
      <c r="Z126" s="147"/>
      <c r="AA126" s="147"/>
      <c r="AB126" s="147"/>
      <c r="AC126" s="147"/>
      <c r="AD126" s="147"/>
      <c r="AE126" s="147"/>
      <c r="AF126" s="147"/>
      <c r="AG126" s="147" t="s">
        <v>108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66">
        <v>34</v>
      </c>
      <c r="B127" s="167" t="s">
        <v>226</v>
      </c>
      <c r="C127" s="176" t="s">
        <v>227</v>
      </c>
      <c r="D127" s="168" t="s">
        <v>194</v>
      </c>
      <c r="E127" s="169">
        <v>34</v>
      </c>
      <c r="F127" s="170"/>
      <c r="G127" s="171">
        <f>ROUND(E127*F127,2)</f>
        <v>0</v>
      </c>
      <c r="H127" s="170"/>
      <c r="I127" s="171">
        <f>ROUND(E127*H127,2)</f>
        <v>0</v>
      </c>
      <c r="J127" s="170"/>
      <c r="K127" s="171">
        <f>ROUND(E127*J127,2)</f>
        <v>0</v>
      </c>
      <c r="L127" s="171">
        <v>21</v>
      </c>
      <c r="M127" s="171">
        <f>G127*(1+L127/100)</f>
        <v>0</v>
      </c>
      <c r="N127" s="171">
        <v>0</v>
      </c>
      <c r="O127" s="171">
        <f>ROUND(E127*N127,2)</f>
        <v>0</v>
      </c>
      <c r="P127" s="171">
        <v>0</v>
      </c>
      <c r="Q127" s="171">
        <f>ROUND(E127*P127,2)</f>
        <v>0</v>
      </c>
      <c r="R127" s="171" t="s">
        <v>112</v>
      </c>
      <c r="S127" s="171" t="s">
        <v>101</v>
      </c>
      <c r="T127" s="172" t="s">
        <v>101</v>
      </c>
      <c r="U127" s="156">
        <v>3.6999999999999998E-2</v>
      </c>
      <c r="V127" s="156">
        <f>ROUND(E127*U127,2)</f>
        <v>1.26</v>
      </c>
      <c r="W127" s="156"/>
      <c r="X127" s="156" t="s">
        <v>102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103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241" t="s">
        <v>228</v>
      </c>
      <c r="D128" s="242"/>
      <c r="E128" s="242"/>
      <c r="F128" s="242"/>
      <c r="G128" s="242"/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6"/>
      <c r="U128" s="156"/>
      <c r="V128" s="156"/>
      <c r="W128" s="156"/>
      <c r="X128" s="156"/>
      <c r="Y128" s="147"/>
      <c r="Z128" s="147"/>
      <c r="AA128" s="147"/>
      <c r="AB128" s="147"/>
      <c r="AC128" s="147"/>
      <c r="AD128" s="147"/>
      <c r="AE128" s="147"/>
      <c r="AF128" s="147"/>
      <c r="AG128" s="147" t="s">
        <v>105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239"/>
      <c r="D129" s="240"/>
      <c r="E129" s="240"/>
      <c r="F129" s="240"/>
      <c r="G129" s="240"/>
      <c r="H129" s="156"/>
      <c r="I129" s="156"/>
      <c r="J129" s="156"/>
      <c r="K129" s="156"/>
      <c r="L129" s="156"/>
      <c r="M129" s="156"/>
      <c r="N129" s="156"/>
      <c r="O129" s="156"/>
      <c r="P129" s="156"/>
      <c r="Q129" s="156"/>
      <c r="R129" s="156"/>
      <c r="S129" s="156"/>
      <c r="T129" s="156"/>
      <c r="U129" s="156"/>
      <c r="V129" s="156"/>
      <c r="W129" s="156"/>
      <c r="X129" s="156"/>
      <c r="Y129" s="147"/>
      <c r="Z129" s="147"/>
      <c r="AA129" s="147"/>
      <c r="AB129" s="147"/>
      <c r="AC129" s="147"/>
      <c r="AD129" s="147"/>
      <c r="AE129" s="147"/>
      <c r="AF129" s="147"/>
      <c r="AG129" s="147" t="s">
        <v>108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66">
        <v>35</v>
      </c>
      <c r="B130" s="167" t="s">
        <v>229</v>
      </c>
      <c r="C130" s="176" t="s">
        <v>230</v>
      </c>
      <c r="D130" s="168" t="s">
        <v>231</v>
      </c>
      <c r="E130" s="169">
        <v>2</v>
      </c>
      <c r="F130" s="170"/>
      <c r="G130" s="171">
        <f>ROUND(E130*F130,2)</f>
        <v>0</v>
      </c>
      <c r="H130" s="170"/>
      <c r="I130" s="171">
        <f>ROUND(E130*H130,2)</f>
        <v>0</v>
      </c>
      <c r="J130" s="170"/>
      <c r="K130" s="171">
        <f>ROUND(E130*J130,2)</f>
        <v>0</v>
      </c>
      <c r="L130" s="171">
        <v>21</v>
      </c>
      <c r="M130" s="171">
        <f>G130*(1+L130/100)</f>
        <v>0</v>
      </c>
      <c r="N130" s="171">
        <v>0</v>
      </c>
      <c r="O130" s="171">
        <f>ROUND(E130*N130,2)</f>
        <v>0</v>
      </c>
      <c r="P130" s="171">
        <v>0</v>
      </c>
      <c r="Q130" s="171">
        <f>ROUND(E130*P130,2)</f>
        <v>0</v>
      </c>
      <c r="R130" s="171"/>
      <c r="S130" s="171" t="s">
        <v>101</v>
      </c>
      <c r="T130" s="172" t="s">
        <v>232</v>
      </c>
      <c r="U130" s="156">
        <v>0</v>
      </c>
      <c r="V130" s="156">
        <f>ROUND(E130*U130,2)</f>
        <v>0</v>
      </c>
      <c r="W130" s="156"/>
      <c r="X130" s="156" t="s">
        <v>208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209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243" t="s">
        <v>210</v>
      </c>
      <c r="D131" s="244"/>
      <c r="E131" s="244"/>
      <c r="F131" s="244"/>
      <c r="G131" s="244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47"/>
      <c r="Z131" s="147"/>
      <c r="AA131" s="147"/>
      <c r="AB131" s="147"/>
      <c r="AC131" s="147"/>
      <c r="AD131" s="147"/>
      <c r="AE131" s="147"/>
      <c r="AF131" s="147"/>
      <c r="AG131" s="147" t="s">
        <v>202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245" t="s">
        <v>233</v>
      </c>
      <c r="D132" s="246"/>
      <c r="E132" s="246"/>
      <c r="F132" s="246"/>
      <c r="G132" s="24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6"/>
      <c r="U132" s="156"/>
      <c r="V132" s="156"/>
      <c r="W132" s="156"/>
      <c r="X132" s="156"/>
      <c r="Y132" s="147"/>
      <c r="Z132" s="147"/>
      <c r="AA132" s="147"/>
      <c r="AB132" s="147"/>
      <c r="AC132" s="147"/>
      <c r="AD132" s="147"/>
      <c r="AE132" s="147"/>
      <c r="AF132" s="147"/>
      <c r="AG132" s="147" t="s">
        <v>202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245" t="s">
        <v>234</v>
      </c>
      <c r="D133" s="246"/>
      <c r="E133" s="246"/>
      <c r="F133" s="246"/>
      <c r="G133" s="246"/>
      <c r="H133" s="156"/>
      <c r="I133" s="156"/>
      <c r="J133" s="156"/>
      <c r="K133" s="156"/>
      <c r="L133" s="156"/>
      <c r="M133" s="156"/>
      <c r="N133" s="156"/>
      <c r="O133" s="156"/>
      <c r="P133" s="156"/>
      <c r="Q133" s="156"/>
      <c r="R133" s="156"/>
      <c r="S133" s="156"/>
      <c r="T133" s="156"/>
      <c r="U133" s="156"/>
      <c r="V133" s="156"/>
      <c r="W133" s="156"/>
      <c r="X133" s="156"/>
      <c r="Y133" s="147"/>
      <c r="Z133" s="147"/>
      <c r="AA133" s="147"/>
      <c r="AB133" s="147"/>
      <c r="AC133" s="147"/>
      <c r="AD133" s="147"/>
      <c r="AE133" s="147"/>
      <c r="AF133" s="147"/>
      <c r="AG133" s="147" t="s">
        <v>202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177" t="s">
        <v>235</v>
      </c>
      <c r="D134" s="157"/>
      <c r="E134" s="158">
        <v>2</v>
      </c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6"/>
      <c r="U134" s="156"/>
      <c r="V134" s="156"/>
      <c r="W134" s="156"/>
      <c r="X134" s="156"/>
      <c r="Y134" s="147"/>
      <c r="Z134" s="147"/>
      <c r="AA134" s="147"/>
      <c r="AB134" s="147"/>
      <c r="AC134" s="147"/>
      <c r="AD134" s="147"/>
      <c r="AE134" s="147"/>
      <c r="AF134" s="147"/>
      <c r="AG134" s="147" t="s">
        <v>107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54"/>
      <c r="B135" s="155"/>
      <c r="C135" s="177" t="s">
        <v>236</v>
      </c>
      <c r="D135" s="157"/>
      <c r="E135" s="158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156"/>
      <c r="Q135" s="156"/>
      <c r="R135" s="156"/>
      <c r="S135" s="156"/>
      <c r="T135" s="156"/>
      <c r="U135" s="156"/>
      <c r="V135" s="156"/>
      <c r="W135" s="156"/>
      <c r="X135" s="156"/>
      <c r="Y135" s="147"/>
      <c r="Z135" s="147"/>
      <c r="AA135" s="147"/>
      <c r="AB135" s="147"/>
      <c r="AC135" s="147"/>
      <c r="AD135" s="147"/>
      <c r="AE135" s="147"/>
      <c r="AF135" s="147"/>
      <c r="AG135" s="147" t="s">
        <v>107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239"/>
      <c r="D136" s="240"/>
      <c r="E136" s="240"/>
      <c r="F136" s="240"/>
      <c r="G136" s="240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6"/>
      <c r="U136" s="156"/>
      <c r="V136" s="156"/>
      <c r="W136" s="156"/>
      <c r="X136" s="156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108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66">
        <v>36</v>
      </c>
      <c r="B137" s="167" t="s">
        <v>237</v>
      </c>
      <c r="C137" s="176" t="s">
        <v>238</v>
      </c>
      <c r="D137" s="168" t="s">
        <v>231</v>
      </c>
      <c r="E137" s="169">
        <v>2</v>
      </c>
      <c r="F137" s="170"/>
      <c r="G137" s="171">
        <f>ROUND(E137*F137,2)</f>
        <v>0</v>
      </c>
      <c r="H137" s="170"/>
      <c r="I137" s="171">
        <f>ROUND(E137*H137,2)</f>
        <v>0</v>
      </c>
      <c r="J137" s="170"/>
      <c r="K137" s="171">
        <f>ROUND(E137*J137,2)</f>
        <v>0</v>
      </c>
      <c r="L137" s="171">
        <v>21</v>
      </c>
      <c r="M137" s="171">
        <f>G137*(1+L137/100)</f>
        <v>0</v>
      </c>
      <c r="N137" s="171">
        <v>0</v>
      </c>
      <c r="O137" s="171">
        <f>ROUND(E137*N137,2)</f>
        <v>0</v>
      </c>
      <c r="P137" s="171">
        <v>0</v>
      </c>
      <c r="Q137" s="171">
        <f>ROUND(E137*P137,2)</f>
        <v>0</v>
      </c>
      <c r="R137" s="171"/>
      <c r="S137" s="171" t="s">
        <v>101</v>
      </c>
      <c r="T137" s="172" t="s">
        <v>232</v>
      </c>
      <c r="U137" s="156">
        <v>0</v>
      </c>
      <c r="V137" s="156">
        <f>ROUND(E137*U137,2)</f>
        <v>0</v>
      </c>
      <c r="W137" s="156"/>
      <c r="X137" s="156" t="s">
        <v>208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209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243" t="s">
        <v>239</v>
      </c>
      <c r="D138" s="244"/>
      <c r="E138" s="244"/>
      <c r="F138" s="244"/>
      <c r="G138" s="244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6"/>
      <c r="U138" s="156"/>
      <c r="V138" s="156"/>
      <c r="W138" s="156"/>
      <c r="X138" s="156"/>
      <c r="Y138" s="147"/>
      <c r="Z138" s="147"/>
      <c r="AA138" s="147"/>
      <c r="AB138" s="147"/>
      <c r="AC138" s="147"/>
      <c r="AD138" s="147"/>
      <c r="AE138" s="147"/>
      <c r="AF138" s="147"/>
      <c r="AG138" s="147" t="s">
        <v>202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245" t="s">
        <v>240</v>
      </c>
      <c r="D139" s="246"/>
      <c r="E139" s="246"/>
      <c r="F139" s="246"/>
      <c r="G139" s="246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6"/>
      <c r="S139" s="156"/>
      <c r="T139" s="156"/>
      <c r="U139" s="156"/>
      <c r="V139" s="156"/>
      <c r="W139" s="156"/>
      <c r="X139" s="156"/>
      <c r="Y139" s="147"/>
      <c r="Z139" s="147"/>
      <c r="AA139" s="147"/>
      <c r="AB139" s="147"/>
      <c r="AC139" s="147"/>
      <c r="AD139" s="147"/>
      <c r="AE139" s="147"/>
      <c r="AF139" s="147"/>
      <c r="AG139" s="147" t="s">
        <v>202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245" t="s">
        <v>241</v>
      </c>
      <c r="D140" s="246"/>
      <c r="E140" s="246"/>
      <c r="F140" s="246"/>
      <c r="G140" s="24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147"/>
      <c r="Z140" s="147"/>
      <c r="AA140" s="147"/>
      <c r="AB140" s="147"/>
      <c r="AC140" s="147"/>
      <c r="AD140" s="147"/>
      <c r="AE140" s="147"/>
      <c r="AF140" s="147"/>
      <c r="AG140" s="147" t="s">
        <v>202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177" t="s">
        <v>242</v>
      </c>
      <c r="D141" s="157"/>
      <c r="E141" s="158">
        <v>2</v>
      </c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6"/>
      <c r="S141" s="156"/>
      <c r="T141" s="156"/>
      <c r="U141" s="156"/>
      <c r="V141" s="156"/>
      <c r="W141" s="156"/>
      <c r="X141" s="156"/>
      <c r="Y141" s="147"/>
      <c r="Z141" s="147"/>
      <c r="AA141" s="147"/>
      <c r="AB141" s="147"/>
      <c r="AC141" s="147"/>
      <c r="AD141" s="147"/>
      <c r="AE141" s="147"/>
      <c r="AF141" s="147"/>
      <c r="AG141" s="147" t="s">
        <v>107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239"/>
      <c r="D142" s="240"/>
      <c r="E142" s="240"/>
      <c r="F142" s="240"/>
      <c r="G142" s="240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47"/>
      <c r="Z142" s="147"/>
      <c r="AA142" s="147"/>
      <c r="AB142" s="147"/>
      <c r="AC142" s="147"/>
      <c r="AD142" s="147"/>
      <c r="AE142" s="147"/>
      <c r="AF142" s="147"/>
      <c r="AG142" s="147" t="s">
        <v>108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ht="22.5" outlineLevel="1" x14ac:dyDescent="0.2">
      <c r="A143" s="166">
        <v>37</v>
      </c>
      <c r="B143" s="167" t="s">
        <v>243</v>
      </c>
      <c r="C143" s="176" t="s">
        <v>244</v>
      </c>
      <c r="D143" s="168" t="s">
        <v>111</v>
      </c>
      <c r="E143" s="169">
        <v>0.84</v>
      </c>
      <c r="F143" s="170"/>
      <c r="G143" s="171">
        <f>ROUND(E143*F143,2)</f>
        <v>0</v>
      </c>
      <c r="H143" s="170"/>
      <c r="I143" s="171">
        <f>ROUND(E143*H143,2)</f>
        <v>0</v>
      </c>
      <c r="J143" s="170"/>
      <c r="K143" s="171">
        <f>ROUND(E143*J143,2)</f>
        <v>0</v>
      </c>
      <c r="L143" s="171">
        <v>21</v>
      </c>
      <c r="M143" s="171">
        <f>G143*(1+L143/100)</f>
        <v>0</v>
      </c>
      <c r="N143" s="171">
        <v>0.13150000000000001</v>
      </c>
      <c r="O143" s="171">
        <f>ROUND(E143*N143,2)</f>
        <v>0.11</v>
      </c>
      <c r="P143" s="171">
        <v>0</v>
      </c>
      <c r="Q143" s="171">
        <f>ROUND(E143*P143,2)</f>
        <v>0</v>
      </c>
      <c r="R143" s="171" t="s">
        <v>160</v>
      </c>
      <c r="S143" s="171" t="s">
        <v>101</v>
      </c>
      <c r="T143" s="172" t="s">
        <v>101</v>
      </c>
      <c r="U143" s="156">
        <v>0</v>
      </c>
      <c r="V143" s="156">
        <f>ROUND(E143*U143,2)</f>
        <v>0</v>
      </c>
      <c r="W143" s="156"/>
      <c r="X143" s="156" t="s">
        <v>161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162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177" t="s">
        <v>245</v>
      </c>
      <c r="D144" s="157"/>
      <c r="E144" s="158">
        <v>0.84</v>
      </c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6"/>
      <c r="U144" s="156"/>
      <c r="V144" s="156"/>
      <c r="W144" s="156"/>
      <c r="X144" s="156"/>
      <c r="Y144" s="147"/>
      <c r="Z144" s="147"/>
      <c r="AA144" s="147"/>
      <c r="AB144" s="147"/>
      <c r="AC144" s="147"/>
      <c r="AD144" s="147"/>
      <c r="AE144" s="147"/>
      <c r="AF144" s="147"/>
      <c r="AG144" s="147" t="s">
        <v>107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239"/>
      <c r="D145" s="240"/>
      <c r="E145" s="240"/>
      <c r="F145" s="240"/>
      <c r="G145" s="240"/>
      <c r="H145" s="156"/>
      <c r="I145" s="156"/>
      <c r="J145" s="156"/>
      <c r="K145" s="156"/>
      <c r="L145" s="156"/>
      <c r="M145" s="156"/>
      <c r="N145" s="156"/>
      <c r="O145" s="156"/>
      <c r="P145" s="156"/>
      <c r="Q145" s="156"/>
      <c r="R145" s="156"/>
      <c r="S145" s="156"/>
      <c r="T145" s="156"/>
      <c r="U145" s="156"/>
      <c r="V145" s="156"/>
      <c r="W145" s="156"/>
      <c r="X145" s="156"/>
      <c r="Y145" s="147"/>
      <c r="Z145" s="147"/>
      <c r="AA145" s="147"/>
      <c r="AB145" s="147"/>
      <c r="AC145" s="147"/>
      <c r="AD145" s="147"/>
      <c r="AE145" s="147"/>
      <c r="AF145" s="147"/>
      <c r="AG145" s="147" t="s">
        <v>108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66">
        <v>38</v>
      </c>
      <c r="B146" s="167" t="s">
        <v>246</v>
      </c>
      <c r="C146" s="176" t="s">
        <v>247</v>
      </c>
      <c r="D146" s="168" t="s">
        <v>111</v>
      </c>
      <c r="E146" s="169">
        <v>37.17</v>
      </c>
      <c r="F146" s="170"/>
      <c r="G146" s="171">
        <f>ROUND(E146*F146,2)</f>
        <v>0</v>
      </c>
      <c r="H146" s="170"/>
      <c r="I146" s="171">
        <f>ROUND(E146*H146,2)</f>
        <v>0</v>
      </c>
      <c r="J146" s="170"/>
      <c r="K146" s="171">
        <f>ROUND(E146*J146,2)</f>
        <v>0</v>
      </c>
      <c r="L146" s="171">
        <v>21</v>
      </c>
      <c r="M146" s="171">
        <f>G146*(1+L146/100)</f>
        <v>0</v>
      </c>
      <c r="N146" s="171">
        <v>0.13100000000000001</v>
      </c>
      <c r="O146" s="171">
        <f>ROUND(E146*N146,2)</f>
        <v>4.87</v>
      </c>
      <c r="P146" s="171">
        <v>0</v>
      </c>
      <c r="Q146" s="171">
        <f>ROUND(E146*P146,2)</f>
        <v>0</v>
      </c>
      <c r="R146" s="171" t="s">
        <v>160</v>
      </c>
      <c r="S146" s="171" t="s">
        <v>101</v>
      </c>
      <c r="T146" s="172" t="s">
        <v>101</v>
      </c>
      <c r="U146" s="156">
        <v>0</v>
      </c>
      <c r="V146" s="156">
        <f>ROUND(E146*U146,2)</f>
        <v>0</v>
      </c>
      <c r="W146" s="156"/>
      <c r="X146" s="156" t="s">
        <v>161</v>
      </c>
      <c r="Y146" s="147"/>
      <c r="Z146" s="147"/>
      <c r="AA146" s="147"/>
      <c r="AB146" s="147"/>
      <c r="AC146" s="147"/>
      <c r="AD146" s="147"/>
      <c r="AE146" s="147"/>
      <c r="AF146" s="147"/>
      <c r="AG146" s="147" t="s">
        <v>162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177" t="s">
        <v>248</v>
      </c>
      <c r="D147" s="157"/>
      <c r="E147" s="158">
        <v>37.17</v>
      </c>
      <c r="F147" s="156"/>
      <c r="G147" s="156"/>
      <c r="H147" s="156"/>
      <c r="I147" s="156"/>
      <c r="J147" s="156"/>
      <c r="K147" s="156"/>
      <c r="L147" s="156"/>
      <c r="M147" s="156"/>
      <c r="N147" s="156"/>
      <c r="O147" s="156"/>
      <c r="P147" s="156"/>
      <c r="Q147" s="156"/>
      <c r="R147" s="156"/>
      <c r="S147" s="156"/>
      <c r="T147" s="156"/>
      <c r="U147" s="156"/>
      <c r="V147" s="156"/>
      <c r="W147" s="156"/>
      <c r="X147" s="156"/>
      <c r="Y147" s="147"/>
      <c r="Z147" s="147"/>
      <c r="AA147" s="147"/>
      <c r="AB147" s="147"/>
      <c r="AC147" s="147"/>
      <c r="AD147" s="147"/>
      <c r="AE147" s="147"/>
      <c r="AF147" s="147"/>
      <c r="AG147" s="147" t="s">
        <v>107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239"/>
      <c r="D148" s="240"/>
      <c r="E148" s="240"/>
      <c r="F148" s="240"/>
      <c r="G148" s="240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6"/>
      <c r="U148" s="156"/>
      <c r="V148" s="156"/>
      <c r="W148" s="156"/>
      <c r="X148" s="156"/>
      <c r="Y148" s="147"/>
      <c r="Z148" s="147"/>
      <c r="AA148" s="147"/>
      <c r="AB148" s="147"/>
      <c r="AC148" s="147"/>
      <c r="AD148" s="147"/>
      <c r="AE148" s="147"/>
      <c r="AF148" s="147"/>
      <c r="AG148" s="147" t="s">
        <v>108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66">
        <v>39</v>
      </c>
      <c r="B149" s="167" t="s">
        <v>249</v>
      </c>
      <c r="C149" s="176" t="s">
        <v>250</v>
      </c>
      <c r="D149" s="168" t="s">
        <v>111</v>
      </c>
      <c r="E149" s="169">
        <v>85.68</v>
      </c>
      <c r="F149" s="170"/>
      <c r="G149" s="171">
        <f>ROUND(E149*F149,2)</f>
        <v>0</v>
      </c>
      <c r="H149" s="170"/>
      <c r="I149" s="171">
        <f>ROUND(E149*H149,2)</f>
        <v>0</v>
      </c>
      <c r="J149" s="170"/>
      <c r="K149" s="171">
        <f>ROUND(E149*J149,2)</f>
        <v>0</v>
      </c>
      <c r="L149" s="171">
        <v>21</v>
      </c>
      <c r="M149" s="171">
        <f>G149*(1+L149/100)</f>
        <v>0</v>
      </c>
      <c r="N149" s="171">
        <v>0.17599999999999999</v>
      </c>
      <c r="O149" s="171">
        <f>ROUND(E149*N149,2)</f>
        <v>15.08</v>
      </c>
      <c r="P149" s="171">
        <v>0</v>
      </c>
      <c r="Q149" s="171">
        <f>ROUND(E149*P149,2)</f>
        <v>0</v>
      </c>
      <c r="R149" s="171"/>
      <c r="S149" s="171" t="s">
        <v>251</v>
      </c>
      <c r="T149" s="172" t="s">
        <v>101</v>
      </c>
      <c r="U149" s="156">
        <v>0</v>
      </c>
      <c r="V149" s="156">
        <f>ROUND(E149*U149,2)</f>
        <v>0</v>
      </c>
      <c r="W149" s="156"/>
      <c r="X149" s="156" t="s">
        <v>161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162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177" t="s">
        <v>252</v>
      </c>
      <c r="D150" s="157"/>
      <c r="E150" s="158">
        <v>85.68</v>
      </c>
      <c r="F150" s="156"/>
      <c r="G150" s="156"/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6"/>
      <c r="U150" s="156"/>
      <c r="V150" s="156"/>
      <c r="W150" s="156"/>
      <c r="X150" s="156"/>
      <c r="Y150" s="147"/>
      <c r="Z150" s="147"/>
      <c r="AA150" s="147"/>
      <c r="AB150" s="147"/>
      <c r="AC150" s="147"/>
      <c r="AD150" s="147"/>
      <c r="AE150" s="147"/>
      <c r="AF150" s="147"/>
      <c r="AG150" s="147" t="s">
        <v>107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239"/>
      <c r="D151" s="240"/>
      <c r="E151" s="240"/>
      <c r="F151" s="240"/>
      <c r="G151" s="240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147"/>
      <c r="Z151" s="147"/>
      <c r="AA151" s="147"/>
      <c r="AB151" s="147"/>
      <c r="AC151" s="147"/>
      <c r="AD151" s="147"/>
      <c r="AE151" s="147"/>
      <c r="AF151" s="147"/>
      <c r="AG151" s="147" t="s">
        <v>108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66">
        <v>40</v>
      </c>
      <c r="B152" s="167" t="s">
        <v>253</v>
      </c>
      <c r="C152" s="176" t="s">
        <v>254</v>
      </c>
      <c r="D152" s="168" t="s">
        <v>111</v>
      </c>
      <c r="E152" s="169">
        <v>6.3</v>
      </c>
      <c r="F152" s="170"/>
      <c r="G152" s="171">
        <f>ROUND(E152*F152,2)</f>
        <v>0</v>
      </c>
      <c r="H152" s="170"/>
      <c r="I152" s="171">
        <f>ROUND(E152*H152,2)</f>
        <v>0</v>
      </c>
      <c r="J152" s="170"/>
      <c r="K152" s="171">
        <f>ROUND(E152*J152,2)</f>
        <v>0</v>
      </c>
      <c r="L152" s="171">
        <v>21</v>
      </c>
      <c r="M152" s="171">
        <f>G152*(1+L152/100)</f>
        <v>0</v>
      </c>
      <c r="N152" s="171">
        <v>0.17599999999999999</v>
      </c>
      <c r="O152" s="171">
        <f>ROUND(E152*N152,2)</f>
        <v>1.1100000000000001</v>
      </c>
      <c r="P152" s="171">
        <v>0</v>
      </c>
      <c r="Q152" s="171">
        <f>ROUND(E152*P152,2)</f>
        <v>0</v>
      </c>
      <c r="R152" s="171"/>
      <c r="S152" s="171" t="s">
        <v>251</v>
      </c>
      <c r="T152" s="172" t="s">
        <v>101</v>
      </c>
      <c r="U152" s="156">
        <v>0</v>
      </c>
      <c r="V152" s="156">
        <f>ROUND(E152*U152,2)</f>
        <v>0</v>
      </c>
      <c r="W152" s="156"/>
      <c r="X152" s="156" t="s">
        <v>161</v>
      </c>
      <c r="Y152" s="147"/>
      <c r="Z152" s="147"/>
      <c r="AA152" s="147"/>
      <c r="AB152" s="147"/>
      <c r="AC152" s="147"/>
      <c r="AD152" s="147"/>
      <c r="AE152" s="147"/>
      <c r="AF152" s="147"/>
      <c r="AG152" s="147" t="s">
        <v>162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177" t="s">
        <v>255</v>
      </c>
      <c r="D153" s="157"/>
      <c r="E153" s="158">
        <v>6.3</v>
      </c>
      <c r="F153" s="156"/>
      <c r="G153" s="156"/>
      <c r="H153" s="156"/>
      <c r="I153" s="156"/>
      <c r="J153" s="156"/>
      <c r="K153" s="156"/>
      <c r="L153" s="156"/>
      <c r="M153" s="156"/>
      <c r="N153" s="156"/>
      <c r="O153" s="156"/>
      <c r="P153" s="156"/>
      <c r="Q153" s="156"/>
      <c r="R153" s="156"/>
      <c r="S153" s="156"/>
      <c r="T153" s="156"/>
      <c r="U153" s="156"/>
      <c r="V153" s="156"/>
      <c r="W153" s="156"/>
      <c r="X153" s="156"/>
      <c r="Y153" s="147"/>
      <c r="Z153" s="147"/>
      <c r="AA153" s="147"/>
      <c r="AB153" s="147"/>
      <c r="AC153" s="147"/>
      <c r="AD153" s="147"/>
      <c r="AE153" s="147"/>
      <c r="AF153" s="147"/>
      <c r="AG153" s="147" t="s">
        <v>107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239"/>
      <c r="D154" s="240"/>
      <c r="E154" s="240"/>
      <c r="F154" s="240"/>
      <c r="G154" s="240"/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6"/>
      <c r="U154" s="156"/>
      <c r="V154" s="156"/>
      <c r="W154" s="156"/>
      <c r="X154" s="156"/>
      <c r="Y154" s="147"/>
      <c r="Z154" s="147"/>
      <c r="AA154" s="147"/>
      <c r="AB154" s="147"/>
      <c r="AC154" s="147"/>
      <c r="AD154" s="147"/>
      <c r="AE154" s="147"/>
      <c r="AF154" s="147"/>
      <c r="AG154" s="147" t="s">
        <v>108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x14ac:dyDescent="0.2">
      <c r="A155" s="160" t="s">
        <v>95</v>
      </c>
      <c r="B155" s="161" t="s">
        <v>62</v>
      </c>
      <c r="C155" s="175" t="s">
        <v>63</v>
      </c>
      <c r="D155" s="162"/>
      <c r="E155" s="163"/>
      <c r="F155" s="164"/>
      <c r="G155" s="164">
        <f>SUMIF(AG156:AG158,"&lt;&gt;NOR",G156:G158)</f>
        <v>0</v>
      </c>
      <c r="H155" s="164"/>
      <c r="I155" s="164">
        <f>SUM(I156:I158)</f>
        <v>0</v>
      </c>
      <c r="J155" s="164"/>
      <c r="K155" s="164">
        <f>SUM(K156:K158)</f>
        <v>0</v>
      </c>
      <c r="L155" s="164"/>
      <c r="M155" s="164">
        <f>SUM(M156:M158)</f>
        <v>0</v>
      </c>
      <c r="N155" s="164"/>
      <c r="O155" s="164">
        <f>SUM(O156:O158)</f>
        <v>0</v>
      </c>
      <c r="P155" s="164"/>
      <c r="Q155" s="164">
        <f>SUM(Q156:Q158)</f>
        <v>0</v>
      </c>
      <c r="R155" s="164"/>
      <c r="S155" s="164"/>
      <c r="T155" s="165"/>
      <c r="U155" s="159"/>
      <c r="V155" s="159">
        <f>SUM(V156:V158)</f>
        <v>3.22</v>
      </c>
      <c r="W155" s="159"/>
      <c r="X155" s="159"/>
      <c r="AG155" t="s">
        <v>96</v>
      </c>
    </row>
    <row r="156" spans="1:60" outlineLevel="1" x14ac:dyDescent="0.2">
      <c r="A156" s="166">
        <v>41</v>
      </c>
      <c r="B156" s="167" t="s">
        <v>256</v>
      </c>
      <c r="C156" s="176" t="s">
        <v>257</v>
      </c>
      <c r="D156" s="168" t="s">
        <v>155</v>
      </c>
      <c r="E156" s="169">
        <v>201.19645</v>
      </c>
      <c r="F156" s="170"/>
      <c r="G156" s="171">
        <f>ROUND(E156*F156,2)</f>
        <v>0</v>
      </c>
      <c r="H156" s="170"/>
      <c r="I156" s="171">
        <f>ROUND(E156*H156,2)</f>
        <v>0</v>
      </c>
      <c r="J156" s="170"/>
      <c r="K156" s="171">
        <f>ROUND(E156*J156,2)</f>
        <v>0</v>
      </c>
      <c r="L156" s="171">
        <v>21</v>
      </c>
      <c r="M156" s="171">
        <f>G156*(1+L156/100)</f>
        <v>0</v>
      </c>
      <c r="N156" s="171">
        <v>0</v>
      </c>
      <c r="O156" s="171">
        <f>ROUND(E156*N156,2)</f>
        <v>0</v>
      </c>
      <c r="P156" s="171">
        <v>0</v>
      </c>
      <c r="Q156" s="171">
        <f>ROUND(E156*P156,2)</f>
        <v>0</v>
      </c>
      <c r="R156" s="171" t="s">
        <v>112</v>
      </c>
      <c r="S156" s="171" t="s">
        <v>101</v>
      </c>
      <c r="T156" s="172" t="s">
        <v>101</v>
      </c>
      <c r="U156" s="156">
        <v>1.6E-2</v>
      </c>
      <c r="V156" s="156">
        <f>ROUND(E156*U156,2)</f>
        <v>3.22</v>
      </c>
      <c r="W156" s="156"/>
      <c r="X156" s="156" t="s">
        <v>258</v>
      </c>
      <c r="Y156" s="147"/>
      <c r="Z156" s="147"/>
      <c r="AA156" s="147"/>
      <c r="AB156" s="147"/>
      <c r="AC156" s="147"/>
      <c r="AD156" s="147"/>
      <c r="AE156" s="147"/>
      <c r="AF156" s="147"/>
      <c r="AG156" s="147" t="s">
        <v>259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241" t="s">
        <v>260</v>
      </c>
      <c r="D157" s="242"/>
      <c r="E157" s="242"/>
      <c r="F157" s="242"/>
      <c r="G157" s="242"/>
      <c r="H157" s="156"/>
      <c r="I157" s="156"/>
      <c r="J157" s="156"/>
      <c r="K157" s="156"/>
      <c r="L157" s="156"/>
      <c r="M157" s="156"/>
      <c r="N157" s="156"/>
      <c r="O157" s="156"/>
      <c r="P157" s="156"/>
      <c r="Q157" s="156"/>
      <c r="R157" s="156"/>
      <c r="S157" s="156"/>
      <c r="T157" s="156"/>
      <c r="U157" s="156"/>
      <c r="V157" s="156"/>
      <c r="W157" s="156"/>
      <c r="X157" s="156"/>
      <c r="Y157" s="147"/>
      <c r="Z157" s="147"/>
      <c r="AA157" s="147"/>
      <c r="AB157" s="147"/>
      <c r="AC157" s="147"/>
      <c r="AD157" s="147"/>
      <c r="AE157" s="147"/>
      <c r="AF157" s="147"/>
      <c r="AG157" s="147" t="s">
        <v>105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239"/>
      <c r="D158" s="240"/>
      <c r="E158" s="240"/>
      <c r="F158" s="240"/>
      <c r="G158" s="240"/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6"/>
      <c r="S158" s="156"/>
      <c r="T158" s="156"/>
      <c r="U158" s="156"/>
      <c r="V158" s="156"/>
      <c r="W158" s="156"/>
      <c r="X158" s="156"/>
      <c r="Y158" s="147"/>
      <c r="Z158" s="147"/>
      <c r="AA158" s="147"/>
      <c r="AB158" s="147"/>
      <c r="AC158" s="147"/>
      <c r="AD158" s="147"/>
      <c r="AE158" s="147"/>
      <c r="AF158" s="147"/>
      <c r="AG158" s="147" t="s">
        <v>108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x14ac:dyDescent="0.2">
      <c r="A159" s="160" t="s">
        <v>95</v>
      </c>
      <c r="B159" s="161" t="s">
        <v>64</v>
      </c>
      <c r="C159" s="175" t="s">
        <v>65</v>
      </c>
      <c r="D159" s="162"/>
      <c r="E159" s="163"/>
      <c r="F159" s="164"/>
      <c r="G159" s="164">
        <f>SUMIF(AG160:AG166,"&lt;&gt;NOR",G160:G166)</f>
        <v>0</v>
      </c>
      <c r="H159" s="164"/>
      <c r="I159" s="164">
        <f>SUM(I160:I166)</f>
        <v>0</v>
      </c>
      <c r="J159" s="164"/>
      <c r="K159" s="164">
        <f>SUM(K160:K166)</f>
        <v>0</v>
      </c>
      <c r="L159" s="164"/>
      <c r="M159" s="164">
        <f>SUM(M160:M166)</f>
        <v>0</v>
      </c>
      <c r="N159" s="164"/>
      <c r="O159" s="164">
        <f>SUM(O160:O166)</f>
        <v>0</v>
      </c>
      <c r="P159" s="164"/>
      <c r="Q159" s="164">
        <f>SUM(Q160:Q166)</f>
        <v>0</v>
      </c>
      <c r="R159" s="164"/>
      <c r="S159" s="164"/>
      <c r="T159" s="165"/>
      <c r="U159" s="159"/>
      <c r="V159" s="159">
        <f>SUM(V160:V166)</f>
        <v>7.0000000000000007E-2</v>
      </c>
      <c r="W159" s="159"/>
      <c r="X159" s="159"/>
      <c r="AG159" t="s">
        <v>96</v>
      </c>
    </row>
    <row r="160" spans="1:60" ht="22.5" outlineLevel="1" x14ac:dyDescent="0.2">
      <c r="A160" s="166">
        <v>42</v>
      </c>
      <c r="B160" s="167" t="s">
        <v>261</v>
      </c>
      <c r="C160" s="176" t="s">
        <v>262</v>
      </c>
      <c r="D160" s="168" t="s">
        <v>155</v>
      </c>
      <c r="E160" s="169">
        <v>7.26</v>
      </c>
      <c r="F160" s="170"/>
      <c r="G160" s="171">
        <f>ROUND(E160*F160,2)</f>
        <v>0</v>
      </c>
      <c r="H160" s="170"/>
      <c r="I160" s="171">
        <f>ROUND(E160*H160,2)</f>
        <v>0</v>
      </c>
      <c r="J160" s="170"/>
      <c r="K160" s="171">
        <f>ROUND(E160*J160,2)</f>
        <v>0</v>
      </c>
      <c r="L160" s="171">
        <v>21</v>
      </c>
      <c r="M160" s="171">
        <f>G160*(1+L160/100)</f>
        <v>0</v>
      </c>
      <c r="N160" s="171">
        <v>0</v>
      </c>
      <c r="O160" s="171">
        <f>ROUND(E160*N160,2)</f>
        <v>0</v>
      </c>
      <c r="P160" s="171">
        <v>0</v>
      </c>
      <c r="Q160" s="171">
        <f>ROUND(E160*P160,2)</f>
        <v>0</v>
      </c>
      <c r="R160" s="171" t="s">
        <v>112</v>
      </c>
      <c r="S160" s="171" t="s">
        <v>101</v>
      </c>
      <c r="T160" s="172" t="s">
        <v>101</v>
      </c>
      <c r="U160" s="156">
        <v>0.01</v>
      </c>
      <c r="V160" s="156">
        <f>ROUND(E160*U160,2)</f>
        <v>7.0000000000000007E-2</v>
      </c>
      <c r="W160" s="156"/>
      <c r="X160" s="156" t="s">
        <v>263</v>
      </c>
      <c r="Y160" s="147"/>
      <c r="Z160" s="147"/>
      <c r="AA160" s="147"/>
      <c r="AB160" s="147"/>
      <c r="AC160" s="147"/>
      <c r="AD160" s="147"/>
      <c r="AE160" s="147"/>
      <c r="AF160" s="147"/>
      <c r="AG160" s="147" t="s">
        <v>264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237"/>
      <c r="D161" s="238"/>
      <c r="E161" s="238"/>
      <c r="F161" s="238"/>
      <c r="G161" s="238"/>
      <c r="H161" s="156"/>
      <c r="I161" s="156"/>
      <c r="J161" s="156"/>
      <c r="K161" s="156"/>
      <c r="L161" s="156"/>
      <c r="M161" s="156"/>
      <c r="N161" s="156"/>
      <c r="O161" s="156"/>
      <c r="P161" s="156"/>
      <c r="Q161" s="156"/>
      <c r="R161" s="156"/>
      <c r="S161" s="156"/>
      <c r="T161" s="156"/>
      <c r="U161" s="156"/>
      <c r="V161" s="156"/>
      <c r="W161" s="156"/>
      <c r="X161" s="156"/>
      <c r="Y161" s="147"/>
      <c r="Z161" s="147"/>
      <c r="AA161" s="147"/>
      <c r="AB161" s="147"/>
      <c r="AC161" s="147"/>
      <c r="AD161" s="147"/>
      <c r="AE161" s="147"/>
      <c r="AF161" s="147"/>
      <c r="AG161" s="147" t="s">
        <v>108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ht="22.5" outlineLevel="1" x14ac:dyDescent="0.2">
      <c r="A162" s="166">
        <v>43</v>
      </c>
      <c r="B162" s="167" t="s">
        <v>265</v>
      </c>
      <c r="C162" s="176" t="s">
        <v>266</v>
      </c>
      <c r="D162" s="168" t="s">
        <v>155</v>
      </c>
      <c r="E162" s="169">
        <v>137.94</v>
      </c>
      <c r="F162" s="170"/>
      <c r="G162" s="171">
        <f>ROUND(E162*F162,2)</f>
        <v>0</v>
      </c>
      <c r="H162" s="170"/>
      <c r="I162" s="171">
        <f>ROUND(E162*H162,2)</f>
        <v>0</v>
      </c>
      <c r="J162" s="170"/>
      <c r="K162" s="171">
        <f>ROUND(E162*J162,2)</f>
        <v>0</v>
      </c>
      <c r="L162" s="171">
        <v>21</v>
      </c>
      <c r="M162" s="171">
        <f>G162*(1+L162/100)</f>
        <v>0</v>
      </c>
      <c r="N162" s="171">
        <v>0</v>
      </c>
      <c r="O162" s="171">
        <f>ROUND(E162*N162,2)</f>
        <v>0</v>
      </c>
      <c r="P162" s="171">
        <v>0</v>
      </c>
      <c r="Q162" s="171">
        <f>ROUND(E162*P162,2)</f>
        <v>0</v>
      </c>
      <c r="R162" s="171" t="s">
        <v>112</v>
      </c>
      <c r="S162" s="171" t="s">
        <v>101</v>
      </c>
      <c r="T162" s="172" t="s">
        <v>101</v>
      </c>
      <c r="U162" s="156">
        <v>0</v>
      </c>
      <c r="V162" s="156">
        <f>ROUND(E162*U162,2)</f>
        <v>0</v>
      </c>
      <c r="W162" s="156"/>
      <c r="X162" s="156" t="s">
        <v>263</v>
      </c>
      <c r="Y162" s="147"/>
      <c r="Z162" s="147"/>
      <c r="AA162" s="147"/>
      <c r="AB162" s="147"/>
      <c r="AC162" s="147"/>
      <c r="AD162" s="147"/>
      <c r="AE162" s="147"/>
      <c r="AF162" s="147"/>
      <c r="AG162" s="147" t="s">
        <v>264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243" t="s">
        <v>267</v>
      </c>
      <c r="D163" s="244"/>
      <c r="E163" s="244"/>
      <c r="F163" s="244"/>
      <c r="G163" s="244"/>
      <c r="H163" s="156"/>
      <c r="I163" s="156"/>
      <c r="J163" s="156"/>
      <c r="K163" s="156"/>
      <c r="L163" s="156"/>
      <c r="M163" s="156"/>
      <c r="N163" s="156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47"/>
      <c r="Z163" s="147"/>
      <c r="AA163" s="147"/>
      <c r="AB163" s="147"/>
      <c r="AC163" s="147"/>
      <c r="AD163" s="147"/>
      <c r="AE163" s="147"/>
      <c r="AF163" s="147"/>
      <c r="AG163" s="147" t="s">
        <v>202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239"/>
      <c r="D164" s="240"/>
      <c r="E164" s="240"/>
      <c r="F164" s="240"/>
      <c r="G164" s="240"/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6"/>
      <c r="S164" s="156"/>
      <c r="T164" s="156"/>
      <c r="U164" s="156"/>
      <c r="V164" s="156"/>
      <c r="W164" s="156"/>
      <c r="X164" s="156"/>
      <c r="Y164" s="147"/>
      <c r="Z164" s="147"/>
      <c r="AA164" s="147"/>
      <c r="AB164" s="147"/>
      <c r="AC164" s="147"/>
      <c r="AD164" s="147"/>
      <c r="AE164" s="147"/>
      <c r="AF164" s="147"/>
      <c r="AG164" s="147" t="s">
        <v>108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66">
        <v>44</v>
      </c>
      <c r="B165" s="167" t="s">
        <v>268</v>
      </c>
      <c r="C165" s="176" t="s">
        <v>269</v>
      </c>
      <c r="D165" s="168" t="s">
        <v>155</v>
      </c>
      <c r="E165" s="169">
        <v>7.26</v>
      </c>
      <c r="F165" s="170"/>
      <c r="G165" s="171">
        <f>ROUND(E165*F165,2)</f>
        <v>0</v>
      </c>
      <c r="H165" s="170"/>
      <c r="I165" s="171">
        <f>ROUND(E165*H165,2)</f>
        <v>0</v>
      </c>
      <c r="J165" s="170"/>
      <c r="K165" s="171">
        <f>ROUND(E165*J165,2)</f>
        <v>0</v>
      </c>
      <c r="L165" s="171">
        <v>21</v>
      </c>
      <c r="M165" s="171">
        <f>G165*(1+L165/100)</f>
        <v>0</v>
      </c>
      <c r="N165" s="171">
        <v>0</v>
      </c>
      <c r="O165" s="171">
        <f>ROUND(E165*N165,2)</f>
        <v>0</v>
      </c>
      <c r="P165" s="171">
        <v>0</v>
      </c>
      <c r="Q165" s="171">
        <f>ROUND(E165*P165,2)</f>
        <v>0</v>
      </c>
      <c r="R165" s="171" t="s">
        <v>270</v>
      </c>
      <c r="S165" s="171" t="s">
        <v>101</v>
      </c>
      <c r="T165" s="172" t="s">
        <v>101</v>
      </c>
      <c r="U165" s="156">
        <v>0</v>
      </c>
      <c r="V165" s="156">
        <f>ROUND(E165*U165,2)</f>
        <v>0</v>
      </c>
      <c r="W165" s="156"/>
      <c r="X165" s="156" t="s">
        <v>263</v>
      </c>
      <c r="Y165" s="147"/>
      <c r="Z165" s="147"/>
      <c r="AA165" s="147"/>
      <c r="AB165" s="147"/>
      <c r="AC165" s="147"/>
      <c r="AD165" s="147"/>
      <c r="AE165" s="147"/>
      <c r="AF165" s="147"/>
      <c r="AG165" s="147" t="s">
        <v>264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237"/>
      <c r="D166" s="238"/>
      <c r="E166" s="238"/>
      <c r="F166" s="238"/>
      <c r="G166" s="238"/>
      <c r="H166" s="156"/>
      <c r="I166" s="156"/>
      <c r="J166" s="156"/>
      <c r="K166" s="156"/>
      <c r="L166" s="156"/>
      <c r="M166" s="156"/>
      <c r="N166" s="156"/>
      <c r="O166" s="156"/>
      <c r="P166" s="156"/>
      <c r="Q166" s="156"/>
      <c r="R166" s="156"/>
      <c r="S166" s="156"/>
      <c r="T166" s="156"/>
      <c r="U166" s="156"/>
      <c r="V166" s="156"/>
      <c r="W166" s="156"/>
      <c r="X166" s="156"/>
      <c r="Y166" s="147"/>
      <c r="Z166" s="147"/>
      <c r="AA166" s="147"/>
      <c r="AB166" s="147"/>
      <c r="AC166" s="147"/>
      <c r="AD166" s="147"/>
      <c r="AE166" s="147"/>
      <c r="AF166" s="147"/>
      <c r="AG166" s="147" t="s">
        <v>108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x14ac:dyDescent="0.2">
      <c r="A167" s="3"/>
      <c r="B167" s="4"/>
      <c r="C167" s="178"/>
      <c r="D167" s="6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AE167">
        <v>15</v>
      </c>
      <c r="AF167">
        <v>21</v>
      </c>
      <c r="AG167" t="s">
        <v>82</v>
      </c>
    </row>
    <row r="168" spans="1:60" x14ac:dyDescent="0.2">
      <c r="A168" s="150"/>
      <c r="B168" s="151" t="s">
        <v>29</v>
      </c>
      <c r="C168" s="179"/>
      <c r="D168" s="152"/>
      <c r="E168" s="153"/>
      <c r="F168" s="153"/>
      <c r="G168" s="174">
        <f>G8+G63+G115+G155+G159</f>
        <v>0</v>
      </c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AE168">
        <f>SUMIF(L7:L166,AE167,G7:G166)</f>
        <v>0</v>
      </c>
      <c r="AF168">
        <f>SUMIF(L7:L166,AF167,G7:G166)</f>
        <v>0</v>
      </c>
      <c r="AG168" t="s">
        <v>271</v>
      </c>
    </row>
    <row r="169" spans="1:60" x14ac:dyDescent="0.2">
      <c r="C169" s="180"/>
      <c r="D169" s="10"/>
      <c r="AG169" t="s">
        <v>272</v>
      </c>
    </row>
    <row r="170" spans="1:60" x14ac:dyDescent="0.2">
      <c r="D170" s="10"/>
    </row>
    <row r="171" spans="1:60" x14ac:dyDescent="0.2">
      <c r="D171" s="10"/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TaPMhvfVPszymsc4VpbpjjW44cLCW575Mpirr6ymDkacuZkv60IUnMzAPXf1+C80IZ6pIaDlFU5yUKYUSqyAsg==" saltValue="8j3kzXUo0MtT9oEyHpRUeA==" spinCount="100000" sheet="1"/>
  <mergeCells count="79">
    <mergeCell ref="C24:G24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20:G20"/>
    <mergeCell ref="C22:G22"/>
    <mergeCell ref="C48:G48"/>
    <mergeCell ref="C26:G26"/>
    <mergeCell ref="C28:G28"/>
    <mergeCell ref="C30:G30"/>
    <mergeCell ref="C32:G32"/>
    <mergeCell ref="C34:G34"/>
    <mergeCell ref="C36:G36"/>
    <mergeCell ref="C38:G38"/>
    <mergeCell ref="C40:G40"/>
    <mergeCell ref="C42:G42"/>
    <mergeCell ref="C44:G44"/>
    <mergeCell ref="C46:G46"/>
    <mergeCell ref="C78:G78"/>
    <mergeCell ref="C50:G50"/>
    <mergeCell ref="C52:G52"/>
    <mergeCell ref="C54:G54"/>
    <mergeCell ref="C56:G56"/>
    <mergeCell ref="C59:G59"/>
    <mergeCell ref="C62:G62"/>
    <mergeCell ref="C66:G66"/>
    <mergeCell ref="C69:G69"/>
    <mergeCell ref="C72:G72"/>
    <mergeCell ref="C75:G75"/>
    <mergeCell ref="C77:G77"/>
    <mergeCell ref="C103:G103"/>
    <mergeCell ref="C80:G80"/>
    <mergeCell ref="C83:G83"/>
    <mergeCell ref="C86:G86"/>
    <mergeCell ref="C88:G88"/>
    <mergeCell ref="C90:G90"/>
    <mergeCell ref="C92:G92"/>
    <mergeCell ref="C94:G94"/>
    <mergeCell ref="C96:G96"/>
    <mergeCell ref="C99:G99"/>
    <mergeCell ref="C101:G101"/>
    <mergeCell ref="C102:G102"/>
    <mergeCell ref="C128:G128"/>
    <mergeCell ref="C105:G105"/>
    <mergeCell ref="C107:G107"/>
    <mergeCell ref="C108:G108"/>
    <mergeCell ref="C109:G109"/>
    <mergeCell ref="C111:G111"/>
    <mergeCell ref="C114:G114"/>
    <mergeCell ref="C117:G117"/>
    <mergeCell ref="C119:G119"/>
    <mergeCell ref="C121:G121"/>
    <mergeCell ref="C123:G123"/>
    <mergeCell ref="C126:G126"/>
    <mergeCell ref="C151:G151"/>
    <mergeCell ref="C129:G129"/>
    <mergeCell ref="C131:G131"/>
    <mergeCell ref="C132:G132"/>
    <mergeCell ref="C133:G133"/>
    <mergeCell ref="C136:G136"/>
    <mergeCell ref="C138:G138"/>
    <mergeCell ref="C139:G139"/>
    <mergeCell ref="C140:G140"/>
    <mergeCell ref="C142:G142"/>
    <mergeCell ref="C145:G145"/>
    <mergeCell ref="C148:G148"/>
    <mergeCell ref="C166:G166"/>
    <mergeCell ref="C154:G154"/>
    <mergeCell ref="C157:G157"/>
    <mergeCell ref="C158:G158"/>
    <mergeCell ref="C161:G161"/>
    <mergeCell ref="C163:G163"/>
    <mergeCell ref="C164:G16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7" t="s">
        <v>69</v>
      </c>
      <c r="B1" s="247"/>
      <c r="C1" s="247"/>
      <c r="D1" s="247"/>
      <c r="E1" s="247"/>
      <c r="F1" s="247"/>
      <c r="G1" s="247"/>
      <c r="AG1" t="s">
        <v>70</v>
      </c>
    </row>
    <row r="2" spans="1:60" ht="24.95" customHeight="1" x14ac:dyDescent="0.2">
      <c r="A2" s="139" t="s">
        <v>7</v>
      </c>
      <c r="B2" s="49" t="s">
        <v>44</v>
      </c>
      <c r="C2" s="248" t="s">
        <v>45</v>
      </c>
      <c r="D2" s="249"/>
      <c r="E2" s="249"/>
      <c r="F2" s="249"/>
      <c r="G2" s="250"/>
      <c r="AG2" t="s">
        <v>71</v>
      </c>
    </row>
    <row r="3" spans="1:60" ht="24.95" customHeight="1" x14ac:dyDescent="0.2">
      <c r="A3" s="139" t="s">
        <v>8</v>
      </c>
      <c r="B3" s="49" t="s">
        <v>50</v>
      </c>
      <c r="C3" s="248" t="s">
        <v>51</v>
      </c>
      <c r="D3" s="249"/>
      <c r="E3" s="249"/>
      <c r="F3" s="249"/>
      <c r="G3" s="250"/>
      <c r="AC3" s="121" t="s">
        <v>71</v>
      </c>
      <c r="AG3" t="s">
        <v>72</v>
      </c>
    </row>
    <row r="4" spans="1:60" ht="24.95" customHeight="1" x14ac:dyDescent="0.2">
      <c r="A4" s="140" t="s">
        <v>9</v>
      </c>
      <c r="B4" s="141" t="s">
        <v>50</v>
      </c>
      <c r="C4" s="251" t="s">
        <v>51</v>
      </c>
      <c r="D4" s="252"/>
      <c r="E4" s="252"/>
      <c r="F4" s="252"/>
      <c r="G4" s="253"/>
      <c r="AG4" t="s">
        <v>73</v>
      </c>
    </row>
    <row r="5" spans="1:60" x14ac:dyDescent="0.2">
      <c r="D5" s="10"/>
    </row>
    <row r="6" spans="1:60" ht="38.25" x14ac:dyDescent="0.2">
      <c r="A6" s="143" t="s">
        <v>74</v>
      </c>
      <c r="B6" s="145" t="s">
        <v>75</v>
      </c>
      <c r="C6" s="145" t="s">
        <v>76</v>
      </c>
      <c r="D6" s="144" t="s">
        <v>77</v>
      </c>
      <c r="E6" s="143" t="s">
        <v>78</v>
      </c>
      <c r="F6" s="142" t="s">
        <v>79</v>
      </c>
      <c r="G6" s="143" t="s">
        <v>29</v>
      </c>
      <c r="H6" s="146" t="s">
        <v>30</v>
      </c>
      <c r="I6" s="146" t="s">
        <v>80</v>
      </c>
      <c r="J6" s="146" t="s">
        <v>31</v>
      </c>
      <c r="K6" s="146" t="s">
        <v>81</v>
      </c>
      <c r="L6" s="146" t="s">
        <v>82</v>
      </c>
      <c r="M6" s="146" t="s">
        <v>83</v>
      </c>
      <c r="N6" s="146" t="s">
        <v>84</v>
      </c>
      <c r="O6" s="146" t="s">
        <v>85</v>
      </c>
      <c r="P6" s="146" t="s">
        <v>86</v>
      </c>
      <c r="Q6" s="146" t="s">
        <v>87</v>
      </c>
      <c r="R6" s="146" t="s">
        <v>88</v>
      </c>
      <c r="S6" s="146" t="s">
        <v>89</v>
      </c>
      <c r="T6" s="146" t="s">
        <v>90</v>
      </c>
      <c r="U6" s="146" t="s">
        <v>91</v>
      </c>
      <c r="V6" s="146" t="s">
        <v>92</v>
      </c>
      <c r="W6" s="146" t="s">
        <v>93</v>
      </c>
      <c r="X6" s="146" t="s">
        <v>94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0" t="s">
        <v>95</v>
      </c>
      <c r="B8" s="161" t="s">
        <v>56</v>
      </c>
      <c r="C8" s="175" t="s">
        <v>57</v>
      </c>
      <c r="D8" s="162"/>
      <c r="E8" s="163"/>
      <c r="F8" s="164"/>
      <c r="G8" s="164">
        <f>SUMIF(AG9:AG30,"&lt;&gt;NOR",G9:G30)</f>
        <v>0</v>
      </c>
      <c r="H8" s="164"/>
      <c r="I8" s="164">
        <f>SUM(I9:I30)</f>
        <v>0</v>
      </c>
      <c r="J8" s="164"/>
      <c r="K8" s="164">
        <f>SUM(K9:K30)</f>
        <v>0</v>
      </c>
      <c r="L8" s="164"/>
      <c r="M8" s="164">
        <f>SUM(M9:M30)</f>
        <v>0</v>
      </c>
      <c r="N8" s="164"/>
      <c r="O8" s="164">
        <f>SUM(O9:O30)</f>
        <v>0</v>
      </c>
      <c r="P8" s="164"/>
      <c r="Q8" s="164">
        <f>SUM(Q9:Q30)</f>
        <v>0</v>
      </c>
      <c r="R8" s="164"/>
      <c r="S8" s="164"/>
      <c r="T8" s="165"/>
      <c r="U8" s="159"/>
      <c r="V8" s="159">
        <f>SUM(V9:V30)</f>
        <v>0</v>
      </c>
      <c r="W8" s="159"/>
      <c r="X8" s="159"/>
      <c r="AG8" t="s">
        <v>96</v>
      </c>
    </row>
    <row r="9" spans="1:60" outlineLevel="1" x14ac:dyDescent="0.2">
      <c r="A9" s="166">
        <v>1</v>
      </c>
      <c r="B9" s="167" t="s">
        <v>273</v>
      </c>
      <c r="C9" s="176" t="s">
        <v>274</v>
      </c>
      <c r="D9" s="168" t="s">
        <v>275</v>
      </c>
      <c r="E9" s="169">
        <v>1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71">
        <v>0</v>
      </c>
      <c r="O9" s="171">
        <f>ROUND(E9*N9,2)</f>
        <v>0</v>
      </c>
      <c r="P9" s="171">
        <v>0</v>
      </c>
      <c r="Q9" s="171">
        <f>ROUND(E9*P9,2)</f>
        <v>0</v>
      </c>
      <c r="R9" s="171"/>
      <c r="S9" s="171" t="s">
        <v>101</v>
      </c>
      <c r="T9" s="172" t="s">
        <v>276</v>
      </c>
      <c r="U9" s="156">
        <v>0</v>
      </c>
      <c r="V9" s="156">
        <f>ROUND(E9*U9,2)</f>
        <v>0</v>
      </c>
      <c r="W9" s="156"/>
      <c r="X9" s="156" t="s">
        <v>208</v>
      </c>
      <c r="Y9" s="147"/>
      <c r="Z9" s="147"/>
      <c r="AA9" s="147"/>
      <c r="AB9" s="147"/>
      <c r="AC9" s="147"/>
      <c r="AD9" s="147"/>
      <c r="AE9" s="147"/>
      <c r="AF9" s="147"/>
      <c r="AG9" s="147" t="s">
        <v>209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43" t="s">
        <v>277</v>
      </c>
      <c r="D10" s="244"/>
      <c r="E10" s="244"/>
      <c r="F10" s="244"/>
      <c r="G10" s="244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47"/>
      <c r="Z10" s="147"/>
      <c r="AA10" s="147"/>
      <c r="AB10" s="147"/>
      <c r="AC10" s="147"/>
      <c r="AD10" s="147"/>
      <c r="AE10" s="147"/>
      <c r="AF10" s="147"/>
      <c r="AG10" s="147" t="s">
        <v>202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245" t="s">
        <v>278</v>
      </c>
      <c r="D11" s="246"/>
      <c r="E11" s="246"/>
      <c r="F11" s="246"/>
      <c r="G11" s="24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47"/>
      <c r="AC11" s="147"/>
      <c r="AD11" s="147"/>
      <c r="AE11" s="147"/>
      <c r="AF11" s="147"/>
      <c r="AG11" s="147" t="s">
        <v>202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73" t="str">
        <f>C11</f>
        <v>Projednání dočasné úpravy dopravního značení po dobu výstavby s územně příslušným odborem dopravy a d DI Policie ČR.</v>
      </c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45" t="s">
        <v>279</v>
      </c>
      <c r="D12" s="246"/>
      <c r="E12" s="246"/>
      <c r="F12" s="246"/>
      <c r="G12" s="24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47"/>
      <c r="Z12" s="147"/>
      <c r="AA12" s="147"/>
      <c r="AB12" s="147"/>
      <c r="AC12" s="147"/>
      <c r="AD12" s="147"/>
      <c r="AE12" s="147"/>
      <c r="AF12" s="147"/>
      <c r="AG12" s="147" t="s">
        <v>202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177" t="s">
        <v>56</v>
      </c>
      <c r="D13" s="157"/>
      <c r="E13" s="158">
        <v>1</v>
      </c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47"/>
      <c r="Z13" s="147"/>
      <c r="AA13" s="147"/>
      <c r="AB13" s="147"/>
      <c r="AC13" s="147"/>
      <c r="AD13" s="147"/>
      <c r="AE13" s="147"/>
      <c r="AF13" s="147"/>
      <c r="AG13" s="147" t="s">
        <v>107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39"/>
      <c r="D14" s="240"/>
      <c r="E14" s="240"/>
      <c r="F14" s="240"/>
      <c r="G14" s="240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47"/>
      <c r="AC14" s="147"/>
      <c r="AD14" s="147"/>
      <c r="AE14" s="147"/>
      <c r="AF14" s="147"/>
      <c r="AG14" s="147" t="s">
        <v>108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66">
        <v>2</v>
      </c>
      <c r="B15" s="167" t="s">
        <v>280</v>
      </c>
      <c r="C15" s="176" t="s">
        <v>281</v>
      </c>
      <c r="D15" s="168" t="s">
        <v>275</v>
      </c>
      <c r="E15" s="169">
        <v>1</v>
      </c>
      <c r="F15" s="170"/>
      <c r="G15" s="171">
        <f>ROUND(E15*F15,2)</f>
        <v>0</v>
      </c>
      <c r="H15" s="170"/>
      <c r="I15" s="171">
        <f>ROUND(E15*H15,2)</f>
        <v>0</v>
      </c>
      <c r="J15" s="170"/>
      <c r="K15" s="171">
        <f>ROUND(E15*J15,2)</f>
        <v>0</v>
      </c>
      <c r="L15" s="171">
        <v>21</v>
      </c>
      <c r="M15" s="171">
        <f>G15*(1+L15/100)</f>
        <v>0</v>
      </c>
      <c r="N15" s="171">
        <v>0</v>
      </c>
      <c r="O15" s="171">
        <f>ROUND(E15*N15,2)</f>
        <v>0</v>
      </c>
      <c r="P15" s="171">
        <v>0</v>
      </c>
      <c r="Q15" s="171">
        <f>ROUND(E15*P15,2)</f>
        <v>0</v>
      </c>
      <c r="R15" s="171"/>
      <c r="S15" s="171" t="s">
        <v>101</v>
      </c>
      <c r="T15" s="172" t="s">
        <v>276</v>
      </c>
      <c r="U15" s="156">
        <v>0</v>
      </c>
      <c r="V15" s="156">
        <f>ROUND(E15*U15,2)</f>
        <v>0</v>
      </c>
      <c r="W15" s="156"/>
      <c r="X15" s="156" t="s">
        <v>208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209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43" t="s">
        <v>282</v>
      </c>
      <c r="D16" s="244"/>
      <c r="E16" s="244"/>
      <c r="F16" s="244"/>
      <c r="G16" s="244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47"/>
      <c r="Z16" s="147"/>
      <c r="AA16" s="147"/>
      <c r="AB16" s="147"/>
      <c r="AC16" s="147"/>
      <c r="AD16" s="147"/>
      <c r="AE16" s="147"/>
      <c r="AF16" s="147"/>
      <c r="AG16" s="147" t="s">
        <v>202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73" t="str">
        <f>C16</f>
        <v>Náklady na vytyčení inženýrských sítí na staveništi jejich správci, s případným provedením průzkumných sond.</v>
      </c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177" t="s">
        <v>56</v>
      </c>
      <c r="D17" s="157"/>
      <c r="E17" s="158">
        <v>1</v>
      </c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47"/>
      <c r="Z17" s="147"/>
      <c r="AA17" s="147"/>
      <c r="AB17" s="147"/>
      <c r="AC17" s="147"/>
      <c r="AD17" s="147"/>
      <c r="AE17" s="147"/>
      <c r="AF17" s="147"/>
      <c r="AG17" s="147" t="s">
        <v>107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39"/>
      <c r="D18" s="240"/>
      <c r="E18" s="240"/>
      <c r="F18" s="240"/>
      <c r="G18" s="240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47"/>
      <c r="Z18" s="147"/>
      <c r="AA18" s="147"/>
      <c r="AB18" s="147"/>
      <c r="AC18" s="147"/>
      <c r="AD18" s="147"/>
      <c r="AE18" s="147"/>
      <c r="AF18" s="147"/>
      <c r="AG18" s="147" t="s">
        <v>108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6">
        <v>3</v>
      </c>
      <c r="B19" s="167" t="s">
        <v>283</v>
      </c>
      <c r="C19" s="176" t="s">
        <v>284</v>
      </c>
      <c r="D19" s="168" t="s">
        <v>275</v>
      </c>
      <c r="E19" s="169">
        <v>1</v>
      </c>
      <c r="F19" s="170"/>
      <c r="G19" s="171">
        <f>ROUND(E19*F19,2)</f>
        <v>0</v>
      </c>
      <c r="H19" s="170"/>
      <c r="I19" s="171">
        <f>ROUND(E19*H19,2)</f>
        <v>0</v>
      </c>
      <c r="J19" s="170"/>
      <c r="K19" s="171">
        <f>ROUND(E19*J19,2)</f>
        <v>0</v>
      </c>
      <c r="L19" s="171">
        <v>21</v>
      </c>
      <c r="M19" s="171">
        <f>G19*(1+L19/100)</f>
        <v>0</v>
      </c>
      <c r="N19" s="171">
        <v>0</v>
      </c>
      <c r="O19" s="171">
        <f>ROUND(E19*N19,2)</f>
        <v>0</v>
      </c>
      <c r="P19" s="171">
        <v>0</v>
      </c>
      <c r="Q19" s="171">
        <f>ROUND(E19*P19,2)</f>
        <v>0</v>
      </c>
      <c r="R19" s="171"/>
      <c r="S19" s="171" t="s">
        <v>101</v>
      </c>
      <c r="T19" s="172" t="s">
        <v>276</v>
      </c>
      <c r="U19" s="156">
        <v>0</v>
      </c>
      <c r="V19" s="156">
        <f>ROUND(E19*U19,2)</f>
        <v>0</v>
      </c>
      <c r="W19" s="156"/>
      <c r="X19" s="156" t="s">
        <v>208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209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43" t="s">
        <v>285</v>
      </c>
      <c r="D20" s="244"/>
      <c r="E20" s="244"/>
      <c r="F20" s="244"/>
      <c r="G20" s="244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6"/>
      <c r="X20" s="156"/>
      <c r="Y20" s="147"/>
      <c r="Z20" s="147"/>
      <c r="AA20" s="147"/>
      <c r="AB20" s="147"/>
      <c r="AC20" s="147"/>
      <c r="AD20" s="147"/>
      <c r="AE20" s="147"/>
      <c r="AF20" s="147"/>
      <c r="AG20" s="147" t="s">
        <v>202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45" t="s">
        <v>210</v>
      </c>
      <c r="D21" s="246"/>
      <c r="E21" s="246"/>
      <c r="F21" s="246"/>
      <c r="G21" s="24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47"/>
      <c r="Z21" s="147"/>
      <c r="AA21" s="147"/>
      <c r="AB21" s="147"/>
      <c r="AC21" s="147"/>
      <c r="AD21" s="147"/>
      <c r="AE21" s="147"/>
      <c r="AF21" s="147"/>
      <c r="AG21" s="147" t="s">
        <v>202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45" t="s">
        <v>286</v>
      </c>
      <c r="D22" s="246"/>
      <c r="E22" s="246"/>
      <c r="F22" s="246"/>
      <c r="G22" s="24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47"/>
      <c r="Z22" s="147"/>
      <c r="AA22" s="147"/>
      <c r="AB22" s="147"/>
      <c r="AC22" s="147"/>
      <c r="AD22" s="147"/>
      <c r="AE22" s="147"/>
      <c r="AF22" s="147"/>
      <c r="AG22" s="147" t="s">
        <v>202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45" t="s">
        <v>287</v>
      </c>
      <c r="D23" s="246"/>
      <c r="E23" s="246"/>
      <c r="F23" s="246"/>
      <c r="G23" s="24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47"/>
      <c r="Z23" s="147"/>
      <c r="AA23" s="147"/>
      <c r="AB23" s="147"/>
      <c r="AC23" s="147"/>
      <c r="AD23" s="147"/>
      <c r="AE23" s="147"/>
      <c r="AF23" s="147"/>
      <c r="AG23" s="147" t="s">
        <v>202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73" t="str">
        <f>C23</f>
        <v>- zadavatelem specifikované výstupy (fotografie v papírovém a digitálním formátu) v požadovaném počtu</v>
      </c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177" t="s">
        <v>56</v>
      </c>
      <c r="D24" s="157"/>
      <c r="E24" s="158">
        <v>1</v>
      </c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47"/>
      <c r="Z24" s="147"/>
      <c r="AA24" s="147"/>
      <c r="AB24" s="147"/>
      <c r="AC24" s="147"/>
      <c r="AD24" s="147"/>
      <c r="AE24" s="147"/>
      <c r="AF24" s="147"/>
      <c r="AG24" s="147" t="s">
        <v>107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39"/>
      <c r="D25" s="240"/>
      <c r="E25" s="240"/>
      <c r="F25" s="240"/>
      <c r="G25" s="240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47"/>
      <c r="Z25" s="147"/>
      <c r="AA25" s="147"/>
      <c r="AB25" s="147"/>
      <c r="AC25" s="147"/>
      <c r="AD25" s="147"/>
      <c r="AE25" s="147"/>
      <c r="AF25" s="147"/>
      <c r="AG25" s="147" t="s">
        <v>108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66">
        <v>4</v>
      </c>
      <c r="B26" s="167" t="s">
        <v>288</v>
      </c>
      <c r="C26" s="176" t="s">
        <v>289</v>
      </c>
      <c r="D26" s="168" t="s">
        <v>275</v>
      </c>
      <c r="E26" s="169">
        <v>1</v>
      </c>
      <c r="F26" s="170"/>
      <c r="G26" s="171">
        <f>ROUND(E26*F26,2)</f>
        <v>0</v>
      </c>
      <c r="H26" s="170"/>
      <c r="I26" s="171">
        <f>ROUND(E26*H26,2)</f>
        <v>0</v>
      </c>
      <c r="J26" s="170"/>
      <c r="K26" s="171">
        <f>ROUND(E26*J26,2)</f>
        <v>0</v>
      </c>
      <c r="L26" s="171">
        <v>21</v>
      </c>
      <c r="M26" s="171">
        <f>G26*(1+L26/100)</f>
        <v>0</v>
      </c>
      <c r="N26" s="171">
        <v>0</v>
      </c>
      <c r="O26" s="171">
        <f>ROUND(E26*N26,2)</f>
        <v>0</v>
      </c>
      <c r="P26" s="171">
        <v>0</v>
      </c>
      <c r="Q26" s="171">
        <f>ROUND(E26*P26,2)</f>
        <v>0</v>
      </c>
      <c r="R26" s="171"/>
      <c r="S26" s="171" t="s">
        <v>101</v>
      </c>
      <c r="T26" s="172" t="s">
        <v>276</v>
      </c>
      <c r="U26" s="156">
        <v>0</v>
      </c>
      <c r="V26" s="156">
        <f>ROUND(E26*U26,2)</f>
        <v>0</v>
      </c>
      <c r="W26" s="156"/>
      <c r="X26" s="156" t="s">
        <v>208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209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54"/>
      <c r="B27" s="155"/>
      <c r="C27" s="243" t="s">
        <v>290</v>
      </c>
      <c r="D27" s="244"/>
      <c r="E27" s="244"/>
      <c r="F27" s="244"/>
      <c r="G27" s="244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47"/>
      <c r="Z27" s="147"/>
      <c r="AA27" s="147"/>
      <c r="AB27" s="147"/>
      <c r="AC27" s="147"/>
      <c r="AD27" s="147"/>
      <c r="AE27" s="147"/>
      <c r="AF27" s="147"/>
      <c r="AG27" s="147" t="s">
        <v>202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73" t="str">
        <f>C27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</v>
      </c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54"/>
      <c r="B28" s="155"/>
      <c r="C28" s="245" t="s">
        <v>291</v>
      </c>
      <c r="D28" s="246"/>
      <c r="E28" s="246"/>
      <c r="F28" s="246"/>
      <c r="G28" s="24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47"/>
      <c r="AC28" s="147"/>
      <c r="AD28" s="147"/>
      <c r="AE28" s="147"/>
      <c r="AF28" s="147"/>
      <c r="AG28" s="147" t="s">
        <v>202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73" t="str">
        <f>C28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77" t="s">
        <v>56</v>
      </c>
      <c r="D29" s="157"/>
      <c r="E29" s="158">
        <v>1</v>
      </c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47"/>
      <c r="AC29" s="147"/>
      <c r="AD29" s="147"/>
      <c r="AE29" s="147"/>
      <c r="AF29" s="147"/>
      <c r="AG29" s="147" t="s">
        <v>107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39"/>
      <c r="D30" s="240"/>
      <c r="E30" s="240"/>
      <c r="F30" s="240"/>
      <c r="G30" s="240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47"/>
      <c r="Z30" s="147"/>
      <c r="AA30" s="147"/>
      <c r="AB30" s="147"/>
      <c r="AC30" s="147"/>
      <c r="AD30" s="147"/>
      <c r="AE30" s="147"/>
      <c r="AF30" s="147"/>
      <c r="AG30" s="147" t="s">
        <v>108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x14ac:dyDescent="0.2">
      <c r="A31" s="160" t="s">
        <v>95</v>
      </c>
      <c r="B31" s="161" t="s">
        <v>67</v>
      </c>
      <c r="C31" s="175" t="s">
        <v>27</v>
      </c>
      <c r="D31" s="162"/>
      <c r="E31" s="163"/>
      <c r="F31" s="164"/>
      <c r="G31" s="164">
        <f>SUMIF(AG32:AG35,"&lt;&gt;NOR",G32:G35)</f>
        <v>0</v>
      </c>
      <c r="H31" s="164"/>
      <c r="I31" s="164">
        <f>SUM(I32:I35)</f>
        <v>0</v>
      </c>
      <c r="J31" s="164"/>
      <c r="K31" s="164">
        <f>SUM(K32:K35)</f>
        <v>0</v>
      </c>
      <c r="L31" s="164"/>
      <c r="M31" s="164">
        <f>SUM(M32:M35)</f>
        <v>0</v>
      </c>
      <c r="N31" s="164"/>
      <c r="O31" s="164">
        <f>SUM(O32:O35)</f>
        <v>0</v>
      </c>
      <c r="P31" s="164"/>
      <c r="Q31" s="164">
        <f>SUM(Q32:Q35)</f>
        <v>0</v>
      </c>
      <c r="R31" s="164"/>
      <c r="S31" s="164"/>
      <c r="T31" s="165"/>
      <c r="U31" s="159"/>
      <c r="V31" s="159">
        <f>SUM(V32:V35)</f>
        <v>0</v>
      </c>
      <c r="W31" s="159"/>
      <c r="X31" s="159"/>
      <c r="AG31" t="s">
        <v>96</v>
      </c>
    </row>
    <row r="32" spans="1:60" outlineLevel="1" x14ac:dyDescent="0.2">
      <c r="A32" s="166">
        <v>5</v>
      </c>
      <c r="B32" s="167" t="s">
        <v>292</v>
      </c>
      <c r="C32" s="176" t="s">
        <v>293</v>
      </c>
      <c r="D32" s="168" t="s">
        <v>294</v>
      </c>
      <c r="E32" s="169">
        <v>1</v>
      </c>
      <c r="F32" s="170"/>
      <c r="G32" s="171">
        <f>ROUND(E32*F32,2)</f>
        <v>0</v>
      </c>
      <c r="H32" s="170"/>
      <c r="I32" s="171">
        <f>ROUND(E32*H32,2)</f>
        <v>0</v>
      </c>
      <c r="J32" s="170"/>
      <c r="K32" s="171">
        <f>ROUND(E32*J32,2)</f>
        <v>0</v>
      </c>
      <c r="L32" s="171">
        <v>21</v>
      </c>
      <c r="M32" s="171">
        <f>G32*(1+L32/100)</f>
        <v>0</v>
      </c>
      <c r="N32" s="171">
        <v>0</v>
      </c>
      <c r="O32" s="171">
        <f>ROUND(E32*N32,2)</f>
        <v>0</v>
      </c>
      <c r="P32" s="171">
        <v>0</v>
      </c>
      <c r="Q32" s="171">
        <f>ROUND(E32*P32,2)</f>
        <v>0</v>
      </c>
      <c r="R32" s="171"/>
      <c r="S32" s="171" t="s">
        <v>101</v>
      </c>
      <c r="T32" s="172" t="s">
        <v>276</v>
      </c>
      <c r="U32" s="156">
        <v>0</v>
      </c>
      <c r="V32" s="156">
        <f>ROUND(E32*U32,2)</f>
        <v>0</v>
      </c>
      <c r="W32" s="156"/>
      <c r="X32" s="156" t="s">
        <v>208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209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43" t="s">
        <v>295</v>
      </c>
      <c r="D33" s="244"/>
      <c r="E33" s="244"/>
      <c r="F33" s="244"/>
      <c r="G33" s="244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47"/>
      <c r="Z33" s="147"/>
      <c r="AA33" s="147"/>
      <c r="AB33" s="147"/>
      <c r="AC33" s="147"/>
      <c r="AD33" s="147"/>
      <c r="AE33" s="147"/>
      <c r="AF33" s="147"/>
      <c r="AG33" s="147" t="s">
        <v>202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73" t="str">
        <f>C33</f>
        <v xml:space="preserve"> (odevzdání dokumentace skutečného provedení stavby v počtu 4 paré v papírové podobě a 3 ks v ele. na CD).</v>
      </c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77" t="s">
        <v>56</v>
      </c>
      <c r="D34" s="157"/>
      <c r="E34" s="158">
        <v>1</v>
      </c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47"/>
      <c r="AC34" s="147"/>
      <c r="AD34" s="147"/>
      <c r="AE34" s="147"/>
      <c r="AF34" s="147"/>
      <c r="AG34" s="147" t="s">
        <v>107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39"/>
      <c r="D35" s="240"/>
      <c r="E35" s="240"/>
      <c r="F35" s="240"/>
      <c r="G35" s="240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47"/>
      <c r="AC35" s="147"/>
      <c r="AD35" s="147"/>
      <c r="AE35" s="147"/>
      <c r="AF35" s="147"/>
      <c r="AG35" s="147" t="s">
        <v>108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x14ac:dyDescent="0.2">
      <c r="A36" s="3"/>
      <c r="B36" s="4"/>
      <c r="C36" s="178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AE36">
        <v>15</v>
      </c>
      <c r="AF36">
        <v>21</v>
      </c>
      <c r="AG36" t="s">
        <v>82</v>
      </c>
    </row>
    <row r="37" spans="1:60" x14ac:dyDescent="0.2">
      <c r="A37" s="150"/>
      <c r="B37" s="151" t="s">
        <v>29</v>
      </c>
      <c r="C37" s="179"/>
      <c r="D37" s="152"/>
      <c r="E37" s="153"/>
      <c r="F37" s="153"/>
      <c r="G37" s="174">
        <f>G8+G31</f>
        <v>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AE37">
        <f>SUMIF(L7:L35,AE36,G7:G35)</f>
        <v>0</v>
      </c>
      <c r="AF37">
        <f>SUMIF(L7:L35,AF36,G7:G35)</f>
        <v>0</v>
      </c>
      <c r="AG37" t="s">
        <v>271</v>
      </c>
    </row>
    <row r="38" spans="1:60" x14ac:dyDescent="0.2">
      <c r="C38" s="180"/>
      <c r="D38" s="10"/>
      <c r="AG38" t="s">
        <v>272</v>
      </c>
    </row>
    <row r="39" spans="1:60" x14ac:dyDescent="0.2">
      <c r="D39" s="10"/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/Ze/rYeaHQwSaeL9pIvRADpBppQVlKtZbebV6rl5nv+QTU38mpFp+G/lKP+ufHhtBpTh01ZKYZCSbMKsvgchFA==" saltValue="Q/gYoaIr3e2YQcuuwodQZA==" spinCount="100000" sheet="1"/>
  <mergeCells count="20">
    <mergeCell ref="C21:G21"/>
    <mergeCell ref="A1:G1"/>
    <mergeCell ref="C2:G2"/>
    <mergeCell ref="C3:G3"/>
    <mergeCell ref="C4:G4"/>
    <mergeCell ref="C10:G10"/>
    <mergeCell ref="C11:G11"/>
    <mergeCell ref="C12:G12"/>
    <mergeCell ref="C14:G14"/>
    <mergeCell ref="C16:G16"/>
    <mergeCell ref="C18:G18"/>
    <mergeCell ref="C20:G20"/>
    <mergeCell ref="C33:G33"/>
    <mergeCell ref="C35:G35"/>
    <mergeCell ref="C22:G22"/>
    <mergeCell ref="C23:G23"/>
    <mergeCell ref="C25:G25"/>
    <mergeCell ref="C27:G27"/>
    <mergeCell ref="C28:G28"/>
    <mergeCell ref="C30:G3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SO 101 SO 101 Pol</vt:lpstr>
      <vt:lpstr>VRN  VRN 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101 SO 101 Pol'!Názvy_tisku</vt:lpstr>
      <vt:lpstr>'VRN  VRN  Pol'!Názvy_tisku</vt:lpstr>
      <vt:lpstr>oadresa</vt:lpstr>
      <vt:lpstr>Stavba!Objednatel</vt:lpstr>
      <vt:lpstr>Stavba!Objekt</vt:lpstr>
      <vt:lpstr>'SO 101 SO 101 Pol'!Oblast_tisku</vt:lpstr>
      <vt:lpstr>Stavba!Oblast_tisku</vt:lpstr>
      <vt:lpstr>'VRN  VRN  Pol'!Oblast_tisku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Guňka</dc:creator>
  <cp:lastModifiedBy>klimek</cp:lastModifiedBy>
  <cp:lastPrinted>2019-03-19T12:27:02Z</cp:lastPrinted>
  <dcterms:created xsi:type="dcterms:W3CDTF">2009-04-08T07:15:50Z</dcterms:created>
  <dcterms:modified xsi:type="dcterms:W3CDTF">2021-03-26T09:51:42Z</dcterms:modified>
</cp:coreProperties>
</file>