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24.png" ContentType="image/png"/>
  <Override PartName="/xl/media/image23.png" ContentType="image/png"/>
  <Override PartName="/xl/media/image22.png" ContentType="image/png"/>
  <Override PartName="/xl/media/image21.png" ContentType="image/png"/>
  <Override PartName="/xl/media/image20.png" ContentType="image/png"/>
  <Override PartName="/xl/media/image19.png" ContentType="image/png"/>
  <Override PartName="/xl/drawings/_rels/drawing6.xml.rels" ContentType="application/vnd.openxmlformats-package.relationships+xml"/>
  <Override PartName="/xl/drawings/_rels/drawing5.xml.rels" ContentType="application/vnd.openxmlformats-package.relationships+xml"/>
  <Override PartName="/xl/drawings/_rels/drawing4.xml.rels" ContentType="application/vnd.openxmlformats-package.relationships+xml"/>
  <Override PartName="/xl/drawings/_rels/drawing3.xml.rels" ContentType="application/vnd.openxmlformats-package.relationships+xml"/>
  <Override PartName="/xl/drawings/_rels/drawing2.xml.rels" ContentType="application/vnd.openxmlformats-package.relationships+xml"/>
  <Override PartName="/xl/drawings/_rels/drawing1.xml.rels" ContentType="application/vnd.openxmlformats-package.relationships+xml"/>
  <Override PartName="/xl/drawings/drawing6.xml" ContentType="application/vnd.openxmlformats-officedocument.drawing+xml"/>
  <Override PartName="/xl/drawings/drawing5.xml" ContentType="application/vnd.openxmlformats-officedocument.drawing+xml"/>
  <Override PartName="/xl/drawings/drawing4.xml" ContentType="application/vnd.openxmlformats-officedocument.drawing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6.xml.rels" ContentType="application/vnd.openxmlformats-package.relationships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5"/>
  </bookViews>
  <sheets>
    <sheet name="Rekapitulace stavby" sheetId="1" state="visible" r:id="rId2"/>
    <sheet name="045972_01 - 01_Příprava ú..." sheetId="2" state="visible" r:id="rId3"/>
    <sheet name="045972_02 - 02_Nádrž" sheetId="3" state="visible" r:id="rId4"/>
    <sheet name="045972_03 - 03_Vypouštěcí..." sheetId="4" state="visible" r:id="rId5"/>
    <sheet name="045972_04 - 04_Úpravy toku" sheetId="5" state="visible" r:id="rId6"/>
    <sheet name="045972_VRN - VRN_Vedlejší..." sheetId="6" state="visible" r:id="rId7"/>
  </sheets>
  <definedNames>
    <definedName function="false" hidden="false" localSheetId="1" name="_xlnm.Print_Area" vbProcedure="false">'045972_01 - 01_Příprava ú...'!$C$4:$J$76;'045972_01 - 01_Příprava ú...'!$C$82:$J$99;'045972_01 - 01_Příprava ú...'!$C$105:$K$151</definedName>
    <definedName function="false" hidden="false" localSheetId="1" name="_xlnm.Print_Titles" vbProcedure="false">'045972_01 - 01_Příprava ú...'!$117:$117</definedName>
    <definedName function="false" hidden="true" localSheetId="1" name="_xlnm._FilterDatabase" vbProcedure="false">'045972_01 - 01_Příprava ú...'!$C$117:$K$151</definedName>
    <definedName function="false" hidden="false" localSheetId="2" name="_xlnm.Print_Area" vbProcedure="false">'045972_02 - 02_Nádrž'!$C$4:$J$76;'045972_02 - 02_Nádrž'!$C$82:$J$101;'045972_02 - 02_Nádrž'!$C$107:$K$218</definedName>
    <definedName function="false" hidden="false" localSheetId="2" name="_xlnm.Print_Titles" vbProcedure="false">'045972_02 - 02_Nádrž'!$119:$119</definedName>
    <definedName function="false" hidden="true" localSheetId="2" name="_xlnm._FilterDatabase" vbProcedure="false">'045972_02 - 02_Nádrž'!$C$119:$K$218</definedName>
    <definedName function="false" hidden="false" localSheetId="3" name="_xlnm.Print_Area" vbProcedure="false">'045972_03 - 03_Vypouštěcí...'!$C$4:$J$76;'045972_03 - 03_Vypouštěcí...'!$C$82:$J$107;'045972_03 - 03_Vypouštěcí...'!$C$113:$K$299</definedName>
    <definedName function="false" hidden="false" localSheetId="3" name="_xlnm.Print_Titles" vbProcedure="false">'045972_03 - 03_Vypouštěcí...'!$125:$125</definedName>
    <definedName function="false" hidden="true" localSheetId="3" name="_xlnm._FilterDatabase" vbProcedure="false">'045972_03 - 03_Vypouštěcí...'!$C$125:$K$299</definedName>
    <definedName function="false" hidden="false" localSheetId="4" name="_xlnm.Print_Area" vbProcedure="false">'045972_04 - 04_Úpravy toku'!$C$4:$J$76;'045972_04 - 04_Úpravy toku'!$C$82:$J$100;'045972_04 - 04_Úpravy toku'!$C$106:$K$172</definedName>
    <definedName function="false" hidden="false" localSheetId="4" name="_xlnm.Print_Titles" vbProcedure="false">'045972_04 - 04_Úpravy toku'!$118:$118</definedName>
    <definedName function="false" hidden="true" localSheetId="4" name="_xlnm._FilterDatabase" vbProcedure="false">'045972_04 - 04_Úpravy toku'!$C$118:$K$172</definedName>
    <definedName function="false" hidden="false" localSheetId="5" name="_xlnm.Print_Area" vbProcedure="false">'045972_VRN - VRN_Vedlejší...'!$C$4:$J$76;'045972_VRN - VRN_Vedlejší...'!$C$82:$J$98;'045972_VRN - VRN_Vedlejší...'!$C$104:$K$131</definedName>
    <definedName function="false" hidden="false" localSheetId="5" name="_xlnm.Print_Titles" vbProcedure="false">'045972_VRN - VRN_Vedlejší...'!$116:$116</definedName>
    <definedName function="false" hidden="true" localSheetId="5" name="_xlnm._FilterDatabase" vbProcedure="false">'045972_VRN - VRN_Vedlejší...'!$C$116:$K$131</definedName>
    <definedName function="false" hidden="false" localSheetId="0" name="_xlnm.Print_Area" vbProcedure="false">'Rekapitulace stavby'!$D$4:$AO$76;'Rekapitulace stavby'!$C$82:$AQ$100</definedName>
    <definedName function="false" hidden="false" localSheetId="0" name="_xlnm.Print_Titles" vbProcedure="false">'Rekapitulace stavby'!$92:$92</definedName>
    <definedName function="false" hidden="false" localSheetId="0" name="_xlnm.Print_Area" vbProcedure="false">'Rekapitulace stavby'!$D$4:$AO$76,'Rekapitulace stavby'!$C$82:$AQ$100</definedName>
    <definedName function="false" hidden="false" localSheetId="0" name="_xlnm.Print_Titles" vbProcedure="false">'Rekapitulace stavby'!$92:$92</definedName>
    <definedName function="false" hidden="false" localSheetId="1" name="_xlnm.Print_Area" vbProcedure="false">'045972_01 - 01_Příprava ú...'!$C$4:$J$76,'045972_01 - 01_Příprava ú...'!$C$82:$J$99,'045972_01 - 01_Příprava ú...'!$C$105:$K$151</definedName>
    <definedName function="false" hidden="false" localSheetId="1" name="_xlnm.Print_Titles" vbProcedure="false">'045972_01 - 01_Příprava ú...'!$117:$117</definedName>
    <definedName function="false" hidden="false" localSheetId="1" name="_xlnm._FilterDatabase" vbProcedure="false">'045972_01 - 01_Příprava ú...'!$C$117:$K$151</definedName>
    <definedName function="false" hidden="false" localSheetId="2" name="_xlnm.Print_Area" vbProcedure="false">'045972_02 - 02_Nádrž'!$C$4:$J$76,'045972_02 - 02_Nádrž'!$C$82:$J$101,'045972_02 - 02_Nádrž'!$C$107:$K$218</definedName>
    <definedName function="false" hidden="false" localSheetId="2" name="_xlnm.Print_Titles" vbProcedure="false">'045972_02 - 02_Nádrž'!$119:$119</definedName>
    <definedName function="false" hidden="false" localSheetId="2" name="_xlnm._FilterDatabase" vbProcedure="false">'045972_02 - 02_Nádrž'!$C$119:$K$218</definedName>
    <definedName function="false" hidden="false" localSheetId="3" name="_xlnm.Print_Area" vbProcedure="false">'045972_03 - 03_Vypouštěcí...'!$C$4:$J$76,'045972_03 - 03_Vypouštěcí...'!$C$82:$J$107,'045972_03 - 03_Vypouštěcí...'!$C$113:$K$299</definedName>
    <definedName function="false" hidden="false" localSheetId="3" name="_xlnm.Print_Titles" vbProcedure="false">'045972_03 - 03_Vypouštěcí...'!$125:$125</definedName>
    <definedName function="false" hidden="false" localSheetId="3" name="_xlnm._FilterDatabase" vbProcedure="false">'045972_03 - 03_Vypouštěcí...'!$C$125:$K$299</definedName>
    <definedName function="false" hidden="false" localSheetId="4" name="_xlnm.Print_Area" vbProcedure="false">'045972_04 - 04_Úpravy toku'!$C$4:$J$76,'045972_04 - 04_Úpravy toku'!$C$82:$J$100,'045972_04 - 04_Úpravy toku'!$C$106:$K$172</definedName>
    <definedName function="false" hidden="false" localSheetId="4" name="_xlnm.Print_Titles" vbProcedure="false">'045972_04 - 04_Úpravy toku'!$118:$118</definedName>
    <definedName function="false" hidden="false" localSheetId="4" name="_xlnm._FilterDatabase" vbProcedure="false">'045972_04 - 04_Úpravy toku'!$C$118:$K$172</definedName>
    <definedName function="false" hidden="false" localSheetId="5" name="_xlnm.Print_Area" vbProcedure="false">'045972_VRN - VRN_Vedlejší...'!$C$4:$J$76,'045972_VRN - VRN_Vedlejší...'!$C$82:$J$98,'045972_VRN - VRN_Vedlejší...'!$C$104:$K$131</definedName>
    <definedName function="false" hidden="false" localSheetId="5" name="_xlnm.Print_Titles" vbProcedure="false">'045972_VRN - VRN_Vedlejší...'!$116:$116</definedName>
    <definedName function="false" hidden="false" localSheetId="5" name="_xlnm._FilterDatabase" vbProcedure="false">'045972_VRN - VRN_Vedlejší...'!$C$116:$K$131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<sst xmlns="http://schemas.openxmlformats.org/spreadsheetml/2006/main" count="4051" uniqueCount="626">
  <si>
    <t>Export Komplet</t>
  </si>
  <si>
    <t>2.0</t>
  </si>
  <si>
    <t>False</t>
  </si>
  <si>
    <t>{fd924920-243a-496f-8e83-68e4c95d319d}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</si>
  <si>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</si>
  <si>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</si>
  <si>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</si>
  <si>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</si>
  <si>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</si>
  <si>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</si>
  <si>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</si>
  <si>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</si>
  <si>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045972_A</t>
  </si>
  <si>
    <t>Stavba:</t>
  </si>
  <si>
    <t>PD - Technická a dopravní  infrastruktura pro 36 RD Ježník III - nádrž A</t>
  </si>
  <si>
    <t>KSO:</t>
  </si>
  <si>
    <t>CC-CZ:</t>
  </si>
  <si>
    <t>Místo:</t>
  </si>
  <si>
    <t>Krnov</t>
  </si>
  <si>
    <t>Datum:</t>
  </si>
  <si>
    <t>24. 4. 2020</t>
  </si>
  <si>
    <t>Zadavatel:</t>
  </si>
  <si>
    <t>IČ:</t>
  </si>
  <si>
    <t>Město Krnov</t>
  </si>
  <si>
    <t>DIČ:</t>
  </si>
  <si>
    <t>Zhotovitel:</t>
  </si>
  <si>
    <t> </t>
  </si>
  <si>
    <t>Projektant:</t>
  </si>
  <si>
    <t>Lesprojekt Krnov, s.r.o.</t>
  </si>
  <si>
    <t>True</t>
  </si>
  <si>
    <t>Zpracovatel:</t>
  </si>
  <si>
    <t>Ing. Vlasta Horáková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</si>
  <si>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</si>
  <si>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</si>
  <si>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</si>
  <si>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</si>
  <si>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</si>
  <si>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</si>
  <si>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</si>
  <si>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</si>
  <si>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</si>
  <si>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</si>
  <si>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</si>
  <si>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</si>
  <si>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</si>
  <si>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</si>
  <si>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</si>
  <si>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</si>
  <si>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</si>
  <si>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</si>
  <si>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</si>
  <si>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</si>
  <si>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</si>
  <si>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</si>
  <si>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</si>
  <si>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</si>
  <si>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</si>
  <si>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</si>
  <si>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</si>
  <si>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</si>
  <si>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</si>
  <si>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</si>
  <si>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</si>
  <si>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</si>
  <si>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</si>
  <si>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</si>
  <si>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</si>
  <si>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</si>
  <si>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</si>
  <si>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</si>
  <si>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</si>
  <si>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</si>
  <si>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</si>
  <si>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</si>
  <si>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</si>
  <si>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</si>
  <si>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</si>
  <si>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</si>
  <si>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045972_01</t>
  </si>
  <si>
    <t>01_Příprava území</t>
  </si>
  <si>
    <t>STA</t>
  </si>
  <si>
    <t>1</t>
  </si>
  <si>
    <t>{1dbb17ab-111b-41fa-b1f6-63afeecda10c}</t>
  </si>
  <si>
    <t>2</t>
  </si>
  <si>
    <t>045972_02</t>
  </si>
  <si>
    <t>02_Nádrž</t>
  </si>
  <si>
    <t>{1c63b803-b33f-4f8d-b06d-5874610422ad}</t>
  </si>
  <si>
    <t>045972_03</t>
  </si>
  <si>
    <t>03_Vypouštěcí a napouštěcí zařízení</t>
  </si>
  <si>
    <t>{b16f8020-4cff-440b-9800-be690d1306cc}</t>
  </si>
  <si>
    <t>045972_04</t>
  </si>
  <si>
    <t>04_Úpravy toku</t>
  </si>
  <si>
    <t>{2a939009-196f-4ccc-a9c7-5b7d049a19c7}</t>
  </si>
  <si>
    <t>045972_VRN</t>
  </si>
  <si>
    <t>VRN_Vedlejší rozpočtové náklady</t>
  </si>
  <si>
    <t>{a523bc96-45cc-4100-b5e1-b9d0351cce94}</t>
  </si>
  <si>
    <t>KRYCÍ LIST SOUPISU PRACÍ</t>
  </si>
  <si>
    <t>Objekt:</t>
  </si>
  <si>
    <t>045972_01 - 01_Příprava území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</si>
  <si>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</si>
  <si>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</si>
  <si>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</si>
  <si>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</si>
  <si>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</si>
  <si>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</si>
  <si>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</si>
  <si>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</si>
  <si>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</si>
  <si>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</si>
  <si>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</si>
  <si>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</si>
  <si>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</si>
  <si>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</si>
  <si>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</si>
  <si>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</si>
  <si>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</si>
  <si>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</si>
  <si>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</si>
  <si>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</si>
  <si>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</si>
  <si>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</si>
  <si>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</si>
  <si>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</si>
  <si>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</si>
  <si>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111101102</t>
  </si>
  <si>
    <t>Odstranění travin a rákosu  travin, při celkové ploše přes 0,1 do 1 ha</t>
  </si>
  <si>
    <t>ha</t>
  </si>
  <si>
    <t>CS ÚRS 2019 02</t>
  </si>
  <si>
    <t>4</t>
  </si>
  <si>
    <t>193883422</t>
  </si>
  <si>
    <t>VV</t>
  </si>
  <si>
    <t>1425/10000</t>
  </si>
  <si>
    <t>111201101</t>
  </si>
  <si>
    <t>Odstranění křovin a stromů s odstraněním kořenů  průměru kmene do 100 mm do sklonu terénu 1 : 5, při celkové ploše do 1 000 m2</t>
  </si>
  <si>
    <t>m2</t>
  </si>
  <si>
    <t>-251900980</t>
  </si>
  <si>
    <t>50+25+5</t>
  </si>
  <si>
    <t>3</t>
  </si>
  <si>
    <t>112101101</t>
  </si>
  <si>
    <t>Odstranění stromů s odřezáním kmene a s odvětvením listnatých, průměru kmene přes 100 do 300 mm</t>
  </si>
  <si>
    <t>kus</t>
  </si>
  <si>
    <t>243418552</t>
  </si>
  <si>
    <t>10</t>
  </si>
  <si>
    <t>112101102</t>
  </si>
  <si>
    <t>Odstranění stromů s odřezáním kmene a s odvětvením listnatých, průměru kmene přes 300 do 500 mm</t>
  </si>
  <si>
    <t>892657808</t>
  </si>
  <si>
    <t>5</t>
  </si>
  <si>
    <t>112201101</t>
  </si>
  <si>
    <t>Odstranění pařezů  s jejich vykopáním, vytrháním nebo odstřelením, s přesekáním kořenů průměru přes 100 do 300 mm</t>
  </si>
  <si>
    <t>1417889447</t>
  </si>
  <si>
    <t>6</t>
  </si>
  <si>
    <t>112201102</t>
  </si>
  <si>
    <t>Odstranění pařezů  s jejich vykopáním, vytrháním nebo odstřelením, s přesekáním kořenů průměru přes 300 do 500 mm</t>
  </si>
  <si>
    <t>-2099466312</t>
  </si>
  <si>
    <t>7</t>
  </si>
  <si>
    <t>112201103</t>
  </si>
  <si>
    <t>Odstranění pařezů  s jejich vykopáním, vytrháním nebo odstřelením, s přesekáním kořenů průměru přes 500 do 700 mm</t>
  </si>
  <si>
    <t>-2079385359</t>
  </si>
  <si>
    <t>8</t>
  </si>
  <si>
    <t>112201104</t>
  </si>
  <si>
    <t>Odstranění pařezů  s jejich vykopáním, vytrháním nebo odstřelením, s přesekáním kořenů průměru přes 700 do 900 mm</t>
  </si>
  <si>
    <t>1170521110</t>
  </si>
  <si>
    <t>9</t>
  </si>
  <si>
    <t>112201105</t>
  </si>
  <si>
    <t>Odstranění pařezů  s jejich vykopáním, vytrháním nebo odstřelením, s přesekáním kořenů průměru přes 900 mm</t>
  </si>
  <si>
    <t>-1063294764</t>
  </si>
  <si>
    <t>162201411</t>
  </si>
  <si>
    <t>Vodorovné přemístění větví, kmenů nebo pařezů  s naložením, složením a dopravou do 1000 m kmenů stromů listnatých, průměru přes 100 do 300 mm</t>
  </si>
  <si>
    <t>1820156360</t>
  </si>
  <si>
    <t>11</t>
  </si>
  <si>
    <t>162201412</t>
  </si>
  <si>
    <t>Vodorovné přemístění větví, kmenů nebo pařezů  s naložením, složením a dopravou do 1000 m kmenů stromů listnatých, průměru přes 300 do 500 mm</t>
  </si>
  <si>
    <t>373536976</t>
  </si>
  <si>
    <t>12</t>
  </si>
  <si>
    <t>R_45972_01_01</t>
  </si>
  <si>
    <t>Štěpkování dřevní hmoty z pařezů</t>
  </si>
  <si>
    <t>45466700</t>
  </si>
  <si>
    <t>P</t>
  </si>
  <si>
    <t>Poznámka k položce:_x000d_
Položka zahrnuje dopravu štěpkovacího stroje, štěpkování pařezů a náletových křovin a dřevin, rozprostření vzniklé štěpky v místě stavby._x000d_
Položka udává průměrnou cenu za rozštěpkování jednoho pařezu. _x000d_
</t>
  </si>
  <si>
    <t>3+4+2+1+1</t>
  </si>
  <si>
    <t>13</t>
  </si>
  <si>
    <t>R_45972_01_02</t>
  </si>
  <si>
    <t>Odvoz přebytečného materiálu z přípravy území</t>
  </si>
  <si>
    <t>soubor</t>
  </si>
  <si>
    <t>1353156790</t>
  </si>
  <si>
    <t>Poznámka k položce:_x000d_
Položka zahrnuje odvoz kmenů stromů, větví a ostatního organického materiálu, který se nebude štěpkovat. Místo uložení bude určeno zhotovitelem stavby a odsouhlaseno investorem. Maximální vzálenost odvozu je 25 km.</t>
  </si>
  <si>
    <t>14</t>
  </si>
  <si>
    <t>R_45972_01_03</t>
  </si>
  <si>
    <t>Ochrana stromů obandážováním</t>
  </si>
  <si>
    <t>ks</t>
  </si>
  <si>
    <t>1217647263</t>
  </si>
  <si>
    <t>Poznámka k položce:_x000d_
Dočasná vzrostlých stromů včetně kmenových náběh, které by mohly být činností na stavbě  poškozeny. _x000d_
Položka zahrnuje obandážování  obedněním deskami výšky min 2,5 m s ovázáním drátem,  po dokončení stavby odstranění bandáže _x000d_
_x000d_
_x000d_
</t>
  </si>
  <si>
    <t>045972_02 - 02_Nádrž</t>
  </si>
  <si>
    <t>    4 - Vodorovné konstrukce</t>
  </si>
  <si>
    <t>    998 - Přesun hmot</t>
  </si>
  <si>
    <t>121101101</t>
  </si>
  <si>
    <t>Sejmutí ornice nebo lesní půdy  s vodorovným přemístěním na hromady v místě upotřebení nebo na dočasné či trvalé skládky se složením, na vzdálenost do 50 m</t>
  </si>
  <si>
    <t>m3</t>
  </si>
  <si>
    <t>-1624539023</t>
  </si>
  <si>
    <t>TAB.2</t>
  </si>
  <si>
    <t>"z celkové plochy stavby"142,5</t>
  </si>
  <si>
    <t>122201102</t>
  </si>
  <si>
    <t>Odkopávky a prokopávky nezapažené  s přehozením výkopku na vzdálenost do 3 m nebo s naložením na dopravní prostředek v hornině tř. 3 přes 100 do 1 000 m3</t>
  </si>
  <si>
    <t>-1778253424</t>
  </si>
  <si>
    <t>TAB.6</t>
  </si>
  <si>
    <t>"výkop nádrže"659,0</t>
  </si>
  <si>
    <t>122201109</t>
  </si>
  <si>
    <t>Odkopávky a prokopávky nezapažené  s přehozením výkopku na vzdálenost do 3 m nebo s naložením na dopravní prostředek v hornině tř. 3 Příplatek k cenám za lepivost horniny tř. 3</t>
  </si>
  <si>
    <t>2053733711</t>
  </si>
  <si>
    <t>Příplatek za 30% objemu výkopu nádrže</t>
  </si>
  <si>
    <t>659,0*0,3</t>
  </si>
  <si>
    <t>132201101</t>
  </si>
  <si>
    <t>Hloubení zapažených i nezapažených rýh šířky do 600 mm  s urovnáním dna do předepsaného profilu a spádu v hornině tř. 3 do 100 m3</t>
  </si>
  <si>
    <t>976118007</t>
  </si>
  <si>
    <t>TAB.5.1</t>
  </si>
  <si>
    <t>"rýha pro opěrnou patku"1,84</t>
  </si>
  <si>
    <t>162201102</t>
  </si>
  <si>
    <t>Vodorovné přemístění výkopku nebo sypaniny po suchu  na obvyklém dopravním prostředku, bez naložení výkopku, avšak se složením bez rozhrnutí z horniny tř. 1 až 4 na vzdálenost přes 20 do 50 m</t>
  </si>
  <si>
    <t>680604140</t>
  </si>
  <si>
    <t>přemístění zeminy z výkopů do násypů</t>
  </si>
  <si>
    <t>167101102</t>
  </si>
  <si>
    <t>Nakládání, skládání a překládání neulehlého výkopku nebo sypaniny  nakládání, množství přes 100 m3, z hornin tř. 1 až 4</t>
  </si>
  <si>
    <t>-820755406</t>
  </si>
  <si>
    <t>Nakládání přebytečné zeminy</t>
  </si>
  <si>
    <t>při provádění okolních terénních úprav</t>
  </si>
  <si>
    <t>Předpokládá se nakládání 50% objemu</t>
  </si>
  <si>
    <t>528,6*0,5</t>
  </si>
  <si>
    <t>171101101</t>
  </si>
  <si>
    <t>Uložení sypaniny do násypů  s rozprostřením sypaniny ve vrstvách a s hrubým urovnáním zhutněných s uzavřením povrchu násypu z hornin soudržných s předepsanou mírou zhutnění v procentech výsledků zkoušek Proctor-Standard (dále jen PS) na 95 % PS</t>
  </si>
  <si>
    <t>-1477579333</t>
  </si>
  <si>
    <t>TAB.3</t>
  </si>
  <si>
    <t>"těleso hutněného násypu na 95%"78,25</t>
  </si>
  <si>
    <t>"odečtení kubatury obetonávky odtokového potrubí vč. jíl. vrstvy"-7,30</t>
  </si>
  <si>
    <t>"dodatečný dosyp vzdušného svahu"107,0</t>
  </si>
  <si>
    <t>Součet</t>
  </si>
  <si>
    <t>171201101</t>
  </si>
  <si>
    <t>Uložení sypaniny do násypů  s rozprostřením sypaniny ve vrstvách a s hrubým urovnáním nezhutněných z jakýchkoliv hornin</t>
  </si>
  <si>
    <t>2011685298</t>
  </si>
  <si>
    <t>Rozprostření přebytečné zeminy</t>
  </si>
  <si>
    <t>"plocha*prům.tl."961*0,55</t>
  </si>
  <si>
    <t>181301101</t>
  </si>
  <si>
    <t>Rozprostření a urovnání ornice v rovině nebo ve svahu sklonu do 1:5 při souvislé ploše do 500 m2, tl. vrstvy do 100 mm</t>
  </si>
  <si>
    <t>1827952271</t>
  </si>
  <si>
    <t>"povrch hutněných násypů"200</t>
  </si>
  <si>
    <t>181301111</t>
  </si>
  <si>
    <t>Rozprostření a urovnání ornice v rovině nebo ve svahu sklonu do 1:5 při souvislé ploše přes 500 m2, tl. vrstvy do 100 mm</t>
  </si>
  <si>
    <t>1368377692</t>
  </si>
  <si>
    <t>"okolní terénní úpravy"961</t>
  </si>
  <si>
    <t>182301121</t>
  </si>
  <si>
    <t>Rozprostření a urovnání ornice ve svahu sklonu přes 1:5 při souvislé ploše do 500 m2, tl. vrstvy do 100 mm</t>
  </si>
  <si>
    <t>1518958864</t>
  </si>
  <si>
    <t>"svahy hutněných násypů hráze"277</t>
  </si>
  <si>
    <t>181951101</t>
  </si>
  <si>
    <t>Úprava pláně vyrovnáním výškových rozdílů  v hornině tř. 1 až 4 bez zhutnění</t>
  </si>
  <si>
    <t>-768985383</t>
  </si>
  <si>
    <t>Urovnání finálního terénu</t>
  </si>
  <si>
    <t>závěrečných okolních úprav</t>
  </si>
  <si>
    <t>"plocha"961</t>
  </si>
  <si>
    <t>181951102</t>
  </si>
  <si>
    <t>Úprava pláně vyrovnáním výškových rozdílů  v hornině tř. 1 až 4 se zhutněním</t>
  </si>
  <si>
    <t>1544920912</t>
  </si>
  <si>
    <t>Úprava dna nádrže včetně spádování</t>
  </si>
  <si>
    <t>"plocha z půdorysu"274,0</t>
  </si>
  <si>
    <t>181411121</t>
  </si>
  <si>
    <t>Založení trávníku na půdě předem připravené plochy do 1000 m2 výsevem včetně utažení lučního v rovině nebo na svahu do 1:5</t>
  </si>
  <si>
    <t>673618571</t>
  </si>
  <si>
    <t>"povrch hutněných násypů nádrže"200</t>
  </si>
  <si>
    <t>181411122</t>
  </si>
  <si>
    <t>Založení trávníku na půdě předem připravené plochy do 1000 m2 výsevem včetně utažení lučního na svahu přes 1:5 do 1:2</t>
  </si>
  <si>
    <t>1144521006</t>
  </si>
  <si>
    <t>"svahy hutněných násypů nádrže"277</t>
  </si>
  <si>
    <t>16</t>
  </si>
  <si>
    <t>M</t>
  </si>
  <si>
    <t>005724740</t>
  </si>
  <si>
    <t>osivo směs travní krajinná-svahová</t>
  </si>
  <si>
    <t>kg</t>
  </si>
  <si>
    <t>-1138631664</t>
  </si>
  <si>
    <t>Spotřeba osiva 10g/m2</t>
  </si>
  <si>
    <t>"plochy zpětného ohumusování*10/1000"1438*10/1000</t>
  </si>
  <si>
    <t>17</t>
  </si>
  <si>
    <t>182201101</t>
  </si>
  <si>
    <t>Svahování trvalých svahů do projektovaných profilů  s potřebným přemístěním výkopku při svahování násypů v jakékoliv hornině</t>
  </si>
  <si>
    <t>29651799</t>
  </si>
  <si>
    <t>Svahování hutněných násypů</t>
  </si>
  <si>
    <t>návodní svah</t>
  </si>
  <si>
    <t>"plocha*koeficient svahu"362*1,10</t>
  </si>
  <si>
    <t>vzdušný svah</t>
  </si>
  <si>
    <t>"plocha*koeficient svahu"88*1,05</t>
  </si>
  <si>
    <t>koruna násypu</t>
  </si>
  <si>
    <t>"délka*šířka"61*3</t>
  </si>
  <si>
    <t>18</t>
  </si>
  <si>
    <t>R_45972_02_01</t>
  </si>
  <si>
    <t>Třídění zeminy do hutněných násypů</t>
  </si>
  <si>
    <t>139261784</t>
  </si>
  <si>
    <t>Poznámka k položce:_x000d_
Položka zahrnuje ruční odstranění balvanů nad 100 mm ze zeminy, která bude použita do hutněného násypu na 95%</t>
  </si>
  <si>
    <t>Odstranění balvanů nad 100 mm</t>
  </si>
  <si>
    <t>Vodorovné konstrukce</t>
  </si>
  <si>
    <t>19</t>
  </si>
  <si>
    <t>463211152</t>
  </si>
  <si>
    <t>Rovnanina z lomového kamene neupraveného pro podélné i příčné objekty objemu přes 3 m3 z kamene tříděného, s urovnáním líce a vyklínováním spár úlomky kamene hmotnost jednotlivých kamenů přes 80 do 200 kg</t>
  </si>
  <si>
    <t>-1479888348</t>
  </si>
  <si>
    <t>opěrná patka v patě svahu</t>
  </si>
  <si>
    <t>"plocha řezu*délka"0,24*(5,0+5,2)</t>
  </si>
  <si>
    <t>opevnění svahu kolem požeráku</t>
  </si>
  <si>
    <t>"plocha*prům.tl.*koef. svahu*2strany"1,3*0,5*1,4*2</t>
  </si>
  <si>
    <t>20</t>
  </si>
  <si>
    <t>464531112</t>
  </si>
  <si>
    <t>Pohoz dna nebo svahů jakékoliv tloušťky  z hrubého drceného kameniva, z terénu, frakce 63 - 125 mm</t>
  </si>
  <si>
    <t>1952526184</t>
  </si>
  <si>
    <t>opevnění návodního svahu kolem požeráku</t>
  </si>
  <si>
    <t>tl. pohozu 250 mm</t>
  </si>
  <si>
    <t>"plocha z půd.*koef.svahu*tl."28*1,12*0,25</t>
  </si>
  <si>
    <t>465511127</t>
  </si>
  <si>
    <t>Dlažba z lomového kamene lomařsky upraveného  na sucho s vyklínováním kamenem, s vyplněním spár těženým kamenivem, drnem nebo ornicí s osetím, tl. kamene 200 mm</t>
  </si>
  <si>
    <t>120440692</t>
  </si>
  <si>
    <t>horní přístup k požeráku</t>
  </si>
  <si>
    <t>"plocha z půd"1,7</t>
  </si>
  <si>
    <t>opevnění dna u vtoku do požeráku</t>
  </si>
  <si>
    <t>"plocha z půd"2,7</t>
  </si>
  <si>
    <t>22</t>
  </si>
  <si>
    <t>465511327</t>
  </si>
  <si>
    <t>Dlažba z lomového kamene lomařsky upraveného  na sucho s vyklínováním kamenem, s vyplněním spár těženým kamenivem, drnem nebo ornicí s osetím, tl. kamene 300 mm</t>
  </si>
  <si>
    <t>756434156</t>
  </si>
  <si>
    <t>Opevnění nátoku</t>
  </si>
  <si>
    <t>"plocha z půd.*koef. svahu"8,5*1,1</t>
  </si>
  <si>
    <t>998</t>
  </si>
  <si>
    <t>Přesun hmot</t>
  </si>
  <si>
    <t>23</t>
  </si>
  <si>
    <t>998331011</t>
  </si>
  <si>
    <t>Přesun hmot pro nádrže  dopravní vzdálenost do 500 m</t>
  </si>
  <si>
    <t>t</t>
  </si>
  <si>
    <t>-1262224150</t>
  </si>
  <si>
    <t>045972_03 - 03_Vypouštěcí a napouštěcí zařízení</t>
  </si>
  <si>
    <t>    2 - Zakládání</t>
  </si>
  <si>
    <t>    3 - Svislé a kompletní konstrukce</t>
  </si>
  <si>
    <t>    8 - Trubní vedení</t>
  </si>
  <si>
    <t>    9 - Ostatní konstrukce a práce, bourání</t>
  </si>
  <si>
    <t>PSV - Práce a dodávky PSV</t>
  </si>
  <si>
    <t>    767 - Konstrukce zámečnické</t>
  </si>
  <si>
    <t>131201201</t>
  </si>
  <si>
    <t>Hloubení zapažených jam a zářezů  s urovnáním dna do předepsaného profilu a spádu v hornině tř. 3 do 100 m3</t>
  </si>
  <si>
    <t>1902469233</t>
  </si>
  <si>
    <t>TAB.5.2</t>
  </si>
  <si>
    <t>"jáma pro kanalizační šachtu"5,12</t>
  </si>
  <si>
    <t>"jáma pro základ požeráku"1,68</t>
  </si>
  <si>
    <t>132201201</t>
  </si>
  <si>
    <t>Hloubení zapažených i nezapažených rýh šířky přes 600 do 2 000 mm  s urovnáním dna do předepsaného profilu a spádu v hornině tř. 3 do 100 m3</t>
  </si>
  <si>
    <t>-1970805125</t>
  </si>
  <si>
    <t>"rýha pro nátokové potrubí"4,92</t>
  </si>
  <si>
    <t>"rýha pro odtokové potrubí"21,38</t>
  </si>
  <si>
    <t>"rýha pro nátokové čelo"4,05</t>
  </si>
  <si>
    <t>"rýha pro výtokové čelo"3,84</t>
  </si>
  <si>
    <t>-307000034</t>
  </si>
  <si>
    <t>Přesuny vhodných zemin do zásypů konstrukcí</t>
  </si>
  <si>
    <t>(kromě potrubí)</t>
  </si>
  <si>
    <t>TAB.5.3. Zásypy konstrukcí</t>
  </si>
  <si>
    <t>6,46</t>
  </si>
  <si>
    <t>"TAB.5.5. Zásypy z těsnicí zeminy</t>
  </si>
  <si>
    <t>5,93</t>
  </si>
  <si>
    <t>171103213</t>
  </si>
  <si>
    <t>Uložení netříděných sypanin z hornin tř. 1 až 4 do zemních hrází  pro jakoukoliv šířku koruny přívodních kanálů inundačních nebo ochranných se zhutněním do 100 % PS - koef. C s příměsí jílové hlíny přes 50 % objemu</t>
  </si>
  <si>
    <t>-1793830574</t>
  </si>
  <si>
    <t>Těsnicí obsyp odtokového potrubí</t>
  </si>
  <si>
    <t>"plocha řezu*délka"0,70*7,7</t>
  </si>
  <si>
    <t>Těsnicí obsyp kolem základu požeráku</t>
  </si>
  <si>
    <t>"plocha*výška"0,90*0,6</t>
  </si>
  <si>
    <t>174101101</t>
  </si>
  <si>
    <t>Zásyp sypaninou z jakékoliv horniny  s uložením výkopku ve vrstvách se zhutněním jam, šachet, rýh nebo kolem objektů v těchto vykopávkách</t>
  </si>
  <si>
    <t>126427156</t>
  </si>
  <si>
    <t>TAB.5.3</t>
  </si>
  <si>
    <t>použití zeminy z výkopu</t>
  </si>
  <si>
    <t>"obsyp kolem nátokového čela"2,83</t>
  </si>
  <si>
    <t>"obsyp kolem výtokového čela"2,84</t>
  </si>
  <si>
    <t>TAB.5.4</t>
  </si>
  <si>
    <t>zásyp štěrkopískem</t>
  </si>
  <si>
    <t>"obsyp kolem kanalizační šachty"3,20</t>
  </si>
  <si>
    <t>TAB.5.5</t>
  </si>
  <si>
    <t>zásypy z těsnicí jílovité zeminy z výkopu</t>
  </si>
  <si>
    <t>"obsyp kolem základu požeráku jílovitou zeminou"0,59</t>
  </si>
  <si>
    <t>"obsyp potrubí jílovitou zeminou"5,39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</si>
  <si>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</si>
  <si>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</si>
  <si>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1874175149</t>
  </si>
  <si>
    <t>Obsyp nátokového potrubí</t>
  </si>
  <si>
    <t>min. 200 nad vrchol potrubí</t>
  </si>
  <si>
    <t>max. zrnitost 30 mm</t>
  </si>
  <si>
    <t>včetně ručně provedených upevňovacích klínů</t>
  </si>
  <si>
    <t>"plocha řezu*délka"0,4*4,1</t>
  </si>
  <si>
    <t>58331200</t>
  </si>
  <si>
    <t>štěrkopísek netříděný zásypový</t>
  </si>
  <si>
    <t>-4783462</t>
  </si>
  <si>
    <t>Obsyp kolem kanalizační šachty</t>
  </si>
  <si>
    <t>"objem*obj.hmotnost"3,2*1,5</t>
  </si>
  <si>
    <t>175111109</t>
  </si>
  <si>
    <t>Obsypání potrubí ručně sypaninou z vhodných hornin tř. 1 až 4 nebo materiálem připraveným podél výkopu ve vzdálenosti do 3 m od jeho kraje, pro jakoukoliv hloubku výkopu a míru zhutnění Příplatek k ceně za prohození sypaniny sítem</t>
  </si>
  <si>
    <t>1933606232</t>
  </si>
  <si>
    <t>Příplatek za obsyp nátokového potrubí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</si>
  <si>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</si>
  <si>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</si>
  <si>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-331634577</t>
  </si>
  <si>
    <t>Zásyp rýhy odtokového potrubí nad jílovým těsněním</t>
  </si>
  <si>
    <t>"výška*šířka*délka"0,55*1,2*13,2</t>
  </si>
  <si>
    <t>Zásyp rýhy nátokového potrubí nad ručním obsypem</t>
  </si>
  <si>
    <t>"výška*šířka*délka"0,85*0,8*4,1</t>
  </si>
  <si>
    <t>Zakládání</t>
  </si>
  <si>
    <t>273322511</t>
  </si>
  <si>
    <t>Základy z betonu železového (bez výztuže) desky z betonu se zvýšenými nároky na prostředí tř. C 25/30</t>
  </si>
  <si>
    <t>-854959632</t>
  </si>
  <si>
    <t>TAB.7.1</t>
  </si>
  <si>
    <t>spodní díl základové patky</t>
  </si>
  <si>
    <t>"plocha*tl."1,82*0,20</t>
  </si>
  <si>
    <t>zabetonování spodního dílu požeráku</t>
  </si>
  <si>
    <t>"plocha*tl."1,26*0,4</t>
  </si>
  <si>
    <t>Svislé a kompletní konstrukce</t>
  </si>
  <si>
    <t>321321115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</si>
  <si>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25/30</t>
  </si>
  <si>
    <t>1948140302</t>
  </si>
  <si>
    <t>TAB.7.3. Výtokové čelo</t>
  </si>
  <si>
    <t>"plocha*tl."1,54*0,4</t>
  </si>
  <si>
    <t>"plocha otvoru*tl.-odečtení"0,03*0,4*-1</t>
  </si>
  <si>
    <t>TAB.7.4. Nátokové čelo</t>
  </si>
  <si>
    <t>"plocha*tl."2,04*0,4</t>
  </si>
  <si>
    <t>"plocha otvoru*tl.-odečtení"0,07*0,4*-1</t>
  </si>
  <si>
    <t>TAB.7.5. Obetonávka odtokového potrubí</t>
  </si>
  <si>
    <t>"podkladní beton-šířka*tl.*délka"0,6*0,1*13,15</t>
  </si>
  <si>
    <t>"horní díl-plocha řezu*délka"0,17*13,45</t>
  </si>
  <si>
    <t>321366112</t>
  </si>
  <si>
    <t>Výztuž železobetonových konstrukcí vodních staveb 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</si>
  <si>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-1807932786</t>
  </si>
  <si>
    <t>Žebírková výztuž pro spojení požeráku s patkou</t>
  </si>
  <si>
    <t>průměr 20 mm, hmotnost 2,46 kg/m</t>
  </si>
  <si>
    <t>4 ks délky 1,15m</t>
  </si>
  <si>
    <t>"počet*délka*ztrátné 30%*hm."4*1,15*1,3*2,46/1000</t>
  </si>
  <si>
    <t>321368211</t>
  </si>
  <si>
    <t>Výztuž železobetonových konstrukcí vodních staveb 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</si>
  <si>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-987488723</t>
  </si>
  <si>
    <t>KARI sítě 100/100/8, hmotnost 7,90kg/m2</t>
  </si>
  <si>
    <t>Výtokové čelo</t>
  </si>
  <si>
    <t>"plocha*2*ztrátné 20%*hm."1,30*2*1,2*0,0079</t>
  </si>
  <si>
    <t>Nátokové čelo</t>
  </si>
  <si>
    <t>"plocha*2*ztrátné 20%*hm."1,8*2*1,2*0,0079</t>
  </si>
  <si>
    <t>Obetonávka odtokového potrubí</t>
  </si>
  <si>
    <t>"spodní díl - délka v řezu*délka*ztrátné 20%*hm."0,85*13,45*1,2*0,0079</t>
  </si>
  <si>
    <t>"horní díl - délka v řezu*délka*ztrátné 20%*hm."0,96*13,45*1,2*0,0079</t>
  </si>
  <si>
    <t>321351010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</si>
  <si>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</si>
  <si>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-705583706</t>
  </si>
  <si>
    <t>"obvod*výška"3,60*1,10</t>
  </si>
  <si>
    <t>"obvod*výška"4,20*1,20</t>
  </si>
  <si>
    <t>"výška*2*délka"0,6*2*13,45</t>
  </si>
  <si>
    <t>321352010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</si>
  <si>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</si>
  <si>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-2070768343</t>
  </si>
  <si>
    <t>R_45972_03_01</t>
  </si>
  <si>
    <t>Prefabrikovaný požerák ze ŽB tř. C30/37-XF3</t>
  </si>
  <si>
    <t>m</t>
  </si>
  <si>
    <t>593857677</t>
  </si>
  <si>
    <t>Poznámka k položce:_x000d_
Položka zahrnuje výrobu, dopravu a osazení prefabrikovaného výrobku požeráku._x000d_
Součásti dodávky:_x000d_
- drážky pro dluže včetně kotevních prvků_x000d_
- vodotěsné zabudování odtokové roury DN 200_x000d_
- povrchové úpravy kovových prvků_x000d_
- armovací výztuž, závěsné úchyty_x000d_
- podrobnosti dle PD</t>
  </si>
  <si>
    <t>TAB.7.2. Požerák</t>
  </si>
  <si>
    <t>"plocha v půd. výška= 0,29*1,8"</t>
  </si>
  <si>
    <t>"výška"1,8</t>
  </si>
  <si>
    <t>451573111</t>
  </si>
  <si>
    <t>Lože pod potrubí, stoky a drobné objekty v otevřeném výkopu z písku a štěrkopísku do 63 mm</t>
  </si>
  <si>
    <t>1653924626</t>
  </si>
  <si>
    <t>pískové lože pod napouštěcí potrubí</t>
  </si>
  <si>
    <t>"tl.*šířka*délka"0,15*0,8*4</t>
  </si>
  <si>
    <t>pískové lože pod kanalizační šachtu</t>
  </si>
  <si>
    <t>"tl.*plocha"0,15*3,2</t>
  </si>
  <si>
    <t>Trubní vedení</t>
  </si>
  <si>
    <t>R_45972_03_02</t>
  </si>
  <si>
    <t>Kanalizační šachta betonová prefabrikovaná včetně poklopu</t>
  </si>
  <si>
    <t>595846677</t>
  </si>
  <si>
    <t>Poznámka k položce:_x000d_
Položka zahrnuje:_x000d_
Šachtové dno soutočné DN 300_x000d_
Přechodový konus 1000/625, výška 600 mm_x000d_
Poklop s betonovým víkem, tř. zatížení A15, bez odvětrání_x000d_
Šachtová stupadla_x000d_
Osazení šachty dle PD_x000d_
_x000d_
</t>
  </si>
  <si>
    <t>R_45972_03_03</t>
  </si>
  <si>
    <t>Montáž kanalizačního potrubí z plastu, materiál PE korugované DN 200</t>
  </si>
  <si>
    <t>-1032831178</t>
  </si>
  <si>
    <t>R_45972_03_04</t>
  </si>
  <si>
    <t>Montáž kanalizačního potrubí z plastu, materiál PE korugované DN 300</t>
  </si>
  <si>
    <t>-380533950</t>
  </si>
  <si>
    <t>R_45972_03_05</t>
  </si>
  <si>
    <t>kanalizační trouby, materiál PE korugované, DN 200, SN8, barva černá, včetně vodotěsných spojovacích systémový prvků</t>
  </si>
  <si>
    <t>1519585074</t>
  </si>
  <si>
    <t>R_45972_03_06</t>
  </si>
  <si>
    <t>kanalizační trouby, materiál PE korugované, DN 300, SN8, barva černá, včetně vodotěsných spojovacích systémový prvků</t>
  </si>
  <si>
    <t>-159799258</t>
  </si>
  <si>
    <t>R_45972_03_11</t>
  </si>
  <si>
    <t>Dodávka a montáž koncové zpětné klapky DN 200</t>
  </si>
  <si>
    <t>2086314973</t>
  </si>
  <si>
    <t>Poznámka k položce:_x000d_
Typ klapky bude límcový, pro připevnění na betonovou stěnu, viz PD</t>
  </si>
  <si>
    <t>Ostatní konstrukce a práce, bourání</t>
  </si>
  <si>
    <t>24</t>
  </si>
  <si>
    <t>934956124</t>
  </si>
  <si>
    <t>Přepadová a ochranná zařízení nádrží  dřevěná hradítka (dluže požeráku) š.150 mm, bez nátěru, s potřebným kováním z dubového dřeva, tl. 50 mm</t>
  </si>
  <si>
    <t>1923235203</t>
  </si>
  <si>
    <t>Poznámka k položce:_x000d_
Položka zahrnuje také potřebné zkosení konců a opracování dluží dle skutečných rozměrů na stavbě</t>
  </si>
  <si>
    <t>šířka dluží 200 a 150 mm - dle PD</t>
  </si>
  <si>
    <t>přední dlužová stěna</t>
  </si>
  <si>
    <t>"šířka*výška"0,545*1,0</t>
  </si>
  <si>
    <t>zadní dlužová stěna, včetně štěrbiny</t>
  </si>
  <si>
    <t>"šířka*výška"0,545*1,35</t>
  </si>
  <si>
    <t>25</t>
  </si>
  <si>
    <t>R_45972_03_09</t>
  </si>
  <si>
    <t>Přilnavostní nátěr řídkou jílovitou směsí (pačok)</t>
  </si>
  <si>
    <t>206153908</t>
  </si>
  <si>
    <t>Natření betonových ploch </t>
  </si>
  <si>
    <t>obetonávka odtokového potrubí</t>
  </si>
  <si>
    <t>"délka řezu*délka" 1,5*13,5</t>
  </si>
  <si>
    <t>stěny požeráku</t>
  </si>
  <si>
    <t>"zadní stěna+polovina bočních" 1+1</t>
  </si>
  <si>
    <t>stěny zákl. patky požeráku</t>
  </si>
  <si>
    <t>"obvod*výška"5,4*0,6</t>
  </si>
  <si>
    <t>26</t>
  </si>
  <si>
    <t>R_45972_03_10</t>
  </si>
  <si>
    <t>Úprava zrnitosti zemin</t>
  </si>
  <si>
    <t>-2135880653</t>
  </si>
  <si>
    <t>Třídění jílovité zeminy z výkopu </t>
  </si>
  <si>
    <t>pro dosažení max. zrnitosti 30 mm</t>
  </si>
  <si>
    <t>27</t>
  </si>
  <si>
    <t>R_45972_03_12</t>
  </si>
  <si>
    <t>Vodočetná lať</t>
  </si>
  <si>
    <t>-2107341220</t>
  </si>
  <si>
    <t>Poznámka k položce:_x000d_
Položka zahrnuje dodávku a osazení vodočetné latě na stěnu výpustního zařízení, včetně dodatečného provedení rysek a výškových kót hladin</t>
  </si>
  <si>
    <t>1,4</t>
  </si>
  <si>
    <t>28</t>
  </si>
  <si>
    <t>-30699351</t>
  </si>
  <si>
    <t>PSV</t>
  </si>
  <si>
    <t>Práce a dodávky PSV</t>
  </si>
  <si>
    <t>767</t>
  </si>
  <si>
    <t>Konstrukce zámečnické</t>
  </si>
  <si>
    <t>29</t>
  </si>
  <si>
    <t>R_45972_03_07</t>
  </si>
  <si>
    <t>Dodávka a montáž vtokových česlí požeráku</t>
  </si>
  <si>
    <t>1671299367</t>
  </si>
  <si>
    <t>Poznámka k položce:_x000d_
Položka zahrnuje:_x000d_
- výrobu čslí dle PD_x000d_
- povrchovou úpravu pozinkováním _x000d_
- dodávku a montáž česlí _x000d_
_x000d_
_x000d_
</t>
  </si>
  <si>
    <t>30</t>
  </si>
  <si>
    <t>R_45972_03_08</t>
  </si>
  <si>
    <t>Dodávka a montáž uzamykatelného poklopu</t>
  </si>
  <si>
    <t>1625110665</t>
  </si>
  <si>
    <t>Poznámka k položce:_x000d_
Položka zahrnuje:_x000d_
- výrobu poklopu dle PD_x000d_
- povrchovou úpravu pozinkováním _x000d_
- kotvení poklopu k požeráku, včetně vyvrtání potřebných otvorů, chemických kotev_x000d_
- kotevní prvky včetně jejich antikorozní povrchové úpravy_x000d_
- uzamykací systém_x000d_
- dodávku a montáž </t>
  </si>
  <si>
    <t>045972_04 - 04_Úpravy toku</t>
  </si>
  <si>
    <t>122201101</t>
  </si>
  <si>
    <t>Odkopávky a prokopávky nezapažené  s přehozením výkopku na vzdálenost do 3 m nebo s naložením na dopravní prostředek v hornině tř. 3 do 100 m3</t>
  </si>
  <si>
    <t>1618050136</t>
  </si>
  <si>
    <t>TAB.4.1 - Kubatury úpravy toku</t>
  </si>
  <si>
    <t>"odkopávky dna a břehů LB+PB"20,95</t>
  </si>
  <si>
    <t>TAB.4.2 - Kubatury příkopu za výtokovým čelem</t>
  </si>
  <si>
    <t>"odkopávky dna a břehů LB+PB"6,63</t>
  </si>
  <si>
    <t>611172194</t>
  </si>
  <si>
    <t>"rýhy pro založení opevnění břehů LB+PB"1,70</t>
  </si>
  <si>
    <t>Rýha pro stabilizační pas</t>
  </si>
  <si>
    <t>"délka*šířka*hloubka"2,80*0,60*0,80</t>
  </si>
  <si>
    <t>132201192</t>
  </si>
  <si>
    <t>Hloubení zapažených i nezapažených rýh šířky do 600 mm  s urovnáním dna do předepsaného profilu a spádu Příplatek k cenám za hloubení rýh v tekoucí vodě při lesnicko-technických melioracích (LTM) v hornině tř. 3 do 100 m3</t>
  </si>
  <si>
    <t>-1681825635</t>
  </si>
  <si>
    <t>Příplatek za 30%</t>
  </si>
  <si>
    <t>"rýhy pro založení opevnění břehů LB+PB"1,70*0,3</t>
  </si>
  <si>
    <t>"délka*šířka*hloubka"2,80*0,60*0,80*0,3</t>
  </si>
  <si>
    <t>2076337</t>
  </si>
  <si>
    <t>"zásyp nad opevněním LB+PB"1,60</t>
  </si>
  <si>
    <t>182101101</t>
  </si>
  <si>
    <t>Svahování trvalých svahů do projektovaných profilů  s potřebným přemístěním výkopku při svahování v zářezech v hornině tř. 1 až 4</t>
  </si>
  <si>
    <t>1443755533</t>
  </si>
  <si>
    <t>"svahování za opevněním LB+PB"54,15</t>
  </si>
  <si>
    <t>"svahování za opevněním LB+PB"8,75</t>
  </si>
  <si>
    <t>-672249447</t>
  </si>
  <si>
    <t>"svahování nad opevněním LB+PB"7,0</t>
  </si>
  <si>
    <t>"svahování nad opevněním LB+PB"3,75</t>
  </si>
  <si>
    <t>462511370</t>
  </si>
  <si>
    <t>Zához z lomového kamene neupraveného záhozového  bez proštěrkování z terénu, hmotnosti jednotlivých kamenů přes 200 do 500 kg</t>
  </si>
  <si>
    <t>-238008961</t>
  </si>
  <si>
    <t>TAB.4.1. Kubatury úpravy toku</t>
  </si>
  <si>
    <t>"opevnění břehu LB+PB"15,95</t>
  </si>
  <si>
    <t>462512270</t>
  </si>
  <si>
    <t>Zához z lomového kamene neupraveného záhozového  s proštěrkováním z terénu, hmotnosti jednotlivých kamenů do 200 kg</t>
  </si>
  <si>
    <t>-1630659882</t>
  </si>
  <si>
    <t>Opevnění dna úprav toku</t>
  </si>
  <si>
    <t>"plocha z půdorysu*tl." 8,8*0,4</t>
  </si>
  <si>
    <t>TAB.4.2 Kubatury příkopu za výtokovým čelem</t>
  </si>
  <si>
    <t>"opevnění svahu a dna"2,59</t>
  </si>
  <si>
    <t>462519003</t>
  </si>
  <si>
    <t>Zához z lomového kamene neupraveného záhozového  Příplatek k cenám za urovnání viditelných ploch záhozu z kamene, hmotnosti jednotlivých kamenů přes 200 do 500 kg</t>
  </si>
  <si>
    <t>1348431146</t>
  </si>
  <si>
    <t>Urovnání líců záhozu</t>
  </si>
  <si>
    <t>"plocha z půdorysu*koef.svahu"25,5*1,4</t>
  </si>
  <si>
    <t>R_45972_04_01</t>
  </si>
  <si>
    <t>Stabilizační pas z lomového kamene hmotnosti nad 500 kg</t>
  </si>
  <si>
    <t>29848770</t>
  </si>
  <si>
    <t>Poznámka k položce:_x000d_
Položka zahrnuje uložení kamenů na štět do půdorysného tvaru klenby proti směru toku</t>
  </si>
  <si>
    <t>Stabilizační pas pro ukončení úprav toku</t>
  </si>
  <si>
    <t>045972_VRN - VRN_Vedlejší rozpočtové náklady</t>
  </si>
  <si>
    <t>VRN - Vedlejší rozpočtové náklady</t>
  </si>
  <si>
    <t>VRN</t>
  </si>
  <si>
    <t>Vedlejší rozpočtové náklady</t>
  </si>
  <si>
    <t>R_45972_05_01</t>
  </si>
  <si>
    <t>Vytyčení a ochrana inženýrských sítí</t>
  </si>
  <si>
    <t>512</t>
  </si>
  <si>
    <t>-851048148</t>
  </si>
  <si>
    <t>Ochrana vodovodního potrubí KVAK</t>
  </si>
  <si>
    <t>R_45972_05_02</t>
  </si>
  <si>
    <t>Zřízení norné stěny při provádění úprav toku</t>
  </si>
  <si>
    <t>911303226</t>
  </si>
  <si>
    <t>R_45972_05_03</t>
  </si>
  <si>
    <t>Vytyčení stavby</t>
  </si>
  <si>
    <t>973807755</t>
  </si>
  <si>
    <t>R_45972_05_04</t>
  </si>
  <si>
    <t>Zpracování dokumentace skutečného provedení</t>
  </si>
  <si>
    <t>-790219965</t>
  </si>
  <si>
    <t>R_45972_05_05</t>
  </si>
  <si>
    <t>Zařízení staveniště - zřízení a likvidace</t>
  </si>
  <si>
    <t>-530539436</t>
  </si>
  <si>
    <t>R_45972_05_06</t>
  </si>
  <si>
    <t>Převedení tekoucí vody - čerpání, hrázkování</t>
  </si>
  <si>
    <t>516751740</t>
  </si>
  <si>
    <t>R_45972_05_07</t>
  </si>
  <si>
    <t>Zpracování plánu BOZP</t>
  </si>
  <si>
    <t>-609454441</t>
  </si>
  <si>
    <t>R_45972_05_08</t>
  </si>
  <si>
    <t>Zpracování povodňového a havarijního plánu</t>
  </si>
  <si>
    <t>1546045217</t>
  </si>
  <si>
    <t>R_45972_05_09</t>
  </si>
  <si>
    <t>Dodávka, montáž a demontáž dočasného dopravního značení</t>
  </si>
  <si>
    <t>-595848128</t>
  </si>
  <si>
    <t>R_45972_05_10</t>
  </si>
  <si>
    <t>Odborný dohled geologa</t>
  </si>
  <si>
    <t>1190032834</t>
  </si>
  <si>
    <t>Poznámka k položce:_x000d_
Položka zahrnuje odborné posouzení vhodnosti zeminy do hutněných násypů a odborné doporučení počtu pojezdů hutnícího válce na základě druhu a konzistence zeminy. Vhodnost zeminy bude odpovídat požadavům ČSN 75 2410 na homogenní hráze.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</si>
</sst>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#,##0.00"/>
    <numFmt numFmtId="166" formatCode="#,##0.00%"/>
    <numFmt numFmtId="167" formatCode="DD/MM/YYYY"/>
    <numFmt numFmtId="168" formatCode="#,##0.00000"/>
    <numFmt numFmtId="169" formatCode="@"/>
    <numFmt numFmtId="170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2"/>
      <charset val="1"/>
    </font>
    <font>
      <sz val="8"/>
      <color rgb="FF3366FF"/>
      <name val="Arial CE"/>
      <family val="2"/>
      <charset val="1"/>
    </font>
    <font>
      <b val="true"/>
      <sz val="14"/>
      <name val="Arial CE"/>
      <family val="2"/>
      <charset val="1"/>
    </font>
    <font>
      <sz val="10"/>
      <color rgb="FF969696"/>
      <name val="Arial CE"/>
      <family val="2"/>
      <charset val="1"/>
    </font>
    <font>
      <sz val="10"/>
      <name val="Arial CE"/>
      <family val="2"/>
      <charset val="1"/>
    </font>
    <font>
      <b val="true"/>
      <sz val="11"/>
      <name val="Arial CE"/>
      <family val="2"/>
      <charset val="1"/>
    </font>
    <font>
      <b val="true"/>
      <sz val="10"/>
      <name val="Arial CE"/>
      <family val="2"/>
      <charset val="1"/>
    </font>
    <font>
      <b val="true"/>
      <sz val="10"/>
      <color rgb="FF969696"/>
      <name val="Arial CE"/>
      <family val="2"/>
      <charset val="1"/>
    </font>
    <font>
      <b val="true"/>
      <sz val="12"/>
      <name val="Arial CE"/>
      <family val="2"/>
      <charset val="1"/>
    </font>
    <font>
      <b val="true"/>
      <sz val="10"/>
      <color rgb="FF464646"/>
      <name val="Arial CE"/>
      <family val="2"/>
      <charset val="1"/>
    </font>
    <font>
      <sz val="12"/>
      <color rgb="FF969696"/>
      <name val="Arial CE"/>
      <family val="2"/>
      <charset val="1"/>
    </font>
    <font>
      <sz val="9"/>
      <name val="Arial CE"/>
      <family val="2"/>
      <charset val="1"/>
    </font>
    <font>
      <sz val="9"/>
      <color rgb="FF969696"/>
      <name val="Arial CE"/>
      <family val="2"/>
      <charset val="1"/>
    </font>
    <font>
      <b val="true"/>
      <sz val="12"/>
      <color rgb="FF960000"/>
      <name val="Arial CE"/>
      <family val="2"/>
      <charset val="1"/>
    </font>
    <font>
      <sz val="12"/>
      <name val="Arial CE"/>
      <family val="2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2"/>
      <charset val="1"/>
    </font>
    <font>
      <sz val="11"/>
      <name val="Arial CE"/>
      <family val="2"/>
      <charset val="1"/>
    </font>
    <font>
      <b val="true"/>
      <sz val="11"/>
      <color rgb="FF003366"/>
      <name val="Arial CE"/>
      <family val="2"/>
      <charset val="1"/>
    </font>
    <font>
      <sz val="11"/>
      <color rgb="FF003366"/>
      <name val="Arial CE"/>
      <family val="2"/>
      <charset val="1"/>
    </font>
    <font>
      <sz val="11"/>
      <color rgb="FF969696"/>
      <name val="Arial CE"/>
      <family val="2"/>
      <charset val="1"/>
    </font>
    <font>
      <sz val="10"/>
      <color rgb="FF3366FF"/>
      <name val="Arial CE"/>
      <family val="2"/>
      <charset val="1"/>
    </font>
    <font>
      <sz val="8"/>
      <color rgb="FF969696"/>
      <name val="Arial CE"/>
      <family val="2"/>
      <charset val="1"/>
    </font>
    <font>
      <b val="true"/>
      <sz val="12"/>
      <color rgb="FF800000"/>
      <name val="Arial CE"/>
      <family val="2"/>
      <charset val="1"/>
    </font>
    <font>
      <sz val="12"/>
      <color rgb="FF003366"/>
      <name val="Arial CE"/>
      <family val="2"/>
      <charset val="1"/>
    </font>
    <font>
      <sz val="10"/>
      <color rgb="FF003366"/>
      <name val="Arial CE"/>
      <family val="2"/>
      <charset val="1"/>
    </font>
    <font>
      <sz val="8"/>
      <color rgb="FF960000"/>
      <name val="Arial CE"/>
      <family val="2"/>
      <charset val="1"/>
    </font>
    <font>
      <b val="true"/>
      <sz val="8"/>
      <name val="Arial CE"/>
      <family val="2"/>
      <charset val="1"/>
    </font>
    <font>
      <sz val="8"/>
      <color rgb="FF003366"/>
      <name val="Arial CE"/>
      <family val="2"/>
      <charset val="1"/>
    </font>
    <font>
      <sz val="8"/>
      <color rgb="FF505050"/>
      <name val="Arial CE"/>
      <family val="2"/>
      <charset val="1"/>
    </font>
    <font>
      <sz val="7"/>
      <color rgb="FF969696"/>
      <name val="Arial CE"/>
      <family val="2"/>
      <charset val="1"/>
    </font>
    <font>
      <i val="true"/>
      <sz val="7"/>
      <color rgb="FF969696"/>
      <name val="Arial CE"/>
      <family val="2"/>
      <charset val="1"/>
    </font>
    <font>
      <sz val="8"/>
      <color rgb="FF800080"/>
      <name val="Arial CE"/>
      <family val="2"/>
      <charset val="1"/>
    </font>
    <font>
      <sz val="8"/>
      <color rgb="FFFF0000"/>
      <name val="Arial CE"/>
      <family val="2"/>
      <charset val="1"/>
    </font>
    <font>
      <i val="true"/>
      <sz val="9"/>
      <color rgb="FF0000FF"/>
      <name val="Arial CE"/>
      <family val="2"/>
      <charset val="1"/>
    </font>
    <font>
      <i val="true"/>
      <sz val="8"/>
      <color rgb="FF0000FF"/>
      <name val="Arial CE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3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3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2" fillId="3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5" fillId="4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17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2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2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24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4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24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4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1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4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2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5" fillId="4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5" fillId="4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8" fontId="30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30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3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2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32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32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5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15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5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5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5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5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6" fillId="0" borderId="1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1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6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6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*unknown*" xfId="20" builtinId="8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9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0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21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22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23.png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image" Target="../media/image2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0</xdr:col>
      <xdr:colOff>312480</xdr:colOff>
      <xdr:row>1</xdr:row>
      <xdr:rowOff>123120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2700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0</xdr:col>
      <xdr:colOff>312480</xdr:colOff>
      <xdr:row>1</xdr:row>
      <xdr:rowOff>123480</xdr:rowOff>
    </xdr:to>
    <xdr:pic>
      <xdr:nvPicPr>
        <xdr:cNvPr id="1" name="Picture 1" descr=""/>
        <xdr:cNvPicPr/>
      </xdr:nvPicPr>
      <xdr:blipFill>
        <a:blip r:embed="rId1"/>
        <a:stretch/>
      </xdr:blipFill>
      <xdr:spPr>
        <a:xfrm>
          <a:off x="27000" y="0"/>
          <a:ext cx="285480" cy="2858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0</xdr:col>
      <xdr:colOff>312480</xdr:colOff>
      <xdr:row>1</xdr:row>
      <xdr:rowOff>123480</xdr:rowOff>
    </xdr:to>
    <xdr:pic>
      <xdr:nvPicPr>
        <xdr:cNvPr id="2" name="Picture 1" descr=""/>
        <xdr:cNvPicPr/>
      </xdr:nvPicPr>
      <xdr:blipFill>
        <a:blip r:embed="rId1"/>
        <a:stretch/>
      </xdr:blipFill>
      <xdr:spPr>
        <a:xfrm>
          <a:off x="27000" y="0"/>
          <a:ext cx="285480" cy="2858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0</xdr:col>
      <xdr:colOff>312480</xdr:colOff>
      <xdr:row>1</xdr:row>
      <xdr:rowOff>123480</xdr:rowOff>
    </xdr:to>
    <xdr:pic>
      <xdr:nvPicPr>
        <xdr:cNvPr id="3" name="Picture 1" descr=""/>
        <xdr:cNvPicPr/>
      </xdr:nvPicPr>
      <xdr:blipFill>
        <a:blip r:embed="rId1"/>
        <a:stretch/>
      </xdr:blipFill>
      <xdr:spPr>
        <a:xfrm>
          <a:off x="27000" y="0"/>
          <a:ext cx="285480" cy="2858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0</xdr:col>
      <xdr:colOff>312480</xdr:colOff>
      <xdr:row>1</xdr:row>
      <xdr:rowOff>123480</xdr:rowOff>
    </xdr:to>
    <xdr:pic>
      <xdr:nvPicPr>
        <xdr:cNvPr id="4" name="Picture 1" descr=""/>
        <xdr:cNvPicPr/>
      </xdr:nvPicPr>
      <xdr:blipFill>
        <a:blip r:embed="rId1"/>
        <a:stretch/>
      </xdr:blipFill>
      <xdr:spPr>
        <a:xfrm>
          <a:off x="27000" y="0"/>
          <a:ext cx="285480" cy="2858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0</xdr:col>
      <xdr:colOff>312480</xdr:colOff>
      <xdr:row>1</xdr:row>
      <xdr:rowOff>123480</xdr:rowOff>
    </xdr:to>
    <xdr:pic>
      <xdr:nvPicPr>
        <xdr:cNvPr id="5" name="Picture 1" descr=""/>
        <xdr:cNvPicPr/>
      </xdr:nvPicPr>
      <xdr:blipFill>
        <a:blip r:embed="rId1"/>
        <a:stretch/>
      </xdr:blipFill>
      <xdr:spPr>
        <a:xfrm>
          <a:off x="27000" y="0"/>
          <a:ext cx="285480" cy="2858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M101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2" min="2" style="0" width="1.67515923566879"/>
    <col collapsed="false" hidden="false" max="3" min="3" style="0" width="4.1656050955414"/>
    <col collapsed="false" hidden="false" max="33" min="4" style="0" width="2.67515923566879"/>
    <col collapsed="false" hidden="false" max="34" min="34" style="0" width="3.33757961783439"/>
    <col collapsed="false" hidden="false" max="35" min="35" style="0" width="31.6687898089172"/>
    <col collapsed="false" hidden="false" max="37" min="36" style="0" width="2.5031847133758"/>
    <col collapsed="false" hidden="false" max="39" min="39" style="0" width="3.33757961783439"/>
    <col collapsed="false" hidden="false" max="40" min="40" style="0" width="13.3375796178344"/>
    <col collapsed="false" hidden="false" max="41" min="41" style="0" width="7.5031847133758"/>
    <col collapsed="false" hidden="false" max="42" min="42" style="0" width="4.1656050955414"/>
    <col collapsed="false" hidden="true" max="43" min="43" style="0" width="0"/>
    <col collapsed="false" hidden="false" max="44" min="44" style="0" width="13.6751592356688"/>
    <col collapsed="false" hidden="true" max="56" min="45" style="0" width="0"/>
    <col collapsed="false" hidden="false" max="57" min="57" style="0" width="66.4968152866242"/>
    <col collapsed="false" hidden="false" max="70" min="58" style="0" width="8.5031847133758"/>
    <col collapsed="false" hidden="true" max="91" min="71" style="0" width="0"/>
    <col collapsed="false" hidden="false" max="1025" min="92" style="0" width="8.5031847133758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S4" s="3" t="s">
        <v>10</v>
      </c>
    </row>
    <row r="5" customFormat="false" ht="12" hidden="false" customHeight="true" outlineLevel="0" collapsed="false">
      <c r="B5" s="6"/>
      <c r="D5" s="9" t="s">
        <v>11</v>
      </c>
      <c r="K5" s="10" t="s">
        <v>12</v>
      </c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R5" s="6"/>
      <c r="BS5" s="3" t="s">
        <v>5</v>
      </c>
    </row>
    <row r="6" customFormat="false" ht="36.95" hidden="false" customHeight="true" outlineLevel="0" collapsed="false">
      <c r="B6" s="6"/>
      <c r="D6" s="11" t="s">
        <v>13</v>
      </c>
      <c r="K6" s="12" t="s">
        <v>14</v>
      </c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R6" s="6"/>
      <c r="BS6" s="3" t="s">
        <v>5</v>
      </c>
    </row>
    <row r="7" customFormat="false" ht="12" hidden="false" customHeight="true" outlineLevel="0" collapsed="false">
      <c r="B7" s="6"/>
      <c r="D7" s="13" t="s">
        <v>15</v>
      </c>
      <c r="K7" s="14"/>
      <c r="AK7" s="13" t="s">
        <v>16</v>
      </c>
      <c r="AN7" s="14"/>
      <c r="AR7" s="6"/>
      <c r="BS7" s="3" t="s">
        <v>5</v>
      </c>
    </row>
    <row r="8" customFormat="false" ht="12" hidden="false" customHeight="true" outlineLevel="0" collapsed="false">
      <c r="B8" s="6"/>
      <c r="D8" s="13" t="s">
        <v>17</v>
      </c>
      <c r="K8" s="14" t="s">
        <v>18</v>
      </c>
      <c r="AK8" s="13" t="s">
        <v>19</v>
      </c>
      <c r="AN8" s="14" t="s">
        <v>20</v>
      </c>
      <c r="AR8" s="6"/>
      <c r="BS8" s="3" t="s">
        <v>5</v>
      </c>
    </row>
    <row r="9" customFormat="false" ht="14.4" hidden="false" customHeight="true" outlineLevel="0" collapsed="false">
      <c r="B9" s="6"/>
      <c r="AR9" s="6"/>
      <c r="BS9" s="3" t="s">
        <v>5</v>
      </c>
    </row>
    <row r="10" customFormat="false" ht="12" hidden="false" customHeight="true" outlineLevel="0" collapsed="false">
      <c r="B10" s="6"/>
      <c r="D10" s="13" t="s">
        <v>21</v>
      </c>
      <c r="AK10" s="13" t="s">
        <v>22</v>
      </c>
      <c r="AN10" s="14"/>
      <c r="AR10" s="6"/>
      <c r="BS10" s="3" t="s">
        <v>5</v>
      </c>
    </row>
    <row r="11" customFormat="false" ht="18.5" hidden="false" customHeight="true" outlineLevel="0" collapsed="false">
      <c r="B11" s="6"/>
      <c r="E11" s="14" t="s">
        <v>23</v>
      </c>
      <c r="AK11" s="13" t="s">
        <v>24</v>
      </c>
      <c r="AN11" s="14"/>
      <c r="AR11" s="6"/>
      <c r="BS11" s="3" t="s">
        <v>5</v>
      </c>
    </row>
    <row r="12" customFormat="false" ht="6.95" hidden="false" customHeight="true" outlineLevel="0" collapsed="false">
      <c r="B12" s="6"/>
      <c r="AR12" s="6"/>
      <c r="BS12" s="3" t="s">
        <v>5</v>
      </c>
    </row>
    <row r="13" customFormat="false" ht="12" hidden="false" customHeight="true" outlineLevel="0" collapsed="false">
      <c r="B13" s="6"/>
      <c r="D13" s="13" t="s">
        <v>25</v>
      </c>
      <c r="AK13" s="13" t="s">
        <v>22</v>
      </c>
      <c r="AN13" s="14"/>
      <c r="AR13" s="6"/>
      <c r="BS13" s="3" t="s">
        <v>5</v>
      </c>
    </row>
    <row r="14" customFormat="false" ht="12.8" hidden="false" customHeight="false" outlineLevel="0" collapsed="false">
      <c r="B14" s="6"/>
      <c r="E14" s="14" t="s">
        <v>26</v>
      </c>
      <c r="AK14" s="13" t="s">
        <v>24</v>
      </c>
      <c r="AN14" s="14"/>
      <c r="AR14" s="6"/>
      <c r="BS14" s="3" t="s">
        <v>5</v>
      </c>
    </row>
    <row r="15" customFormat="false" ht="6.95" hidden="false" customHeight="true" outlineLevel="0" collapsed="false">
      <c r="B15" s="6"/>
      <c r="AR15" s="6"/>
      <c r="BS15" s="3" t="s">
        <v>2</v>
      </c>
    </row>
    <row r="16" customFormat="false" ht="12" hidden="false" customHeight="true" outlineLevel="0" collapsed="false">
      <c r="B16" s="6"/>
      <c r="D16" s="13" t="s">
        <v>27</v>
      </c>
      <c r="AK16" s="13" t="s">
        <v>22</v>
      </c>
      <c r="AN16" s="14"/>
      <c r="AR16" s="6"/>
      <c r="BS16" s="3" t="s">
        <v>2</v>
      </c>
    </row>
    <row r="17" customFormat="false" ht="18.5" hidden="false" customHeight="true" outlineLevel="0" collapsed="false">
      <c r="B17" s="6"/>
      <c r="E17" s="14" t="s">
        <v>28</v>
      </c>
      <c r="AK17" s="13" t="s">
        <v>24</v>
      </c>
      <c r="AN17" s="14"/>
      <c r="AR17" s="6"/>
      <c r="BS17" s="3" t="s">
        <v>29</v>
      </c>
    </row>
    <row r="18" customFormat="false" ht="6.95" hidden="false" customHeight="true" outlineLevel="0" collapsed="false">
      <c r="B18" s="6"/>
      <c r="AR18" s="6"/>
      <c r="BS18" s="3" t="s">
        <v>5</v>
      </c>
    </row>
    <row r="19" customFormat="false" ht="12" hidden="false" customHeight="true" outlineLevel="0" collapsed="false">
      <c r="B19" s="6"/>
      <c r="D19" s="13" t="s">
        <v>30</v>
      </c>
      <c r="AK19" s="13" t="s">
        <v>22</v>
      </c>
      <c r="AN19" s="14"/>
      <c r="AR19" s="6"/>
      <c r="BS19" s="3" t="s">
        <v>5</v>
      </c>
    </row>
    <row r="20" customFormat="false" ht="18.5" hidden="false" customHeight="true" outlineLevel="0" collapsed="false">
      <c r="B20" s="6"/>
      <c r="E20" s="14" t="s">
        <v>31</v>
      </c>
      <c r="AK20" s="13" t="s">
        <v>24</v>
      </c>
      <c r="AN20" s="14"/>
      <c r="AR20" s="6"/>
      <c r="BS20" s="3" t="s">
        <v>2</v>
      </c>
    </row>
    <row r="21" customFormat="false" ht="6.95" hidden="false" customHeight="true" outlineLevel="0" collapsed="false">
      <c r="B21" s="6"/>
      <c r="AR21" s="6"/>
    </row>
    <row r="22" customFormat="false" ht="12" hidden="false" customHeight="true" outlineLevel="0" collapsed="false">
      <c r="B22" s="6"/>
      <c r="D22" s="13" t="s">
        <v>32</v>
      </c>
      <c r="AR22" s="6"/>
    </row>
    <row r="23" customFormat="false" ht="16.5" hidden="false" customHeight="true" outlineLevel="0" collapsed="false">
      <c r="B23" s="6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R23" s="6"/>
    </row>
    <row r="24" customFormat="false" ht="6.95" hidden="false" customHeight="true" outlineLevel="0" collapsed="false">
      <c r="B24" s="6"/>
      <c r="AR24" s="6"/>
    </row>
    <row r="25" customFormat="false" ht="6.95" hidden="false" customHeight="true" outlineLevel="0" collapsed="false">
      <c r="B25" s="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R25" s="6"/>
    </row>
    <row r="26" s="22" customFormat="true" ht="25.9" hidden="false" customHeight="true" outlineLevel="0" collapsed="false">
      <c r="A26" s="17"/>
      <c r="B26" s="18"/>
      <c r="C26" s="17"/>
      <c r="D26" s="19" t="s">
        <v>33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1" t="n">
        <f aca="false">ROUND(AG94,2)</f>
        <v>597605.86</v>
      </c>
      <c r="AL26" s="21"/>
      <c r="AM26" s="21"/>
      <c r="AN26" s="21"/>
      <c r="AO26" s="21"/>
      <c r="AP26" s="17"/>
      <c r="AQ26" s="17"/>
      <c r="AR26" s="18"/>
      <c r="BE26" s="17"/>
    </row>
    <row r="27" customFormat="false" ht="6.95" hidden="false" customHeight="true" outlineLevel="0" collapsed="false">
      <c r="A27" s="17"/>
      <c r="B27" s="18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8"/>
      <c r="BE27" s="17"/>
    </row>
    <row r="28" customFormat="false" ht="12.8" hidden="false" customHeight="false" outlineLevel="0" collapsed="false">
      <c r="A28" s="17"/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23" t="s">
        <v>34</v>
      </c>
      <c r="M28" s="23"/>
      <c r="N28" s="23"/>
      <c r="O28" s="23"/>
      <c r="P28" s="23"/>
      <c r="Q28" s="17"/>
      <c r="R28" s="17"/>
      <c r="S28" s="17"/>
      <c r="T28" s="17"/>
      <c r="U28" s="17"/>
      <c r="V28" s="17"/>
      <c r="W28" s="23" t="s">
        <v>35</v>
      </c>
      <c r="X28" s="23"/>
      <c r="Y28" s="23"/>
      <c r="Z28" s="23"/>
      <c r="AA28" s="23"/>
      <c r="AB28" s="23"/>
      <c r="AC28" s="23"/>
      <c r="AD28" s="23"/>
      <c r="AE28" s="23"/>
      <c r="AF28" s="17"/>
      <c r="AG28" s="17"/>
      <c r="AH28" s="17"/>
      <c r="AI28" s="17"/>
      <c r="AJ28" s="17"/>
      <c r="AK28" s="23" t="s">
        <v>36</v>
      </c>
      <c r="AL28" s="23"/>
      <c r="AM28" s="23"/>
      <c r="AN28" s="23"/>
      <c r="AO28" s="23"/>
      <c r="AP28" s="17"/>
      <c r="AQ28" s="17"/>
      <c r="AR28" s="18"/>
      <c r="BE28" s="17"/>
    </row>
    <row r="29" s="24" customFormat="true" ht="14.4" hidden="false" customHeight="true" outlineLevel="0" collapsed="false">
      <c r="B29" s="25"/>
      <c r="D29" s="13" t="s">
        <v>37</v>
      </c>
      <c r="F29" s="13" t="s">
        <v>38</v>
      </c>
      <c r="L29" s="26" t="n">
        <v>0.21</v>
      </c>
      <c r="M29" s="26"/>
      <c r="N29" s="26"/>
      <c r="O29" s="26"/>
      <c r="P29" s="26"/>
      <c r="W29" s="27" t="n">
        <f aca="false">ROUND(AZ94, 2)</f>
        <v>597605.86</v>
      </c>
      <c r="X29" s="27"/>
      <c r="Y29" s="27"/>
      <c r="Z29" s="27"/>
      <c r="AA29" s="27"/>
      <c r="AB29" s="27"/>
      <c r="AC29" s="27"/>
      <c r="AD29" s="27"/>
      <c r="AE29" s="27"/>
      <c r="AK29" s="27" t="n">
        <f aca="false">ROUND(AV94, 2)</f>
        <v>125497.23</v>
      </c>
      <c r="AL29" s="27"/>
      <c r="AM29" s="27"/>
      <c r="AN29" s="27"/>
      <c r="AO29" s="27"/>
      <c r="AR29" s="25"/>
    </row>
    <row r="30" customFormat="false" ht="14.4" hidden="false" customHeight="true" outlineLevel="0" collapsed="false">
      <c r="A30" s="24"/>
      <c r="B30" s="25"/>
      <c r="C30" s="24"/>
      <c r="D30" s="24"/>
      <c r="E30" s="24"/>
      <c r="F30" s="13" t="s">
        <v>39</v>
      </c>
      <c r="G30" s="24"/>
      <c r="H30" s="24"/>
      <c r="I30" s="24"/>
      <c r="J30" s="24"/>
      <c r="K30" s="24"/>
      <c r="L30" s="26" t="n">
        <v>0.15</v>
      </c>
      <c r="M30" s="26"/>
      <c r="N30" s="26"/>
      <c r="O30" s="26"/>
      <c r="P30" s="26"/>
      <c r="Q30" s="24"/>
      <c r="R30" s="24"/>
      <c r="S30" s="24"/>
      <c r="T30" s="24"/>
      <c r="U30" s="24"/>
      <c r="V30" s="24"/>
      <c r="W30" s="27" t="n">
        <f aca="false">ROUND(BA94, 2)</f>
        <v>0</v>
      </c>
      <c r="X30" s="27"/>
      <c r="Y30" s="27"/>
      <c r="Z30" s="27"/>
      <c r="AA30" s="27"/>
      <c r="AB30" s="27"/>
      <c r="AC30" s="27"/>
      <c r="AD30" s="27"/>
      <c r="AE30" s="27"/>
      <c r="AF30" s="24"/>
      <c r="AG30" s="24"/>
      <c r="AH30" s="24"/>
      <c r="AI30" s="24"/>
      <c r="AJ30" s="24"/>
      <c r="AK30" s="27" t="n">
        <f aca="false">ROUND(AW94, 2)</f>
        <v>0</v>
      </c>
      <c r="AL30" s="27"/>
      <c r="AM30" s="27"/>
      <c r="AN30" s="27"/>
      <c r="AO30" s="27"/>
      <c r="AP30" s="24"/>
      <c r="AQ30" s="24"/>
      <c r="AR30" s="25"/>
      <c r="BE30" s="24"/>
    </row>
    <row r="31" customFormat="false" ht="14.4" hidden="true" customHeight="true" outlineLevel="0" collapsed="false">
      <c r="A31" s="24"/>
      <c r="B31" s="25"/>
      <c r="C31" s="24"/>
      <c r="D31" s="24"/>
      <c r="E31" s="24"/>
      <c r="F31" s="13" t="s">
        <v>40</v>
      </c>
      <c r="G31" s="24"/>
      <c r="H31" s="24"/>
      <c r="I31" s="24"/>
      <c r="J31" s="24"/>
      <c r="K31" s="24"/>
      <c r="L31" s="26" t="n">
        <v>0.21</v>
      </c>
      <c r="M31" s="26"/>
      <c r="N31" s="26"/>
      <c r="O31" s="26"/>
      <c r="P31" s="26"/>
      <c r="Q31" s="24"/>
      <c r="R31" s="24"/>
      <c r="S31" s="24"/>
      <c r="T31" s="24"/>
      <c r="U31" s="24"/>
      <c r="V31" s="24"/>
      <c r="W31" s="27" t="n">
        <f aca="false">ROUND(BB94, 2)</f>
        <v>0</v>
      </c>
      <c r="X31" s="27"/>
      <c r="Y31" s="27"/>
      <c r="Z31" s="27"/>
      <c r="AA31" s="27"/>
      <c r="AB31" s="27"/>
      <c r="AC31" s="27"/>
      <c r="AD31" s="27"/>
      <c r="AE31" s="27"/>
      <c r="AF31" s="24"/>
      <c r="AG31" s="24"/>
      <c r="AH31" s="24"/>
      <c r="AI31" s="24"/>
      <c r="AJ31" s="24"/>
      <c r="AK31" s="27" t="n">
        <v>0</v>
      </c>
      <c r="AL31" s="27"/>
      <c r="AM31" s="27"/>
      <c r="AN31" s="27"/>
      <c r="AO31" s="27"/>
      <c r="AP31" s="24"/>
      <c r="AQ31" s="24"/>
      <c r="AR31" s="25"/>
      <c r="BE31" s="24"/>
    </row>
    <row r="32" customFormat="false" ht="14.4" hidden="true" customHeight="true" outlineLevel="0" collapsed="false">
      <c r="A32" s="24"/>
      <c r="B32" s="25"/>
      <c r="C32" s="24"/>
      <c r="D32" s="24"/>
      <c r="E32" s="24"/>
      <c r="F32" s="13" t="s">
        <v>41</v>
      </c>
      <c r="G32" s="24"/>
      <c r="H32" s="24"/>
      <c r="I32" s="24"/>
      <c r="J32" s="24"/>
      <c r="K32" s="24"/>
      <c r="L32" s="26" t="n">
        <v>0.15</v>
      </c>
      <c r="M32" s="26"/>
      <c r="N32" s="26"/>
      <c r="O32" s="26"/>
      <c r="P32" s="26"/>
      <c r="Q32" s="24"/>
      <c r="R32" s="24"/>
      <c r="S32" s="24"/>
      <c r="T32" s="24"/>
      <c r="U32" s="24"/>
      <c r="V32" s="24"/>
      <c r="W32" s="27" t="n">
        <f aca="false">ROUND(BC94, 2)</f>
        <v>0</v>
      </c>
      <c r="X32" s="27"/>
      <c r="Y32" s="27"/>
      <c r="Z32" s="27"/>
      <c r="AA32" s="27"/>
      <c r="AB32" s="27"/>
      <c r="AC32" s="27"/>
      <c r="AD32" s="27"/>
      <c r="AE32" s="27"/>
      <c r="AF32" s="24"/>
      <c r="AG32" s="24"/>
      <c r="AH32" s="24"/>
      <c r="AI32" s="24"/>
      <c r="AJ32" s="24"/>
      <c r="AK32" s="27" t="n">
        <v>0</v>
      </c>
      <c r="AL32" s="27"/>
      <c r="AM32" s="27"/>
      <c r="AN32" s="27"/>
      <c r="AO32" s="27"/>
      <c r="AP32" s="24"/>
      <c r="AQ32" s="24"/>
      <c r="AR32" s="25"/>
      <c r="BE32" s="24"/>
    </row>
    <row r="33" customFormat="false" ht="14.4" hidden="true" customHeight="true" outlineLevel="0" collapsed="false">
      <c r="A33" s="24"/>
      <c r="B33" s="25"/>
      <c r="C33" s="24"/>
      <c r="D33" s="24"/>
      <c r="E33" s="24"/>
      <c r="F33" s="13" t="s">
        <v>42</v>
      </c>
      <c r="G33" s="24"/>
      <c r="H33" s="24"/>
      <c r="I33" s="24"/>
      <c r="J33" s="24"/>
      <c r="K33" s="24"/>
      <c r="L33" s="26" t="n">
        <v>0</v>
      </c>
      <c r="M33" s="26"/>
      <c r="N33" s="26"/>
      <c r="O33" s="26"/>
      <c r="P33" s="26"/>
      <c r="Q33" s="24"/>
      <c r="R33" s="24"/>
      <c r="S33" s="24"/>
      <c r="T33" s="24"/>
      <c r="U33" s="24"/>
      <c r="V33" s="24"/>
      <c r="W33" s="27" t="n">
        <f aca="false">ROUND(BD94, 2)</f>
        <v>0</v>
      </c>
      <c r="X33" s="27"/>
      <c r="Y33" s="27"/>
      <c r="Z33" s="27"/>
      <c r="AA33" s="27"/>
      <c r="AB33" s="27"/>
      <c r="AC33" s="27"/>
      <c r="AD33" s="27"/>
      <c r="AE33" s="27"/>
      <c r="AF33" s="24"/>
      <c r="AG33" s="24"/>
      <c r="AH33" s="24"/>
      <c r="AI33" s="24"/>
      <c r="AJ33" s="24"/>
      <c r="AK33" s="27" t="n">
        <v>0</v>
      </c>
      <c r="AL33" s="27"/>
      <c r="AM33" s="27"/>
      <c r="AN33" s="27"/>
      <c r="AO33" s="27"/>
      <c r="AP33" s="24"/>
      <c r="AQ33" s="24"/>
      <c r="AR33" s="25"/>
      <c r="BE33" s="24"/>
    </row>
    <row r="34" s="22" customFormat="true" ht="6.95" hidden="false" customHeight="true" outlineLevel="0" collapsed="false">
      <c r="A34" s="17"/>
      <c r="B34" s="1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8"/>
      <c r="BE34" s="17"/>
    </row>
    <row r="35" customFormat="false" ht="25.9" hidden="false" customHeight="true" outlineLevel="0" collapsed="false">
      <c r="A35" s="17"/>
      <c r="B35" s="18"/>
      <c r="C35" s="28"/>
      <c r="D35" s="29" t="s">
        <v>43</v>
      </c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1" t="s">
        <v>44</v>
      </c>
      <c r="U35" s="30"/>
      <c r="V35" s="30"/>
      <c r="W35" s="30"/>
      <c r="X35" s="32" t="s">
        <v>45</v>
      </c>
      <c r="Y35" s="32"/>
      <c r="Z35" s="32"/>
      <c r="AA35" s="32"/>
      <c r="AB35" s="32"/>
      <c r="AC35" s="30"/>
      <c r="AD35" s="30"/>
      <c r="AE35" s="30"/>
      <c r="AF35" s="30"/>
      <c r="AG35" s="30"/>
      <c r="AH35" s="30"/>
      <c r="AI35" s="30"/>
      <c r="AJ35" s="30"/>
      <c r="AK35" s="33" t="n">
        <f aca="false">SUM(AK26:AK33)</f>
        <v>723103.09</v>
      </c>
      <c r="AL35" s="33"/>
      <c r="AM35" s="33"/>
      <c r="AN35" s="33"/>
      <c r="AO35" s="33"/>
      <c r="AP35" s="28"/>
      <c r="AQ35" s="28"/>
      <c r="AR35" s="18"/>
      <c r="BE35" s="17"/>
    </row>
    <row r="36" customFormat="false" ht="6.95" hidden="false" customHeight="true" outlineLevel="0" collapsed="false">
      <c r="A36" s="17"/>
      <c r="B36" s="1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8"/>
      <c r="BE36" s="17"/>
    </row>
    <row r="37" customFormat="false" ht="14.4" hidden="false" customHeight="true" outlineLevel="0" collapsed="false">
      <c r="A37" s="17"/>
      <c r="B37" s="1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8"/>
      <c r="BE37" s="17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2" customFormat="true" ht="14.4" hidden="false" customHeight="true" outlineLevel="0" collapsed="false">
      <c r="B49" s="34"/>
      <c r="D49" s="35" t="s">
        <v>46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47</v>
      </c>
      <c r="AI49" s="36"/>
      <c r="AJ49" s="36"/>
      <c r="AK49" s="36"/>
      <c r="AL49" s="36"/>
      <c r="AM49" s="36"/>
      <c r="AN49" s="36"/>
      <c r="AO49" s="36"/>
      <c r="AR49" s="34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2" customFormat="true" ht="12.8" hidden="false" customHeight="false" outlineLevel="0" collapsed="false">
      <c r="A60" s="17"/>
      <c r="B60" s="18"/>
      <c r="C60" s="17"/>
      <c r="D60" s="37" t="s">
        <v>48</v>
      </c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37" t="s">
        <v>49</v>
      </c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37" t="s">
        <v>48</v>
      </c>
      <c r="AI60" s="20"/>
      <c r="AJ60" s="20"/>
      <c r="AK60" s="20"/>
      <c r="AL60" s="20"/>
      <c r="AM60" s="37" t="s">
        <v>49</v>
      </c>
      <c r="AN60" s="20"/>
      <c r="AO60" s="20"/>
      <c r="AP60" s="17"/>
      <c r="AQ60" s="17"/>
      <c r="AR60" s="18"/>
      <c r="BE60" s="17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2" customFormat="true" ht="12.8" hidden="false" customHeight="false" outlineLevel="0" collapsed="false">
      <c r="A64" s="17"/>
      <c r="B64" s="18"/>
      <c r="C64" s="17"/>
      <c r="D64" s="35" t="s">
        <v>50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5" t="s">
        <v>51</v>
      </c>
      <c r="AI64" s="38"/>
      <c r="AJ64" s="38"/>
      <c r="AK64" s="38"/>
      <c r="AL64" s="38"/>
      <c r="AM64" s="38"/>
      <c r="AN64" s="38"/>
      <c r="AO64" s="38"/>
      <c r="AP64" s="17"/>
      <c r="AQ64" s="17"/>
      <c r="AR64" s="18"/>
      <c r="BE64" s="17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2" customFormat="true" ht="12.8" hidden="false" customHeight="false" outlineLevel="0" collapsed="false">
      <c r="A75" s="17"/>
      <c r="B75" s="18"/>
      <c r="C75" s="17"/>
      <c r="D75" s="37" t="s">
        <v>48</v>
      </c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37" t="s">
        <v>49</v>
      </c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37" t="s">
        <v>48</v>
      </c>
      <c r="AI75" s="20"/>
      <c r="AJ75" s="20"/>
      <c r="AK75" s="20"/>
      <c r="AL75" s="20"/>
      <c r="AM75" s="37" t="s">
        <v>49</v>
      </c>
      <c r="AN75" s="20"/>
      <c r="AO75" s="20"/>
      <c r="AP75" s="17"/>
      <c r="AQ75" s="17"/>
      <c r="AR75" s="18"/>
      <c r="BE75" s="17"/>
    </row>
    <row r="76" customFormat="false" ht="12.8" hidden="false" customHeight="false" outlineLevel="0" collapsed="false">
      <c r="A76" s="17"/>
      <c r="B76" s="18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8"/>
      <c r="BE76" s="17"/>
    </row>
    <row r="77" customFormat="false" ht="6.95" hidden="false" customHeight="true" outlineLevel="0" collapsed="false">
      <c r="A77" s="17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18"/>
      <c r="BE77" s="17"/>
    </row>
    <row r="81" s="22" customFormat="true" ht="6.95" hidden="false" customHeight="true" outlineLevel="0" collapsed="false">
      <c r="A81" s="17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18"/>
      <c r="BE81" s="17"/>
    </row>
    <row r="82" customFormat="false" ht="24.95" hidden="false" customHeight="true" outlineLevel="0" collapsed="false">
      <c r="A82" s="17"/>
      <c r="B82" s="18"/>
      <c r="C82" s="7" t="s">
        <v>52</v>
      </c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8"/>
      <c r="BE82" s="17"/>
    </row>
    <row r="83" customFormat="false" ht="6.95" hidden="false" customHeight="true" outlineLevel="0" collapsed="false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8"/>
      <c r="BE83" s="17"/>
    </row>
    <row r="84" s="43" customFormat="true" ht="12" hidden="false" customHeight="true" outlineLevel="0" collapsed="false">
      <c r="B84" s="44"/>
      <c r="C84" s="13" t="s">
        <v>11</v>
      </c>
      <c r="L84" s="43" t="str">
        <f aca="false">K5</f>
        <v>045972_A</v>
      </c>
      <c r="AR84" s="44"/>
    </row>
    <row r="85" s="45" customFormat="true" ht="36.95" hidden="false" customHeight="true" outlineLevel="0" collapsed="false">
      <c r="B85" s="46"/>
      <c r="C85" s="47" t="s">
        <v>13</v>
      </c>
      <c r="L85" s="48" t="str">
        <f aca="false">K6</f>
        <v>PD - Technická a dopravní  infrastruktura pro 36 RD Ježník III - nádrž A</v>
      </c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R85" s="46"/>
    </row>
    <row r="86" s="22" customFormat="true" ht="6.95" hidden="false" customHeight="true" outlineLevel="0" collapsed="false">
      <c r="A86" s="17"/>
      <c r="B86" s="18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8"/>
      <c r="BE86" s="17"/>
    </row>
    <row r="87" customFormat="false" ht="12" hidden="false" customHeight="true" outlineLevel="0" collapsed="false">
      <c r="A87" s="17"/>
      <c r="B87" s="18"/>
      <c r="C87" s="13" t="s">
        <v>17</v>
      </c>
      <c r="D87" s="17"/>
      <c r="E87" s="17"/>
      <c r="F87" s="17"/>
      <c r="G87" s="17"/>
      <c r="H87" s="17"/>
      <c r="I87" s="17"/>
      <c r="J87" s="17"/>
      <c r="K87" s="17"/>
      <c r="L87" s="49" t="str">
        <f aca="false">IF(K8="","",K8)</f>
        <v>Krnov</v>
      </c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3" t="s">
        <v>19</v>
      </c>
      <c r="AJ87" s="17"/>
      <c r="AK87" s="17"/>
      <c r="AL87" s="17"/>
      <c r="AM87" s="50" t="str">
        <f aca="false">IF(AN8= "","",AN8)</f>
        <v>24. 4. 2020</v>
      </c>
      <c r="AN87" s="50"/>
      <c r="AO87" s="17"/>
      <c r="AP87" s="17"/>
      <c r="AQ87" s="17"/>
      <c r="AR87" s="18"/>
      <c r="BE87" s="17"/>
    </row>
    <row r="88" customFormat="false" ht="6.95" hidden="false" customHeight="true" outlineLevel="0" collapsed="false">
      <c r="A88" s="17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8"/>
      <c r="BE88" s="17"/>
    </row>
    <row r="89" customFormat="false" ht="15.15" hidden="false" customHeight="true" outlineLevel="0" collapsed="false">
      <c r="A89" s="17"/>
      <c r="B89" s="18"/>
      <c r="C89" s="13" t="s">
        <v>21</v>
      </c>
      <c r="D89" s="17"/>
      <c r="E89" s="17"/>
      <c r="F89" s="17"/>
      <c r="G89" s="17"/>
      <c r="H89" s="17"/>
      <c r="I89" s="17"/>
      <c r="J89" s="17"/>
      <c r="K89" s="17"/>
      <c r="L89" s="43" t="str">
        <f aca="false">IF(E11= "","",E11)</f>
        <v>Město Krnov</v>
      </c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3" t="s">
        <v>27</v>
      </c>
      <c r="AJ89" s="17"/>
      <c r="AK89" s="17"/>
      <c r="AL89" s="17"/>
      <c r="AM89" s="51" t="str">
        <f aca="false">IF(E17="","",E17)</f>
        <v>Lesprojekt Krnov, s.r.o.</v>
      </c>
      <c r="AN89" s="51"/>
      <c r="AO89" s="51"/>
      <c r="AP89" s="51"/>
      <c r="AQ89" s="17"/>
      <c r="AR89" s="18"/>
      <c r="AS89" s="52" t="s">
        <v>53</v>
      </c>
      <c r="AT89" s="52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17"/>
    </row>
    <row r="90" customFormat="false" ht="15.15" hidden="false" customHeight="true" outlineLevel="0" collapsed="false">
      <c r="A90" s="17"/>
      <c r="B90" s="18"/>
      <c r="C90" s="13" t="s">
        <v>25</v>
      </c>
      <c r="D90" s="17"/>
      <c r="E90" s="17"/>
      <c r="F90" s="17"/>
      <c r="G90" s="17"/>
      <c r="H90" s="17"/>
      <c r="I90" s="17"/>
      <c r="J90" s="17"/>
      <c r="K90" s="17"/>
      <c r="L90" s="43" t="str">
        <f aca="false">IF(E14="","",E14)</f>
        <v> </v>
      </c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3" t="s">
        <v>30</v>
      </c>
      <c r="AJ90" s="17"/>
      <c r="AK90" s="17"/>
      <c r="AL90" s="17"/>
      <c r="AM90" s="51" t="str">
        <f aca="false">IF(E20="","",E20)</f>
        <v>Ing. Vlasta Horáková</v>
      </c>
      <c r="AN90" s="51"/>
      <c r="AO90" s="51"/>
      <c r="AP90" s="51"/>
      <c r="AQ90" s="17"/>
      <c r="AR90" s="18"/>
      <c r="AS90" s="52"/>
      <c r="AT90" s="52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17"/>
    </row>
    <row r="91" customFormat="false" ht="10.8" hidden="false" customHeight="true" outlineLevel="0" collapsed="false">
      <c r="A91" s="17"/>
      <c r="B91" s="18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8"/>
      <c r="AS91" s="52"/>
      <c r="AT91" s="52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17"/>
    </row>
    <row r="92" customFormat="false" ht="29.3" hidden="false" customHeight="true" outlineLevel="0" collapsed="false">
      <c r="A92" s="17"/>
      <c r="B92" s="18"/>
      <c r="C92" s="57" t="s">
        <v>54</v>
      </c>
      <c r="D92" s="57"/>
      <c r="E92" s="57"/>
      <c r="F92" s="57"/>
      <c r="G92" s="57"/>
      <c r="H92" s="58"/>
      <c r="I92" s="59" t="s">
        <v>55</v>
      </c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60" t="s">
        <v>56</v>
      </c>
      <c r="AH92" s="60"/>
      <c r="AI92" s="60"/>
      <c r="AJ92" s="60"/>
      <c r="AK92" s="60"/>
      <c r="AL92" s="60"/>
      <c r="AM92" s="60"/>
      <c r="AN92" s="61" t="s">
        <v>57</v>
      </c>
      <c r="AO92" s="61"/>
      <c r="AP92" s="61"/>
      <c r="AQ92" s="62" t="s">
        <v>58</v>
      </c>
      <c r="AR92" s="18"/>
      <c r="AS92" s="63" t="s">
        <v>59</v>
      </c>
      <c r="AT92" s="64" t="s">
        <v>60</v>
      </c>
      <c r="AU92" s="64" t="s">
        <v>61</v>
      </c>
      <c r="AV92" s="64" t="s">
        <v>62</v>
      </c>
      <c r="AW92" s="64" t="s">
        <v>63</v>
      </c>
      <c r="AX92" s="64" t="s">
        <v>64</v>
      </c>
      <c r="AY92" s="64" t="s">
        <v>65</v>
      </c>
      <c r="AZ92" s="64" t="s">
        <v>66</v>
      </c>
      <c r="BA92" s="64" t="s">
        <v>67</v>
      </c>
      <c r="BB92" s="64" t="s">
        <v>68</v>
      </c>
      <c r="BC92" s="64" t="s">
        <v>69</v>
      </c>
      <c r="BD92" s="65" t="s">
        <v>70</v>
      </c>
      <c r="BE92" s="17"/>
    </row>
    <row r="93" customFormat="false" ht="10.8" hidden="false" customHeight="true" outlineLevel="0" collapsed="false">
      <c r="A93" s="17"/>
      <c r="B93" s="18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8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17"/>
    </row>
    <row r="94" s="69" customFormat="true" ht="32.4" hidden="false" customHeight="true" outlineLevel="0" collapsed="false">
      <c r="B94" s="70"/>
      <c r="C94" s="71" t="s">
        <v>71</v>
      </c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73" t="n">
        <f aca="false">ROUND(SUM(AG95:AG99),2)</f>
        <v>597605.86</v>
      </c>
      <c r="AH94" s="73"/>
      <c r="AI94" s="73"/>
      <c r="AJ94" s="73"/>
      <c r="AK94" s="73"/>
      <c r="AL94" s="73"/>
      <c r="AM94" s="73"/>
      <c r="AN94" s="74" t="n">
        <f aca="false">SUM(AG94,AT94)</f>
        <v>723103.09</v>
      </c>
      <c r="AO94" s="74"/>
      <c r="AP94" s="74"/>
      <c r="AQ94" s="75"/>
      <c r="AR94" s="70"/>
      <c r="AS94" s="76" t="n">
        <f aca="false">ROUND(SUM(AS95:AS99),2)</f>
        <v>0</v>
      </c>
      <c r="AT94" s="77" t="n">
        <f aca="false">ROUND(SUM(AV94:AW94),2)</f>
        <v>125497.23</v>
      </c>
      <c r="AU94" s="78" t="n">
        <f aca="false">ROUND(SUM(AU95:AU99),5)</f>
        <v>800.81479</v>
      </c>
      <c r="AV94" s="77" t="n">
        <f aca="false">ROUND(AZ94*L29,2)</f>
        <v>125497.23</v>
      </c>
      <c r="AW94" s="77" t="n">
        <f aca="false">ROUND(BA94*L30,2)</f>
        <v>0</v>
      </c>
      <c r="AX94" s="77" t="n">
        <f aca="false">ROUND(BB94*L29,2)</f>
        <v>0</v>
      </c>
      <c r="AY94" s="77" t="n">
        <f aca="false">ROUND(BC94*L30,2)</f>
        <v>0</v>
      </c>
      <c r="AZ94" s="77" t="n">
        <f aca="false">ROUND(SUM(AZ95:AZ99),2)</f>
        <v>597605.86</v>
      </c>
      <c r="BA94" s="77" t="n">
        <f aca="false">ROUND(SUM(BA95:BA99),2)</f>
        <v>0</v>
      </c>
      <c r="BB94" s="77" t="n">
        <f aca="false">ROUND(SUM(BB95:BB99),2)</f>
        <v>0</v>
      </c>
      <c r="BC94" s="77" t="n">
        <f aca="false">ROUND(SUM(BC95:BC99),2)</f>
        <v>0</v>
      </c>
      <c r="BD94" s="79" t="n">
        <f aca="false">ROUND(SUM(BD95:BD99),2)</f>
        <v>0</v>
      </c>
      <c r="BS94" s="80" t="s">
        <v>72</v>
      </c>
      <c r="BT94" s="80" t="s">
        <v>73</v>
      </c>
      <c r="BU94" s="81" t="s">
        <v>74</v>
      </c>
      <c r="BV94" s="80" t="s">
        <v>75</v>
      </c>
      <c r="BW94" s="80" t="s">
        <v>3</v>
      </c>
      <c r="BX94" s="80" t="s">
        <v>76</v>
      </c>
      <c r="CL94" s="80"/>
    </row>
    <row r="95" s="93" customFormat="true" ht="27" hidden="false" customHeight="true" outlineLevel="0" collapsed="false">
      <c r="A95" s="82" t="s">
        <v>77</v>
      </c>
      <c r="B95" s="83"/>
      <c r="C95" s="84"/>
      <c r="D95" s="85" t="s">
        <v>78</v>
      </c>
      <c r="E95" s="85"/>
      <c r="F95" s="85"/>
      <c r="G95" s="85"/>
      <c r="H95" s="85"/>
      <c r="I95" s="86"/>
      <c r="J95" s="85" t="s">
        <v>79</v>
      </c>
      <c r="K95" s="85"/>
      <c r="L95" s="85"/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7" t="n">
        <f aca="false">'045972_01 - 01_Příprava ú...'!J30</f>
        <v>44704.6</v>
      </c>
      <c r="AH95" s="87"/>
      <c r="AI95" s="87"/>
      <c r="AJ95" s="87"/>
      <c r="AK95" s="87"/>
      <c r="AL95" s="87"/>
      <c r="AM95" s="87"/>
      <c r="AN95" s="87" t="n">
        <f aca="false">SUM(AG95,AT95)</f>
        <v>54092.57</v>
      </c>
      <c r="AO95" s="87"/>
      <c r="AP95" s="87"/>
      <c r="AQ95" s="88" t="s">
        <v>80</v>
      </c>
      <c r="AR95" s="83"/>
      <c r="AS95" s="89" t="n">
        <v>0</v>
      </c>
      <c r="AT95" s="90" t="n">
        <f aca="false">ROUND(SUM(AV95:AW95),2)</f>
        <v>9387.97</v>
      </c>
      <c r="AU95" s="91" t="n">
        <f aca="false">'045972_01 - 01_Příprava ú...'!P118</f>
        <v>68.632492</v>
      </c>
      <c r="AV95" s="90" t="n">
        <f aca="false">'045972_01 - 01_Příprava ú...'!J33</f>
        <v>9387.97</v>
      </c>
      <c r="AW95" s="90" t="n">
        <f aca="false">'045972_01 - 01_Příprava ú...'!J34</f>
        <v>0</v>
      </c>
      <c r="AX95" s="90" t="n">
        <f aca="false">'045972_01 - 01_Příprava ú...'!J35</f>
        <v>0</v>
      </c>
      <c r="AY95" s="90" t="n">
        <f aca="false">'045972_01 - 01_Příprava ú...'!J36</f>
        <v>0</v>
      </c>
      <c r="AZ95" s="90" t="n">
        <f aca="false">'045972_01 - 01_Příprava ú...'!F33</f>
        <v>44704.6</v>
      </c>
      <c r="BA95" s="90" t="n">
        <f aca="false">'045972_01 - 01_Příprava ú...'!F34</f>
        <v>0</v>
      </c>
      <c r="BB95" s="90" t="n">
        <f aca="false">'045972_01 - 01_Příprava ú...'!F35</f>
        <v>0</v>
      </c>
      <c r="BC95" s="90" t="n">
        <f aca="false">'045972_01 - 01_Příprava ú...'!F36</f>
        <v>0</v>
      </c>
      <c r="BD95" s="92" t="n">
        <f aca="false">'045972_01 - 01_Příprava ú...'!F37</f>
        <v>0</v>
      </c>
      <c r="BT95" s="94" t="s">
        <v>81</v>
      </c>
      <c r="BV95" s="94" t="s">
        <v>75</v>
      </c>
      <c r="BW95" s="94" t="s">
        <v>82</v>
      </c>
      <c r="BX95" s="94" t="s">
        <v>3</v>
      </c>
      <c r="CL95" s="94"/>
      <c r="CM95" s="94" t="s">
        <v>83</v>
      </c>
    </row>
    <row r="96" s="93" customFormat="true" ht="27" hidden="false" customHeight="true" outlineLevel="0" collapsed="false">
      <c r="A96" s="82" t="s">
        <v>77</v>
      </c>
      <c r="B96" s="83"/>
      <c r="C96" s="84"/>
      <c r="D96" s="85" t="s">
        <v>84</v>
      </c>
      <c r="E96" s="85"/>
      <c r="F96" s="85"/>
      <c r="G96" s="85"/>
      <c r="H96" s="85"/>
      <c r="I96" s="86"/>
      <c r="J96" s="85" t="s">
        <v>85</v>
      </c>
      <c r="K96" s="85"/>
      <c r="L96" s="85"/>
      <c r="M96" s="85"/>
      <c r="N96" s="85"/>
      <c r="O96" s="85"/>
      <c r="P96" s="85"/>
      <c r="Q96" s="85"/>
      <c r="R96" s="85"/>
      <c r="S96" s="85"/>
      <c r="T96" s="85"/>
      <c r="U96" s="85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7" t="n">
        <f aca="false">'045972_02 - 02_Nádrž'!J30</f>
        <v>256559.18</v>
      </c>
      <c r="AH96" s="87"/>
      <c r="AI96" s="87"/>
      <c r="AJ96" s="87"/>
      <c r="AK96" s="87"/>
      <c r="AL96" s="87"/>
      <c r="AM96" s="87"/>
      <c r="AN96" s="87" t="n">
        <f aca="false">SUM(AG96,AT96)</f>
        <v>310436.61</v>
      </c>
      <c r="AO96" s="87"/>
      <c r="AP96" s="87"/>
      <c r="AQ96" s="88" t="s">
        <v>80</v>
      </c>
      <c r="AR96" s="83"/>
      <c r="AS96" s="89" t="n">
        <v>0</v>
      </c>
      <c r="AT96" s="90" t="n">
        <f aca="false">ROUND(SUM(AV96:AW96),2)</f>
        <v>53877.43</v>
      </c>
      <c r="AU96" s="91" t="n">
        <f aca="false">'045972_02 - 02_Nádrž'!P120</f>
        <v>485.353251</v>
      </c>
      <c r="AV96" s="90" t="n">
        <f aca="false">'045972_02 - 02_Nádrž'!J33</f>
        <v>53877.43</v>
      </c>
      <c r="AW96" s="90" t="n">
        <f aca="false">'045972_02 - 02_Nádrž'!J34</f>
        <v>0</v>
      </c>
      <c r="AX96" s="90" t="n">
        <f aca="false">'045972_02 - 02_Nádrž'!J35</f>
        <v>0</v>
      </c>
      <c r="AY96" s="90" t="n">
        <f aca="false">'045972_02 - 02_Nádrž'!J36</f>
        <v>0</v>
      </c>
      <c r="AZ96" s="90" t="n">
        <f aca="false">'045972_02 - 02_Nádrž'!F33</f>
        <v>256559.18</v>
      </c>
      <c r="BA96" s="90" t="n">
        <f aca="false">'045972_02 - 02_Nádrž'!F34</f>
        <v>0</v>
      </c>
      <c r="BB96" s="90" t="n">
        <f aca="false">'045972_02 - 02_Nádrž'!F35</f>
        <v>0</v>
      </c>
      <c r="BC96" s="90" t="n">
        <f aca="false">'045972_02 - 02_Nádrž'!F36</f>
        <v>0</v>
      </c>
      <c r="BD96" s="92" t="n">
        <f aca="false">'045972_02 - 02_Nádrž'!F37</f>
        <v>0</v>
      </c>
      <c r="BT96" s="94" t="s">
        <v>81</v>
      </c>
      <c r="BV96" s="94" t="s">
        <v>75</v>
      </c>
      <c r="BW96" s="94" t="s">
        <v>86</v>
      </c>
      <c r="BX96" s="94" t="s">
        <v>3</v>
      </c>
      <c r="CL96" s="94"/>
      <c r="CM96" s="94" t="s">
        <v>83</v>
      </c>
    </row>
    <row r="97" s="93" customFormat="true" ht="27" hidden="false" customHeight="true" outlineLevel="0" collapsed="false">
      <c r="A97" s="82" t="s">
        <v>77</v>
      </c>
      <c r="B97" s="83"/>
      <c r="C97" s="84"/>
      <c r="D97" s="85" t="s">
        <v>87</v>
      </c>
      <c r="E97" s="85"/>
      <c r="F97" s="85"/>
      <c r="G97" s="85"/>
      <c r="H97" s="85"/>
      <c r="I97" s="86"/>
      <c r="J97" s="85" t="s">
        <v>88</v>
      </c>
      <c r="K97" s="85"/>
      <c r="L97" s="85"/>
      <c r="M97" s="85"/>
      <c r="N97" s="85"/>
      <c r="O97" s="85"/>
      <c r="P97" s="85"/>
      <c r="Q97" s="85"/>
      <c r="R97" s="85"/>
      <c r="S97" s="85"/>
      <c r="T97" s="85"/>
      <c r="U97" s="85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7" t="n">
        <f aca="false">'045972_03 - 03_Vypouštěcí...'!J30</f>
        <v>166500.85</v>
      </c>
      <c r="AH97" s="87"/>
      <c r="AI97" s="87"/>
      <c r="AJ97" s="87"/>
      <c r="AK97" s="87"/>
      <c r="AL97" s="87"/>
      <c r="AM97" s="87"/>
      <c r="AN97" s="87" t="n">
        <f aca="false">SUM(AG97,AT97)</f>
        <v>201466.03</v>
      </c>
      <c r="AO97" s="87"/>
      <c r="AP97" s="87"/>
      <c r="AQ97" s="88" t="s">
        <v>80</v>
      </c>
      <c r="AR97" s="83"/>
      <c r="AS97" s="89" t="n">
        <v>0</v>
      </c>
      <c r="AT97" s="90" t="n">
        <f aca="false">ROUND(SUM(AV97:AW97),2)</f>
        <v>34965.18</v>
      </c>
      <c r="AU97" s="91" t="n">
        <f aca="false">'045972_03 - 03_Vypouštěcí...'!P126</f>
        <v>181.881634</v>
      </c>
      <c r="AV97" s="90" t="n">
        <f aca="false">'045972_03 - 03_Vypouštěcí...'!J33</f>
        <v>34965.18</v>
      </c>
      <c r="AW97" s="90" t="n">
        <f aca="false">'045972_03 - 03_Vypouštěcí...'!J34</f>
        <v>0</v>
      </c>
      <c r="AX97" s="90" t="n">
        <f aca="false">'045972_03 - 03_Vypouštěcí...'!J35</f>
        <v>0</v>
      </c>
      <c r="AY97" s="90" t="n">
        <f aca="false">'045972_03 - 03_Vypouštěcí...'!J36</f>
        <v>0</v>
      </c>
      <c r="AZ97" s="90" t="n">
        <f aca="false">'045972_03 - 03_Vypouštěcí...'!F33</f>
        <v>166500.85</v>
      </c>
      <c r="BA97" s="90" t="n">
        <f aca="false">'045972_03 - 03_Vypouštěcí...'!F34</f>
        <v>0</v>
      </c>
      <c r="BB97" s="90" t="n">
        <f aca="false">'045972_03 - 03_Vypouštěcí...'!F35</f>
        <v>0</v>
      </c>
      <c r="BC97" s="90" t="n">
        <f aca="false">'045972_03 - 03_Vypouštěcí...'!F36</f>
        <v>0</v>
      </c>
      <c r="BD97" s="92" t="n">
        <f aca="false">'045972_03 - 03_Vypouštěcí...'!F37</f>
        <v>0</v>
      </c>
      <c r="BT97" s="94" t="s">
        <v>81</v>
      </c>
      <c r="BV97" s="94" t="s">
        <v>75</v>
      </c>
      <c r="BW97" s="94" t="s">
        <v>89</v>
      </c>
      <c r="BX97" s="94" t="s">
        <v>3</v>
      </c>
      <c r="CL97" s="94"/>
      <c r="CM97" s="94" t="s">
        <v>83</v>
      </c>
    </row>
    <row r="98" s="93" customFormat="true" ht="27" hidden="false" customHeight="true" outlineLevel="0" collapsed="false">
      <c r="A98" s="82" t="s">
        <v>77</v>
      </c>
      <c r="B98" s="83"/>
      <c r="C98" s="84"/>
      <c r="D98" s="85" t="s">
        <v>90</v>
      </c>
      <c r="E98" s="85"/>
      <c r="F98" s="85"/>
      <c r="G98" s="85"/>
      <c r="H98" s="85"/>
      <c r="I98" s="86"/>
      <c r="J98" s="85" t="s">
        <v>91</v>
      </c>
      <c r="K98" s="85"/>
      <c r="L98" s="85"/>
      <c r="M98" s="85"/>
      <c r="N98" s="85"/>
      <c r="O98" s="85"/>
      <c r="P98" s="85"/>
      <c r="Q98" s="85"/>
      <c r="R98" s="85"/>
      <c r="S98" s="85"/>
      <c r="T98" s="85"/>
      <c r="U98" s="85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7" t="n">
        <f aca="false">'045972_04 - 04_Úpravy toku'!J30</f>
        <v>52841.23</v>
      </c>
      <c r="AH98" s="87"/>
      <c r="AI98" s="87"/>
      <c r="AJ98" s="87"/>
      <c r="AK98" s="87"/>
      <c r="AL98" s="87"/>
      <c r="AM98" s="87"/>
      <c r="AN98" s="87" t="n">
        <f aca="false">SUM(AG98,AT98)</f>
        <v>63937.89</v>
      </c>
      <c r="AO98" s="87"/>
      <c r="AP98" s="87"/>
      <c r="AQ98" s="88" t="s">
        <v>80</v>
      </c>
      <c r="AR98" s="83"/>
      <c r="AS98" s="89" t="n">
        <v>0</v>
      </c>
      <c r="AT98" s="90" t="n">
        <f aca="false">ROUND(SUM(AV98:AW98),2)</f>
        <v>11096.66</v>
      </c>
      <c r="AU98" s="91" t="n">
        <f aca="false">'045972_04 - 04_Úpravy toku'!P119</f>
        <v>64.94741</v>
      </c>
      <c r="AV98" s="90" t="n">
        <f aca="false">'045972_04 - 04_Úpravy toku'!J33</f>
        <v>11096.66</v>
      </c>
      <c r="AW98" s="90" t="n">
        <f aca="false">'045972_04 - 04_Úpravy toku'!J34</f>
        <v>0</v>
      </c>
      <c r="AX98" s="90" t="n">
        <f aca="false">'045972_04 - 04_Úpravy toku'!J35</f>
        <v>0</v>
      </c>
      <c r="AY98" s="90" t="n">
        <f aca="false">'045972_04 - 04_Úpravy toku'!J36</f>
        <v>0</v>
      </c>
      <c r="AZ98" s="90" t="n">
        <f aca="false">'045972_04 - 04_Úpravy toku'!F33</f>
        <v>52841.23</v>
      </c>
      <c r="BA98" s="90" t="n">
        <f aca="false">'045972_04 - 04_Úpravy toku'!F34</f>
        <v>0</v>
      </c>
      <c r="BB98" s="90" t="n">
        <f aca="false">'045972_04 - 04_Úpravy toku'!F35</f>
        <v>0</v>
      </c>
      <c r="BC98" s="90" t="n">
        <f aca="false">'045972_04 - 04_Úpravy toku'!F36</f>
        <v>0</v>
      </c>
      <c r="BD98" s="92" t="n">
        <f aca="false">'045972_04 - 04_Úpravy toku'!F37</f>
        <v>0</v>
      </c>
      <c r="BT98" s="94" t="s">
        <v>81</v>
      </c>
      <c r="BV98" s="94" t="s">
        <v>75</v>
      </c>
      <c r="BW98" s="94" t="s">
        <v>92</v>
      </c>
      <c r="BX98" s="94" t="s">
        <v>3</v>
      </c>
      <c r="CL98" s="94"/>
      <c r="CM98" s="94" t="s">
        <v>83</v>
      </c>
    </row>
    <row r="99" customFormat="false" ht="27" hidden="false" customHeight="true" outlineLevel="0" collapsed="false">
      <c r="A99" s="82" t="s">
        <v>77</v>
      </c>
      <c r="B99" s="83"/>
      <c r="C99" s="84"/>
      <c r="D99" s="85" t="s">
        <v>93</v>
      </c>
      <c r="E99" s="85"/>
      <c r="F99" s="85"/>
      <c r="G99" s="85"/>
      <c r="H99" s="85"/>
      <c r="I99" s="86"/>
      <c r="J99" s="85" t="s">
        <v>94</v>
      </c>
      <c r="K99" s="85"/>
      <c r="L99" s="85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7" t="n">
        <f aca="false">'045972_VRN - VRN_Vedlejší...'!J30</f>
        <v>77000</v>
      </c>
      <c r="AH99" s="87"/>
      <c r="AI99" s="87"/>
      <c r="AJ99" s="87"/>
      <c r="AK99" s="87"/>
      <c r="AL99" s="87"/>
      <c r="AM99" s="87"/>
      <c r="AN99" s="87" t="n">
        <f aca="false">SUM(AG99,AT99)</f>
        <v>93170</v>
      </c>
      <c r="AO99" s="87"/>
      <c r="AP99" s="87"/>
      <c r="AQ99" s="88" t="s">
        <v>80</v>
      </c>
      <c r="AR99" s="83"/>
      <c r="AS99" s="95" t="n">
        <v>0</v>
      </c>
      <c r="AT99" s="96" t="n">
        <f aca="false">ROUND(SUM(AV99:AW99),2)</f>
        <v>16170</v>
      </c>
      <c r="AU99" s="97" t="n">
        <f aca="false">'045972_VRN - VRN_Vedlejší...'!P117</f>
        <v>0</v>
      </c>
      <c r="AV99" s="96" t="n">
        <f aca="false">'045972_VRN - VRN_Vedlejší...'!J33</f>
        <v>16170</v>
      </c>
      <c r="AW99" s="96" t="n">
        <f aca="false">'045972_VRN - VRN_Vedlejší...'!J34</f>
        <v>0</v>
      </c>
      <c r="AX99" s="96" t="n">
        <f aca="false">'045972_VRN - VRN_Vedlejší...'!J35</f>
        <v>0</v>
      </c>
      <c r="AY99" s="96" t="n">
        <f aca="false">'045972_VRN - VRN_Vedlejší...'!J36</f>
        <v>0</v>
      </c>
      <c r="AZ99" s="96" t="n">
        <f aca="false">'045972_VRN - VRN_Vedlejší...'!F33</f>
        <v>77000</v>
      </c>
      <c r="BA99" s="96" t="n">
        <f aca="false">'045972_VRN - VRN_Vedlejší...'!F34</f>
        <v>0</v>
      </c>
      <c r="BB99" s="96" t="n">
        <f aca="false">'045972_VRN - VRN_Vedlejší...'!F35</f>
        <v>0</v>
      </c>
      <c r="BC99" s="96" t="n">
        <f aca="false">'045972_VRN - VRN_Vedlejší...'!F36</f>
        <v>0</v>
      </c>
      <c r="BD99" s="98" t="n">
        <f aca="false">'045972_VRN - VRN_Vedlejší...'!F37</f>
        <v>0</v>
      </c>
      <c r="BE99" s="93"/>
      <c r="BT99" s="94" t="s">
        <v>81</v>
      </c>
      <c r="BV99" s="94" t="s">
        <v>75</v>
      </c>
      <c r="BW99" s="94" t="s">
        <v>95</v>
      </c>
      <c r="BX99" s="94" t="s">
        <v>3</v>
      </c>
      <c r="CL99" s="94"/>
      <c r="CM99" s="94" t="s">
        <v>83</v>
      </c>
    </row>
    <row r="100" s="22" customFormat="true" ht="30" hidden="false" customHeight="true" outlineLevel="0" collapsed="false">
      <c r="A100" s="17"/>
      <c r="B100" s="18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8"/>
      <c r="AS100" s="17"/>
      <c r="AT100" s="17"/>
      <c r="AU100" s="17"/>
      <c r="AV100" s="17"/>
      <c r="AW100" s="17"/>
      <c r="AX100" s="17"/>
      <c r="AY100" s="17"/>
      <c r="AZ100" s="17"/>
      <c r="BA100" s="17"/>
      <c r="BB100" s="17"/>
      <c r="BC100" s="17"/>
      <c r="BD100" s="17"/>
      <c r="BE100" s="17"/>
    </row>
    <row r="101" customFormat="false" ht="6.95" hidden="false" customHeight="true" outlineLevel="0" collapsed="false">
      <c r="A101" s="17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18"/>
      <c r="AS101" s="17"/>
      <c r="AT101" s="17"/>
      <c r="AU101" s="17"/>
      <c r="AV101" s="17"/>
      <c r="AW101" s="17"/>
      <c r="AX101" s="17"/>
      <c r="AY101" s="17"/>
      <c r="AZ101" s="17"/>
      <c r="BA101" s="17"/>
      <c r="BB101" s="17"/>
      <c r="BC101" s="17"/>
      <c r="BD101" s="17"/>
      <c r="BE101" s="17"/>
    </row>
  </sheetData>
  <mergeCells count="56">
    <mergeCell ref="AR2:BE2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  <mergeCell ref="D96:H96"/>
    <mergeCell ref="J96:AF96"/>
    <mergeCell ref="AG96:AM96"/>
    <mergeCell ref="AN96:AP96"/>
    <mergeCell ref="D97:H97"/>
    <mergeCell ref="J97:AF97"/>
    <mergeCell ref="AG97:AM97"/>
    <mergeCell ref="AN97:AP97"/>
    <mergeCell ref="D98:H98"/>
    <mergeCell ref="J98:AF98"/>
    <mergeCell ref="AG98:AM98"/>
    <mergeCell ref="AN98:AP98"/>
    <mergeCell ref="D99:H99"/>
    <mergeCell ref="J99:AF99"/>
    <mergeCell ref="AG99:AM99"/>
    <mergeCell ref="AN99:AP99"/>
  </mergeCells>
  <hyperlinks>
    <hyperlink ref="A95" location="'045972_01 - 01_Příprava ú!..'.C2" display="/"/>
    <hyperlink ref="A96" location="'045972_02 - 02_Nádrž'!C2" display="/"/>
    <hyperlink ref="A97" location="'045972_03 - 03_Vypouštěcí!..'.C2" display="/"/>
    <hyperlink ref="A98" location="'045972_04 - 04_Úpravy toku'!C2" display="/"/>
    <hyperlink ref="A99" location="'045972_VRN - VRN_Vedlejší!..'.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M152"/>
  <sheetViews>
    <sheetView windowProtection="false" showFormulas="false" showGridLines="false" showRowColHeaders="true" showZeros="true" rightToLeft="false" tabSelected="false" showOutlineSymbols="true" defaultGridColor="true" view="normal" topLeftCell="A135" colorId="64" zoomScale="100" zoomScaleNormal="100" zoomScalePageLayoutView="100" workbookViewId="0">
      <selection pane="topLeft" activeCell="Z150" activeCellId="0" sqref="Z150"/>
    </sheetView>
  </sheetViews>
  <sheetFormatPr defaultRowHeight="12.8"/>
  <cols>
    <col collapsed="false" hidden="false" max="2" min="2" style="0" width="1.67515923566879"/>
    <col collapsed="false" hidden="false" max="3" min="3" style="0" width="4.1656050955414"/>
    <col collapsed="false" hidden="false" max="4" min="4" style="0" width="4.3375796178344"/>
    <col collapsed="false" hidden="false" max="5" min="5" style="0" width="17.1656050955414"/>
    <col collapsed="false" hidden="false" max="6" min="6" style="0" width="50.828025477707"/>
    <col collapsed="false" hidden="false" max="7" min="7" style="0" width="10.031847133758"/>
    <col collapsed="false" hidden="false" max="8" min="8" style="0" width="11.5031847133758"/>
    <col collapsed="false" hidden="false" max="11" min="9" style="0" width="20.1656050955414"/>
    <col collapsed="false" hidden="false" max="12" min="12" style="0" width="9.3375796178344"/>
    <col collapsed="false" hidden="true" max="21" min="13" style="0" width="0"/>
    <col collapsed="false" hidden="false" max="22" min="22" style="0" width="12.3375796178344"/>
    <col collapsed="false" hidden="false" max="23" min="23" style="0" width="16.3375796178344"/>
    <col collapsed="false" hidden="false" max="24" min="24" style="0" width="12.3375796178344"/>
    <col collapsed="false" hidden="false" max="25" min="25" style="0" width="15"/>
    <col collapsed="false" hidden="false" max="26" min="26" style="0" width="11"/>
    <col collapsed="false" hidden="false" max="27" min="27" style="0" width="15"/>
    <col collapsed="false" hidden="false" max="28" min="28" style="0" width="16.3375796178344"/>
    <col collapsed="false" hidden="false" max="29" min="29" style="0" width="11"/>
    <col collapsed="false" hidden="false" max="30" min="30" style="0" width="15"/>
    <col collapsed="false" hidden="false" max="31" min="31" style="0" width="16.3375796178344"/>
    <col collapsed="false" hidden="false" max="43" min="32" style="0" width="8.5031847133758"/>
    <col collapsed="false" hidden="true" max="65" min="44" style="0" width="0"/>
    <col collapsed="false" hidden="false" max="1025" min="66" style="0" width="8.5031847133758"/>
  </cols>
  <sheetData>
    <row r="1" customFormat="false" ht="12.8" hidden="false" customHeight="false" outlineLevel="0" collapsed="false">
      <c r="A1" s="99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82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83</v>
      </c>
    </row>
    <row r="4" customFormat="false" ht="24.95" hidden="false" customHeight="true" outlineLevel="0" collapsed="false">
      <c r="B4" s="6"/>
      <c r="D4" s="7" t="s">
        <v>96</v>
      </c>
      <c r="L4" s="6"/>
      <c r="M4" s="100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3" t="s">
        <v>13</v>
      </c>
      <c r="L6" s="6"/>
    </row>
    <row r="7" customFormat="false" ht="25.5" hidden="false" customHeight="true" outlineLevel="0" collapsed="false">
      <c r="B7" s="6"/>
      <c r="E7" s="101" t="str">
        <f aca="false">'Rekapitulace stavby'!K6</f>
        <v>PD - Technická a dopravní  infrastruktura pro 36 RD Ježník III - nádrž A</v>
      </c>
      <c r="F7" s="101"/>
      <c r="G7" s="101"/>
      <c r="H7" s="101"/>
      <c r="L7" s="6"/>
    </row>
    <row r="8" s="22" customFormat="true" ht="12" hidden="false" customHeight="true" outlineLevel="0" collapsed="false">
      <c r="A8" s="17"/>
      <c r="B8" s="18"/>
      <c r="C8" s="17"/>
      <c r="D8" s="13" t="s">
        <v>97</v>
      </c>
      <c r="E8" s="17"/>
      <c r="F8" s="17"/>
      <c r="G8" s="17"/>
      <c r="H8" s="17"/>
      <c r="I8" s="17"/>
      <c r="J8" s="17"/>
      <c r="K8" s="17"/>
      <c r="L8" s="34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="22" customFormat="true" ht="16.5" hidden="false" customHeight="true" outlineLevel="0" collapsed="false">
      <c r="A9" s="17"/>
      <c r="B9" s="18"/>
      <c r="C9" s="17"/>
      <c r="D9" s="17"/>
      <c r="E9" s="48" t="s">
        <v>98</v>
      </c>
      <c r="F9" s="48"/>
      <c r="G9" s="48"/>
      <c r="H9" s="48"/>
      <c r="I9" s="17"/>
      <c r="J9" s="17"/>
      <c r="K9" s="17"/>
      <c r="L9" s="34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="22" customFormat="true" ht="12.8" hidden="false" customHeight="false" outlineLevel="0" collapsed="false">
      <c r="A10" s="17"/>
      <c r="B10" s="18"/>
      <c r="C10" s="17"/>
      <c r="D10" s="17"/>
      <c r="E10" s="17"/>
      <c r="F10" s="17"/>
      <c r="G10" s="17"/>
      <c r="H10" s="17"/>
      <c r="I10" s="17"/>
      <c r="J10" s="17"/>
      <c r="K10" s="17"/>
      <c r="L10" s="34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customFormat="false" ht="12" hidden="false" customHeight="true" outlineLevel="0" collapsed="false">
      <c r="A11" s="17"/>
      <c r="B11" s="18"/>
      <c r="C11" s="17"/>
      <c r="D11" s="13" t="s">
        <v>15</v>
      </c>
      <c r="E11" s="17"/>
      <c r="F11" s="14"/>
      <c r="G11" s="17"/>
      <c r="H11" s="17"/>
      <c r="I11" s="13" t="s">
        <v>16</v>
      </c>
      <c r="J11" s="14"/>
      <c r="K11" s="17"/>
      <c r="L11" s="34"/>
      <c r="M11" s="22"/>
      <c r="N11" s="22"/>
      <c r="O11" s="22"/>
      <c r="P11" s="22"/>
      <c r="Q11" s="22"/>
      <c r="R11" s="22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customFormat="false" ht="12" hidden="false" customHeight="true" outlineLevel="0" collapsed="false">
      <c r="A12" s="17"/>
      <c r="B12" s="18"/>
      <c r="C12" s="17"/>
      <c r="D12" s="13" t="s">
        <v>17</v>
      </c>
      <c r="E12" s="17"/>
      <c r="F12" s="14" t="s">
        <v>18</v>
      </c>
      <c r="G12" s="17"/>
      <c r="H12" s="17"/>
      <c r="I12" s="13" t="s">
        <v>19</v>
      </c>
      <c r="J12" s="102" t="str">
        <f aca="false">'Rekapitulace stavby'!AN8</f>
        <v>24. 4. 2020</v>
      </c>
      <c r="K12" s="17"/>
      <c r="L12" s="34"/>
      <c r="M12" s="22"/>
      <c r="N12" s="22"/>
      <c r="O12" s="22"/>
      <c r="P12" s="22"/>
      <c r="Q12" s="22"/>
      <c r="R12" s="22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customFormat="false" ht="10.8" hidden="false" customHeight="true" outlineLevel="0" collapsed="false">
      <c r="A13" s="17"/>
      <c r="B13" s="18"/>
      <c r="C13" s="17"/>
      <c r="D13" s="17"/>
      <c r="E13" s="17"/>
      <c r="F13" s="17"/>
      <c r="G13" s="17"/>
      <c r="H13" s="17"/>
      <c r="I13" s="17"/>
      <c r="J13" s="17"/>
      <c r="K13" s="17"/>
      <c r="L13" s="34"/>
      <c r="M13" s="22"/>
      <c r="N13" s="22"/>
      <c r="O13" s="22"/>
      <c r="P13" s="22"/>
      <c r="Q13" s="22"/>
      <c r="R13" s="22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customFormat="false" ht="12" hidden="false" customHeight="true" outlineLevel="0" collapsed="false">
      <c r="A14" s="17"/>
      <c r="B14" s="18"/>
      <c r="C14" s="17"/>
      <c r="D14" s="13" t="s">
        <v>21</v>
      </c>
      <c r="E14" s="17"/>
      <c r="F14" s="17"/>
      <c r="G14" s="17"/>
      <c r="H14" s="17"/>
      <c r="I14" s="13" t="s">
        <v>22</v>
      </c>
      <c r="J14" s="14"/>
      <c r="K14" s="17"/>
      <c r="L14" s="34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customFormat="false" ht="18" hidden="false" customHeight="true" outlineLevel="0" collapsed="false">
      <c r="A15" s="17"/>
      <c r="B15" s="18"/>
      <c r="C15" s="17"/>
      <c r="D15" s="17"/>
      <c r="E15" s="14" t="s">
        <v>23</v>
      </c>
      <c r="F15" s="17"/>
      <c r="G15" s="17"/>
      <c r="H15" s="17"/>
      <c r="I15" s="13" t="s">
        <v>24</v>
      </c>
      <c r="J15" s="14"/>
      <c r="K15" s="17"/>
      <c r="L15" s="34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customFormat="false" ht="6.95" hidden="false" customHeight="true" outlineLevel="0" collapsed="false">
      <c r="A16" s="17"/>
      <c r="B16" s="18"/>
      <c r="C16" s="17"/>
      <c r="D16" s="17"/>
      <c r="E16" s="17"/>
      <c r="F16" s="17"/>
      <c r="G16" s="17"/>
      <c r="H16" s="17"/>
      <c r="I16" s="17"/>
      <c r="J16" s="17"/>
      <c r="K16" s="17"/>
      <c r="L16" s="34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customFormat="false" ht="12" hidden="false" customHeight="true" outlineLevel="0" collapsed="false">
      <c r="A17" s="17"/>
      <c r="B17" s="18"/>
      <c r="C17" s="17"/>
      <c r="D17" s="13" t="s">
        <v>25</v>
      </c>
      <c r="E17" s="17"/>
      <c r="F17" s="17"/>
      <c r="G17" s="17"/>
      <c r="H17" s="17"/>
      <c r="I17" s="13" t="s">
        <v>22</v>
      </c>
      <c r="J17" s="14" t="n">
        <f aca="false">'Rekapitulace stavby'!AN13</f>
        <v>0</v>
      </c>
      <c r="K17" s="17"/>
      <c r="L17" s="34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customFormat="false" ht="18" hidden="false" customHeight="true" outlineLevel="0" collapsed="false">
      <c r="A18" s="17"/>
      <c r="B18" s="18"/>
      <c r="C18" s="17"/>
      <c r="D18" s="17"/>
      <c r="E18" s="10" t="str">
        <f aca="false">'Rekapitulace stavby'!E14</f>
        <v> </v>
      </c>
      <c r="F18" s="10"/>
      <c r="G18" s="10"/>
      <c r="H18" s="10"/>
      <c r="I18" s="13" t="s">
        <v>24</v>
      </c>
      <c r="J18" s="14" t="n">
        <f aca="false">'Rekapitulace stavby'!AN14</f>
        <v>0</v>
      </c>
      <c r="K18" s="17"/>
      <c r="L18" s="34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customFormat="false" ht="6.95" hidden="false" customHeight="true" outlineLevel="0" collapsed="false">
      <c r="A19" s="17"/>
      <c r="B19" s="18"/>
      <c r="C19" s="17"/>
      <c r="D19" s="17"/>
      <c r="E19" s="17"/>
      <c r="F19" s="17"/>
      <c r="G19" s="17"/>
      <c r="H19" s="17"/>
      <c r="I19" s="17"/>
      <c r="J19" s="17"/>
      <c r="K19" s="17"/>
      <c r="L19" s="34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customFormat="false" ht="12" hidden="false" customHeight="true" outlineLevel="0" collapsed="false">
      <c r="A20" s="17"/>
      <c r="B20" s="18"/>
      <c r="C20" s="17"/>
      <c r="D20" s="13" t="s">
        <v>27</v>
      </c>
      <c r="E20" s="17"/>
      <c r="F20" s="17"/>
      <c r="G20" s="17"/>
      <c r="H20" s="17"/>
      <c r="I20" s="13" t="s">
        <v>22</v>
      </c>
      <c r="J20" s="14"/>
      <c r="K20" s="17"/>
      <c r="L20" s="34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customFormat="false" ht="18" hidden="false" customHeight="true" outlineLevel="0" collapsed="false">
      <c r="A21" s="17"/>
      <c r="B21" s="18"/>
      <c r="C21" s="17"/>
      <c r="D21" s="17"/>
      <c r="E21" s="14" t="s">
        <v>28</v>
      </c>
      <c r="F21" s="17"/>
      <c r="G21" s="17"/>
      <c r="H21" s="17"/>
      <c r="I21" s="13" t="s">
        <v>24</v>
      </c>
      <c r="J21" s="14"/>
      <c r="K21" s="17"/>
      <c r="L21" s="34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customFormat="false" ht="6.95" hidden="false" customHeight="true" outlineLevel="0" collapsed="false">
      <c r="A22" s="17"/>
      <c r="B22" s="18"/>
      <c r="C22" s="17"/>
      <c r="D22" s="17"/>
      <c r="E22" s="17"/>
      <c r="F22" s="17"/>
      <c r="G22" s="17"/>
      <c r="H22" s="17"/>
      <c r="I22" s="17"/>
      <c r="J22" s="17"/>
      <c r="K22" s="17"/>
      <c r="L22" s="34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customFormat="false" ht="12" hidden="false" customHeight="true" outlineLevel="0" collapsed="false">
      <c r="A23" s="17"/>
      <c r="B23" s="18"/>
      <c r="C23" s="17"/>
      <c r="D23" s="13" t="s">
        <v>30</v>
      </c>
      <c r="E23" s="17"/>
      <c r="F23" s="17"/>
      <c r="G23" s="17"/>
      <c r="H23" s="17"/>
      <c r="I23" s="13" t="s">
        <v>22</v>
      </c>
      <c r="J23" s="14"/>
      <c r="K23" s="17"/>
      <c r="L23" s="34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customFormat="false" ht="18" hidden="false" customHeight="true" outlineLevel="0" collapsed="false">
      <c r="A24" s="17"/>
      <c r="B24" s="18"/>
      <c r="C24" s="17"/>
      <c r="D24" s="17"/>
      <c r="E24" s="14" t="s">
        <v>31</v>
      </c>
      <c r="F24" s="17"/>
      <c r="G24" s="17"/>
      <c r="H24" s="17"/>
      <c r="I24" s="13" t="s">
        <v>24</v>
      </c>
      <c r="J24" s="14"/>
      <c r="K24" s="17"/>
      <c r="L24" s="34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customFormat="false" ht="6.95" hidden="false" customHeight="true" outlineLevel="0" collapsed="false">
      <c r="A25" s="17"/>
      <c r="B25" s="18"/>
      <c r="C25" s="17"/>
      <c r="D25" s="17"/>
      <c r="E25" s="17"/>
      <c r="F25" s="17"/>
      <c r="G25" s="17"/>
      <c r="H25" s="17"/>
      <c r="I25" s="17"/>
      <c r="J25" s="17"/>
      <c r="K25" s="17"/>
      <c r="L25" s="34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customFormat="false" ht="12" hidden="false" customHeight="true" outlineLevel="0" collapsed="false">
      <c r="A26" s="17"/>
      <c r="B26" s="18"/>
      <c r="C26" s="17"/>
      <c r="D26" s="13" t="s">
        <v>32</v>
      </c>
      <c r="E26" s="17"/>
      <c r="F26" s="17"/>
      <c r="G26" s="17"/>
      <c r="H26" s="17"/>
      <c r="I26" s="17"/>
      <c r="J26" s="17"/>
      <c r="K26" s="17"/>
      <c r="L26" s="34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="106" customFormat="true" ht="16.5" hidden="false" customHeight="true" outlineLevel="0" collapsed="false">
      <c r="A27" s="103"/>
      <c r="B27" s="104"/>
      <c r="C27" s="103"/>
      <c r="D27" s="103"/>
      <c r="E27" s="15"/>
      <c r="F27" s="15"/>
      <c r="G27" s="15"/>
      <c r="H27" s="15"/>
      <c r="I27" s="103"/>
      <c r="J27" s="103"/>
      <c r="K27" s="103"/>
      <c r="L27" s="105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</row>
    <row r="28" s="22" customFormat="true" ht="6.95" hidden="false" customHeight="true" outlineLevel="0" collapsed="false">
      <c r="A28" s="17"/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34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customFormat="false" ht="6.95" hidden="false" customHeight="true" outlineLevel="0" collapsed="false">
      <c r="A29" s="17"/>
      <c r="B29" s="18"/>
      <c r="C29" s="17"/>
      <c r="D29" s="67"/>
      <c r="E29" s="67"/>
      <c r="F29" s="67"/>
      <c r="G29" s="67"/>
      <c r="H29" s="67"/>
      <c r="I29" s="67"/>
      <c r="J29" s="67"/>
      <c r="K29" s="67"/>
      <c r="L29" s="34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customFormat="false" ht="25.45" hidden="false" customHeight="true" outlineLevel="0" collapsed="false">
      <c r="A30" s="17"/>
      <c r="B30" s="18"/>
      <c r="C30" s="17"/>
      <c r="D30" s="107" t="s">
        <v>33</v>
      </c>
      <c r="E30" s="17"/>
      <c r="F30" s="17"/>
      <c r="G30" s="17"/>
      <c r="H30" s="17"/>
      <c r="I30" s="17"/>
      <c r="J30" s="108" t="n">
        <f aca="false">ROUND(J118, 2)</f>
        <v>44704.6</v>
      </c>
      <c r="K30" s="17"/>
      <c r="L30" s="34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customFormat="false" ht="6.95" hidden="false" customHeight="true" outlineLevel="0" collapsed="false">
      <c r="A31" s="17"/>
      <c r="B31" s="18"/>
      <c r="C31" s="17"/>
      <c r="D31" s="67"/>
      <c r="E31" s="67"/>
      <c r="F31" s="67"/>
      <c r="G31" s="67"/>
      <c r="H31" s="67"/>
      <c r="I31" s="67"/>
      <c r="J31" s="67"/>
      <c r="K31" s="67"/>
      <c r="L31" s="34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customFormat="false" ht="14.4" hidden="false" customHeight="true" outlineLevel="0" collapsed="false">
      <c r="A32" s="17"/>
      <c r="B32" s="18"/>
      <c r="C32" s="17"/>
      <c r="D32" s="17"/>
      <c r="E32" s="17"/>
      <c r="F32" s="109" t="s">
        <v>35</v>
      </c>
      <c r="G32" s="17"/>
      <c r="H32" s="17"/>
      <c r="I32" s="109" t="s">
        <v>34</v>
      </c>
      <c r="J32" s="109" t="s">
        <v>36</v>
      </c>
      <c r="K32" s="17"/>
      <c r="L32" s="34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customFormat="false" ht="14.4" hidden="false" customHeight="true" outlineLevel="0" collapsed="false">
      <c r="A33" s="17"/>
      <c r="B33" s="18"/>
      <c r="C33" s="17"/>
      <c r="D33" s="110" t="s">
        <v>37</v>
      </c>
      <c r="E33" s="13" t="s">
        <v>38</v>
      </c>
      <c r="F33" s="111" t="n">
        <f aca="false">ROUND((SUM(BE118:BE151)),  2)</f>
        <v>44704.6</v>
      </c>
      <c r="G33" s="17"/>
      <c r="H33" s="17"/>
      <c r="I33" s="112" t="n">
        <v>0.21</v>
      </c>
      <c r="J33" s="111" t="n">
        <f aca="false">ROUND(((SUM(BE118:BE151))*I33),  2)</f>
        <v>9387.97</v>
      </c>
      <c r="K33" s="17"/>
      <c r="L33" s="34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customFormat="false" ht="14.4" hidden="false" customHeight="true" outlineLevel="0" collapsed="false">
      <c r="A34" s="17"/>
      <c r="B34" s="18"/>
      <c r="C34" s="17"/>
      <c r="D34" s="17"/>
      <c r="E34" s="13" t="s">
        <v>39</v>
      </c>
      <c r="F34" s="111" t="n">
        <f aca="false">ROUND((SUM(BF118:BF151)),  2)</f>
        <v>0</v>
      </c>
      <c r="G34" s="17"/>
      <c r="H34" s="17"/>
      <c r="I34" s="112" t="n">
        <v>0.15</v>
      </c>
      <c r="J34" s="111" t="n">
        <f aca="false">ROUND(((SUM(BF118:BF151))*I34),  2)</f>
        <v>0</v>
      </c>
      <c r="K34" s="17"/>
      <c r="L34" s="34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customFormat="false" ht="14.4" hidden="true" customHeight="true" outlineLevel="0" collapsed="false">
      <c r="A35" s="17"/>
      <c r="B35" s="18"/>
      <c r="C35" s="17"/>
      <c r="D35" s="17"/>
      <c r="E35" s="13" t="s">
        <v>40</v>
      </c>
      <c r="F35" s="111" t="n">
        <f aca="false">ROUND((SUM(BG118:BG151)),  2)</f>
        <v>0</v>
      </c>
      <c r="G35" s="17"/>
      <c r="H35" s="17"/>
      <c r="I35" s="112" t="n">
        <v>0.21</v>
      </c>
      <c r="J35" s="111" t="n">
        <f aca="false">0</f>
        <v>0</v>
      </c>
      <c r="K35" s="17"/>
      <c r="L35" s="34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customFormat="false" ht="14.4" hidden="true" customHeight="true" outlineLevel="0" collapsed="false">
      <c r="A36" s="17"/>
      <c r="B36" s="18"/>
      <c r="C36" s="17"/>
      <c r="D36" s="17"/>
      <c r="E36" s="13" t="s">
        <v>41</v>
      </c>
      <c r="F36" s="111" t="n">
        <f aca="false">ROUND((SUM(BH118:BH151)),  2)</f>
        <v>0</v>
      </c>
      <c r="G36" s="17"/>
      <c r="H36" s="17"/>
      <c r="I36" s="112" t="n">
        <v>0.15</v>
      </c>
      <c r="J36" s="111" t="n">
        <f aca="false">0</f>
        <v>0</v>
      </c>
      <c r="K36" s="17"/>
      <c r="L36" s="34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customFormat="false" ht="14.4" hidden="true" customHeight="true" outlineLevel="0" collapsed="false">
      <c r="A37" s="17"/>
      <c r="B37" s="18"/>
      <c r="C37" s="17"/>
      <c r="D37" s="17"/>
      <c r="E37" s="13" t="s">
        <v>42</v>
      </c>
      <c r="F37" s="111" t="n">
        <f aca="false">ROUND((SUM(BI118:BI151)),  2)</f>
        <v>0</v>
      </c>
      <c r="G37" s="17"/>
      <c r="H37" s="17"/>
      <c r="I37" s="112" t="n">
        <v>0</v>
      </c>
      <c r="J37" s="111" t="n">
        <f aca="false">0</f>
        <v>0</v>
      </c>
      <c r="K37" s="17"/>
      <c r="L37" s="34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customFormat="false" ht="6.95" hidden="false" customHeight="true" outlineLevel="0" collapsed="false">
      <c r="A38" s="17"/>
      <c r="B38" s="18"/>
      <c r="C38" s="17"/>
      <c r="D38" s="17"/>
      <c r="E38" s="17"/>
      <c r="F38" s="17"/>
      <c r="G38" s="17"/>
      <c r="H38" s="17"/>
      <c r="I38" s="17"/>
      <c r="J38" s="17"/>
      <c r="K38" s="17"/>
      <c r="L38" s="34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customFormat="false" ht="25.45" hidden="false" customHeight="true" outlineLevel="0" collapsed="false">
      <c r="A39" s="17"/>
      <c r="B39" s="18"/>
      <c r="C39" s="113"/>
      <c r="D39" s="114" t="s">
        <v>43</v>
      </c>
      <c r="E39" s="58"/>
      <c r="F39" s="58"/>
      <c r="G39" s="115" t="s">
        <v>44</v>
      </c>
      <c r="H39" s="116" t="s">
        <v>45</v>
      </c>
      <c r="I39" s="58"/>
      <c r="J39" s="117" t="n">
        <f aca="false">SUM(J30:J37)</f>
        <v>54092.57</v>
      </c>
      <c r="K39" s="118"/>
      <c r="L39" s="34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customFormat="false" ht="14.4" hidden="false" customHeight="true" outlineLevel="0" collapsed="false">
      <c r="A40" s="17"/>
      <c r="B40" s="18"/>
      <c r="C40" s="17"/>
      <c r="D40" s="17"/>
      <c r="E40" s="17"/>
      <c r="F40" s="17"/>
      <c r="G40" s="17"/>
      <c r="H40" s="17"/>
      <c r="I40" s="17"/>
      <c r="J40" s="17"/>
      <c r="K40" s="17"/>
      <c r="L40" s="34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2" customFormat="true" ht="14.4" hidden="false" customHeight="true" outlineLevel="0" collapsed="false">
      <c r="B50" s="34"/>
      <c r="D50" s="35" t="s">
        <v>46</v>
      </c>
      <c r="E50" s="36"/>
      <c r="F50" s="36"/>
      <c r="G50" s="35" t="s">
        <v>47</v>
      </c>
      <c r="H50" s="36"/>
      <c r="I50" s="36"/>
      <c r="J50" s="36"/>
      <c r="K50" s="36"/>
      <c r="L50" s="34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2" customFormat="true" ht="12.8" hidden="false" customHeight="false" outlineLevel="0" collapsed="false">
      <c r="A61" s="17"/>
      <c r="B61" s="18"/>
      <c r="C61" s="17"/>
      <c r="D61" s="37" t="s">
        <v>48</v>
      </c>
      <c r="E61" s="20"/>
      <c r="F61" s="119" t="s">
        <v>49</v>
      </c>
      <c r="G61" s="37" t="s">
        <v>48</v>
      </c>
      <c r="H61" s="20"/>
      <c r="I61" s="20"/>
      <c r="J61" s="120" t="s">
        <v>49</v>
      </c>
      <c r="K61" s="20"/>
      <c r="L61" s="34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2" customFormat="true" ht="12.8" hidden="false" customHeight="false" outlineLevel="0" collapsed="false">
      <c r="A65" s="17"/>
      <c r="B65" s="18"/>
      <c r="C65" s="17"/>
      <c r="D65" s="35" t="s">
        <v>50</v>
      </c>
      <c r="E65" s="38"/>
      <c r="F65" s="38"/>
      <c r="G65" s="35" t="s">
        <v>51</v>
      </c>
      <c r="H65" s="38"/>
      <c r="I65" s="38"/>
      <c r="J65" s="38"/>
      <c r="K65" s="38"/>
      <c r="L65" s="34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2" customFormat="true" ht="12.8" hidden="false" customHeight="false" outlineLevel="0" collapsed="false">
      <c r="A76" s="17"/>
      <c r="B76" s="18"/>
      <c r="C76" s="17"/>
      <c r="D76" s="37" t="s">
        <v>48</v>
      </c>
      <c r="E76" s="20"/>
      <c r="F76" s="119" t="s">
        <v>49</v>
      </c>
      <c r="G76" s="37" t="s">
        <v>48</v>
      </c>
      <c r="H76" s="20"/>
      <c r="I76" s="20"/>
      <c r="J76" s="120" t="s">
        <v>49</v>
      </c>
      <c r="K76" s="20"/>
      <c r="L76" s="34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customFormat="false" ht="14.4" hidden="false" customHeight="true" outlineLevel="0" collapsed="false">
      <c r="A77" s="17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34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1" s="22" customFormat="true" ht="6.95" hidden="false" customHeight="true" outlineLevel="0" collapsed="false">
      <c r="A81" s="17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34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customFormat="false" ht="24.95" hidden="false" customHeight="true" outlineLevel="0" collapsed="false">
      <c r="A82" s="17"/>
      <c r="B82" s="18"/>
      <c r="C82" s="7" t="s">
        <v>99</v>
      </c>
      <c r="D82" s="17"/>
      <c r="E82" s="17"/>
      <c r="F82" s="17"/>
      <c r="G82" s="17"/>
      <c r="H82" s="17"/>
      <c r="I82" s="17"/>
      <c r="J82" s="17"/>
      <c r="K82" s="17"/>
      <c r="L82" s="34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customFormat="false" ht="6.95" hidden="false" customHeight="true" outlineLevel="0" collapsed="false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34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customFormat="false" ht="12" hidden="false" customHeight="true" outlineLevel="0" collapsed="false">
      <c r="A84" s="17"/>
      <c r="B84" s="18"/>
      <c r="C84" s="13" t="s">
        <v>13</v>
      </c>
      <c r="D84" s="17"/>
      <c r="E84" s="17"/>
      <c r="F84" s="17"/>
      <c r="G84" s="17"/>
      <c r="H84" s="17"/>
      <c r="I84" s="17"/>
      <c r="J84" s="17"/>
      <c r="K84" s="17"/>
      <c r="L84" s="34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customFormat="false" ht="25.5" hidden="false" customHeight="true" outlineLevel="0" collapsed="false">
      <c r="A85" s="17"/>
      <c r="B85" s="18"/>
      <c r="C85" s="17"/>
      <c r="D85" s="17"/>
      <c r="E85" s="101" t="str">
        <f aca="false">E7</f>
        <v>PD - Technická a dopravní  infrastruktura pro 36 RD Ježník III - nádrž A</v>
      </c>
      <c r="F85" s="101"/>
      <c r="G85" s="101"/>
      <c r="H85" s="101"/>
      <c r="I85" s="17"/>
      <c r="J85" s="17"/>
      <c r="K85" s="17"/>
      <c r="L85" s="34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customFormat="false" ht="12" hidden="false" customHeight="true" outlineLevel="0" collapsed="false">
      <c r="A86" s="17"/>
      <c r="B86" s="18"/>
      <c r="C86" s="13" t="s">
        <v>97</v>
      </c>
      <c r="D86" s="17"/>
      <c r="E86" s="17"/>
      <c r="F86" s="17"/>
      <c r="G86" s="17"/>
      <c r="H86" s="17"/>
      <c r="I86" s="17"/>
      <c r="J86" s="17"/>
      <c r="K86" s="17"/>
      <c r="L86" s="34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customFormat="false" ht="16.5" hidden="false" customHeight="true" outlineLevel="0" collapsed="false">
      <c r="A87" s="17"/>
      <c r="B87" s="18"/>
      <c r="C87" s="17"/>
      <c r="D87" s="17"/>
      <c r="E87" s="48" t="str">
        <f aca="false">E9</f>
        <v>045972_01 - 01_Příprava území</v>
      </c>
      <c r="F87" s="48"/>
      <c r="G87" s="48"/>
      <c r="H87" s="48"/>
      <c r="I87" s="17"/>
      <c r="J87" s="17"/>
      <c r="K87" s="17"/>
      <c r="L87" s="34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customFormat="false" ht="6.95" hidden="false" customHeight="true" outlineLevel="0" collapsed="false">
      <c r="A88" s="17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34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customFormat="false" ht="12" hidden="false" customHeight="true" outlineLevel="0" collapsed="false">
      <c r="A89" s="17"/>
      <c r="B89" s="18"/>
      <c r="C89" s="13" t="s">
        <v>17</v>
      </c>
      <c r="D89" s="17"/>
      <c r="E89" s="17"/>
      <c r="F89" s="14" t="str">
        <f aca="false">F12</f>
        <v>Krnov</v>
      </c>
      <c r="G89" s="17"/>
      <c r="H89" s="17"/>
      <c r="I89" s="13" t="s">
        <v>19</v>
      </c>
      <c r="J89" s="102" t="str">
        <f aca="false">IF(J12="","",J12)</f>
        <v>24. 4. 2020</v>
      </c>
      <c r="K89" s="17"/>
      <c r="L89" s="34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customFormat="false" ht="6.95" hidden="false" customHeight="true" outlineLevel="0" collapsed="false">
      <c r="A90" s="17"/>
      <c r="B90" s="18"/>
      <c r="C90" s="17"/>
      <c r="D90" s="17"/>
      <c r="E90" s="17"/>
      <c r="F90" s="17"/>
      <c r="G90" s="17"/>
      <c r="H90" s="17"/>
      <c r="I90" s="17"/>
      <c r="J90" s="17"/>
      <c r="K90" s="17"/>
      <c r="L90" s="34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customFormat="false" ht="27.9" hidden="false" customHeight="true" outlineLevel="0" collapsed="false">
      <c r="A91" s="17"/>
      <c r="B91" s="18"/>
      <c r="C91" s="13" t="s">
        <v>21</v>
      </c>
      <c r="D91" s="17"/>
      <c r="E91" s="17"/>
      <c r="F91" s="14" t="str">
        <f aca="false">E15</f>
        <v>Město Krnov</v>
      </c>
      <c r="G91" s="17"/>
      <c r="H91" s="17"/>
      <c r="I91" s="13" t="s">
        <v>27</v>
      </c>
      <c r="J91" s="121" t="str">
        <f aca="false">E21</f>
        <v>Lesprojekt Krnov, s.r.o.</v>
      </c>
      <c r="K91" s="17"/>
      <c r="L91" s="34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customFormat="false" ht="27.9" hidden="false" customHeight="true" outlineLevel="0" collapsed="false">
      <c r="A92" s="17"/>
      <c r="B92" s="18"/>
      <c r="C92" s="13" t="s">
        <v>25</v>
      </c>
      <c r="D92" s="17"/>
      <c r="E92" s="17"/>
      <c r="F92" s="14" t="str">
        <f aca="false">IF(E18="","",E18)</f>
        <v> </v>
      </c>
      <c r="G92" s="17"/>
      <c r="H92" s="17"/>
      <c r="I92" s="13" t="s">
        <v>30</v>
      </c>
      <c r="J92" s="121" t="str">
        <f aca="false">E24</f>
        <v>Ing. Vlasta Horáková</v>
      </c>
      <c r="K92" s="17"/>
      <c r="L92" s="34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customFormat="false" ht="10.3" hidden="false" customHeight="true" outlineLevel="0" collapsed="false">
      <c r="A93" s="17"/>
      <c r="B93" s="18"/>
      <c r="C93" s="17"/>
      <c r="D93" s="17"/>
      <c r="E93" s="17"/>
      <c r="F93" s="17"/>
      <c r="G93" s="17"/>
      <c r="H93" s="17"/>
      <c r="I93" s="17"/>
      <c r="J93" s="17"/>
      <c r="K93" s="17"/>
      <c r="L93" s="34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customFormat="false" ht="29.3" hidden="false" customHeight="true" outlineLevel="0" collapsed="false">
      <c r="A94" s="17"/>
      <c r="B94" s="18"/>
      <c r="C94" s="122" t="s">
        <v>100</v>
      </c>
      <c r="D94" s="113"/>
      <c r="E94" s="113"/>
      <c r="F94" s="113"/>
      <c r="G94" s="113"/>
      <c r="H94" s="113"/>
      <c r="I94" s="113"/>
      <c r="J94" s="123" t="s">
        <v>101</v>
      </c>
      <c r="K94" s="113"/>
      <c r="L94" s="34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customFormat="false" ht="10.3" hidden="false" customHeight="true" outlineLevel="0" collapsed="false">
      <c r="A95" s="17"/>
      <c r="B95" s="18"/>
      <c r="C95" s="17"/>
      <c r="D95" s="17"/>
      <c r="E95" s="17"/>
      <c r="F95" s="17"/>
      <c r="G95" s="17"/>
      <c r="H95" s="17"/>
      <c r="I95" s="17"/>
      <c r="J95" s="17"/>
      <c r="K95" s="17"/>
      <c r="L95" s="34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</row>
    <row r="96" customFormat="false" ht="22.8" hidden="false" customHeight="true" outlineLevel="0" collapsed="false">
      <c r="A96" s="17"/>
      <c r="B96" s="18"/>
      <c r="C96" s="124" t="s">
        <v>102</v>
      </c>
      <c r="D96" s="17"/>
      <c r="E96" s="17"/>
      <c r="F96" s="17"/>
      <c r="G96" s="17"/>
      <c r="H96" s="17"/>
      <c r="I96" s="17"/>
      <c r="J96" s="108" t="n">
        <f aca="false">J118</f>
        <v>44704.6</v>
      </c>
      <c r="K96" s="17"/>
      <c r="L96" s="34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U96" s="3" t="s">
        <v>103</v>
      </c>
    </row>
    <row r="97" s="125" customFormat="true" ht="24.95" hidden="false" customHeight="true" outlineLevel="0" collapsed="false">
      <c r="B97" s="126"/>
      <c r="D97" s="127" t="s">
        <v>104</v>
      </c>
      <c r="E97" s="128"/>
      <c r="F97" s="128"/>
      <c r="G97" s="128"/>
      <c r="H97" s="128"/>
      <c r="I97" s="128"/>
      <c r="J97" s="129" t="n">
        <f aca="false">J119</f>
        <v>44704.6</v>
      </c>
      <c r="L97" s="126"/>
    </row>
    <row r="98" s="130" customFormat="true" ht="19.95" hidden="false" customHeight="true" outlineLevel="0" collapsed="false">
      <c r="B98" s="131"/>
      <c r="D98" s="132" t="s">
        <v>105</v>
      </c>
      <c r="E98" s="133"/>
      <c r="F98" s="133"/>
      <c r="G98" s="133"/>
      <c r="H98" s="133"/>
      <c r="I98" s="133"/>
      <c r="J98" s="134" t="n">
        <f aca="false">J120</f>
        <v>44704.6</v>
      </c>
      <c r="L98" s="131"/>
    </row>
    <row r="99" s="22" customFormat="true" ht="21.85" hidden="false" customHeight="true" outlineLevel="0" collapsed="false">
      <c r="A99" s="17"/>
      <c r="B99" s="18"/>
      <c r="C99" s="17"/>
      <c r="D99" s="17"/>
      <c r="E99" s="17"/>
      <c r="F99" s="17"/>
      <c r="G99" s="17"/>
      <c r="H99" s="17"/>
      <c r="I99" s="17"/>
      <c r="J99" s="17"/>
      <c r="K99" s="17"/>
      <c r="L99" s="34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</row>
    <row r="100" customFormat="false" ht="6.95" hidden="false" customHeight="true" outlineLevel="0" collapsed="false">
      <c r="A100" s="17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34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</row>
    <row r="104" s="22" customFormat="true" ht="6.95" hidden="false" customHeight="true" outlineLevel="0" collapsed="false">
      <c r="A104" s="17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4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</row>
    <row r="105" customFormat="false" ht="24.95" hidden="false" customHeight="true" outlineLevel="0" collapsed="false">
      <c r="A105" s="17"/>
      <c r="B105" s="18"/>
      <c r="C105" s="7" t="s">
        <v>106</v>
      </c>
      <c r="D105" s="17"/>
      <c r="E105" s="17"/>
      <c r="F105" s="17"/>
      <c r="G105" s="17"/>
      <c r="H105" s="17"/>
      <c r="I105" s="17"/>
      <c r="J105" s="17"/>
      <c r="K105" s="17"/>
      <c r="L105" s="34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</row>
    <row r="106" customFormat="false" ht="6.95" hidden="false" customHeight="true" outlineLevel="0" collapsed="false">
      <c r="A106" s="17"/>
      <c r="B106" s="18"/>
      <c r="C106" s="17"/>
      <c r="D106" s="17"/>
      <c r="E106" s="17"/>
      <c r="F106" s="17"/>
      <c r="G106" s="17"/>
      <c r="H106" s="17"/>
      <c r="I106" s="17"/>
      <c r="J106" s="17"/>
      <c r="K106" s="17"/>
      <c r="L106" s="34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</row>
    <row r="107" customFormat="false" ht="12" hidden="false" customHeight="true" outlineLevel="0" collapsed="false">
      <c r="A107" s="17"/>
      <c r="B107" s="18"/>
      <c r="C107" s="13" t="s">
        <v>13</v>
      </c>
      <c r="D107" s="17"/>
      <c r="E107" s="17"/>
      <c r="F107" s="17"/>
      <c r="G107" s="17"/>
      <c r="H107" s="17"/>
      <c r="I107" s="17"/>
      <c r="J107" s="17"/>
      <c r="K107" s="17"/>
      <c r="L107" s="34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</row>
    <row r="108" customFormat="false" ht="25.5" hidden="false" customHeight="true" outlineLevel="0" collapsed="false">
      <c r="A108" s="17"/>
      <c r="B108" s="18"/>
      <c r="C108" s="17"/>
      <c r="D108" s="17"/>
      <c r="E108" s="101" t="str">
        <f aca="false">E7</f>
        <v>PD - Technická a dopravní  infrastruktura pro 36 RD Ježník III - nádrž A</v>
      </c>
      <c r="F108" s="101"/>
      <c r="G108" s="101"/>
      <c r="H108" s="101"/>
      <c r="I108" s="17"/>
      <c r="J108" s="17"/>
      <c r="K108" s="17"/>
      <c r="L108" s="34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</row>
    <row r="109" customFormat="false" ht="12" hidden="false" customHeight="true" outlineLevel="0" collapsed="false">
      <c r="A109" s="17"/>
      <c r="B109" s="18"/>
      <c r="C109" s="13" t="s">
        <v>97</v>
      </c>
      <c r="D109" s="17"/>
      <c r="E109" s="17"/>
      <c r="F109" s="17"/>
      <c r="G109" s="17"/>
      <c r="H109" s="17"/>
      <c r="I109" s="17"/>
      <c r="J109" s="17"/>
      <c r="K109" s="17"/>
      <c r="L109" s="34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</row>
    <row r="110" customFormat="false" ht="16.5" hidden="false" customHeight="true" outlineLevel="0" collapsed="false">
      <c r="A110" s="17"/>
      <c r="B110" s="18"/>
      <c r="C110" s="17"/>
      <c r="D110" s="17"/>
      <c r="E110" s="48" t="str">
        <f aca="false">E9</f>
        <v>045972_01 - 01_Příprava území</v>
      </c>
      <c r="F110" s="48"/>
      <c r="G110" s="48"/>
      <c r="H110" s="48"/>
      <c r="I110" s="17"/>
      <c r="J110" s="17"/>
      <c r="K110" s="17"/>
      <c r="L110" s="34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</row>
    <row r="111" customFormat="false" ht="6.95" hidden="false" customHeight="true" outlineLevel="0" collapsed="false">
      <c r="A111" s="17"/>
      <c r="B111" s="18"/>
      <c r="C111" s="17"/>
      <c r="D111" s="17"/>
      <c r="E111" s="17"/>
      <c r="F111" s="17"/>
      <c r="G111" s="17"/>
      <c r="H111" s="17"/>
      <c r="I111" s="17"/>
      <c r="J111" s="17"/>
      <c r="K111" s="17"/>
      <c r="L111" s="34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</row>
    <row r="112" customFormat="false" ht="12" hidden="false" customHeight="true" outlineLevel="0" collapsed="false">
      <c r="A112" s="17"/>
      <c r="B112" s="18"/>
      <c r="C112" s="13" t="s">
        <v>17</v>
      </c>
      <c r="D112" s="17"/>
      <c r="E112" s="17"/>
      <c r="F112" s="14" t="str">
        <f aca="false">F12</f>
        <v>Krnov</v>
      </c>
      <c r="G112" s="17"/>
      <c r="H112" s="17"/>
      <c r="I112" s="13" t="s">
        <v>19</v>
      </c>
      <c r="J112" s="102" t="str">
        <f aca="false">IF(J12="","",J12)</f>
        <v>24. 4. 2020</v>
      </c>
      <c r="K112" s="17"/>
      <c r="L112" s="34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</row>
    <row r="113" customFormat="false" ht="6.95" hidden="false" customHeight="true" outlineLevel="0" collapsed="false">
      <c r="A113" s="17"/>
      <c r="B113" s="18"/>
      <c r="C113" s="17"/>
      <c r="D113" s="17"/>
      <c r="E113" s="17"/>
      <c r="F113" s="17"/>
      <c r="G113" s="17"/>
      <c r="H113" s="17"/>
      <c r="I113" s="17"/>
      <c r="J113" s="17"/>
      <c r="K113" s="17"/>
      <c r="L113" s="34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</row>
    <row r="114" customFormat="false" ht="27.9" hidden="false" customHeight="true" outlineLevel="0" collapsed="false">
      <c r="A114" s="17"/>
      <c r="B114" s="18"/>
      <c r="C114" s="13" t="s">
        <v>21</v>
      </c>
      <c r="D114" s="17"/>
      <c r="E114" s="17"/>
      <c r="F114" s="14" t="str">
        <f aca="false">E15</f>
        <v>Město Krnov</v>
      </c>
      <c r="G114" s="17"/>
      <c r="H114" s="17"/>
      <c r="I114" s="13" t="s">
        <v>27</v>
      </c>
      <c r="J114" s="121" t="str">
        <f aca="false">E21</f>
        <v>Lesprojekt Krnov, s.r.o.</v>
      </c>
      <c r="K114" s="17"/>
      <c r="L114" s="34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</row>
    <row r="115" customFormat="false" ht="27.9" hidden="false" customHeight="true" outlineLevel="0" collapsed="false">
      <c r="A115" s="17"/>
      <c r="B115" s="18"/>
      <c r="C115" s="13" t="s">
        <v>25</v>
      </c>
      <c r="D115" s="17"/>
      <c r="E115" s="17"/>
      <c r="F115" s="14" t="str">
        <f aca="false">IF(E18="","",E18)</f>
        <v> </v>
      </c>
      <c r="G115" s="17"/>
      <c r="H115" s="17"/>
      <c r="I115" s="13" t="s">
        <v>30</v>
      </c>
      <c r="J115" s="121" t="str">
        <f aca="false">E24</f>
        <v>Ing. Vlasta Horáková</v>
      </c>
      <c r="K115" s="17"/>
      <c r="L115" s="34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</row>
    <row r="116" customFormat="false" ht="10.3" hidden="false" customHeight="true" outlineLevel="0" collapsed="false">
      <c r="A116" s="17"/>
      <c r="B116" s="18"/>
      <c r="C116" s="17"/>
      <c r="D116" s="17"/>
      <c r="E116" s="17"/>
      <c r="F116" s="17"/>
      <c r="G116" s="17"/>
      <c r="H116" s="17"/>
      <c r="I116" s="17"/>
      <c r="J116" s="17"/>
      <c r="K116" s="17"/>
      <c r="L116" s="34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</row>
    <row r="117" s="141" customFormat="true" ht="29.3" hidden="false" customHeight="true" outlineLevel="0" collapsed="false">
      <c r="A117" s="135"/>
      <c r="B117" s="136"/>
      <c r="C117" s="137" t="s">
        <v>107</v>
      </c>
      <c r="D117" s="138" t="s">
        <v>58</v>
      </c>
      <c r="E117" s="138" t="s">
        <v>54</v>
      </c>
      <c r="F117" s="138" t="s">
        <v>55</v>
      </c>
      <c r="G117" s="138" t="s">
        <v>108</v>
      </c>
      <c r="H117" s="138" t="s">
        <v>109</v>
      </c>
      <c r="I117" s="138" t="s">
        <v>110</v>
      </c>
      <c r="J117" s="138" t="s">
        <v>101</v>
      </c>
      <c r="K117" s="139" t="s">
        <v>111</v>
      </c>
      <c r="L117" s="140"/>
      <c r="M117" s="63"/>
      <c r="N117" s="64" t="s">
        <v>37</v>
      </c>
      <c r="O117" s="64" t="s">
        <v>112</v>
      </c>
      <c r="P117" s="64" t="s">
        <v>113</v>
      </c>
      <c r="Q117" s="64" t="s">
        <v>114</v>
      </c>
      <c r="R117" s="64" t="s">
        <v>115</v>
      </c>
      <c r="S117" s="64" t="s">
        <v>116</v>
      </c>
      <c r="T117" s="65" t="s">
        <v>117</v>
      </c>
      <c r="U117" s="135"/>
      <c r="V117" s="135"/>
      <c r="W117" s="135"/>
      <c r="X117" s="135"/>
      <c r="Y117" s="135"/>
      <c r="Z117" s="135"/>
      <c r="AA117" s="135"/>
      <c r="AB117" s="135"/>
      <c r="AC117" s="135"/>
      <c r="AD117" s="135"/>
      <c r="AE117" s="135"/>
    </row>
    <row r="118" s="22" customFormat="true" ht="22.8" hidden="false" customHeight="true" outlineLevel="0" collapsed="false">
      <c r="A118" s="17"/>
      <c r="B118" s="18"/>
      <c r="C118" s="71" t="s">
        <v>118</v>
      </c>
      <c r="D118" s="17"/>
      <c r="E118" s="17"/>
      <c r="F118" s="17"/>
      <c r="G118" s="17"/>
      <c r="H118" s="17"/>
      <c r="I118" s="17"/>
      <c r="J118" s="142" t="n">
        <f aca="false">BK118</f>
        <v>44704.6</v>
      </c>
      <c r="K118" s="17"/>
      <c r="L118" s="18"/>
      <c r="M118" s="66"/>
      <c r="N118" s="53"/>
      <c r="O118" s="67"/>
      <c r="P118" s="143" t="n">
        <f aca="false">P119</f>
        <v>68.632492</v>
      </c>
      <c r="Q118" s="67"/>
      <c r="R118" s="143" t="n">
        <f aca="false">R119</f>
        <v>0.00071</v>
      </c>
      <c r="S118" s="67"/>
      <c r="T118" s="144" t="n">
        <f aca="false">T119</f>
        <v>0</v>
      </c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T118" s="3" t="s">
        <v>72</v>
      </c>
      <c r="AU118" s="3" t="s">
        <v>103</v>
      </c>
      <c r="BK118" s="145" t="n">
        <f aca="false">BK119</f>
        <v>44704.6</v>
      </c>
    </row>
    <row r="119" s="146" customFormat="true" ht="25.9" hidden="false" customHeight="true" outlineLevel="0" collapsed="false">
      <c r="B119" s="147"/>
      <c r="D119" s="148" t="s">
        <v>72</v>
      </c>
      <c r="E119" s="149" t="s">
        <v>119</v>
      </c>
      <c r="F119" s="149" t="s">
        <v>120</v>
      </c>
      <c r="J119" s="150" t="n">
        <f aca="false">BK119</f>
        <v>44704.6</v>
      </c>
      <c r="L119" s="147"/>
      <c r="M119" s="151"/>
      <c r="N119" s="152"/>
      <c r="O119" s="152"/>
      <c r="P119" s="153" t="n">
        <f aca="false">P120</f>
        <v>68.632492</v>
      </c>
      <c r="Q119" s="152"/>
      <c r="R119" s="153" t="n">
        <f aca="false">R120</f>
        <v>0.00071</v>
      </c>
      <c r="S119" s="152"/>
      <c r="T119" s="154" t="n">
        <f aca="false">T120</f>
        <v>0</v>
      </c>
      <c r="AR119" s="148" t="s">
        <v>81</v>
      </c>
      <c r="AT119" s="155" t="s">
        <v>72</v>
      </c>
      <c r="AU119" s="155" t="s">
        <v>73</v>
      </c>
      <c r="AY119" s="148" t="s">
        <v>121</v>
      </c>
      <c r="BK119" s="156" t="n">
        <f aca="false">BK120</f>
        <v>44704.6</v>
      </c>
    </row>
    <row r="120" customFormat="false" ht="22.8" hidden="false" customHeight="true" outlineLevel="0" collapsed="false">
      <c r="A120" s="146"/>
      <c r="B120" s="147"/>
      <c r="C120" s="146"/>
      <c r="D120" s="148" t="s">
        <v>72</v>
      </c>
      <c r="E120" s="157" t="s">
        <v>81</v>
      </c>
      <c r="F120" s="157" t="s">
        <v>122</v>
      </c>
      <c r="G120" s="146"/>
      <c r="H120" s="146"/>
      <c r="I120" s="146"/>
      <c r="J120" s="158" t="n">
        <f aca="false">BK120</f>
        <v>44704.6</v>
      </c>
      <c r="K120" s="146"/>
      <c r="L120" s="147"/>
      <c r="M120" s="151"/>
      <c r="N120" s="152"/>
      <c r="O120" s="152"/>
      <c r="P120" s="153" t="n">
        <f aca="false">SUM(P121:P151)</f>
        <v>68.632492</v>
      </c>
      <c r="Q120" s="152"/>
      <c r="R120" s="153" t="n">
        <f aca="false">SUM(R121:R151)</f>
        <v>0.00071</v>
      </c>
      <c r="S120" s="152"/>
      <c r="T120" s="154" t="n">
        <f aca="false">SUM(T121:T151)</f>
        <v>0</v>
      </c>
      <c r="U120" s="146"/>
      <c r="V120" s="146"/>
      <c r="W120" s="146"/>
      <c r="X120" s="146"/>
      <c r="Y120" s="146"/>
      <c r="Z120" s="146"/>
      <c r="AA120" s="146"/>
      <c r="AB120" s="146"/>
      <c r="AC120" s="146"/>
      <c r="AD120" s="146"/>
      <c r="AE120" s="146"/>
      <c r="AR120" s="148" t="s">
        <v>81</v>
      </c>
      <c r="AT120" s="155" t="s">
        <v>72</v>
      </c>
      <c r="AU120" s="155" t="s">
        <v>81</v>
      </c>
      <c r="AY120" s="148" t="s">
        <v>121</v>
      </c>
      <c r="BK120" s="156" t="n">
        <f aca="false">SUM(BK121:BK151)</f>
        <v>44704.6</v>
      </c>
    </row>
    <row r="121" s="22" customFormat="true" ht="24" hidden="false" customHeight="true" outlineLevel="0" collapsed="false">
      <c r="A121" s="17"/>
      <c r="B121" s="159"/>
      <c r="C121" s="160" t="s">
        <v>81</v>
      </c>
      <c r="D121" s="160" t="s">
        <v>123</v>
      </c>
      <c r="E121" s="161" t="s">
        <v>124</v>
      </c>
      <c r="F121" s="162" t="s">
        <v>125</v>
      </c>
      <c r="G121" s="163" t="s">
        <v>126</v>
      </c>
      <c r="H121" s="164" t="n">
        <v>0.143</v>
      </c>
      <c r="I121" s="165" t="n">
        <v>20200</v>
      </c>
      <c r="J121" s="165" t="n">
        <f aca="false">ROUND(I121*H121,2)</f>
        <v>2888.6</v>
      </c>
      <c r="K121" s="162" t="s">
        <v>127</v>
      </c>
      <c r="L121" s="18"/>
      <c r="M121" s="166"/>
      <c r="N121" s="167" t="s">
        <v>38</v>
      </c>
      <c r="O121" s="168" t="n">
        <v>58.444</v>
      </c>
      <c r="P121" s="168" t="n">
        <f aca="false">O121*H121</f>
        <v>8.357492</v>
      </c>
      <c r="Q121" s="168" t="n">
        <v>0</v>
      </c>
      <c r="R121" s="168" t="n">
        <f aca="false">Q121*H121</f>
        <v>0</v>
      </c>
      <c r="S121" s="168" t="n">
        <v>0</v>
      </c>
      <c r="T121" s="169" t="n">
        <f aca="false">S121*H121</f>
        <v>0</v>
      </c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R121" s="170" t="s">
        <v>128</v>
      </c>
      <c r="AT121" s="170" t="s">
        <v>123</v>
      </c>
      <c r="AU121" s="170" t="s">
        <v>83</v>
      </c>
      <c r="AY121" s="3" t="s">
        <v>121</v>
      </c>
      <c r="BE121" s="171" t="n">
        <f aca="false">IF(N121="základní",J121,0)</f>
        <v>2888.6</v>
      </c>
      <c r="BF121" s="171" t="n">
        <f aca="false">IF(N121="snížená",J121,0)</f>
        <v>0</v>
      </c>
      <c r="BG121" s="171" t="n">
        <f aca="false">IF(N121="zákl. přenesená",J121,0)</f>
        <v>0</v>
      </c>
      <c r="BH121" s="171" t="n">
        <f aca="false">IF(N121="sníž. přenesená",J121,0)</f>
        <v>0</v>
      </c>
      <c r="BI121" s="171" t="n">
        <f aca="false">IF(N121="nulová",J121,0)</f>
        <v>0</v>
      </c>
      <c r="BJ121" s="3" t="s">
        <v>81</v>
      </c>
      <c r="BK121" s="171" t="n">
        <f aca="false">ROUND(I121*H121,2)</f>
        <v>2888.6</v>
      </c>
      <c r="BL121" s="3" t="s">
        <v>128</v>
      </c>
      <c r="BM121" s="170" t="s">
        <v>129</v>
      </c>
    </row>
    <row r="122" s="172" customFormat="true" ht="12.8" hidden="false" customHeight="false" outlineLevel="0" collapsed="false">
      <c r="B122" s="173"/>
      <c r="D122" s="174" t="s">
        <v>130</v>
      </c>
      <c r="E122" s="175"/>
      <c r="F122" s="176" t="s">
        <v>131</v>
      </c>
      <c r="H122" s="177" t="n">
        <v>0.143</v>
      </c>
      <c r="L122" s="173"/>
      <c r="M122" s="178"/>
      <c r="N122" s="179"/>
      <c r="O122" s="179"/>
      <c r="P122" s="179"/>
      <c r="Q122" s="179"/>
      <c r="R122" s="179"/>
      <c r="S122" s="179"/>
      <c r="T122" s="180"/>
      <c r="AT122" s="175" t="s">
        <v>130</v>
      </c>
      <c r="AU122" s="175" t="s">
        <v>83</v>
      </c>
      <c r="AV122" s="172" t="s">
        <v>83</v>
      </c>
      <c r="AW122" s="172" t="s">
        <v>29</v>
      </c>
      <c r="AX122" s="172" t="s">
        <v>81</v>
      </c>
      <c r="AY122" s="175" t="s">
        <v>121</v>
      </c>
    </row>
    <row r="123" s="22" customFormat="true" ht="36" hidden="false" customHeight="true" outlineLevel="0" collapsed="false">
      <c r="A123" s="17"/>
      <c r="B123" s="159"/>
      <c r="C123" s="160" t="s">
        <v>83</v>
      </c>
      <c r="D123" s="160" t="s">
        <v>123</v>
      </c>
      <c r="E123" s="161" t="s">
        <v>132</v>
      </c>
      <c r="F123" s="162" t="s">
        <v>133</v>
      </c>
      <c r="G123" s="163" t="s">
        <v>134</v>
      </c>
      <c r="H123" s="164" t="n">
        <v>80</v>
      </c>
      <c r="I123" s="165" t="n">
        <v>46.7</v>
      </c>
      <c r="J123" s="165" t="n">
        <f aca="false">ROUND(I123*H123,2)</f>
        <v>3736</v>
      </c>
      <c r="K123" s="162" t="s">
        <v>127</v>
      </c>
      <c r="L123" s="18"/>
      <c r="M123" s="166"/>
      <c r="N123" s="167" t="s">
        <v>38</v>
      </c>
      <c r="O123" s="168" t="n">
        <v>0.172</v>
      </c>
      <c r="P123" s="168" t="n">
        <f aca="false">O123*H123</f>
        <v>13.76</v>
      </c>
      <c r="Q123" s="168" t="n">
        <v>0</v>
      </c>
      <c r="R123" s="168" t="n">
        <f aca="false">Q123*H123</f>
        <v>0</v>
      </c>
      <c r="S123" s="168" t="n">
        <v>0</v>
      </c>
      <c r="T123" s="169" t="n">
        <f aca="false">S123*H123</f>
        <v>0</v>
      </c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R123" s="170" t="s">
        <v>128</v>
      </c>
      <c r="AT123" s="170" t="s">
        <v>123</v>
      </c>
      <c r="AU123" s="170" t="s">
        <v>83</v>
      </c>
      <c r="AY123" s="3" t="s">
        <v>121</v>
      </c>
      <c r="BE123" s="171" t="n">
        <f aca="false">IF(N123="základní",J123,0)</f>
        <v>3736</v>
      </c>
      <c r="BF123" s="171" t="n">
        <f aca="false">IF(N123="snížená",J123,0)</f>
        <v>0</v>
      </c>
      <c r="BG123" s="171" t="n">
        <f aca="false">IF(N123="zákl. přenesená",J123,0)</f>
        <v>0</v>
      </c>
      <c r="BH123" s="171" t="n">
        <f aca="false">IF(N123="sníž. přenesená",J123,0)</f>
        <v>0</v>
      </c>
      <c r="BI123" s="171" t="n">
        <f aca="false">IF(N123="nulová",J123,0)</f>
        <v>0</v>
      </c>
      <c r="BJ123" s="3" t="s">
        <v>81</v>
      </c>
      <c r="BK123" s="171" t="n">
        <f aca="false">ROUND(I123*H123,2)</f>
        <v>3736</v>
      </c>
      <c r="BL123" s="3" t="s">
        <v>128</v>
      </c>
      <c r="BM123" s="170" t="s">
        <v>135</v>
      </c>
    </row>
    <row r="124" s="172" customFormat="true" ht="12.8" hidden="false" customHeight="false" outlineLevel="0" collapsed="false">
      <c r="B124" s="173"/>
      <c r="D124" s="174" t="s">
        <v>130</v>
      </c>
      <c r="E124" s="175"/>
      <c r="F124" s="176" t="s">
        <v>136</v>
      </c>
      <c r="H124" s="177" t="n">
        <v>80</v>
      </c>
      <c r="L124" s="173"/>
      <c r="M124" s="178"/>
      <c r="N124" s="179"/>
      <c r="O124" s="179"/>
      <c r="P124" s="179"/>
      <c r="Q124" s="179"/>
      <c r="R124" s="179"/>
      <c r="S124" s="179"/>
      <c r="T124" s="180"/>
      <c r="AT124" s="175" t="s">
        <v>130</v>
      </c>
      <c r="AU124" s="175" t="s">
        <v>83</v>
      </c>
      <c r="AV124" s="172" t="s">
        <v>83</v>
      </c>
      <c r="AW124" s="172" t="s">
        <v>29</v>
      </c>
      <c r="AX124" s="172" t="s">
        <v>81</v>
      </c>
      <c r="AY124" s="175" t="s">
        <v>121</v>
      </c>
    </row>
    <row r="125" s="22" customFormat="true" ht="36" hidden="false" customHeight="true" outlineLevel="0" collapsed="false">
      <c r="A125" s="17"/>
      <c r="B125" s="159"/>
      <c r="C125" s="160" t="s">
        <v>137</v>
      </c>
      <c r="D125" s="160" t="s">
        <v>123</v>
      </c>
      <c r="E125" s="161" t="s">
        <v>138</v>
      </c>
      <c r="F125" s="162" t="s">
        <v>139</v>
      </c>
      <c r="G125" s="163" t="s">
        <v>140</v>
      </c>
      <c r="H125" s="164" t="n">
        <v>10</v>
      </c>
      <c r="I125" s="165" t="n">
        <v>157</v>
      </c>
      <c r="J125" s="165" t="n">
        <f aca="false">ROUND(I125*H125,2)</f>
        <v>1570</v>
      </c>
      <c r="K125" s="162" t="s">
        <v>127</v>
      </c>
      <c r="L125" s="18"/>
      <c r="M125" s="166"/>
      <c r="N125" s="167" t="s">
        <v>38</v>
      </c>
      <c r="O125" s="168" t="n">
        <v>0.49</v>
      </c>
      <c r="P125" s="168" t="n">
        <f aca="false">O125*H125</f>
        <v>4.9</v>
      </c>
      <c r="Q125" s="168" t="n">
        <v>0</v>
      </c>
      <c r="R125" s="168" t="n">
        <f aca="false">Q125*H125</f>
        <v>0</v>
      </c>
      <c r="S125" s="168" t="n">
        <v>0</v>
      </c>
      <c r="T125" s="169" t="n">
        <f aca="false">S125*H125</f>
        <v>0</v>
      </c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R125" s="170" t="s">
        <v>128</v>
      </c>
      <c r="AT125" s="170" t="s">
        <v>123</v>
      </c>
      <c r="AU125" s="170" t="s">
        <v>83</v>
      </c>
      <c r="AY125" s="3" t="s">
        <v>121</v>
      </c>
      <c r="BE125" s="171" t="n">
        <f aca="false">IF(N125="základní",J125,0)</f>
        <v>1570</v>
      </c>
      <c r="BF125" s="171" t="n">
        <f aca="false">IF(N125="snížená",J125,0)</f>
        <v>0</v>
      </c>
      <c r="BG125" s="171" t="n">
        <f aca="false">IF(N125="zákl. přenesená",J125,0)</f>
        <v>0</v>
      </c>
      <c r="BH125" s="171" t="n">
        <f aca="false">IF(N125="sníž. přenesená",J125,0)</f>
        <v>0</v>
      </c>
      <c r="BI125" s="171" t="n">
        <f aca="false">IF(N125="nulová",J125,0)</f>
        <v>0</v>
      </c>
      <c r="BJ125" s="3" t="s">
        <v>81</v>
      </c>
      <c r="BK125" s="171" t="n">
        <f aca="false">ROUND(I125*H125,2)</f>
        <v>1570</v>
      </c>
      <c r="BL125" s="3" t="s">
        <v>128</v>
      </c>
      <c r="BM125" s="170" t="s">
        <v>141</v>
      </c>
    </row>
    <row r="126" s="172" customFormat="true" ht="12.8" hidden="false" customHeight="false" outlineLevel="0" collapsed="false">
      <c r="B126" s="173"/>
      <c r="D126" s="174" t="s">
        <v>130</v>
      </c>
      <c r="E126" s="175"/>
      <c r="F126" s="176" t="s">
        <v>142</v>
      </c>
      <c r="H126" s="177" t="n">
        <v>10</v>
      </c>
      <c r="L126" s="173"/>
      <c r="M126" s="178"/>
      <c r="N126" s="179"/>
      <c r="O126" s="179"/>
      <c r="P126" s="179"/>
      <c r="Q126" s="179"/>
      <c r="R126" s="179"/>
      <c r="S126" s="179"/>
      <c r="T126" s="180"/>
      <c r="AT126" s="175" t="s">
        <v>130</v>
      </c>
      <c r="AU126" s="175" t="s">
        <v>83</v>
      </c>
      <c r="AV126" s="172" t="s">
        <v>83</v>
      </c>
      <c r="AW126" s="172" t="s">
        <v>29</v>
      </c>
      <c r="AX126" s="172" t="s">
        <v>81</v>
      </c>
      <c r="AY126" s="175" t="s">
        <v>121</v>
      </c>
    </row>
    <row r="127" s="22" customFormat="true" ht="36" hidden="false" customHeight="true" outlineLevel="0" collapsed="false">
      <c r="A127" s="17"/>
      <c r="B127" s="159"/>
      <c r="C127" s="160" t="s">
        <v>128</v>
      </c>
      <c r="D127" s="160" t="s">
        <v>123</v>
      </c>
      <c r="E127" s="161" t="s">
        <v>143</v>
      </c>
      <c r="F127" s="162" t="s">
        <v>144</v>
      </c>
      <c r="G127" s="163" t="s">
        <v>140</v>
      </c>
      <c r="H127" s="164" t="n">
        <v>5</v>
      </c>
      <c r="I127" s="165" t="n">
        <v>282</v>
      </c>
      <c r="J127" s="165" t="n">
        <f aca="false">ROUND(I127*H127,2)</f>
        <v>1410</v>
      </c>
      <c r="K127" s="162" t="s">
        <v>127</v>
      </c>
      <c r="L127" s="18"/>
      <c r="M127" s="166"/>
      <c r="N127" s="167" t="s">
        <v>38</v>
      </c>
      <c r="O127" s="168" t="n">
        <v>0.88</v>
      </c>
      <c r="P127" s="168" t="n">
        <f aca="false">O127*H127</f>
        <v>4.4</v>
      </c>
      <c r="Q127" s="168" t="n">
        <v>0</v>
      </c>
      <c r="R127" s="168" t="n">
        <f aca="false">Q127*H127</f>
        <v>0</v>
      </c>
      <c r="S127" s="168" t="n">
        <v>0</v>
      </c>
      <c r="T127" s="169" t="n">
        <f aca="false">S127*H127</f>
        <v>0</v>
      </c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R127" s="170" t="s">
        <v>128</v>
      </c>
      <c r="AT127" s="170" t="s">
        <v>123</v>
      </c>
      <c r="AU127" s="170" t="s">
        <v>83</v>
      </c>
      <c r="AY127" s="3" t="s">
        <v>121</v>
      </c>
      <c r="BE127" s="171" t="n">
        <f aca="false">IF(N127="základní",J127,0)</f>
        <v>1410</v>
      </c>
      <c r="BF127" s="171" t="n">
        <f aca="false">IF(N127="snížená",J127,0)</f>
        <v>0</v>
      </c>
      <c r="BG127" s="171" t="n">
        <f aca="false">IF(N127="zákl. přenesená",J127,0)</f>
        <v>0</v>
      </c>
      <c r="BH127" s="171" t="n">
        <f aca="false">IF(N127="sníž. přenesená",J127,0)</f>
        <v>0</v>
      </c>
      <c r="BI127" s="171" t="n">
        <f aca="false">IF(N127="nulová",J127,0)</f>
        <v>0</v>
      </c>
      <c r="BJ127" s="3" t="s">
        <v>81</v>
      </c>
      <c r="BK127" s="171" t="n">
        <f aca="false">ROUND(I127*H127,2)</f>
        <v>1410</v>
      </c>
      <c r="BL127" s="3" t="s">
        <v>128</v>
      </c>
      <c r="BM127" s="170" t="s">
        <v>145</v>
      </c>
    </row>
    <row r="128" s="172" customFormat="true" ht="12.8" hidden="false" customHeight="false" outlineLevel="0" collapsed="false">
      <c r="B128" s="173"/>
      <c r="D128" s="174" t="s">
        <v>130</v>
      </c>
      <c r="E128" s="175"/>
      <c r="F128" s="176" t="s">
        <v>146</v>
      </c>
      <c r="H128" s="177" t="n">
        <v>5</v>
      </c>
      <c r="L128" s="173"/>
      <c r="M128" s="178"/>
      <c r="N128" s="179"/>
      <c r="O128" s="179"/>
      <c r="P128" s="179"/>
      <c r="Q128" s="179"/>
      <c r="R128" s="179"/>
      <c r="S128" s="179"/>
      <c r="T128" s="180"/>
      <c r="AT128" s="175" t="s">
        <v>130</v>
      </c>
      <c r="AU128" s="175" t="s">
        <v>83</v>
      </c>
      <c r="AV128" s="172" t="s">
        <v>83</v>
      </c>
      <c r="AW128" s="172" t="s">
        <v>29</v>
      </c>
      <c r="AX128" s="172" t="s">
        <v>81</v>
      </c>
      <c r="AY128" s="175" t="s">
        <v>121</v>
      </c>
    </row>
    <row r="129" s="22" customFormat="true" ht="36" hidden="false" customHeight="true" outlineLevel="0" collapsed="false">
      <c r="A129" s="17"/>
      <c r="B129" s="159"/>
      <c r="C129" s="160" t="s">
        <v>146</v>
      </c>
      <c r="D129" s="160" t="s">
        <v>123</v>
      </c>
      <c r="E129" s="161" t="s">
        <v>147</v>
      </c>
      <c r="F129" s="162" t="s">
        <v>148</v>
      </c>
      <c r="G129" s="163" t="s">
        <v>140</v>
      </c>
      <c r="H129" s="164" t="n">
        <v>3</v>
      </c>
      <c r="I129" s="165" t="n">
        <v>327</v>
      </c>
      <c r="J129" s="165" t="n">
        <f aca="false">ROUND(I129*H129,2)</f>
        <v>981</v>
      </c>
      <c r="K129" s="162" t="s">
        <v>127</v>
      </c>
      <c r="L129" s="18"/>
      <c r="M129" s="166"/>
      <c r="N129" s="167" t="s">
        <v>38</v>
      </c>
      <c r="O129" s="168" t="n">
        <v>0.659</v>
      </c>
      <c r="P129" s="168" t="n">
        <f aca="false">O129*H129</f>
        <v>1.977</v>
      </c>
      <c r="Q129" s="168" t="n">
        <v>5E-005</v>
      </c>
      <c r="R129" s="168" t="n">
        <f aca="false">Q129*H129</f>
        <v>0.00015</v>
      </c>
      <c r="S129" s="168" t="n">
        <v>0</v>
      </c>
      <c r="T129" s="169" t="n">
        <f aca="false">S129*H129</f>
        <v>0</v>
      </c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R129" s="170" t="s">
        <v>128</v>
      </c>
      <c r="AT129" s="170" t="s">
        <v>123</v>
      </c>
      <c r="AU129" s="170" t="s">
        <v>83</v>
      </c>
      <c r="AY129" s="3" t="s">
        <v>121</v>
      </c>
      <c r="BE129" s="171" t="n">
        <f aca="false">IF(N129="základní",J129,0)</f>
        <v>981</v>
      </c>
      <c r="BF129" s="171" t="n">
        <f aca="false">IF(N129="snížená",J129,0)</f>
        <v>0</v>
      </c>
      <c r="BG129" s="171" t="n">
        <f aca="false">IF(N129="zákl. přenesená",J129,0)</f>
        <v>0</v>
      </c>
      <c r="BH129" s="171" t="n">
        <f aca="false">IF(N129="sníž. přenesená",J129,0)</f>
        <v>0</v>
      </c>
      <c r="BI129" s="171" t="n">
        <f aca="false">IF(N129="nulová",J129,0)</f>
        <v>0</v>
      </c>
      <c r="BJ129" s="3" t="s">
        <v>81</v>
      </c>
      <c r="BK129" s="171" t="n">
        <f aca="false">ROUND(I129*H129,2)</f>
        <v>981</v>
      </c>
      <c r="BL129" s="3" t="s">
        <v>128</v>
      </c>
      <c r="BM129" s="170" t="s">
        <v>149</v>
      </c>
    </row>
    <row r="130" s="172" customFormat="true" ht="12.8" hidden="false" customHeight="false" outlineLevel="0" collapsed="false">
      <c r="B130" s="173"/>
      <c r="D130" s="174" t="s">
        <v>130</v>
      </c>
      <c r="E130" s="175"/>
      <c r="F130" s="176" t="s">
        <v>137</v>
      </c>
      <c r="H130" s="177" t="n">
        <v>3</v>
      </c>
      <c r="L130" s="173"/>
      <c r="M130" s="178"/>
      <c r="N130" s="179"/>
      <c r="O130" s="179"/>
      <c r="P130" s="179"/>
      <c r="Q130" s="179"/>
      <c r="R130" s="179"/>
      <c r="S130" s="179"/>
      <c r="T130" s="180"/>
      <c r="AT130" s="175" t="s">
        <v>130</v>
      </c>
      <c r="AU130" s="175" t="s">
        <v>83</v>
      </c>
      <c r="AV130" s="172" t="s">
        <v>83</v>
      </c>
      <c r="AW130" s="172" t="s">
        <v>29</v>
      </c>
      <c r="AX130" s="172" t="s">
        <v>81</v>
      </c>
      <c r="AY130" s="175" t="s">
        <v>121</v>
      </c>
    </row>
    <row r="131" s="22" customFormat="true" ht="36" hidden="false" customHeight="true" outlineLevel="0" collapsed="false">
      <c r="A131" s="17"/>
      <c r="B131" s="159"/>
      <c r="C131" s="160" t="s">
        <v>150</v>
      </c>
      <c r="D131" s="160" t="s">
        <v>123</v>
      </c>
      <c r="E131" s="161" t="s">
        <v>151</v>
      </c>
      <c r="F131" s="162" t="s">
        <v>152</v>
      </c>
      <c r="G131" s="163" t="s">
        <v>140</v>
      </c>
      <c r="H131" s="164" t="n">
        <v>4</v>
      </c>
      <c r="I131" s="165" t="n">
        <v>621</v>
      </c>
      <c r="J131" s="165" t="n">
        <f aca="false">ROUND(I131*H131,2)</f>
        <v>2484</v>
      </c>
      <c r="K131" s="162" t="s">
        <v>127</v>
      </c>
      <c r="L131" s="18"/>
      <c r="M131" s="166"/>
      <c r="N131" s="167" t="s">
        <v>38</v>
      </c>
      <c r="O131" s="168" t="n">
        <v>1.655</v>
      </c>
      <c r="P131" s="168" t="n">
        <f aca="false">O131*H131</f>
        <v>6.62</v>
      </c>
      <c r="Q131" s="168" t="n">
        <v>5E-005</v>
      </c>
      <c r="R131" s="168" t="n">
        <f aca="false">Q131*H131</f>
        <v>0.0002</v>
      </c>
      <c r="S131" s="168" t="n">
        <v>0</v>
      </c>
      <c r="T131" s="169" t="n">
        <f aca="false">S131*H131</f>
        <v>0</v>
      </c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R131" s="170" t="s">
        <v>128</v>
      </c>
      <c r="AT131" s="170" t="s">
        <v>123</v>
      </c>
      <c r="AU131" s="170" t="s">
        <v>83</v>
      </c>
      <c r="AY131" s="3" t="s">
        <v>121</v>
      </c>
      <c r="BE131" s="171" t="n">
        <f aca="false">IF(N131="základní",J131,0)</f>
        <v>2484</v>
      </c>
      <c r="BF131" s="171" t="n">
        <f aca="false">IF(N131="snížená",J131,0)</f>
        <v>0</v>
      </c>
      <c r="BG131" s="171" t="n">
        <f aca="false">IF(N131="zákl. přenesená",J131,0)</f>
        <v>0</v>
      </c>
      <c r="BH131" s="171" t="n">
        <f aca="false">IF(N131="sníž. přenesená",J131,0)</f>
        <v>0</v>
      </c>
      <c r="BI131" s="171" t="n">
        <f aca="false">IF(N131="nulová",J131,0)</f>
        <v>0</v>
      </c>
      <c r="BJ131" s="3" t="s">
        <v>81</v>
      </c>
      <c r="BK131" s="171" t="n">
        <f aca="false">ROUND(I131*H131,2)</f>
        <v>2484</v>
      </c>
      <c r="BL131" s="3" t="s">
        <v>128</v>
      </c>
      <c r="BM131" s="170" t="s">
        <v>153</v>
      </c>
    </row>
    <row r="132" s="172" customFormat="true" ht="12.8" hidden="false" customHeight="false" outlineLevel="0" collapsed="false">
      <c r="B132" s="173"/>
      <c r="D132" s="174" t="s">
        <v>130</v>
      </c>
      <c r="E132" s="175"/>
      <c r="F132" s="176" t="s">
        <v>128</v>
      </c>
      <c r="H132" s="177" t="n">
        <v>4</v>
      </c>
      <c r="L132" s="173"/>
      <c r="M132" s="178"/>
      <c r="N132" s="179"/>
      <c r="O132" s="179"/>
      <c r="P132" s="179"/>
      <c r="Q132" s="179"/>
      <c r="R132" s="179"/>
      <c r="S132" s="179"/>
      <c r="T132" s="180"/>
      <c r="AT132" s="175" t="s">
        <v>130</v>
      </c>
      <c r="AU132" s="175" t="s">
        <v>83</v>
      </c>
      <c r="AV132" s="172" t="s">
        <v>83</v>
      </c>
      <c r="AW132" s="172" t="s">
        <v>29</v>
      </c>
      <c r="AX132" s="172" t="s">
        <v>81</v>
      </c>
      <c r="AY132" s="175" t="s">
        <v>121</v>
      </c>
    </row>
    <row r="133" s="22" customFormat="true" ht="36" hidden="false" customHeight="true" outlineLevel="0" collapsed="false">
      <c r="A133" s="17"/>
      <c r="B133" s="159"/>
      <c r="C133" s="160" t="s">
        <v>154</v>
      </c>
      <c r="D133" s="160" t="s">
        <v>123</v>
      </c>
      <c r="E133" s="161" t="s">
        <v>155</v>
      </c>
      <c r="F133" s="162" t="s">
        <v>156</v>
      </c>
      <c r="G133" s="163" t="s">
        <v>140</v>
      </c>
      <c r="H133" s="164" t="n">
        <v>2</v>
      </c>
      <c r="I133" s="165" t="n">
        <v>995</v>
      </c>
      <c r="J133" s="165" t="n">
        <f aca="false">ROUND(I133*H133,2)</f>
        <v>1990</v>
      </c>
      <c r="K133" s="162" t="s">
        <v>127</v>
      </c>
      <c r="L133" s="18"/>
      <c r="M133" s="166"/>
      <c r="N133" s="167" t="s">
        <v>38</v>
      </c>
      <c r="O133" s="168" t="n">
        <v>2.562</v>
      </c>
      <c r="P133" s="168" t="n">
        <f aca="false">O133*H133</f>
        <v>5.124</v>
      </c>
      <c r="Q133" s="168" t="n">
        <v>9E-005</v>
      </c>
      <c r="R133" s="168" t="n">
        <f aca="false">Q133*H133</f>
        <v>0.00018</v>
      </c>
      <c r="S133" s="168" t="n">
        <v>0</v>
      </c>
      <c r="T133" s="169" t="n">
        <f aca="false">S133*H133</f>
        <v>0</v>
      </c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R133" s="170" t="s">
        <v>128</v>
      </c>
      <c r="AT133" s="170" t="s">
        <v>123</v>
      </c>
      <c r="AU133" s="170" t="s">
        <v>83</v>
      </c>
      <c r="AY133" s="3" t="s">
        <v>121</v>
      </c>
      <c r="BE133" s="171" t="n">
        <f aca="false">IF(N133="základní",J133,0)</f>
        <v>1990</v>
      </c>
      <c r="BF133" s="171" t="n">
        <f aca="false">IF(N133="snížená",J133,0)</f>
        <v>0</v>
      </c>
      <c r="BG133" s="171" t="n">
        <f aca="false">IF(N133="zákl. přenesená",J133,0)</f>
        <v>0</v>
      </c>
      <c r="BH133" s="171" t="n">
        <f aca="false">IF(N133="sníž. přenesená",J133,0)</f>
        <v>0</v>
      </c>
      <c r="BI133" s="171" t="n">
        <f aca="false">IF(N133="nulová",J133,0)</f>
        <v>0</v>
      </c>
      <c r="BJ133" s="3" t="s">
        <v>81</v>
      </c>
      <c r="BK133" s="171" t="n">
        <f aca="false">ROUND(I133*H133,2)</f>
        <v>1990</v>
      </c>
      <c r="BL133" s="3" t="s">
        <v>128</v>
      </c>
      <c r="BM133" s="170" t="s">
        <v>157</v>
      </c>
    </row>
    <row r="134" s="172" customFormat="true" ht="12.8" hidden="false" customHeight="false" outlineLevel="0" collapsed="false">
      <c r="B134" s="173"/>
      <c r="D134" s="174" t="s">
        <v>130</v>
      </c>
      <c r="E134" s="175"/>
      <c r="F134" s="176" t="s">
        <v>83</v>
      </c>
      <c r="H134" s="177" t="n">
        <v>2</v>
      </c>
      <c r="L134" s="173"/>
      <c r="M134" s="178"/>
      <c r="N134" s="179"/>
      <c r="O134" s="179"/>
      <c r="P134" s="179"/>
      <c r="Q134" s="179"/>
      <c r="R134" s="179"/>
      <c r="S134" s="179"/>
      <c r="T134" s="180"/>
      <c r="AT134" s="175" t="s">
        <v>130</v>
      </c>
      <c r="AU134" s="175" t="s">
        <v>83</v>
      </c>
      <c r="AV134" s="172" t="s">
        <v>83</v>
      </c>
      <c r="AW134" s="172" t="s">
        <v>29</v>
      </c>
      <c r="AX134" s="172" t="s">
        <v>81</v>
      </c>
      <c r="AY134" s="175" t="s">
        <v>121</v>
      </c>
    </row>
    <row r="135" s="22" customFormat="true" ht="36" hidden="false" customHeight="true" outlineLevel="0" collapsed="false">
      <c r="A135" s="17"/>
      <c r="B135" s="159"/>
      <c r="C135" s="160" t="s">
        <v>158</v>
      </c>
      <c r="D135" s="160" t="s">
        <v>123</v>
      </c>
      <c r="E135" s="161" t="s">
        <v>159</v>
      </c>
      <c r="F135" s="162" t="s">
        <v>160</v>
      </c>
      <c r="G135" s="163" t="s">
        <v>140</v>
      </c>
      <c r="H135" s="164" t="n">
        <v>1</v>
      </c>
      <c r="I135" s="165" t="n">
        <v>1570</v>
      </c>
      <c r="J135" s="165" t="n">
        <f aca="false">ROUND(I135*H135,2)</f>
        <v>1570</v>
      </c>
      <c r="K135" s="162" t="s">
        <v>127</v>
      </c>
      <c r="L135" s="18"/>
      <c r="M135" s="166"/>
      <c r="N135" s="167" t="s">
        <v>38</v>
      </c>
      <c r="O135" s="168" t="n">
        <v>4.553</v>
      </c>
      <c r="P135" s="168" t="n">
        <f aca="false">O135*H135</f>
        <v>4.553</v>
      </c>
      <c r="Q135" s="168" t="n">
        <v>9E-005</v>
      </c>
      <c r="R135" s="168" t="n">
        <f aca="false">Q135*H135</f>
        <v>9E-005</v>
      </c>
      <c r="S135" s="168" t="n">
        <v>0</v>
      </c>
      <c r="T135" s="169" t="n">
        <f aca="false">S135*H135</f>
        <v>0</v>
      </c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R135" s="170" t="s">
        <v>128</v>
      </c>
      <c r="AT135" s="170" t="s">
        <v>123</v>
      </c>
      <c r="AU135" s="170" t="s">
        <v>83</v>
      </c>
      <c r="AY135" s="3" t="s">
        <v>121</v>
      </c>
      <c r="BE135" s="171" t="n">
        <f aca="false">IF(N135="základní",J135,0)</f>
        <v>1570</v>
      </c>
      <c r="BF135" s="171" t="n">
        <f aca="false">IF(N135="snížená",J135,0)</f>
        <v>0</v>
      </c>
      <c r="BG135" s="171" t="n">
        <f aca="false">IF(N135="zákl. přenesená",J135,0)</f>
        <v>0</v>
      </c>
      <c r="BH135" s="171" t="n">
        <f aca="false">IF(N135="sníž. přenesená",J135,0)</f>
        <v>0</v>
      </c>
      <c r="BI135" s="171" t="n">
        <f aca="false">IF(N135="nulová",J135,0)</f>
        <v>0</v>
      </c>
      <c r="BJ135" s="3" t="s">
        <v>81</v>
      </c>
      <c r="BK135" s="171" t="n">
        <f aca="false">ROUND(I135*H135,2)</f>
        <v>1570</v>
      </c>
      <c r="BL135" s="3" t="s">
        <v>128</v>
      </c>
      <c r="BM135" s="170" t="s">
        <v>161</v>
      </c>
    </row>
    <row r="136" s="172" customFormat="true" ht="12.8" hidden="false" customHeight="false" outlineLevel="0" collapsed="false">
      <c r="B136" s="173"/>
      <c r="D136" s="174" t="s">
        <v>130</v>
      </c>
      <c r="E136" s="175"/>
      <c r="F136" s="176" t="s">
        <v>81</v>
      </c>
      <c r="H136" s="177" t="n">
        <v>1</v>
      </c>
      <c r="L136" s="173"/>
      <c r="M136" s="178"/>
      <c r="N136" s="179"/>
      <c r="O136" s="179"/>
      <c r="P136" s="179"/>
      <c r="Q136" s="179"/>
      <c r="R136" s="179"/>
      <c r="S136" s="179"/>
      <c r="T136" s="180"/>
      <c r="AT136" s="175" t="s">
        <v>130</v>
      </c>
      <c r="AU136" s="175" t="s">
        <v>83</v>
      </c>
      <c r="AV136" s="172" t="s">
        <v>83</v>
      </c>
      <c r="AW136" s="172" t="s">
        <v>29</v>
      </c>
      <c r="AX136" s="172" t="s">
        <v>81</v>
      </c>
      <c r="AY136" s="175" t="s">
        <v>121</v>
      </c>
    </row>
    <row r="137" s="22" customFormat="true" ht="36" hidden="false" customHeight="true" outlineLevel="0" collapsed="false">
      <c r="A137" s="17"/>
      <c r="B137" s="159"/>
      <c r="C137" s="160" t="s">
        <v>162</v>
      </c>
      <c r="D137" s="160" t="s">
        <v>123</v>
      </c>
      <c r="E137" s="161" t="s">
        <v>163</v>
      </c>
      <c r="F137" s="162" t="s">
        <v>164</v>
      </c>
      <c r="G137" s="163" t="s">
        <v>140</v>
      </c>
      <c r="H137" s="164" t="n">
        <v>1</v>
      </c>
      <c r="I137" s="165" t="n">
        <v>2140</v>
      </c>
      <c r="J137" s="165" t="n">
        <f aca="false">ROUND(I137*H137,2)</f>
        <v>2140</v>
      </c>
      <c r="K137" s="162" t="s">
        <v>127</v>
      </c>
      <c r="L137" s="18"/>
      <c r="M137" s="166"/>
      <c r="N137" s="167" t="s">
        <v>38</v>
      </c>
      <c r="O137" s="168" t="n">
        <v>6.541</v>
      </c>
      <c r="P137" s="168" t="n">
        <f aca="false">O137*H137</f>
        <v>6.541</v>
      </c>
      <c r="Q137" s="168" t="n">
        <v>9E-005</v>
      </c>
      <c r="R137" s="168" t="n">
        <f aca="false">Q137*H137</f>
        <v>9E-005</v>
      </c>
      <c r="S137" s="168" t="n">
        <v>0</v>
      </c>
      <c r="T137" s="169" t="n">
        <f aca="false">S137*H137</f>
        <v>0</v>
      </c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R137" s="170" t="s">
        <v>128</v>
      </c>
      <c r="AT137" s="170" t="s">
        <v>123</v>
      </c>
      <c r="AU137" s="170" t="s">
        <v>83</v>
      </c>
      <c r="AY137" s="3" t="s">
        <v>121</v>
      </c>
      <c r="BE137" s="171" t="n">
        <f aca="false">IF(N137="základní",J137,0)</f>
        <v>2140</v>
      </c>
      <c r="BF137" s="171" t="n">
        <f aca="false">IF(N137="snížená",J137,0)</f>
        <v>0</v>
      </c>
      <c r="BG137" s="171" t="n">
        <f aca="false">IF(N137="zákl. přenesená",J137,0)</f>
        <v>0</v>
      </c>
      <c r="BH137" s="171" t="n">
        <f aca="false">IF(N137="sníž. přenesená",J137,0)</f>
        <v>0</v>
      </c>
      <c r="BI137" s="171" t="n">
        <f aca="false">IF(N137="nulová",J137,0)</f>
        <v>0</v>
      </c>
      <c r="BJ137" s="3" t="s">
        <v>81</v>
      </c>
      <c r="BK137" s="171" t="n">
        <f aca="false">ROUND(I137*H137,2)</f>
        <v>2140</v>
      </c>
      <c r="BL137" s="3" t="s">
        <v>128</v>
      </c>
      <c r="BM137" s="170" t="s">
        <v>165</v>
      </c>
    </row>
    <row r="138" s="172" customFormat="true" ht="12.8" hidden="false" customHeight="false" outlineLevel="0" collapsed="false">
      <c r="B138" s="173"/>
      <c r="D138" s="174" t="s">
        <v>130</v>
      </c>
      <c r="E138" s="175"/>
      <c r="F138" s="176" t="s">
        <v>81</v>
      </c>
      <c r="H138" s="177" t="n">
        <v>1</v>
      </c>
      <c r="L138" s="173"/>
      <c r="M138" s="178"/>
      <c r="N138" s="179"/>
      <c r="O138" s="179"/>
      <c r="P138" s="179"/>
      <c r="Q138" s="179"/>
      <c r="R138" s="179"/>
      <c r="S138" s="179"/>
      <c r="T138" s="180"/>
      <c r="AT138" s="175" t="s">
        <v>130</v>
      </c>
      <c r="AU138" s="175" t="s">
        <v>83</v>
      </c>
      <c r="AV138" s="172" t="s">
        <v>83</v>
      </c>
      <c r="AW138" s="172" t="s">
        <v>29</v>
      </c>
      <c r="AX138" s="172" t="s">
        <v>81</v>
      </c>
      <c r="AY138" s="175" t="s">
        <v>121</v>
      </c>
    </row>
    <row r="139" s="22" customFormat="true" ht="36" hidden="false" customHeight="true" outlineLevel="0" collapsed="false">
      <c r="A139" s="17"/>
      <c r="B139" s="159"/>
      <c r="C139" s="160" t="s">
        <v>142</v>
      </c>
      <c r="D139" s="160" t="s">
        <v>123</v>
      </c>
      <c r="E139" s="161" t="s">
        <v>166</v>
      </c>
      <c r="F139" s="162" t="s">
        <v>167</v>
      </c>
      <c r="G139" s="163" t="s">
        <v>140</v>
      </c>
      <c r="H139" s="164" t="n">
        <v>10</v>
      </c>
      <c r="I139" s="165" t="n">
        <v>403</v>
      </c>
      <c r="J139" s="165" t="n">
        <f aca="false">ROUND(I139*H139,2)</f>
        <v>4030</v>
      </c>
      <c r="K139" s="162" t="s">
        <v>127</v>
      </c>
      <c r="L139" s="18"/>
      <c r="M139" s="166"/>
      <c r="N139" s="167" t="s">
        <v>38</v>
      </c>
      <c r="O139" s="168" t="n">
        <v>0.62</v>
      </c>
      <c r="P139" s="168" t="n">
        <f aca="false">O139*H139</f>
        <v>6.2</v>
      </c>
      <c r="Q139" s="168" t="n">
        <v>0</v>
      </c>
      <c r="R139" s="168" t="n">
        <f aca="false">Q139*H139</f>
        <v>0</v>
      </c>
      <c r="S139" s="168" t="n">
        <v>0</v>
      </c>
      <c r="T139" s="169" t="n">
        <f aca="false">S139*H139</f>
        <v>0</v>
      </c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R139" s="170" t="s">
        <v>128</v>
      </c>
      <c r="AT139" s="170" t="s">
        <v>123</v>
      </c>
      <c r="AU139" s="170" t="s">
        <v>83</v>
      </c>
      <c r="AY139" s="3" t="s">
        <v>121</v>
      </c>
      <c r="BE139" s="171" t="n">
        <f aca="false">IF(N139="základní",J139,0)</f>
        <v>4030</v>
      </c>
      <c r="BF139" s="171" t="n">
        <f aca="false">IF(N139="snížená",J139,0)</f>
        <v>0</v>
      </c>
      <c r="BG139" s="171" t="n">
        <f aca="false">IF(N139="zákl. přenesená",J139,0)</f>
        <v>0</v>
      </c>
      <c r="BH139" s="171" t="n">
        <f aca="false">IF(N139="sníž. přenesená",J139,0)</f>
        <v>0</v>
      </c>
      <c r="BI139" s="171" t="n">
        <f aca="false">IF(N139="nulová",J139,0)</f>
        <v>0</v>
      </c>
      <c r="BJ139" s="3" t="s">
        <v>81</v>
      </c>
      <c r="BK139" s="171" t="n">
        <f aca="false">ROUND(I139*H139,2)</f>
        <v>4030</v>
      </c>
      <c r="BL139" s="3" t="s">
        <v>128</v>
      </c>
      <c r="BM139" s="170" t="s">
        <v>168</v>
      </c>
    </row>
    <row r="140" s="172" customFormat="true" ht="12.8" hidden="false" customHeight="false" outlineLevel="0" collapsed="false">
      <c r="B140" s="173"/>
      <c r="D140" s="174" t="s">
        <v>130</v>
      </c>
      <c r="E140" s="175"/>
      <c r="F140" s="176" t="s">
        <v>142</v>
      </c>
      <c r="H140" s="177" t="n">
        <v>10</v>
      </c>
      <c r="L140" s="173"/>
      <c r="M140" s="178"/>
      <c r="N140" s="179"/>
      <c r="O140" s="179"/>
      <c r="P140" s="179"/>
      <c r="Q140" s="179"/>
      <c r="R140" s="179"/>
      <c r="S140" s="179"/>
      <c r="T140" s="180"/>
      <c r="AT140" s="175" t="s">
        <v>130</v>
      </c>
      <c r="AU140" s="175" t="s">
        <v>83</v>
      </c>
      <c r="AV140" s="172" t="s">
        <v>83</v>
      </c>
      <c r="AW140" s="172" t="s">
        <v>29</v>
      </c>
      <c r="AX140" s="172" t="s">
        <v>81</v>
      </c>
      <c r="AY140" s="175" t="s">
        <v>121</v>
      </c>
    </row>
    <row r="141" s="22" customFormat="true" ht="36" hidden="false" customHeight="true" outlineLevel="0" collapsed="false">
      <c r="A141" s="17"/>
      <c r="B141" s="159"/>
      <c r="C141" s="160" t="s">
        <v>169</v>
      </c>
      <c r="D141" s="160" t="s">
        <v>123</v>
      </c>
      <c r="E141" s="161" t="s">
        <v>170</v>
      </c>
      <c r="F141" s="162" t="s">
        <v>171</v>
      </c>
      <c r="G141" s="163" t="s">
        <v>140</v>
      </c>
      <c r="H141" s="164" t="n">
        <v>5</v>
      </c>
      <c r="I141" s="165" t="n">
        <v>851</v>
      </c>
      <c r="J141" s="165" t="n">
        <f aca="false">ROUND(I141*H141,2)</f>
        <v>4255</v>
      </c>
      <c r="K141" s="162" t="s">
        <v>127</v>
      </c>
      <c r="L141" s="18"/>
      <c r="M141" s="166"/>
      <c r="N141" s="167" t="s">
        <v>38</v>
      </c>
      <c r="O141" s="168" t="n">
        <v>1.24</v>
      </c>
      <c r="P141" s="168" t="n">
        <f aca="false">O141*H141</f>
        <v>6.2</v>
      </c>
      <c r="Q141" s="168" t="n">
        <v>0</v>
      </c>
      <c r="R141" s="168" t="n">
        <f aca="false">Q141*H141</f>
        <v>0</v>
      </c>
      <c r="S141" s="168" t="n">
        <v>0</v>
      </c>
      <c r="T141" s="169" t="n">
        <f aca="false">S141*H141</f>
        <v>0</v>
      </c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R141" s="170" t="s">
        <v>128</v>
      </c>
      <c r="AT141" s="170" t="s">
        <v>123</v>
      </c>
      <c r="AU141" s="170" t="s">
        <v>83</v>
      </c>
      <c r="AY141" s="3" t="s">
        <v>121</v>
      </c>
      <c r="BE141" s="171" t="n">
        <f aca="false">IF(N141="základní",J141,0)</f>
        <v>4255</v>
      </c>
      <c r="BF141" s="171" t="n">
        <f aca="false">IF(N141="snížená",J141,0)</f>
        <v>0</v>
      </c>
      <c r="BG141" s="171" t="n">
        <f aca="false">IF(N141="zákl. přenesená",J141,0)</f>
        <v>0</v>
      </c>
      <c r="BH141" s="171" t="n">
        <f aca="false">IF(N141="sníž. přenesená",J141,0)</f>
        <v>0</v>
      </c>
      <c r="BI141" s="171" t="n">
        <f aca="false">IF(N141="nulová",J141,0)</f>
        <v>0</v>
      </c>
      <c r="BJ141" s="3" t="s">
        <v>81</v>
      </c>
      <c r="BK141" s="171" t="n">
        <f aca="false">ROUND(I141*H141,2)</f>
        <v>4255</v>
      </c>
      <c r="BL141" s="3" t="s">
        <v>128</v>
      </c>
      <c r="BM141" s="170" t="s">
        <v>172</v>
      </c>
    </row>
    <row r="142" s="172" customFormat="true" ht="12.8" hidden="false" customHeight="false" outlineLevel="0" collapsed="false">
      <c r="B142" s="173"/>
      <c r="D142" s="174" t="s">
        <v>130</v>
      </c>
      <c r="E142" s="175"/>
      <c r="F142" s="176" t="s">
        <v>146</v>
      </c>
      <c r="H142" s="177" t="n">
        <v>5</v>
      </c>
      <c r="L142" s="173"/>
      <c r="M142" s="178"/>
      <c r="N142" s="179"/>
      <c r="O142" s="179"/>
      <c r="P142" s="179"/>
      <c r="Q142" s="179"/>
      <c r="R142" s="179"/>
      <c r="S142" s="179"/>
      <c r="T142" s="180"/>
      <c r="AT142" s="175" t="s">
        <v>130</v>
      </c>
      <c r="AU142" s="175" t="s">
        <v>83</v>
      </c>
      <c r="AV142" s="172" t="s">
        <v>83</v>
      </c>
      <c r="AW142" s="172" t="s">
        <v>29</v>
      </c>
      <c r="AX142" s="172" t="s">
        <v>81</v>
      </c>
      <c r="AY142" s="175" t="s">
        <v>121</v>
      </c>
    </row>
    <row r="143" s="22" customFormat="true" ht="16.5" hidden="false" customHeight="true" outlineLevel="0" collapsed="false">
      <c r="A143" s="17"/>
      <c r="B143" s="159"/>
      <c r="C143" s="160" t="s">
        <v>173</v>
      </c>
      <c r="D143" s="160" t="s">
        <v>123</v>
      </c>
      <c r="E143" s="161" t="s">
        <v>174</v>
      </c>
      <c r="F143" s="162" t="s">
        <v>175</v>
      </c>
      <c r="G143" s="163" t="s">
        <v>140</v>
      </c>
      <c r="H143" s="164" t="n">
        <v>11</v>
      </c>
      <c r="I143" s="165" t="n">
        <v>150</v>
      </c>
      <c r="J143" s="165" t="n">
        <f aca="false">ROUND(I143*H143,2)</f>
        <v>1650</v>
      </c>
      <c r="K143" s="162"/>
      <c r="L143" s="18"/>
      <c r="M143" s="166"/>
      <c r="N143" s="167" t="s">
        <v>38</v>
      </c>
      <c r="O143" s="168" t="n">
        <v>0</v>
      </c>
      <c r="P143" s="168" t="n">
        <f aca="false">O143*H143</f>
        <v>0</v>
      </c>
      <c r="Q143" s="168" t="n">
        <v>0</v>
      </c>
      <c r="R143" s="168" t="n">
        <f aca="false">Q143*H143</f>
        <v>0</v>
      </c>
      <c r="S143" s="168" t="n">
        <v>0</v>
      </c>
      <c r="T143" s="169" t="n">
        <f aca="false">S143*H143</f>
        <v>0</v>
      </c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  <c r="AE143" s="17"/>
      <c r="AR143" s="170" t="s">
        <v>128</v>
      </c>
      <c r="AT143" s="170" t="s">
        <v>123</v>
      </c>
      <c r="AU143" s="170" t="s">
        <v>83</v>
      </c>
      <c r="AY143" s="3" t="s">
        <v>121</v>
      </c>
      <c r="BE143" s="171" t="n">
        <f aca="false">IF(N143="základní",J143,0)</f>
        <v>1650</v>
      </c>
      <c r="BF143" s="171" t="n">
        <f aca="false">IF(N143="snížená",J143,0)</f>
        <v>0</v>
      </c>
      <c r="BG143" s="171" t="n">
        <f aca="false">IF(N143="zákl. přenesená",J143,0)</f>
        <v>0</v>
      </c>
      <c r="BH143" s="171" t="n">
        <f aca="false">IF(N143="sníž. přenesená",J143,0)</f>
        <v>0</v>
      </c>
      <c r="BI143" s="171" t="n">
        <f aca="false">IF(N143="nulová",J143,0)</f>
        <v>0</v>
      </c>
      <c r="BJ143" s="3" t="s">
        <v>81</v>
      </c>
      <c r="BK143" s="171" t="n">
        <f aca="false">ROUND(I143*H143,2)</f>
        <v>1650</v>
      </c>
      <c r="BL143" s="3" t="s">
        <v>128</v>
      </c>
      <c r="BM143" s="170" t="s">
        <v>176</v>
      </c>
    </row>
    <row r="144" customFormat="false" ht="63.4" hidden="false" customHeight="true" outlineLevel="0" collapsed="false">
      <c r="A144" s="17"/>
      <c r="B144" s="18"/>
      <c r="C144" s="17"/>
      <c r="D144" s="174" t="s">
        <v>177</v>
      </c>
      <c r="E144" s="17"/>
      <c r="F144" s="181" t="s">
        <v>178</v>
      </c>
      <c r="G144" s="17"/>
      <c r="H144" s="17"/>
      <c r="I144" s="17"/>
      <c r="J144" s="17"/>
      <c r="K144" s="17"/>
      <c r="L144" s="18"/>
      <c r="M144" s="182"/>
      <c r="N144" s="183"/>
      <c r="O144" s="55"/>
      <c r="P144" s="55"/>
      <c r="Q144" s="55"/>
      <c r="R144" s="55"/>
      <c r="S144" s="55"/>
      <c r="T144" s="56"/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T144" s="3" t="s">
        <v>177</v>
      </c>
      <c r="AU144" s="3" t="s">
        <v>83</v>
      </c>
    </row>
    <row r="145" s="172" customFormat="true" ht="12.8" hidden="false" customHeight="false" outlineLevel="0" collapsed="false">
      <c r="B145" s="173"/>
      <c r="D145" s="174" t="s">
        <v>130</v>
      </c>
      <c r="E145" s="175"/>
      <c r="F145" s="176" t="s">
        <v>179</v>
      </c>
      <c r="H145" s="177" t="n">
        <v>11</v>
      </c>
      <c r="L145" s="173"/>
      <c r="M145" s="178"/>
      <c r="N145" s="179"/>
      <c r="O145" s="179"/>
      <c r="P145" s="179"/>
      <c r="Q145" s="179"/>
      <c r="R145" s="179"/>
      <c r="S145" s="179"/>
      <c r="T145" s="180"/>
      <c r="AT145" s="175" t="s">
        <v>130</v>
      </c>
      <c r="AU145" s="175" t="s">
        <v>83</v>
      </c>
      <c r="AV145" s="172" t="s">
        <v>83</v>
      </c>
      <c r="AW145" s="172" t="s">
        <v>29</v>
      </c>
      <c r="AX145" s="172" t="s">
        <v>81</v>
      </c>
      <c r="AY145" s="175" t="s">
        <v>121</v>
      </c>
    </row>
    <row r="146" s="22" customFormat="true" ht="16.5" hidden="false" customHeight="true" outlineLevel="0" collapsed="false">
      <c r="A146" s="17"/>
      <c r="B146" s="159"/>
      <c r="C146" s="160" t="s">
        <v>180</v>
      </c>
      <c r="D146" s="160" t="s">
        <v>123</v>
      </c>
      <c r="E146" s="161" t="s">
        <v>181</v>
      </c>
      <c r="F146" s="162" t="s">
        <v>182</v>
      </c>
      <c r="G146" s="163" t="s">
        <v>183</v>
      </c>
      <c r="H146" s="164" t="n">
        <v>1</v>
      </c>
      <c r="I146" s="165" t="n">
        <v>10000</v>
      </c>
      <c r="J146" s="165" t="n">
        <f aca="false">ROUND(I146*H146,2)</f>
        <v>10000</v>
      </c>
      <c r="K146" s="162"/>
      <c r="L146" s="18"/>
      <c r="M146" s="166"/>
      <c r="N146" s="167" t="s">
        <v>38</v>
      </c>
      <c r="O146" s="168" t="n">
        <v>0</v>
      </c>
      <c r="P146" s="168" t="n">
        <f aca="false">O146*H146</f>
        <v>0</v>
      </c>
      <c r="Q146" s="168" t="n">
        <v>0</v>
      </c>
      <c r="R146" s="168" t="n">
        <f aca="false">Q146*H146</f>
        <v>0</v>
      </c>
      <c r="S146" s="168" t="n">
        <v>0</v>
      </c>
      <c r="T146" s="169" t="n">
        <f aca="false">S146*H146</f>
        <v>0</v>
      </c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R146" s="170" t="s">
        <v>128</v>
      </c>
      <c r="AT146" s="170" t="s">
        <v>123</v>
      </c>
      <c r="AU146" s="170" t="s">
        <v>83</v>
      </c>
      <c r="AY146" s="3" t="s">
        <v>121</v>
      </c>
      <c r="BE146" s="171" t="n">
        <f aca="false">IF(N146="základní",J146,0)</f>
        <v>10000</v>
      </c>
      <c r="BF146" s="171" t="n">
        <f aca="false">IF(N146="snížená",J146,0)</f>
        <v>0</v>
      </c>
      <c r="BG146" s="171" t="n">
        <f aca="false">IF(N146="zákl. přenesená",J146,0)</f>
        <v>0</v>
      </c>
      <c r="BH146" s="171" t="n">
        <f aca="false">IF(N146="sníž. přenesená",J146,0)</f>
        <v>0</v>
      </c>
      <c r="BI146" s="171" t="n">
        <f aca="false">IF(N146="nulová",J146,0)</f>
        <v>0</v>
      </c>
      <c r="BJ146" s="3" t="s">
        <v>81</v>
      </c>
      <c r="BK146" s="171" t="n">
        <f aca="false">ROUND(I146*H146,2)</f>
        <v>10000</v>
      </c>
      <c r="BL146" s="3" t="s">
        <v>128</v>
      </c>
      <c r="BM146" s="170" t="s">
        <v>184</v>
      </c>
    </row>
    <row r="147" customFormat="false" ht="60.4" hidden="false" customHeight="true" outlineLevel="0" collapsed="false">
      <c r="A147" s="17"/>
      <c r="B147" s="18"/>
      <c r="C147" s="17"/>
      <c r="D147" s="174" t="s">
        <v>177</v>
      </c>
      <c r="E147" s="17"/>
      <c r="F147" s="181" t="s">
        <v>185</v>
      </c>
      <c r="G147" s="17"/>
      <c r="H147" s="17"/>
      <c r="I147" s="17"/>
      <c r="J147" s="17"/>
      <c r="K147" s="17"/>
      <c r="L147" s="18"/>
      <c r="M147" s="182"/>
      <c r="N147" s="183"/>
      <c r="O147" s="55"/>
      <c r="P147" s="55"/>
      <c r="Q147" s="55"/>
      <c r="R147" s="55"/>
      <c r="S147" s="55"/>
      <c r="T147" s="56"/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T147" s="3" t="s">
        <v>177</v>
      </c>
      <c r="AU147" s="3" t="s">
        <v>83</v>
      </c>
    </row>
    <row r="148" s="172" customFormat="true" ht="12.8" hidden="false" customHeight="false" outlineLevel="0" collapsed="false">
      <c r="B148" s="173"/>
      <c r="D148" s="174" t="s">
        <v>130</v>
      </c>
      <c r="E148" s="175"/>
      <c r="F148" s="176" t="s">
        <v>81</v>
      </c>
      <c r="H148" s="177" t="n">
        <v>1</v>
      </c>
      <c r="L148" s="173"/>
      <c r="M148" s="178"/>
      <c r="N148" s="179"/>
      <c r="O148" s="179"/>
      <c r="P148" s="179"/>
      <c r="Q148" s="179"/>
      <c r="R148" s="179"/>
      <c r="S148" s="179"/>
      <c r="T148" s="180"/>
      <c r="AT148" s="175" t="s">
        <v>130</v>
      </c>
      <c r="AU148" s="175" t="s">
        <v>83</v>
      </c>
      <c r="AV148" s="172" t="s">
        <v>83</v>
      </c>
      <c r="AW148" s="172" t="s">
        <v>29</v>
      </c>
      <c r="AX148" s="172" t="s">
        <v>81</v>
      </c>
      <c r="AY148" s="175" t="s">
        <v>121</v>
      </c>
    </row>
    <row r="149" s="22" customFormat="true" ht="16.5" hidden="false" customHeight="true" outlineLevel="0" collapsed="false">
      <c r="A149" s="17"/>
      <c r="B149" s="159"/>
      <c r="C149" s="160" t="s">
        <v>186</v>
      </c>
      <c r="D149" s="160" t="s">
        <v>123</v>
      </c>
      <c r="E149" s="161" t="s">
        <v>187</v>
      </c>
      <c r="F149" s="162" t="s">
        <v>188</v>
      </c>
      <c r="G149" s="163" t="s">
        <v>189</v>
      </c>
      <c r="H149" s="164" t="n">
        <v>6</v>
      </c>
      <c r="I149" s="165" t="n">
        <v>1000</v>
      </c>
      <c r="J149" s="165" t="n">
        <f aca="false">ROUND(I149*H149,2)</f>
        <v>6000</v>
      </c>
      <c r="K149" s="162"/>
      <c r="L149" s="18"/>
      <c r="M149" s="166"/>
      <c r="N149" s="167" t="s">
        <v>38</v>
      </c>
      <c r="O149" s="168" t="n">
        <v>0</v>
      </c>
      <c r="P149" s="168" t="n">
        <f aca="false">O149*H149</f>
        <v>0</v>
      </c>
      <c r="Q149" s="168" t="n">
        <v>0</v>
      </c>
      <c r="R149" s="168" t="n">
        <f aca="false">Q149*H149</f>
        <v>0</v>
      </c>
      <c r="S149" s="168" t="n">
        <v>0</v>
      </c>
      <c r="T149" s="169" t="n">
        <f aca="false">S149*H149</f>
        <v>0</v>
      </c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R149" s="170" t="s">
        <v>128</v>
      </c>
      <c r="AT149" s="170" t="s">
        <v>123</v>
      </c>
      <c r="AU149" s="170" t="s">
        <v>83</v>
      </c>
      <c r="AY149" s="3" t="s">
        <v>121</v>
      </c>
      <c r="BE149" s="171" t="n">
        <f aca="false">IF(N149="základní",J149,0)</f>
        <v>6000</v>
      </c>
      <c r="BF149" s="171" t="n">
        <f aca="false">IF(N149="snížená",J149,0)</f>
        <v>0</v>
      </c>
      <c r="BG149" s="171" t="n">
        <f aca="false">IF(N149="zákl. přenesená",J149,0)</f>
        <v>0</v>
      </c>
      <c r="BH149" s="171" t="n">
        <f aca="false">IF(N149="sníž. přenesená",J149,0)</f>
        <v>0</v>
      </c>
      <c r="BI149" s="171" t="n">
        <f aca="false">IF(N149="nulová",J149,0)</f>
        <v>0</v>
      </c>
      <c r="BJ149" s="3" t="s">
        <v>81</v>
      </c>
      <c r="BK149" s="171" t="n">
        <f aca="false">ROUND(I149*H149,2)</f>
        <v>6000</v>
      </c>
      <c r="BL149" s="3" t="s">
        <v>128</v>
      </c>
      <c r="BM149" s="170" t="s">
        <v>190</v>
      </c>
    </row>
    <row r="150" customFormat="false" ht="96.25" hidden="false" customHeight="true" outlineLevel="0" collapsed="false">
      <c r="A150" s="17"/>
      <c r="B150" s="18"/>
      <c r="C150" s="17"/>
      <c r="D150" s="174" t="s">
        <v>177</v>
      </c>
      <c r="E150" s="17"/>
      <c r="F150" s="181" t="s">
        <v>191</v>
      </c>
      <c r="G150" s="17"/>
      <c r="H150" s="17"/>
      <c r="I150" s="17"/>
      <c r="J150" s="17"/>
      <c r="K150" s="17"/>
      <c r="L150" s="18"/>
      <c r="M150" s="182"/>
      <c r="N150" s="183"/>
      <c r="O150" s="55"/>
      <c r="P150" s="55"/>
      <c r="Q150" s="55"/>
      <c r="R150" s="55"/>
      <c r="S150" s="55"/>
      <c r="T150" s="56"/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T150" s="3" t="s">
        <v>177</v>
      </c>
      <c r="AU150" s="3" t="s">
        <v>83</v>
      </c>
    </row>
    <row r="151" s="172" customFormat="true" ht="12.8" hidden="false" customHeight="false" outlineLevel="0" collapsed="false">
      <c r="B151" s="173"/>
      <c r="D151" s="174" t="s">
        <v>130</v>
      </c>
      <c r="E151" s="175"/>
      <c r="F151" s="176" t="s">
        <v>150</v>
      </c>
      <c r="H151" s="177" t="n">
        <v>6</v>
      </c>
      <c r="L151" s="173"/>
      <c r="M151" s="184"/>
      <c r="N151" s="185"/>
      <c r="O151" s="185"/>
      <c r="P151" s="185"/>
      <c r="Q151" s="185"/>
      <c r="R151" s="185"/>
      <c r="S151" s="185"/>
      <c r="T151" s="186"/>
      <c r="AT151" s="175" t="s">
        <v>130</v>
      </c>
      <c r="AU151" s="175" t="s">
        <v>83</v>
      </c>
      <c r="AV151" s="172" t="s">
        <v>83</v>
      </c>
      <c r="AW151" s="172" t="s">
        <v>29</v>
      </c>
      <c r="AX151" s="172" t="s">
        <v>81</v>
      </c>
      <c r="AY151" s="175" t="s">
        <v>121</v>
      </c>
    </row>
    <row r="152" s="22" customFormat="true" ht="6.95" hidden="false" customHeight="true" outlineLevel="0" collapsed="false">
      <c r="A152" s="17"/>
      <c r="B152" s="39"/>
      <c r="C152" s="40"/>
      <c r="D152" s="40"/>
      <c r="E152" s="40"/>
      <c r="F152" s="40"/>
      <c r="G152" s="40"/>
      <c r="H152" s="40"/>
      <c r="I152" s="40"/>
      <c r="J152" s="40"/>
      <c r="K152" s="40"/>
      <c r="L152" s="18"/>
      <c r="M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</row>
  </sheetData>
  <autoFilter ref="C117:K151"/>
  <mergeCells count="9">
    <mergeCell ref="L2:V2"/>
    <mergeCell ref="E7:H7"/>
    <mergeCell ref="E9:H9"/>
    <mergeCell ref="E18:H18"/>
    <mergeCell ref="E27:H27"/>
    <mergeCell ref="E85:H85"/>
    <mergeCell ref="E87:H87"/>
    <mergeCell ref="E108:H108"/>
    <mergeCell ref="E110:H110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M219"/>
  <sheetViews>
    <sheetView windowProtection="false" showFormulas="false" showGridLines="false" showRowColHeaders="true" showZeros="true" rightToLeft="false" tabSelected="false" showOutlineSymbols="true" defaultGridColor="true" view="normal" topLeftCell="A200" colorId="64" zoomScale="100" zoomScaleNormal="100" zoomScalePageLayoutView="100" workbookViewId="0">
      <selection pane="topLeft" activeCell="F195" activeCellId="0" sqref="F195"/>
    </sheetView>
  </sheetViews>
  <sheetFormatPr defaultRowHeight="12.8"/>
  <cols>
    <col collapsed="false" hidden="false" max="2" min="2" style="0" width="1.67515923566879"/>
    <col collapsed="false" hidden="false" max="3" min="3" style="0" width="4.1656050955414"/>
    <col collapsed="false" hidden="false" max="4" min="4" style="0" width="4.3375796178344"/>
    <col collapsed="false" hidden="false" max="5" min="5" style="0" width="17.1656050955414"/>
    <col collapsed="false" hidden="false" max="6" min="6" style="0" width="54.0509554140127"/>
    <col collapsed="false" hidden="false" max="7" min="7" style="0" width="7"/>
    <col collapsed="false" hidden="false" max="8" min="8" style="0" width="11.5031847133758"/>
    <col collapsed="false" hidden="false" max="11" min="9" style="0" width="20.1656050955414"/>
    <col collapsed="false" hidden="false" max="12" min="12" style="0" width="9.3375796178344"/>
    <col collapsed="false" hidden="true" max="21" min="13" style="0" width="0"/>
    <col collapsed="false" hidden="false" max="22" min="22" style="0" width="12.3375796178344"/>
    <col collapsed="false" hidden="false" max="23" min="23" style="0" width="16.3375796178344"/>
    <col collapsed="false" hidden="false" max="24" min="24" style="0" width="12.3375796178344"/>
    <col collapsed="false" hidden="false" max="25" min="25" style="0" width="15"/>
    <col collapsed="false" hidden="false" max="26" min="26" style="0" width="11"/>
    <col collapsed="false" hidden="false" max="27" min="27" style="0" width="15"/>
    <col collapsed="false" hidden="false" max="28" min="28" style="0" width="16.3375796178344"/>
    <col collapsed="false" hidden="false" max="29" min="29" style="0" width="11"/>
    <col collapsed="false" hidden="false" max="30" min="30" style="0" width="15"/>
    <col collapsed="false" hidden="false" max="31" min="31" style="0" width="16.3375796178344"/>
    <col collapsed="false" hidden="false" max="43" min="32" style="0" width="8.5031847133758"/>
    <col collapsed="false" hidden="true" max="65" min="44" style="0" width="0"/>
    <col collapsed="false" hidden="false" max="1025" min="66" style="0" width="8.5031847133758"/>
  </cols>
  <sheetData>
    <row r="1" customFormat="false" ht="12.8" hidden="false" customHeight="false" outlineLevel="0" collapsed="false">
      <c r="A1" s="99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86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83</v>
      </c>
    </row>
    <row r="4" customFormat="false" ht="24.95" hidden="false" customHeight="true" outlineLevel="0" collapsed="false">
      <c r="B4" s="6"/>
      <c r="D4" s="7" t="s">
        <v>96</v>
      </c>
      <c r="L4" s="6"/>
      <c r="M4" s="100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3" t="s">
        <v>13</v>
      </c>
      <c r="L6" s="6"/>
    </row>
    <row r="7" customFormat="false" ht="25.5" hidden="false" customHeight="true" outlineLevel="0" collapsed="false">
      <c r="B7" s="6"/>
      <c r="E7" s="101" t="str">
        <f aca="false">'Rekapitulace stavby'!K6</f>
        <v>PD - Technická a dopravní  infrastruktura pro 36 RD Ježník III - nádrž A</v>
      </c>
      <c r="F7" s="101"/>
      <c r="G7" s="101"/>
      <c r="H7" s="101"/>
      <c r="L7" s="6"/>
    </row>
    <row r="8" s="22" customFormat="true" ht="12" hidden="false" customHeight="true" outlineLevel="0" collapsed="false">
      <c r="A8" s="17"/>
      <c r="B8" s="18"/>
      <c r="C8" s="17"/>
      <c r="D8" s="13" t="s">
        <v>97</v>
      </c>
      <c r="E8" s="17"/>
      <c r="F8" s="17"/>
      <c r="G8" s="17"/>
      <c r="H8" s="17"/>
      <c r="I8" s="17"/>
      <c r="J8" s="17"/>
      <c r="K8" s="17"/>
      <c r="L8" s="34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="22" customFormat="true" ht="16.5" hidden="false" customHeight="true" outlineLevel="0" collapsed="false">
      <c r="A9" s="17"/>
      <c r="B9" s="18"/>
      <c r="C9" s="17"/>
      <c r="D9" s="17"/>
      <c r="E9" s="48" t="s">
        <v>192</v>
      </c>
      <c r="F9" s="48"/>
      <c r="G9" s="48"/>
      <c r="H9" s="48"/>
      <c r="I9" s="17"/>
      <c r="J9" s="17"/>
      <c r="K9" s="17"/>
      <c r="L9" s="34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="22" customFormat="true" ht="12.8" hidden="false" customHeight="false" outlineLevel="0" collapsed="false">
      <c r="A10" s="17"/>
      <c r="B10" s="18"/>
      <c r="C10" s="17"/>
      <c r="D10" s="17"/>
      <c r="E10" s="17"/>
      <c r="F10" s="17"/>
      <c r="G10" s="17"/>
      <c r="H10" s="17"/>
      <c r="I10" s="17"/>
      <c r="J10" s="17"/>
      <c r="K10" s="17"/>
      <c r="L10" s="34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customFormat="false" ht="12" hidden="false" customHeight="true" outlineLevel="0" collapsed="false">
      <c r="A11" s="17"/>
      <c r="B11" s="18"/>
      <c r="C11" s="17"/>
      <c r="D11" s="13" t="s">
        <v>15</v>
      </c>
      <c r="E11" s="17"/>
      <c r="F11" s="14"/>
      <c r="G11" s="17"/>
      <c r="H11" s="17"/>
      <c r="I11" s="13" t="s">
        <v>16</v>
      </c>
      <c r="J11" s="14"/>
      <c r="K11" s="17"/>
      <c r="L11" s="34"/>
      <c r="M11" s="22"/>
      <c r="N11" s="22"/>
      <c r="O11" s="22"/>
      <c r="P11" s="22"/>
      <c r="Q11" s="22"/>
      <c r="R11" s="22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customFormat="false" ht="12" hidden="false" customHeight="true" outlineLevel="0" collapsed="false">
      <c r="A12" s="17"/>
      <c r="B12" s="18"/>
      <c r="C12" s="17"/>
      <c r="D12" s="13" t="s">
        <v>17</v>
      </c>
      <c r="E12" s="17"/>
      <c r="F12" s="14" t="s">
        <v>18</v>
      </c>
      <c r="G12" s="17"/>
      <c r="H12" s="17"/>
      <c r="I12" s="13" t="s">
        <v>19</v>
      </c>
      <c r="J12" s="102" t="str">
        <f aca="false">'Rekapitulace stavby'!AN8</f>
        <v>24. 4. 2020</v>
      </c>
      <c r="K12" s="17"/>
      <c r="L12" s="34"/>
      <c r="M12" s="22"/>
      <c r="N12" s="22"/>
      <c r="O12" s="22"/>
      <c r="P12" s="22"/>
      <c r="Q12" s="22"/>
      <c r="R12" s="22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customFormat="false" ht="10.8" hidden="false" customHeight="true" outlineLevel="0" collapsed="false">
      <c r="A13" s="17"/>
      <c r="B13" s="18"/>
      <c r="C13" s="17"/>
      <c r="D13" s="17"/>
      <c r="E13" s="17"/>
      <c r="F13" s="17"/>
      <c r="G13" s="17"/>
      <c r="H13" s="17"/>
      <c r="I13" s="17"/>
      <c r="J13" s="17"/>
      <c r="K13" s="17"/>
      <c r="L13" s="34"/>
      <c r="M13" s="22"/>
      <c r="N13" s="22"/>
      <c r="O13" s="22"/>
      <c r="P13" s="22"/>
      <c r="Q13" s="22"/>
      <c r="R13" s="22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customFormat="false" ht="12" hidden="false" customHeight="true" outlineLevel="0" collapsed="false">
      <c r="A14" s="17"/>
      <c r="B14" s="18"/>
      <c r="C14" s="17"/>
      <c r="D14" s="13" t="s">
        <v>21</v>
      </c>
      <c r="E14" s="17"/>
      <c r="F14" s="17"/>
      <c r="G14" s="17"/>
      <c r="H14" s="17"/>
      <c r="I14" s="13" t="s">
        <v>22</v>
      </c>
      <c r="J14" s="14"/>
      <c r="K14" s="17"/>
      <c r="L14" s="34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customFormat="false" ht="18" hidden="false" customHeight="true" outlineLevel="0" collapsed="false">
      <c r="A15" s="17"/>
      <c r="B15" s="18"/>
      <c r="C15" s="17"/>
      <c r="D15" s="17"/>
      <c r="E15" s="14" t="s">
        <v>23</v>
      </c>
      <c r="F15" s="17"/>
      <c r="G15" s="17"/>
      <c r="H15" s="17"/>
      <c r="I15" s="13" t="s">
        <v>24</v>
      </c>
      <c r="J15" s="14"/>
      <c r="K15" s="17"/>
      <c r="L15" s="34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customFormat="false" ht="6.95" hidden="false" customHeight="true" outlineLevel="0" collapsed="false">
      <c r="A16" s="17"/>
      <c r="B16" s="18"/>
      <c r="C16" s="17"/>
      <c r="D16" s="17"/>
      <c r="E16" s="17"/>
      <c r="F16" s="17"/>
      <c r="G16" s="17"/>
      <c r="H16" s="17"/>
      <c r="I16" s="17"/>
      <c r="J16" s="17"/>
      <c r="K16" s="17"/>
      <c r="L16" s="34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customFormat="false" ht="12" hidden="false" customHeight="true" outlineLevel="0" collapsed="false">
      <c r="A17" s="17"/>
      <c r="B17" s="18"/>
      <c r="C17" s="17"/>
      <c r="D17" s="13" t="s">
        <v>25</v>
      </c>
      <c r="E17" s="17"/>
      <c r="F17" s="17"/>
      <c r="G17" s="17"/>
      <c r="H17" s="17"/>
      <c r="I17" s="13" t="s">
        <v>22</v>
      </c>
      <c r="J17" s="14" t="n">
        <f aca="false">'Rekapitulace stavby'!AN13</f>
        <v>0</v>
      </c>
      <c r="K17" s="17"/>
      <c r="L17" s="34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customFormat="false" ht="18" hidden="false" customHeight="true" outlineLevel="0" collapsed="false">
      <c r="A18" s="17"/>
      <c r="B18" s="18"/>
      <c r="C18" s="17"/>
      <c r="D18" s="17"/>
      <c r="E18" s="10" t="str">
        <f aca="false">'Rekapitulace stavby'!E14</f>
        <v> </v>
      </c>
      <c r="F18" s="10"/>
      <c r="G18" s="10"/>
      <c r="H18" s="10"/>
      <c r="I18" s="13" t="s">
        <v>24</v>
      </c>
      <c r="J18" s="14" t="n">
        <f aca="false">'Rekapitulace stavby'!AN14</f>
        <v>0</v>
      </c>
      <c r="K18" s="17"/>
      <c r="L18" s="34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customFormat="false" ht="6.95" hidden="false" customHeight="true" outlineLevel="0" collapsed="false">
      <c r="A19" s="17"/>
      <c r="B19" s="18"/>
      <c r="C19" s="17"/>
      <c r="D19" s="17"/>
      <c r="E19" s="17"/>
      <c r="F19" s="17"/>
      <c r="G19" s="17"/>
      <c r="H19" s="17"/>
      <c r="I19" s="17"/>
      <c r="J19" s="17"/>
      <c r="K19" s="17"/>
      <c r="L19" s="34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customFormat="false" ht="12" hidden="false" customHeight="true" outlineLevel="0" collapsed="false">
      <c r="A20" s="17"/>
      <c r="B20" s="18"/>
      <c r="C20" s="17"/>
      <c r="D20" s="13" t="s">
        <v>27</v>
      </c>
      <c r="E20" s="17"/>
      <c r="F20" s="17"/>
      <c r="G20" s="17"/>
      <c r="H20" s="17"/>
      <c r="I20" s="13" t="s">
        <v>22</v>
      </c>
      <c r="J20" s="14"/>
      <c r="K20" s="17"/>
      <c r="L20" s="34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customFormat="false" ht="18" hidden="false" customHeight="true" outlineLevel="0" collapsed="false">
      <c r="A21" s="17"/>
      <c r="B21" s="18"/>
      <c r="C21" s="17"/>
      <c r="D21" s="17"/>
      <c r="E21" s="14" t="s">
        <v>28</v>
      </c>
      <c r="F21" s="17"/>
      <c r="G21" s="17"/>
      <c r="H21" s="17"/>
      <c r="I21" s="13" t="s">
        <v>24</v>
      </c>
      <c r="J21" s="14"/>
      <c r="K21" s="17"/>
      <c r="L21" s="34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customFormat="false" ht="6.95" hidden="false" customHeight="true" outlineLevel="0" collapsed="false">
      <c r="A22" s="17"/>
      <c r="B22" s="18"/>
      <c r="C22" s="17"/>
      <c r="D22" s="17"/>
      <c r="E22" s="17"/>
      <c r="F22" s="17"/>
      <c r="G22" s="17"/>
      <c r="H22" s="17"/>
      <c r="I22" s="17"/>
      <c r="J22" s="17"/>
      <c r="K22" s="17"/>
      <c r="L22" s="34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customFormat="false" ht="12" hidden="false" customHeight="true" outlineLevel="0" collapsed="false">
      <c r="A23" s="17"/>
      <c r="B23" s="18"/>
      <c r="C23" s="17"/>
      <c r="D23" s="13" t="s">
        <v>30</v>
      </c>
      <c r="E23" s="17"/>
      <c r="F23" s="17"/>
      <c r="G23" s="17"/>
      <c r="H23" s="17"/>
      <c r="I23" s="13" t="s">
        <v>22</v>
      </c>
      <c r="J23" s="14"/>
      <c r="K23" s="17"/>
      <c r="L23" s="34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customFormat="false" ht="18" hidden="false" customHeight="true" outlineLevel="0" collapsed="false">
      <c r="A24" s="17"/>
      <c r="B24" s="18"/>
      <c r="C24" s="17"/>
      <c r="D24" s="17"/>
      <c r="E24" s="14" t="s">
        <v>31</v>
      </c>
      <c r="F24" s="17"/>
      <c r="G24" s="17"/>
      <c r="H24" s="17"/>
      <c r="I24" s="13" t="s">
        <v>24</v>
      </c>
      <c r="J24" s="14"/>
      <c r="K24" s="17"/>
      <c r="L24" s="34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customFormat="false" ht="6.95" hidden="false" customHeight="true" outlineLevel="0" collapsed="false">
      <c r="A25" s="17"/>
      <c r="B25" s="18"/>
      <c r="C25" s="17"/>
      <c r="D25" s="17"/>
      <c r="E25" s="17"/>
      <c r="F25" s="17"/>
      <c r="G25" s="17"/>
      <c r="H25" s="17"/>
      <c r="I25" s="17"/>
      <c r="J25" s="17"/>
      <c r="K25" s="17"/>
      <c r="L25" s="34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customFormat="false" ht="12" hidden="false" customHeight="true" outlineLevel="0" collapsed="false">
      <c r="A26" s="17"/>
      <c r="B26" s="18"/>
      <c r="C26" s="17"/>
      <c r="D26" s="13" t="s">
        <v>32</v>
      </c>
      <c r="E26" s="17"/>
      <c r="F26" s="17"/>
      <c r="G26" s="17"/>
      <c r="H26" s="17"/>
      <c r="I26" s="17"/>
      <c r="J26" s="17"/>
      <c r="K26" s="17"/>
      <c r="L26" s="34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="106" customFormat="true" ht="16.5" hidden="false" customHeight="true" outlineLevel="0" collapsed="false">
      <c r="A27" s="103"/>
      <c r="B27" s="104"/>
      <c r="C27" s="103"/>
      <c r="D27" s="103"/>
      <c r="E27" s="15"/>
      <c r="F27" s="15"/>
      <c r="G27" s="15"/>
      <c r="H27" s="15"/>
      <c r="I27" s="103"/>
      <c r="J27" s="103"/>
      <c r="K27" s="103"/>
      <c r="L27" s="105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</row>
    <row r="28" s="22" customFormat="true" ht="6.95" hidden="false" customHeight="true" outlineLevel="0" collapsed="false">
      <c r="A28" s="17"/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34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customFormat="false" ht="6.95" hidden="false" customHeight="true" outlineLevel="0" collapsed="false">
      <c r="A29" s="17"/>
      <c r="B29" s="18"/>
      <c r="C29" s="17"/>
      <c r="D29" s="67"/>
      <c r="E29" s="67"/>
      <c r="F29" s="67"/>
      <c r="G29" s="67"/>
      <c r="H29" s="67"/>
      <c r="I29" s="67"/>
      <c r="J29" s="67"/>
      <c r="K29" s="67"/>
      <c r="L29" s="34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customFormat="false" ht="25.45" hidden="false" customHeight="true" outlineLevel="0" collapsed="false">
      <c r="A30" s="17"/>
      <c r="B30" s="18"/>
      <c r="C30" s="17"/>
      <c r="D30" s="107" t="s">
        <v>33</v>
      </c>
      <c r="E30" s="17"/>
      <c r="F30" s="17"/>
      <c r="G30" s="17"/>
      <c r="H30" s="17"/>
      <c r="I30" s="17"/>
      <c r="J30" s="108" t="n">
        <f aca="false">ROUND(J120, 2)</f>
        <v>256559.18</v>
      </c>
      <c r="K30" s="17"/>
      <c r="L30" s="34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customFormat="false" ht="6.95" hidden="false" customHeight="true" outlineLevel="0" collapsed="false">
      <c r="A31" s="17"/>
      <c r="B31" s="18"/>
      <c r="C31" s="17"/>
      <c r="D31" s="67"/>
      <c r="E31" s="67"/>
      <c r="F31" s="67"/>
      <c r="G31" s="67"/>
      <c r="H31" s="67"/>
      <c r="I31" s="67"/>
      <c r="J31" s="67"/>
      <c r="K31" s="67"/>
      <c r="L31" s="34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customFormat="false" ht="14.4" hidden="false" customHeight="true" outlineLevel="0" collapsed="false">
      <c r="A32" s="17"/>
      <c r="B32" s="18"/>
      <c r="C32" s="17"/>
      <c r="D32" s="17"/>
      <c r="E32" s="17"/>
      <c r="F32" s="109" t="s">
        <v>35</v>
      </c>
      <c r="G32" s="17"/>
      <c r="H32" s="17"/>
      <c r="I32" s="109" t="s">
        <v>34</v>
      </c>
      <c r="J32" s="109" t="s">
        <v>36</v>
      </c>
      <c r="K32" s="17"/>
      <c r="L32" s="34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customFormat="false" ht="14.4" hidden="false" customHeight="true" outlineLevel="0" collapsed="false">
      <c r="A33" s="17"/>
      <c r="B33" s="18"/>
      <c r="C33" s="17"/>
      <c r="D33" s="110" t="s">
        <v>37</v>
      </c>
      <c r="E33" s="13" t="s">
        <v>38</v>
      </c>
      <c r="F33" s="111" t="n">
        <f aca="false">ROUND((SUM(BE120:BE218)),  2)</f>
        <v>256559.18</v>
      </c>
      <c r="G33" s="17"/>
      <c r="H33" s="17"/>
      <c r="I33" s="112" t="n">
        <v>0.21</v>
      </c>
      <c r="J33" s="111" t="n">
        <f aca="false">ROUND(((SUM(BE120:BE218))*I33),  2)</f>
        <v>53877.43</v>
      </c>
      <c r="K33" s="17"/>
      <c r="L33" s="34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customFormat="false" ht="14.4" hidden="false" customHeight="true" outlineLevel="0" collapsed="false">
      <c r="A34" s="17"/>
      <c r="B34" s="18"/>
      <c r="C34" s="17"/>
      <c r="D34" s="17"/>
      <c r="E34" s="13" t="s">
        <v>39</v>
      </c>
      <c r="F34" s="111" t="n">
        <f aca="false">ROUND((SUM(BF120:BF218)),  2)</f>
        <v>0</v>
      </c>
      <c r="G34" s="17"/>
      <c r="H34" s="17"/>
      <c r="I34" s="112" t="n">
        <v>0.15</v>
      </c>
      <c r="J34" s="111" t="n">
        <f aca="false">ROUND(((SUM(BF120:BF218))*I34),  2)</f>
        <v>0</v>
      </c>
      <c r="K34" s="17"/>
      <c r="L34" s="34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customFormat="false" ht="14.4" hidden="true" customHeight="true" outlineLevel="0" collapsed="false">
      <c r="A35" s="17"/>
      <c r="B35" s="18"/>
      <c r="C35" s="17"/>
      <c r="D35" s="17"/>
      <c r="E35" s="13" t="s">
        <v>40</v>
      </c>
      <c r="F35" s="111" t="n">
        <f aca="false">ROUND((SUM(BG120:BG218)),  2)</f>
        <v>0</v>
      </c>
      <c r="G35" s="17"/>
      <c r="H35" s="17"/>
      <c r="I35" s="112" t="n">
        <v>0.21</v>
      </c>
      <c r="J35" s="111" t="n">
        <f aca="false">0</f>
        <v>0</v>
      </c>
      <c r="K35" s="17"/>
      <c r="L35" s="34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customFormat="false" ht="14.4" hidden="true" customHeight="true" outlineLevel="0" collapsed="false">
      <c r="A36" s="17"/>
      <c r="B36" s="18"/>
      <c r="C36" s="17"/>
      <c r="D36" s="17"/>
      <c r="E36" s="13" t="s">
        <v>41</v>
      </c>
      <c r="F36" s="111" t="n">
        <f aca="false">ROUND((SUM(BH120:BH218)),  2)</f>
        <v>0</v>
      </c>
      <c r="G36" s="17"/>
      <c r="H36" s="17"/>
      <c r="I36" s="112" t="n">
        <v>0.15</v>
      </c>
      <c r="J36" s="111" t="n">
        <f aca="false">0</f>
        <v>0</v>
      </c>
      <c r="K36" s="17"/>
      <c r="L36" s="34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customFormat="false" ht="14.4" hidden="true" customHeight="true" outlineLevel="0" collapsed="false">
      <c r="A37" s="17"/>
      <c r="B37" s="18"/>
      <c r="C37" s="17"/>
      <c r="D37" s="17"/>
      <c r="E37" s="13" t="s">
        <v>42</v>
      </c>
      <c r="F37" s="111" t="n">
        <f aca="false">ROUND((SUM(BI120:BI218)),  2)</f>
        <v>0</v>
      </c>
      <c r="G37" s="17"/>
      <c r="H37" s="17"/>
      <c r="I37" s="112" t="n">
        <v>0</v>
      </c>
      <c r="J37" s="111" t="n">
        <f aca="false">0</f>
        <v>0</v>
      </c>
      <c r="K37" s="17"/>
      <c r="L37" s="34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customFormat="false" ht="6.95" hidden="false" customHeight="true" outlineLevel="0" collapsed="false">
      <c r="A38" s="17"/>
      <c r="B38" s="18"/>
      <c r="C38" s="17"/>
      <c r="D38" s="17"/>
      <c r="E38" s="17"/>
      <c r="F38" s="17"/>
      <c r="G38" s="17"/>
      <c r="H38" s="17"/>
      <c r="I38" s="17"/>
      <c r="J38" s="17"/>
      <c r="K38" s="17"/>
      <c r="L38" s="34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customFormat="false" ht="25.45" hidden="false" customHeight="true" outlineLevel="0" collapsed="false">
      <c r="A39" s="17"/>
      <c r="B39" s="18"/>
      <c r="C39" s="113"/>
      <c r="D39" s="114" t="s">
        <v>43</v>
      </c>
      <c r="E39" s="58"/>
      <c r="F39" s="58"/>
      <c r="G39" s="115" t="s">
        <v>44</v>
      </c>
      <c r="H39" s="116" t="s">
        <v>45</v>
      </c>
      <c r="I39" s="58"/>
      <c r="J39" s="117" t="n">
        <f aca="false">SUM(J30:J37)</f>
        <v>310436.61</v>
      </c>
      <c r="K39" s="118"/>
      <c r="L39" s="34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customFormat="false" ht="14.4" hidden="false" customHeight="true" outlineLevel="0" collapsed="false">
      <c r="A40" s="17"/>
      <c r="B40" s="18"/>
      <c r="C40" s="17"/>
      <c r="D40" s="17"/>
      <c r="E40" s="17"/>
      <c r="F40" s="17"/>
      <c r="G40" s="17"/>
      <c r="H40" s="17"/>
      <c r="I40" s="17"/>
      <c r="J40" s="17"/>
      <c r="K40" s="17"/>
      <c r="L40" s="34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2" customFormat="true" ht="14.4" hidden="false" customHeight="true" outlineLevel="0" collapsed="false">
      <c r="B50" s="34"/>
      <c r="D50" s="35" t="s">
        <v>46</v>
      </c>
      <c r="E50" s="36"/>
      <c r="F50" s="36"/>
      <c r="G50" s="35" t="s">
        <v>47</v>
      </c>
      <c r="H50" s="36"/>
      <c r="I50" s="36"/>
      <c r="J50" s="36"/>
      <c r="K50" s="36"/>
      <c r="L50" s="34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2" customFormat="true" ht="12.8" hidden="false" customHeight="false" outlineLevel="0" collapsed="false">
      <c r="A61" s="17"/>
      <c r="B61" s="18"/>
      <c r="C61" s="17"/>
      <c r="D61" s="37" t="s">
        <v>48</v>
      </c>
      <c r="E61" s="20"/>
      <c r="F61" s="119" t="s">
        <v>49</v>
      </c>
      <c r="G61" s="37" t="s">
        <v>48</v>
      </c>
      <c r="H61" s="20"/>
      <c r="I61" s="20"/>
      <c r="J61" s="120" t="s">
        <v>49</v>
      </c>
      <c r="K61" s="20"/>
      <c r="L61" s="34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2" customFormat="true" ht="12.8" hidden="false" customHeight="false" outlineLevel="0" collapsed="false">
      <c r="A65" s="17"/>
      <c r="B65" s="18"/>
      <c r="C65" s="17"/>
      <c r="D65" s="35" t="s">
        <v>50</v>
      </c>
      <c r="E65" s="38"/>
      <c r="F65" s="38"/>
      <c r="G65" s="35" t="s">
        <v>51</v>
      </c>
      <c r="H65" s="38"/>
      <c r="I65" s="38"/>
      <c r="J65" s="38"/>
      <c r="K65" s="38"/>
      <c r="L65" s="34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2" customFormat="true" ht="12.8" hidden="false" customHeight="false" outlineLevel="0" collapsed="false">
      <c r="A76" s="17"/>
      <c r="B76" s="18"/>
      <c r="C76" s="17"/>
      <c r="D76" s="37" t="s">
        <v>48</v>
      </c>
      <c r="E76" s="20"/>
      <c r="F76" s="119" t="s">
        <v>49</v>
      </c>
      <c r="G76" s="37" t="s">
        <v>48</v>
      </c>
      <c r="H76" s="20"/>
      <c r="I76" s="20"/>
      <c r="J76" s="120" t="s">
        <v>49</v>
      </c>
      <c r="K76" s="20"/>
      <c r="L76" s="34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customFormat="false" ht="14.4" hidden="false" customHeight="true" outlineLevel="0" collapsed="false">
      <c r="A77" s="17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34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1" s="22" customFormat="true" ht="6.95" hidden="false" customHeight="true" outlineLevel="0" collapsed="false">
      <c r="A81" s="17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34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customFormat="false" ht="24.95" hidden="false" customHeight="true" outlineLevel="0" collapsed="false">
      <c r="A82" s="17"/>
      <c r="B82" s="18"/>
      <c r="C82" s="7" t="s">
        <v>99</v>
      </c>
      <c r="D82" s="17"/>
      <c r="E82" s="17"/>
      <c r="F82" s="17"/>
      <c r="G82" s="17"/>
      <c r="H82" s="17"/>
      <c r="I82" s="17"/>
      <c r="J82" s="17"/>
      <c r="K82" s="17"/>
      <c r="L82" s="34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customFormat="false" ht="6.95" hidden="false" customHeight="true" outlineLevel="0" collapsed="false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34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customFormat="false" ht="12" hidden="false" customHeight="true" outlineLevel="0" collapsed="false">
      <c r="A84" s="17"/>
      <c r="B84" s="18"/>
      <c r="C84" s="13" t="s">
        <v>13</v>
      </c>
      <c r="D84" s="17"/>
      <c r="E84" s="17"/>
      <c r="F84" s="17"/>
      <c r="G84" s="17"/>
      <c r="H84" s="17"/>
      <c r="I84" s="17"/>
      <c r="J84" s="17"/>
      <c r="K84" s="17"/>
      <c r="L84" s="34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customFormat="false" ht="25.5" hidden="false" customHeight="true" outlineLevel="0" collapsed="false">
      <c r="A85" s="17"/>
      <c r="B85" s="18"/>
      <c r="C85" s="17"/>
      <c r="D85" s="17"/>
      <c r="E85" s="101" t="str">
        <f aca="false">E7</f>
        <v>PD - Technická a dopravní  infrastruktura pro 36 RD Ježník III - nádrž A</v>
      </c>
      <c r="F85" s="101"/>
      <c r="G85" s="101"/>
      <c r="H85" s="101"/>
      <c r="I85" s="17"/>
      <c r="J85" s="17"/>
      <c r="K85" s="17"/>
      <c r="L85" s="34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customFormat="false" ht="12" hidden="false" customHeight="true" outlineLevel="0" collapsed="false">
      <c r="A86" s="17"/>
      <c r="B86" s="18"/>
      <c r="C86" s="13" t="s">
        <v>97</v>
      </c>
      <c r="D86" s="17"/>
      <c r="E86" s="17"/>
      <c r="F86" s="17"/>
      <c r="G86" s="17"/>
      <c r="H86" s="17"/>
      <c r="I86" s="17"/>
      <c r="J86" s="17"/>
      <c r="K86" s="17"/>
      <c r="L86" s="34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customFormat="false" ht="16.5" hidden="false" customHeight="true" outlineLevel="0" collapsed="false">
      <c r="A87" s="17"/>
      <c r="B87" s="18"/>
      <c r="C87" s="17"/>
      <c r="D87" s="17"/>
      <c r="E87" s="48" t="str">
        <f aca="false">E9</f>
        <v>045972_02 - 02_Nádrž</v>
      </c>
      <c r="F87" s="48"/>
      <c r="G87" s="48"/>
      <c r="H87" s="48"/>
      <c r="I87" s="17"/>
      <c r="J87" s="17"/>
      <c r="K87" s="17"/>
      <c r="L87" s="34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customFormat="false" ht="6.95" hidden="false" customHeight="true" outlineLevel="0" collapsed="false">
      <c r="A88" s="17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34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customFormat="false" ht="12" hidden="false" customHeight="true" outlineLevel="0" collapsed="false">
      <c r="A89" s="17"/>
      <c r="B89" s="18"/>
      <c r="C89" s="13" t="s">
        <v>17</v>
      </c>
      <c r="D89" s="17"/>
      <c r="E89" s="17"/>
      <c r="F89" s="14" t="str">
        <f aca="false">F12</f>
        <v>Krnov</v>
      </c>
      <c r="G89" s="17"/>
      <c r="H89" s="17"/>
      <c r="I89" s="13" t="s">
        <v>19</v>
      </c>
      <c r="J89" s="102" t="str">
        <f aca="false">IF(J12="","",J12)</f>
        <v>24. 4. 2020</v>
      </c>
      <c r="K89" s="17"/>
      <c r="L89" s="34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customFormat="false" ht="6.95" hidden="false" customHeight="true" outlineLevel="0" collapsed="false">
      <c r="A90" s="17"/>
      <c r="B90" s="18"/>
      <c r="C90" s="17"/>
      <c r="D90" s="17"/>
      <c r="E90" s="17"/>
      <c r="F90" s="17"/>
      <c r="G90" s="17"/>
      <c r="H90" s="17"/>
      <c r="I90" s="17"/>
      <c r="J90" s="17"/>
      <c r="K90" s="17"/>
      <c r="L90" s="34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customFormat="false" ht="27.9" hidden="false" customHeight="true" outlineLevel="0" collapsed="false">
      <c r="A91" s="17"/>
      <c r="B91" s="18"/>
      <c r="C91" s="13" t="s">
        <v>21</v>
      </c>
      <c r="D91" s="17"/>
      <c r="E91" s="17"/>
      <c r="F91" s="14" t="str">
        <f aca="false">E15</f>
        <v>Město Krnov</v>
      </c>
      <c r="G91" s="17"/>
      <c r="H91" s="17"/>
      <c r="I91" s="13" t="s">
        <v>27</v>
      </c>
      <c r="J91" s="121" t="str">
        <f aca="false">E21</f>
        <v>Lesprojekt Krnov, s.r.o.</v>
      </c>
      <c r="K91" s="17"/>
      <c r="L91" s="34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customFormat="false" ht="27.9" hidden="false" customHeight="true" outlineLevel="0" collapsed="false">
      <c r="A92" s="17"/>
      <c r="B92" s="18"/>
      <c r="C92" s="13" t="s">
        <v>25</v>
      </c>
      <c r="D92" s="17"/>
      <c r="E92" s="17"/>
      <c r="F92" s="14" t="str">
        <f aca="false">IF(E18="","",E18)</f>
        <v> </v>
      </c>
      <c r="G92" s="17"/>
      <c r="H92" s="17"/>
      <c r="I92" s="13" t="s">
        <v>30</v>
      </c>
      <c r="J92" s="121" t="str">
        <f aca="false">E24</f>
        <v>Ing. Vlasta Horáková</v>
      </c>
      <c r="K92" s="17"/>
      <c r="L92" s="34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customFormat="false" ht="10.3" hidden="false" customHeight="true" outlineLevel="0" collapsed="false">
      <c r="A93" s="17"/>
      <c r="B93" s="18"/>
      <c r="C93" s="17"/>
      <c r="D93" s="17"/>
      <c r="E93" s="17"/>
      <c r="F93" s="17"/>
      <c r="G93" s="17"/>
      <c r="H93" s="17"/>
      <c r="I93" s="17"/>
      <c r="J93" s="17"/>
      <c r="K93" s="17"/>
      <c r="L93" s="34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customFormat="false" ht="29.3" hidden="false" customHeight="true" outlineLevel="0" collapsed="false">
      <c r="A94" s="17"/>
      <c r="B94" s="18"/>
      <c r="C94" s="122" t="s">
        <v>100</v>
      </c>
      <c r="D94" s="113"/>
      <c r="E94" s="113"/>
      <c r="F94" s="113"/>
      <c r="G94" s="113"/>
      <c r="H94" s="113"/>
      <c r="I94" s="113"/>
      <c r="J94" s="123" t="s">
        <v>101</v>
      </c>
      <c r="K94" s="113"/>
      <c r="L94" s="34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customFormat="false" ht="10.3" hidden="false" customHeight="true" outlineLevel="0" collapsed="false">
      <c r="A95" s="17"/>
      <c r="B95" s="18"/>
      <c r="C95" s="17"/>
      <c r="D95" s="17"/>
      <c r="E95" s="17"/>
      <c r="F95" s="17"/>
      <c r="G95" s="17"/>
      <c r="H95" s="17"/>
      <c r="I95" s="17"/>
      <c r="J95" s="17"/>
      <c r="K95" s="17"/>
      <c r="L95" s="34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</row>
    <row r="96" customFormat="false" ht="22.8" hidden="false" customHeight="true" outlineLevel="0" collapsed="false">
      <c r="A96" s="17"/>
      <c r="B96" s="18"/>
      <c r="C96" s="124" t="s">
        <v>102</v>
      </c>
      <c r="D96" s="17"/>
      <c r="E96" s="17"/>
      <c r="F96" s="17"/>
      <c r="G96" s="17"/>
      <c r="H96" s="17"/>
      <c r="I96" s="17"/>
      <c r="J96" s="108" t="n">
        <f aca="false">J120</f>
        <v>256559.18</v>
      </c>
      <c r="K96" s="17"/>
      <c r="L96" s="34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U96" s="3" t="s">
        <v>103</v>
      </c>
    </row>
    <row r="97" s="125" customFormat="true" ht="24.95" hidden="false" customHeight="true" outlineLevel="0" collapsed="false">
      <c r="B97" s="126"/>
      <c r="D97" s="127" t="s">
        <v>104</v>
      </c>
      <c r="E97" s="128"/>
      <c r="F97" s="128"/>
      <c r="G97" s="128"/>
      <c r="H97" s="128"/>
      <c r="I97" s="128"/>
      <c r="J97" s="129" t="n">
        <f aca="false">J121</f>
        <v>256559.18</v>
      </c>
      <c r="L97" s="126"/>
    </row>
    <row r="98" s="130" customFormat="true" ht="19.95" hidden="false" customHeight="true" outlineLevel="0" collapsed="false">
      <c r="B98" s="131"/>
      <c r="D98" s="132" t="s">
        <v>105</v>
      </c>
      <c r="E98" s="133"/>
      <c r="F98" s="133"/>
      <c r="G98" s="133"/>
      <c r="H98" s="133"/>
      <c r="I98" s="133"/>
      <c r="J98" s="134" t="n">
        <f aca="false">J122</f>
        <v>215829.15</v>
      </c>
      <c r="L98" s="131"/>
    </row>
    <row r="99" s="130" customFormat="true" ht="19.95" hidden="false" customHeight="true" outlineLevel="0" collapsed="false">
      <c r="B99" s="131"/>
      <c r="D99" s="132" t="s">
        <v>193</v>
      </c>
      <c r="E99" s="133"/>
      <c r="F99" s="133"/>
      <c r="G99" s="133"/>
      <c r="H99" s="133"/>
      <c r="I99" s="133"/>
      <c r="J99" s="134" t="n">
        <f aca="false">J197</f>
        <v>30503.32</v>
      </c>
      <c r="L99" s="131"/>
    </row>
    <row r="100" s="130" customFormat="true" ht="19.95" hidden="false" customHeight="true" outlineLevel="0" collapsed="false">
      <c r="B100" s="131"/>
      <c r="D100" s="132" t="s">
        <v>194</v>
      </c>
      <c r="E100" s="133"/>
      <c r="F100" s="133"/>
      <c r="G100" s="133"/>
      <c r="H100" s="133"/>
      <c r="I100" s="133"/>
      <c r="J100" s="134" t="n">
        <f aca="false">J217</f>
        <v>10226.71</v>
      </c>
      <c r="L100" s="131"/>
    </row>
    <row r="101" s="22" customFormat="true" ht="21.85" hidden="false" customHeight="true" outlineLevel="0" collapsed="false">
      <c r="A101" s="17"/>
      <c r="B101" s="18"/>
      <c r="C101" s="17"/>
      <c r="D101" s="17"/>
      <c r="E101" s="17"/>
      <c r="F101" s="17"/>
      <c r="G101" s="17"/>
      <c r="H101" s="17"/>
      <c r="I101" s="17"/>
      <c r="J101" s="17"/>
      <c r="K101" s="17"/>
      <c r="L101" s="34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</row>
    <row r="102" customFormat="false" ht="6.95" hidden="false" customHeight="true" outlineLevel="0" collapsed="false">
      <c r="A102" s="17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34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</row>
    <row r="106" s="22" customFormat="true" ht="6.95" hidden="false" customHeight="true" outlineLevel="0" collapsed="false">
      <c r="A106" s="17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4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</row>
    <row r="107" customFormat="false" ht="24.95" hidden="false" customHeight="true" outlineLevel="0" collapsed="false">
      <c r="A107" s="17"/>
      <c r="B107" s="18"/>
      <c r="C107" s="7" t="s">
        <v>106</v>
      </c>
      <c r="D107" s="17"/>
      <c r="E107" s="17"/>
      <c r="F107" s="17"/>
      <c r="G107" s="17"/>
      <c r="H107" s="17"/>
      <c r="I107" s="17"/>
      <c r="J107" s="17"/>
      <c r="K107" s="17"/>
      <c r="L107" s="34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</row>
    <row r="108" customFormat="false" ht="6.95" hidden="false" customHeight="true" outlineLevel="0" collapsed="false">
      <c r="A108" s="17"/>
      <c r="B108" s="18"/>
      <c r="C108" s="17"/>
      <c r="D108" s="17"/>
      <c r="E108" s="17"/>
      <c r="F108" s="17"/>
      <c r="G108" s="17"/>
      <c r="H108" s="17"/>
      <c r="I108" s="17"/>
      <c r="J108" s="17"/>
      <c r="K108" s="17"/>
      <c r="L108" s="34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</row>
    <row r="109" customFormat="false" ht="12" hidden="false" customHeight="true" outlineLevel="0" collapsed="false">
      <c r="A109" s="17"/>
      <c r="B109" s="18"/>
      <c r="C109" s="13" t="s">
        <v>13</v>
      </c>
      <c r="D109" s="17"/>
      <c r="E109" s="17"/>
      <c r="F109" s="17"/>
      <c r="G109" s="17"/>
      <c r="H109" s="17"/>
      <c r="I109" s="17"/>
      <c r="J109" s="17"/>
      <c r="K109" s="17"/>
      <c r="L109" s="34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</row>
    <row r="110" customFormat="false" ht="25.5" hidden="false" customHeight="true" outlineLevel="0" collapsed="false">
      <c r="A110" s="17"/>
      <c r="B110" s="18"/>
      <c r="C110" s="17"/>
      <c r="D110" s="17"/>
      <c r="E110" s="101" t="str">
        <f aca="false">E7</f>
        <v>PD - Technická a dopravní  infrastruktura pro 36 RD Ježník III - nádrž A</v>
      </c>
      <c r="F110" s="101"/>
      <c r="G110" s="101"/>
      <c r="H110" s="101"/>
      <c r="I110" s="17"/>
      <c r="J110" s="17"/>
      <c r="K110" s="17"/>
      <c r="L110" s="34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</row>
    <row r="111" customFormat="false" ht="12" hidden="false" customHeight="true" outlineLevel="0" collapsed="false">
      <c r="A111" s="17"/>
      <c r="B111" s="18"/>
      <c r="C111" s="13" t="s">
        <v>97</v>
      </c>
      <c r="D111" s="17"/>
      <c r="E111" s="17"/>
      <c r="F111" s="17"/>
      <c r="G111" s="17"/>
      <c r="H111" s="17"/>
      <c r="I111" s="17"/>
      <c r="J111" s="17"/>
      <c r="K111" s="17"/>
      <c r="L111" s="34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</row>
    <row r="112" customFormat="false" ht="16.5" hidden="false" customHeight="true" outlineLevel="0" collapsed="false">
      <c r="A112" s="17"/>
      <c r="B112" s="18"/>
      <c r="C112" s="17"/>
      <c r="D112" s="17"/>
      <c r="E112" s="48" t="str">
        <f aca="false">E9</f>
        <v>045972_02 - 02_Nádrž</v>
      </c>
      <c r="F112" s="48"/>
      <c r="G112" s="48"/>
      <c r="H112" s="48"/>
      <c r="I112" s="17"/>
      <c r="J112" s="17"/>
      <c r="K112" s="17"/>
      <c r="L112" s="34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</row>
    <row r="113" customFormat="false" ht="6.95" hidden="false" customHeight="true" outlineLevel="0" collapsed="false">
      <c r="A113" s="17"/>
      <c r="B113" s="18"/>
      <c r="C113" s="17"/>
      <c r="D113" s="17"/>
      <c r="E113" s="17"/>
      <c r="F113" s="17"/>
      <c r="G113" s="17"/>
      <c r="H113" s="17"/>
      <c r="I113" s="17"/>
      <c r="J113" s="17"/>
      <c r="K113" s="17"/>
      <c r="L113" s="34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</row>
    <row r="114" customFormat="false" ht="12" hidden="false" customHeight="true" outlineLevel="0" collapsed="false">
      <c r="A114" s="17"/>
      <c r="B114" s="18"/>
      <c r="C114" s="13" t="s">
        <v>17</v>
      </c>
      <c r="D114" s="17"/>
      <c r="E114" s="17"/>
      <c r="F114" s="14" t="str">
        <f aca="false">F12</f>
        <v>Krnov</v>
      </c>
      <c r="G114" s="17"/>
      <c r="H114" s="17"/>
      <c r="I114" s="13" t="s">
        <v>19</v>
      </c>
      <c r="J114" s="102" t="str">
        <f aca="false">IF(J12="","",J12)</f>
        <v>24. 4. 2020</v>
      </c>
      <c r="K114" s="17"/>
      <c r="L114" s="34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</row>
    <row r="115" customFormat="false" ht="6.95" hidden="false" customHeight="true" outlineLevel="0" collapsed="false">
      <c r="A115" s="17"/>
      <c r="B115" s="18"/>
      <c r="C115" s="17"/>
      <c r="D115" s="17"/>
      <c r="E115" s="17"/>
      <c r="F115" s="17"/>
      <c r="G115" s="17"/>
      <c r="H115" s="17"/>
      <c r="I115" s="17"/>
      <c r="J115" s="17"/>
      <c r="K115" s="17"/>
      <c r="L115" s="34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</row>
    <row r="116" customFormat="false" ht="27.9" hidden="false" customHeight="true" outlineLevel="0" collapsed="false">
      <c r="A116" s="17"/>
      <c r="B116" s="18"/>
      <c r="C116" s="13" t="s">
        <v>21</v>
      </c>
      <c r="D116" s="17"/>
      <c r="E116" s="17"/>
      <c r="F116" s="14" t="str">
        <f aca="false">E15</f>
        <v>Město Krnov</v>
      </c>
      <c r="G116" s="17"/>
      <c r="H116" s="17"/>
      <c r="I116" s="13" t="s">
        <v>27</v>
      </c>
      <c r="J116" s="121" t="str">
        <f aca="false">E21</f>
        <v>Lesprojekt Krnov, s.r.o.</v>
      </c>
      <c r="K116" s="17"/>
      <c r="L116" s="34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</row>
    <row r="117" customFormat="false" ht="27.9" hidden="false" customHeight="true" outlineLevel="0" collapsed="false">
      <c r="A117" s="17"/>
      <c r="B117" s="18"/>
      <c r="C117" s="13" t="s">
        <v>25</v>
      </c>
      <c r="D117" s="17"/>
      <c r="E117" s="17"/>
      <c r="F117" s="14" t="str">
        <f aca="false">IF(E18="","",E18)</f>
        <v> </v>
      </c>
      <c r="G117" s="17"/>
      <c r="H117" s="17"/>
      <c r="I117" s="13" t="s">
        <v>30</v>
      </c>
      <c r="J117" s="121" t="str">
        <f aca="false">E24</f>
        <v>Ing. Vlasta Horáková</v>
      </c>
      <c r="K117" s="17"/>
      <c r="L117" s="34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</row>
    <row r="118" customFormat="false" ht="10.3" hidden="false" customHeight="true" outlineLevel="0" collapsed="false">
      <c r="A118" s="17"/>
      <c r="B118" s="18"/>
      <c r="C118" s="17"/>
      <c r="D118" s="17"/>
      <c r="E118" s="17"/>
      <c r="F118" s="17"/>
      <c r="G118" s="17"/>
      <c r="H118" s="17"/>
      <c r="I118" s="17"/>
      <c r="J118" s="17"/>
      <c r="K118" s="17"/>
      <c r="L118" s="34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</row>
    <row r="119" s="141" customFormat="true" ht="29.3" hidden="false" customHeight="true" outlineLevel="0" collapsed="false">
      <c r="A119" s="135"/>
      <c r="B119" s="136"/>
      <c r="C119" s="137" t="s">
        <v>107</v>
      </c>
      <c r="D119" s="138" t="s">
        <v>58</v>
      </c>
      <c r="E119" s="138" t="s">
        <v>54</v>
      </c>
      <c r="F119" s="138" t="s">
        <v>55</v>
      </c>
      <c r="G119" s="138" t="s">
        <v>108</v>
      </c>
      <c r="H119" s="138" t="s">
        <v>109</v>
      </c>
      <c r="I119" s="138" t="s">
        <v>110</v>
      </c>
      <c r="J119" s="138" t="s">
        <v>101</v>
      </c>
      <c r="K119" s="139" t="s">
        <v>111</v>
      </c>
      <c r="L119" s="140"/>
      <c r="M119" s="63"/>
      <c r="N119" s="64" t="s">
        <v>37</v>
      </c>
      <c r="O119" s="64" t="s">
        <v>112</v>
      </c>
      <c r="P119" s="64" t="s">
        <v>113</v>
      </c>
      <c r="Q119" s="64" t="s">
        <v>114</v>
      </c>
      <c r="R119" s="64" t="s">
        <v>115</v>
      </c>
      <c r="S119" s="64" t="s">
        <v>116</v>
      </c>
      <c r="T119" s="65" t="s">
        <v>117</v>
      </c>
      <c r="U119" s="135"/>
      <c r="V119" s="135"/>
      <c r="W119" s="135"/>
      <c r="X119" s="135"/>
      <c r="Y119" s="135"/>
      <c r="Z119" s="135"/>
      <c r="AA119" s="135"/>
      <c r="AB119" s="135"/>
      <c r="AC119" s="135"/>
      <c r="AD119" s="135"/>
      <c r="AE119" s="135"/>
    </row>
    <row r="120" s="22" customFormat="true" ht="22.8" hidden="false" customHeight="true" outlineLevel="0" collapsed="false">
      <c r="A120" s="17"/>
      <c r="B120" s="18"/>
      <c r="C120" s="71" t="s">
        <v>118</v>
      </c>
      <c r="D120" s="17"/>
      <c r="E120" s="17"/>
      <c r="F120" s="17"/>
      <c r="G120" s="17"/>
      <c r="H120" s="17"/>
      <c r="I120" s="17"/>
      <c r="J120" s="142" t="n">
        <f aca="false">BK120</f>
        <v>256559.18</v>
      </c>
      <c r="K120" s="17"/>
      <c r="L120" s="18"/>
      <c r="M120" s="66"/>
      <c r="N120" s="53"/>
      <c r="O120" s="67"/>
      <c r="P120" s="143" t="n">
        <f aca="false">P121</f>
        <v>485.353251</v>
      </c>
      <c r="Q120" s="67"/>
      <c r="R120" s="143" t="n">
        <f aca="false">R121</f>
        <v>32.3628215</v>
      </c>
      <c r="S120" s="67"/>
      <c r="T120" s="144" t="n">
        <f aca="false">T121</f>
        <v>0</v>
      </c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T120" s="3" t="s">
        <v>72</v>
      </c>
      <c r="AU120" s="3" t="s">
        <v>103</v>
      </c>
      <c r="BK120" s="145" t="n">
        <f aca="false">BK121</f>
        <v>256559.18</v>
      </c>
    </row>
    <row r="121" s="146" customFormat="true" ht="25.9" hidden="false" customHeight="true" outlineLevel="0" collapsed="false">
      <c r="B121" s="147"/>
      <c r="D121" s="148" t="s">
        <v>72</v>
      </c>
      <c r="E121" s="149" t="s">
        <v>119</v>
      </c>
      <c r="F121" s="149" t="s">
        <v>120</v>
      </c>
      <c r="J121" s="150" t="n">
        <f aca="false">BK121</f>
        <v>256559.18</v>
      </c>
      <c r="L121" s="147"/>
      <c r="M121" s="151"/>
      <c r="N121" s="152"/>
      <c r="O121" s="152"/>
      <c r="P121" s="153" t="n">
        <f aca="false">P122+P197+P217</f>
        <v>485.353251</v>
      </c>
      <c r="Q121" s="152"/>
      <c r="R121" s="153" t="n">
        <f aca="false">R122+R197+R217</f>
        <v>32.3628215</v>
      </c>
      <c r="S121" s="152"/>
      <c r="T121" s="154" t="n">
        <f aca="false">T122+T197+T217</f>
        <v>0</v>
      </c>
      <c r="AR121" s="148" t="s">
        <v>81</v>
      </c>
      <c r="AT121" s="155" t="s">
        <v>72</v>
      </c>
      <c r="AU121" s="155" t="s">
        <v>73</v>
      </c>
      <c r="AY121" s="148" t="s">
        <v>121</v>
      </c>
      <c r="BK121" s="156" t="n">
        <f aca="false">BK122+BK197+BK217</f>
        <v>256559.18</v>
      </c>
    </row>
    <row r="122" customFormat="false" ht="22.8" hidden="false" customHeight="true" outlineLevel="0" collapsed="false">
      <c r="A122" s="146"/>
      <c r="B122" s="147"/>
      <c r="C122" s="146"/>
      <c r="D122" s="148" t="s">
        <v>72</v>
      </c>
      <c r="E122" s="157" t="s">
        <v>81</v>
      </c>
      <c r="F122" s="157" t="s">
        <v>122</v>
      </c>
      <c r="G122" s="146"/>
      <c r="H122" s="146"/>
      <c r="I122" s="146"/>
      <c r="J122" s="158" t="n">
        <f aca="false">BK122</f>
        <v>215829.15</v>
      </c>
      <c r="K122" s="146"/>
      <c r="L122" s="147"/>
      <c r="M122" s="151"/>
      <c r="N122" s="152"/>
      <c r="O122" s="152"/>
      <c r="P122" s="153" t="n">
        <f aca="false">SUM(P123:P196)</f>
        <v>442.3441</v>
      </c>
      <c r="Q122" s="152"/>
      <c r="R122" s="153" t="n">
        <f aca="false">SUM(R123:R196)</f>
        <v>0.01438</v>
      </c>
      <c r="S122" s="152"/>
      <c r="T122" s="154" t="n">
        <f aca="false">SUM(T123:T196)</f>
        <v>0</v>
      </c>
      <c r="U122" s="146"/>
      <c r="V122" s="146"/>
      <c r="W122" s="146"/>
      <c r="X122" s="146"/>
      <c r="Y122" s="146"/>
      <c r="Z122" s="146"/>
      <c r="AA122" s="146"/>
      <c r="AB122" s="146"/>
      <c r="AC122" s="146"/>
      <c r="AD122" s="146"/>
      <c r="AE122" s="146"/>
      <c r="AR122" s="148" t="s">
        <v>81</v>
      </c>
      <c r="AT122" s="155" t="s">
        <v>72</v>
      </c>
      <c r="AU122" s="155" t="s">
        <v>81</v>
      </c>
      <c r="AY122" s="148" t="s">
        <v>121</v>
      </c>
      <c r="BK122" s="156" t="n">
        <f aca="false">SUM(BK123:BK196)</f>
        <v>215829.15</v>
      </c>
    </row>
    <row r="123" s="22" customFormat="true" ht="48" hidden="false" customHeight="true" outlineLevel="0" collapsed="false">
      <c r="A123" s="17"/>
      <c r="B123" s="159"/>
      <c r="C123" s="160" t="s">
        <v>81</v>
      </c>
      <c r="D123" s="160" t="s">
        <v>123</v>
      </c>
      <c r="E123" s="161" t="s">
        <v>195</v>
      </c>
      <c r="F123" s="162" t="s">
        <v>196</v>
      </c>
      <c r="G123" s="163" t="s">
        <v>197</v>
      </c>
      <c r="H123" s="164" t="n">
        <v>142.5</v>
      </c>
      <c r="I123" s="165" t="n">
        <v>35.1</v>
      </c>
      <c r="J123" s="165" t="n">
        <f aca="false">ROUND(I123*H123,2)</f>
        <v>5001.75</v>
      </c>
      <c r="K123" s="162" t="s">
        <v>127</v>
      </c>
      <c r="L123" s="18"/>
      <c r="M123" s="166"/>
      <c r="N123" s="167" t="s">
        <v>38</v>
      </c>
      <c r="O123" s="168" t="n">
        <v>0.097</v>
      </c>
      <c r="P123" s="168" t="n">
        <f aca="false">O123*H123</f>
        <v>13.8225</v>
      </c>
      <c r="Q123" s="168" t="n">
        <v>0</v>
      </c>
      <c r="R123" s="168" t="n">
        <f aca="false">Q123*H123</f>
        <v>0</v>
      </c>
      <c r="S123" s="168" t="n">
        <v>0</v>
      </c>
      <c r="T123" s="169" t="n">
        <f aca="false">S123*H123</f>
        <v>0</v>
      </c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R123" s="170" t="s">
        <v>128</v>
      </c>
      <c r="AT123" s="170" t="s">
        <v>123</v>
      </c>
      <c r="AU123" s="170" t="s">
        <v>83</v>
      </c>
      <c r="AY123" s="3" t="s">
        <v>121</v>
      </c>
      <c r="BE123" s="171" t="n">
        <f aca="false">IF(N123="základní",J123,0)</f>
        <v>5001.75</v>
      </c>
      <c r="BF123" s="171" t="n">
        <f aca="false">IF(N123="snížená",J123,0)</f>
        <v>0</v>
      </c>
      <c r="BG123" s="171" t="n">
        <f aca="false">IF(N123="zákl. přenesená",J123,0)</f>
        <v>0</v>
      </c>
      <c r="BH123" s="171" t="n">
        <f aca="false">IF(N123="sníž. přenesená",J123,0)</f>
        <v>0</v>
      </c>
      <c r="BI123" s="171" t="n">
        <f aca="false">IF(N123="nulová",J123,0)</f>
        <v>0</v>
      </c>
      <c r="BJ123" s="3" t="s">
        <v>81</v>
      </c>
      <c r="BK123" s="171" t="n">
        <f aca="false">ROUND(I123*H123,2)</f>
        <v>5001.75</v>
      </c>
      <c r="BL123" s="3" t="s">
        <v>128</v>
      </c>
      <c r="BM123" s="170" t="s">
        <v>198</v>
      </c>
    </row>
    <row r="124" s="187" customFormat="true" ht="12.8" hidden="false" customHeight="false" outlineLevel="0" collapsed="false">
      <c r="B124" s="188"/>
      <c r="D124" s="174" t="s">
        <v>130</v>
      </c>
      <c r="E124" s="189"/>
      <c r="F124" s="190" t="s">
        <v>199</v>
      </c>
      <c r="H124" s="189"/>
      <c r="L124" s="188"/>
      <c r="M124" s="191"/>
      <c r="N124" s="192"/>
      <c r="O124" s="192"/>
      <c r="P124" s="192"/>
      <c r="Q124" s="192"/>
      <c r="R124" s="192"/>
      <c r="S124" s="192"/>
      <c r="T124" s="193"/>
      <c r="AT124" s="189" t="s">
        <v>130</v>
      </c>
      <c r="AU124" s="189" t="s">
        <v>83</v>
      </c>
      <c r="AV124" s="187" t="s">
        <v>81</v>
      </c>
      <c r="AW124" s="187" t="s">
        <v>29</v>
      </c>
      <c r="AX124" s="187" t="s">
        <v>73</v>
      </c>
      <c r="AY124" s="189" t="s">
        <v>121</v>
      </c>
    </row>
    <row r="125" s="172" customFormat="true" ht="12.8" hidden="false" customHeight="false" outlineLevel="0" collapsed="false">
      <c r="B125" s="173"/>
      <c r="D125" s="174" t="s">
        <v>130</v>
      </c>
      <c r="E125" s="175"/>
      <c r="F125" s="176" t="s">
        <v>200</v>
      </c>
      <c r="H125" s="177" t="n">
        <v>142.5</v>
      </c>
      <c r="L125" s="173"/>
      <c r="M125" s="178"/>
      <c r="N125" s="179"/>
      <c r="O125" s="179"/>
      <c r="P125" s="179"/>
      <c r="Q125" s="179"/>
      <c r="R125" s="179"/>
      <c r="S125" s="179"/>
      <c r="T125" s="180"/>
      <c r="AT125" s="175" t="s">
        <v>130</v>
      </c>
      <c r="AU125" s="175" t="s">
        <v>83</v>
      </c>
      <c r="AV125" s="172" t="s">
        <v>83</v>
      </c>
      <c r="AW125" s="172" t="s">
        <v>29</v>
      </c>
      <c r="AX125" s="172" t="s">
        <v>81</v>
      </c>
      <c r="AY125" s="175" t="s">
        <v>121</v>
      </c>
    </row>
    <row r="126" s="22" customFormat="true" ht="48" hidden="false" customHeight="true" outlineLevel="0" collapsed="false">
      <c r="A126" s="17"/>
      <c r="B126" s="159"/>
      <c r="C126" s="160" t="s">
        <v>83</v>
      </c>
      <c r="D126" s="160" t="s">
        <v>123</v>
      </c>
      <c r="E126" s="161" t="s">
        <v>201</v>
      </c>
      <c r="F126" s="162" t="s">
        <v>202</v>
      </c>
      <c r="G126" s="163" t="s">
        <v>197</v>
      </c>
      <c r="H126" s="164" t="n">
        <v>659</v>
      </c>
      <c r="I126" s="165" t="n">
        <v>95.2</v>
      </c>
      <c r="J126" s="165" t="n">
        <f aca="false">ROUND(I126*H126,2)</f>
        <v>62736.8</v>
      </c>
      <c r="K126" s="162" t="s">
        <v>127</v>
      </c>
      <c r="L126" s="18"/>
      <c r="M126" s="166"/>
      <c r="N126" s="167" t="s">
        <v>38</v>
      </c>
      <c r="O126" s="168" t="n">
        <v>0.187</v>
      </c>
      <c r="P126" s="168" t="n">
        <f aca="false">O126*H126</f>
        <v>123.233</v>
      </c>
      <c r="Q126" s="168" t="n">
        <v>0</v>
      </c>
      <c r="R126" s="168" t="n">
        <f aca="false">Q126*H126</f>
        <v>0</v>
      </c>
      <c r="S126" s="168" t="n">
        <v>0</v>
      </c>
      <c r="T126" s="169" t="n">
        <f aca="false">S126*H126</f>
        <v>0</v>
      </c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R126" s="170" t="s">
        <v>128</v>
      </c>
      <c r="AT126" s="170" t="s">
        <v>123</v>
      </c>
      <c r="AU126" s="170" t="s">
        <v>83</v>
      </c>
      <c r="AY126" s="3" t="s">
        <v>121</v>
      </c>
      <c r="BE126" s="171" t="n">
        <f aca="false">IF(N126="základní",J126,0)</f>
        <v>62736.8</v>
      </c>
      <c r="BF126" s="171" t="n">
        <f aca="false">IF(N126="snížená",J126,0)</f>
        <v>0</v>
      </c>
      <c r="BG126" s="171" t="n">
        <f aca="false">IF(N126="zákl. přenesená",J126,0)</f>
        <v>0</v>
      </c>
      <c r="BH126" s="171" t="n">
        <f aca="false">IF(N126="sníž. přenesená",J126,0)</f>
        <v>0</v>
      </c>
      <c r="BI126" s="171" t="n">
        <f aca="false">IF(N126="nulová",J126,0)</f>
        <v>0</v>
      </c>
      <c r="BJ126" s="3" t="s">
        <v>81</v>
      </c>
      <c r="BK126" s="171" t="n">
        <f aca="false">ROUND(I126*H126,2)</f>
        <v>62736.8</v>
      </c>
      <c r="BL126" s="3" t="s">
        <v>128</v>
      </c>
      <c r="BM126" s="170" t="s">
        <v>203</v>
      </c>
    </row>
    <row r="127" s="187" customFormat="true" ht="12.8" hidden="false" customHeight="false" outlineLevel="0" collapsed="false">
      <c r="B127" s="188"/>
      <c r="D127" s="174" t="s">
        <v>130</v>
      </c>
      <c r="E127" s="189"/>
      <c r="F127" s="190" t="s">
        <v>204</v>
      </c>
      <c r="H127" s="189"/>
      <c r="L127" s="188"/>
      <c r="M127" s="191"/>
      <c r="N127" s="192"/>
      <c r="O127" s="192"/>
      <c r="P127" s="192"/>
      <c r="Q127" s="192"/>
      <c r="R127" s="192"/>
      <c r="S127" s="192"/>
      <c r="T127" s="193"/>
      <c r="AT127" s="189" t="s">
        <v>130</v>
      </c>
      <c r="AU127" s="189" t="s">
        <v>83</v>
      </c>
      <c r="AV127" s="187" t="s">
        <v>81</v>
      </c>
      <c r="AW127" s="187" t="s">
        <v>29</v>
      </c>
      <c r="AX127" s="187" t="s">
        <v>73</v>
      </c>
      <c r="AY127" s="189" t="s">
        <v>121</v>
      </c>
    </row>
    <row r="128" s="172" customFormat="true" ht="12.8" hidden="false" customHeight="false" outlineLevel="0" collapsed="false">
      <c r="B128" s="173"/>
      <c r="D128" s="174" t="s">
        <v>130</v>
      </c>
      <c r="E128" s="175"/>
      <c r="F128" s="176" t="s">
        <v>205</v>
      </c>
      <c r="H128" s="177" t="n">
        <v>659</v>
      </c>
      <c r="L128" s="173"/>
      <c r="M128" s="178"/>
      <c r="N128" s="179"/>
      <c r="O128" s="179"/>
      <c r="P128" s="179"/>
      <c r="Q128" s="179"/>
      <c r="R128" s="179"/>
      <c r="S128" s="179"/>
      <c r="T128" s="180"/>
      <c r="AT128" s="175" t="s">
        <v>130</v>
      </c>
      <c r="AU128" s="175" t="s">
        <v>83</v>
      </c>
      <c r="AV128" s="172" t="s">
        <v>83</v>
      </c>
      <c r="AW128" s="172" t="s">
        <v>29</v>
      </c>
      <c r="AX128" s="172" t="s">
        <v>81</v>
      </c>
      <c r="AY128" s="175" t="s">
        <v>121</v>
      </c>
    </row>
    <row r="129" s="22" customFormat="true" ht="48" hidden="false" customHeight="true" outlineLevel="0" collapsed="false">
      <c r="A129" s="17"/>
      <c r="B129" s="159"/>
      <c r="C129" s="160" t="s">
        <v>137</v>
      </c>
      <c r="D129" s="160" t="s">
        <v>123</v>
      </c>
      <c r="E129" s="161" t="s">
        <v>206</v>
      </c>
      <c r="F129" s="162" t="s">
        <v>207</v>
      </c>
      <c r="G129" s="163" t="s">
        <v>197</v>
      </c>
      <c r="H129" s="164" t="n">
        <v>197.7</v>
      </c>
      <c r="I129" s="165" t="n">
        <v>31.7</v>
      </c>
      <c r="J129" s="165" t="n">
        <f aca="false">ROUND(I129*H129,2)</f>
        <v>6267.09</v>
      </c>
      <c r="K129" s="162" t="s">
        <v>127</v>
      </c>
      <c r="L129" s="18"/>
      <c r="M129" s="166"/>
      <c r="N129" s="167" t="s">
        <v>38</v>
      </c>
      <c r="O129" s="168" t="n">
        <v>0.058</v>
      </c>
      <c r="P129" s="168" t="n">
        <f aca="false">O129*H129</f>
        <v>11.4666</v>
      </c>
      <c r="Q129" s="168" t="n">
        <v>0</v>
      </c>
      <c r="R129" s="168" t="n">
        <f aca="false">Q129*H129</f>
        <v>0</v>
      </c>
      <c r="S129" s="168" t="n">
        <v>0</v>
      </c>
      <c r="T129" s="169" t="n">
        <f aca="false">S129*H129</f>
        <v>0</v>
      </c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R129" s="170" t="s">
        <v>128</v>
      </c>
      <c r="AT129" s="170" t="s">
        <v>123</v>
      </c>
      <c r="AU129" s="170" t="s">
        <v>83</v>
      </c>
      <c r="AY129" s="3" t="s">
        <v>121</v>
      </c>
      <c r="BE129" s="171" t="n">
        <f aca="false">IF(N129="základní",J129,0)</f>
        <v>6267.09</v>
      </c>
      <c r="BF129" s="171" t="n">
        <f aca="false">IF(N129="snížená",J129,0)</f>
        <v>0</v>
      </c>
      <c r="BG129" s="171" t="n">
        <f aca="false">IF(N129="zákl. přenesená",J129,0)</f>
        <v>0</v>
      </c>
      <c r="BH129" s="171" t="n">
        <f aca="false">IF(N129="sníž. přenesená",J129,0)</f>
        <v>0</v>
      </c>
      <c r="BI129" s="171" t="n">
        <f aca="false">IF(N129="nulová",J129,0)</f>
        <v>0</v>
      </c>
      <c r="BJ129" s="3" t="s">
        <v>81</v>
      </c>
      <c r="BK129" s="171" t="n">
        <f aca="false">ROUND(I129*H129,2)</f>
        <v>6267.09</v>
      </c>
      <c r="BL129" s="3" t="s">
        <v>128</v>
      </c>
      <c r="BM129" s="170" t="s">
        <v>208</v>
      </c>
    </row>
    <row r="130" s="187" customFormat="true" ht="12.8" hidden="false" customHeight="false" outlineLevel="0" collapsed="false">
      <c r="B130" s="188"/>
      <c r="D130" s="174" t="s">
        <v>130</v>
      </c>
      <c r="E130" s="189"/>
      <c r="F130" s="190" t="s">
        <v>209</v>
      </c>
      <c r="H130" s="189"/>
      <c r="L130" s="188"/>
      <c r="M130" s="191"/>
      <c r="N130" s="192"/>
      <c r="O130" s="192"/>
      <c r="P130" s="192"/>
      <c r="Q130" s="192"/>
      <c r="R130" s="192"/>
      <c r="S130" s="192"/>
      <c r="T130" s="193"/>
      <c r="AT130" s="189" t="s">
        <v>130</v>
      </c>
      <c r="AU130" s="189" t="s">
        <v>83</v>
      </c>
      <c r="AV130" s="187" t="s">
        <v>81</v>
      </c>
      <c r="AW130" s="187" t="s">
        <v>29</v>
      </c>
      <c r="AX130" s="187" t="s">
        <v>73</v>
      </c>
      <c r="AY130" s="189" t="s">
        <v>121</v>
      </c>
    </row>
    <row r="131" s="172" customFormat="true" ht="12.8" hidden="false" customHeight="false" outlineLevel="0" collapsed="false">
      <c r="B131" s="173"/>
      <c r="D131" s="174" t="s">
        <v>130</v>
      </c>
      <c r="E131" s="175"/>
      <c r="F131" s="176" t="s">
        <v>210</v>
      </c>
      <c r="H131" s="177" t="n">
        <v>197.7</v>
      </c>
      <c r="L131" s="173"/>
      <c r="M131" s="178"/>
      <c r="N131" s="179"/>
      <c r="O131" s="179"/>
      <c r="P131" s="179"/>
      <c r="Q131" s="179"/>
      <c r="R131" s="179"/>
      <c r="S131" s="179"/>
      <c r="T131" s="180"/>
      <c r="AT131" s="175" t="s">
        <v>130</v>
      </c>
      <c r="AU131" s="175" t="s">
        <v>83</v>
      </c>
      <c r="AV131" s="172" t="s">
        <v>83</v>
      </c>
      <c r="AW131" s="172" t="s">
        <v>29</v>
      </c>
      <c r="AX131" s="172" t="s">
        <v>81</v>
      </c>
      <c r="AY131" s="175" t="s">
        <v>121</v>
      </c>
    </row>
    <row r="132" s="22" customFormat="true" ht="36" hidden="false" customHeight="true" outlineLevel="0" collapsed="false">
      <c r="A132" s="17"/>
      <c r="B132" s="159"/>
      <c r="C132" s="160" t="s">
        <v>128</v>
      </c>
      <c r="D132" s="160" t="s">
        <v>123</v>
      </c>
      <c r="E132" s="161" t="s">
        <v>211</v>
      </c>
      <c r="F132" s="162" t="s">
        <v>212</v>
      </c>
      <c r="G132" s="163" t="s">
        <v>197</v>
      </c>
      <c r="H132" s="164" t="n">
        <v>1.84</v>
      </c>
      <c r="I132" s="165" t="n">
        <v>687</v>
      </c>
      <c r="J132" s="165" t="n">
        <f aca="false">ROUND(I132*H132,2)</f>
        <v>1264.08</v>
      </c>
      <c r="K132" s="162" t="s">
        <v>127</v>
      </c>
      <c r="L132" s="18"/>
      <c r="M132" s="166"/>
      <c r="N132" s="167" t="s">
        <v>38</v>
      </c>
      <c r="O132" s="168" t="n">
        <v>2.32</v>
      </c>
      <c r="P132" s="168" t="n">
        <f aca="false">O132*H132</f>
        <v>4.2688</v>
      </c>
      <c r="Q132" s="168" t="n">
        <v>0</v>
      </c>
      <c r="R132" s="168" t="n">
        <f aca="false">Q132*H132</f>
        <v>0</v>
      </c>
      <c r="S132" s="168" t="n">
        <v>0</v>
      </c>
      <c r="T132" s="169" t="n">
        <f aca="false">S132*H132</f>
        <v>0</v>
      </c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R132" s="170" t="s">
        <v>128</v>
      </c>
      <c r="AT132" s="170" t="s">
        <v>123</v>
      </c>
      <c r="AU132" s="170" t="s">
        <v>83</v>
      </c>
      <c r="AY132" s="3" t="s">
        <v>121</v>
      </c>
      <c r="BE132" s="171" t="n">
        <f aca="false">IF(N132="základní",J132,0)</f>
        <v>1264.08</v>
      </c>
      <c r="BF132" s="171" t="n">
        <f aca="false">IF(N132="snížená",J132,0)</f>
        <v>0</v>
      </c>
      <c r="BG132" s="171" t="n">
        <f aca="false">IF(N132="zákl. přenesená",J132,0)</f>
        <v>0</v>
      </c>
      <c r="BH132" s="171" t="n">
        <f aca="false">IF(N132="sníž. přenesená",J132,0)</f>
        <v>0</v>
      </c>
      <c r="BI132" s="171" t="n">
        <f aca="false">IF(N132="nulová",J132,0)</f>
        <v>0</v>
      </c>
      <c r="BJ132" s="3" t="s">
        <v>81</v>
      </c>
      <c r="BK132" s="171" t="n">
        <f aca="false">ROUND(I132*H132,2)</f>
        <v>1264.08</v>
      </c>
      <c r="BL132" s="3" t="s">
        <v>128</v>
      </c>
      <c r="BM132" s="170" t="s">
        <v>213</v>
      </c>
    </row>
    <row r="133" s="187" customFormat="true" ht="12.8" hidden="false" customHeight="false" outlineLevel="0" collapsed="false">
      <c r="B133" s="188"/>
      <c r="D133" s="174" t="s">
        <v>130</v>
      </c>
      <c r="E133" s="189"/>
      <c r="F133" s="190" t="s">
        <v>214</v>
      </c>
      <c r="H133" s="189"/>
      <c r="L133" s="188"/>
      <c r="M133" s="191"/>
      <c r="N133" s="192"/>
      <c r="O133" s="192"/>
      <c r="P133" s="192"/>
      <c r="Q133" s="192"/>
      <c r="R133" s="192"/>
      <c r="S133" s="192"/>
      <c r="T133" s="193"/>
      <c r="AT133" s="189" t="s">
        <v>130</v>
      </c>
      <c r="AU133" s="189" t="s">
        <v>83</v>
      </c>
      <c r="AV133" s="187" t="s">
        <v>81</v>
      </c>
      <c r="AW133" s="187" t="s">
        <v>29</v>
      </c>
      <c r="AX133" s="187" t="s">
        <v>73</v>
      </c>
      <c r="AY133" s="189" t="s">
        <v>121</v>
      </c>
    </row>
    <row r="134" s="172" customFormat="true" ht="12.8" hidden="false" customHeight="false" outlineLevel="0" collapsed="false">
      <c r="B134" s="173"/>
      <c r="D134" s="174" t="s">
        <v>130</v>
      </c>
      <c r="E134" s="175"/>
      <c r="F134" s="176" t="s">
        <v>215</v>
      </c>
      <c r="H134" s="177" t="n">
        <v>1.84</v>
      </c>
      <c r="L134" s="173"/>
      <c r="M134" s="178"/>
      <c r="N134" s="179"/>
      <c r="O134" s="179"/>
      <c r="P134" s="179"/>
      <c r="Q134" s="179"/>
      <c r="R134" s="179"/>
      <c r="S134" s="179"/>
      <c r="T134" s="180"/>
      <c r="AT134" s="175" t="s">
        <v>130</v>
      </c>
      <c r="AU134" s="175" t="s">
        <v>83</v>
      </c>
      <c r="AV134" s="172" t="s">
        <v>83</v>
      </c>
      <c r="AW134" s="172" t="s">
        <v>29</v>
      </c>
      <c r="AX134" s="172" t="s">
        <v>81</v>
      </c>
      <c r="AY134" s="175" t="s">
        <v>121</v>
      </c>
    </row>
    <row r="135" s="22" customFormat="true" ht="48" hidden="false" customHeight="true" outlineLevel="0" collapsed="false">
      <c r="A135" s="17"/>
      <c r="B135" s="159"/>
      <c r="C135" s="160" t="s">
        <v>146</v>
      </c>
      <c r="D135" s="160" t="s">
        <v>123</v>
      </c>
      <c r="E135" s="161" t="s">
        <v>216</v>
      </c>
      <c r="F135" s="162" t="s">
        <v>217</v>
      </c>
      <c r="G135" s="163" t="s">
        <v>197</v>
      </c>
      <c r="H135" s="164" t="n">
        <v>659</v>
      </c>
      <c r="I135" s="165" t="n">
        <v>39</v>
      </c>
      <c r="J135" s="165" t="n">
        <f aca="false">ROUND(I135*H135,2)</f>
        <v>25701</v>
      </c>
      <c r="K135" s="162" t="s">
        <v>127</v>
      </c>
      <c r="L135" s="18"/>
      <c r="M135" s="166"/>
      <c r="N135" s="167" t="s">
        <v>38</v>
      </c>
      <c r="O135" s="168" t="n">
        <v>0.074</v>
      </c>
      <c r="P135" s="168" t="n">
        <f aca="false">O135*H135</f>
        <v>48.766</v>
      </c>
      <c r="Q135" s="168" t="n">
        <v>0</v>
      </c>
      <c r="R135" s="168" t="n">
        <f aca="false">Q135*H135</f>
        <v>0</v>
      </c>
      <c r="S135" s="168" t="n">
        <v>0</v>
      </c>
      <c r="T135" s="169" t="n">
        <f aca="false">S135*H135</f>
        <v>0</v>
      </c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R135" s="170" t="s">
        <v>128</v>
      </c>
      <c r="AT135" s="170" t="s">
        <v>123</v>
      </c>
      <c r="AU135" s="170" t="s">
        <v>83</v>
      </c>
      <c r="AY135" s="3" t="s">
        <v>121</v>
      </c>
      <c r="BE135" s="171" t="n">
        <f aca="false">IF(N135="základní",J135,0)</f>
        <v>25701</v>
      </c>
      <c r="BF135" s="171" t="n">
        <f aca="false">IF(N135="snížená",J135,0)</f>
        <v>0</v>
      </c>
      <c r="BG135" s="171" t="n">
        <f aca="false">IF(N135="zákl. přenesená",J135,0)</f>
        <v>0</v>
      </c>
      <c r="BH135" s="171" t="n">
        <f aca="false">IF(N135="sníž. přenesená",J135,0)</f>
        <v>0</v>
      </c>
      <c r="BI135" s="171" t="n">
        <f aca="false">IF(N135="nulová",J135,0)</f>
        <v>0</v>
      </c>
      <c r="BJ135" s="3" t="s">
        <v>81</v>
      </c>
      <c r="BK135" s="171" t="n">
        <f aca="false">ROUND(I135*H135,2)</f>
        <v>25701</v>
      </c>
      <c r="BL135" s="3" t="s">
        <v>128</v>
      </c>
      <c r="BM135" s="170" t="s">
        <v>218</v>
      </c>
    </row>
    <row r="136" s="187" customFormat="true" ht="12.8" hidden="false" customHeight="false" outlineLevel="0" collapsed="false">
      <c r="B136" s="188"/>
      <c r="D136" s="174" t="s">
        <v>130</v>
      </c>
      <c r="E136" s="189"/>
      <c r="F136" s="190" t="s">
        <v>219</v>
      </c>
      <c r="H136" s="189"/>
      <c r="L136" s="188"/>
      <c r="M136" s="191"/>
      <c r="N136" s="192"/>
      <c r="O136" s="192"/>
      <c r="P136" s="192"/>
      <c r="Q136" s="192"/>
      <c r="R136" s="192"/>
      <c r="S136" s="192"/>
      <c r="T136" s="193"/>
      <c r="AT136" s="189" t="s">
        <v>130</v>
      </c>
      <c r="AU136" s="189" t="s">
        <v>83</v>
      </c>
      <c r="AV136" s="187" t="s">
        <v>81</v>
      </c>
      <c r="AW136" s="187" t="s">
        <v>29</v>
      </c>
      <c r="AX136" s="187" t="s">
        <v>73</v>
      </c>
      <c r="AY136" s="189" t="s">
        <v>121</v>
      </c>
    </row>
    <row r="137" s="172" customFormat="true" ht="12.8" hidden="false" customHeight="false" outlineLevel="0" collapsed="false">
      <c r="B137" s="173"/>
      <c r="D137" s="174" t="s">
        <v>130</v>
      </c>
      <c r="E137" s="175"/>
      <c r="F137" s="176" t="s">
        <v>205</v>
      </c>
      <c r="H137" s="177" t="n">
        <v>659</v>
      </c>
      <c r="L137" s="173"/>
      <c r="M137" s="178"/>
      <c r="N137" s="179"/>
      <c r="O137" s="179"/>
      <c r="P137" s="179"/>
      <c r="Q137" s="179"/>
      <c r="R137" s="179"/>
      <c r="S137" s="179"/>
      <c r="T137" s="180"/>
      <c r="AT137" s="175" t="s">
        <v>130</v>
      </c>
      <c r="AU137" s="175" t="s">
        <v>83</v>
      </c>
      <c r="AV137" s="172" t="s">
        <v>83</v>
      </c>
      <c r="AW137" s="172" t="s">
        <v>29</v>
      </c>
      <c r="AX137" s="172" t="s">
        <v>81</v>
      </c>
      <c r="AY137" s="175" t="s">
        <v>121</v>
      </c>
    </row>
    <row r="138" s="22" customFormat="true" ht="36" hidden="false" customHeight="true" outlineLevel="0" collapsed="false">
      <c r="A138" s="17"/>
      <c r="B138" s="159"/>
      <c r="C138" s="160" t="s">
        <v>150</v>
      </c>
      <c r="D138" s="160" t="s">
        <v>123</v>
      </c>
      <c r="E138" s="161" t="s">
        <v>220</v>
      </c>
      <c r="F138" s="162" t="s">
        <v>221</v>
      </c>
      <c r="G138" s="163" t="s">
        <v>197</v>
      </c>
      <c r="H138" s="164" t="n">
        <v>264.3</v>
      </c>
      <c r="I138" s="165" t="n">
        <v>62</v>
      </c>
      <c r="J138" s="165" t="n">
        <f aca="false">ROUND(I138*H138,2)</f>
        <v>16386.6</v>
      </c>
      <c r="K138" s="162" t="s">
        <v>127</v>
      </c>
      <c r="L138" s="18"/>
      <c r="M138" s="166"/>
      <c r="N138" s="167" t="s">
        <v>38</v>
      </c>
      <c r="O138" s="168" t="n">
        <v>0.097</v>
      </c>
      <c r="P138" s="168" t="n">
        <f aca="false">O138*H138</f>
        <v>25.6371</v>
      </c>
      <c r="Q138" s="168" t="n">
        <v>0</v>
      </c>
      <c r="R138" s="168" t="n">
        <f aca="false">Q138*H138</f>
        <v>0</v>
      </c>
      <c r="S138" s="168" t="n">
        <v>0</v>
      </c>
      <c r="T138" s="169" t="n">
        <f aca="false">S138*H138</f>
        <v>0</v>
      </c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R138" s="170" t="s">
        <v>128</v>
      </c>
      <c r="AT138" s="170" t="s">
        <v>123</v>
      </c>
      <c r="AU138" s="170" t="s">
        <v>83</v>
      </c>
      <c r="AY138" s="3" t="s">
        <v>121</v>
      </c>
      <c r="BE138" s="171" t="n">
        <f aca="false">IF(N138="základní",J138,0)</f>
        <v>16386.6</v>
      </c>
      <c r="BF138" s="171" t="n">
        <f aca="false">IF(N138="snížená",J138,0)</f>
        <v>0</v>
      </c>
      <c r="BG138" s="171" t="n">
        <f aca="false">IF(N138="zákl. přenesená",J138,0)</f>
        <v>0</v>
      </c>
      <c r="BH138" s="171" t="n">
        <f aca="false">IF(N138="sníž. přenesená",J138,0)</f>
        <v>0</v>
      </c>
      <c r="BI138" s="171" t="n">
        <f aca="false">IF(N138="nulová",J138,0)</f>
        <v>0</v>
      </c>
      <c r="BJ138" s="3" t="s">
        <v>81</v>
      </c>
      <c r="BK138" s="171" t="n">
        <f aca="false">ROUND(I138*H138,2)</f>
        <v>16386.6</v>
      </c>
      <c r="BL138" s="3" t="s">
        <v>128</v>
      </c>
      <c r="BM138" s="170" t="s">
        <v>222</v>
      </c>
    </row>
    <row r="139" s="187" customFormat="true" ht="12.8" hidden="false" customHeight="false" outlineLevel="0" collapsed="false">
      <c r="B139" s="188"/>
      <c r="D139" s="174" t="s">
        <v>130</v>
      </c>
      <c r="E139" s="189"/>
      <c r="F139" s="190" t="s">
        <v>223</v>
      </c>
      <c r="H139" s="189"/>
      <c r="L139" s="188"/>
      <c r="M139" s="191"/>
      <c r="N139" s="192"/>
      <c r="O139" s="192"/>
      <c r="P139" s="192"/>
      <c r="Q139" s="192"/>
      <c r="R139" s="192"/>
      <c r="S139" s="192"/>
      <c r="T139" s="193"/>
      <c r="AT139" s="189" t="s">
        <v>130</v>
      </c>
      <c r="AU139" s="189" t="s">
        <v>83</v>
      </c>
      <c r="AV139" s="187" t="s">
        <v>81</v>
      </c>
      <c r="AW139" s="187" t="s">
        <v>29</v>
      </c>
      <c r="AX139" s="187" t="s">
        <v>73</v>
      </c>
      <c r="AY139" s="189" t="s">
        <v>121</v>
      </c>
    </row>
    <row r="140" s="187" customFormat="true" ht="12.8" hidden="false" customHeight="false" outlineLevel="0" collapsed="false">
      <c r="B140" s="188"/>
      <c r="D140" s="174" t="s">
        <v>130</v>
      </c>
      <c r="E140" s="189"/>
      <c r="F140" s="190" t="s">
        <v>224</v>
      </c>
      <c r="H140" s="189"/>
      <c r="L140" s="188"/>
      <c r="M140" s="191"/>
      <c r="N140" s="192"/>
      <c r="O140" s="192"/>
      <c r="P140" s="192"/>
      <c r="Q140" s="192"/>
      <c r="R140" s="192"/>
      <c r="S140" s="192"/>
      <c r="T140" s="193"/>
      <c r="AT140" s="189" t="s">
        <v>130</v>
      </c>
      <c r="AU140" s="189" t="s">
        <v>83</v>
      </c>
      <c r="AV140" s="187" t="s">
        <v>81</v>
      </c>
      <c r="AW140" s="187" t="s">
        <v>29</v>
      </c>
      <c r="AX140" s="187" t="s">
        <v>73</v>
      </c>
      <c r="AY140" s="189" t="s">
        <v>121</v>
      </c>
    </row>
    <row r="141" s="187" customFormat="true" ht="12.8" hidden="false" customHeight="false" outlineLevel="0" collapsed="false">
      <c r="B141" s="188"/>
      <c r="D141" s="174" t="s">
        <v>130</v>
      </c>
      <c r="E141" s="189"/>
      <c r="F141" s="190" t="s">
        <v>225</v>
      </c>
      <c r="H141" s="189"/>
      <c r="L141" s="188"/>
      <c r="M141" s="191"/>
      <c r="N141" s="192"/>
      <c r="O141" s="192"/>
      <c r="P141" s="192"/>
      <c r="Q141" s="192"/>
      <c r="R141" s="192"/>
      <c r="S141" s="192"/>
      <c r="T141" s="193"/>
      <c r="AT141" s="189" t="s">
        <v>130</v>
      </c>
      <c r="AU141" s="189" t="s">
        <v>83</v>
      </c>
      <c r="AV141" s="187" t="s">
        <v>81</v>
      </c>
      <c r="AW141" s="187" t="s">
        <v>29</v>
      </c>
      <c r="AX141" s="187" t="s">
        <v>73</v>
      </c>
      <c r="AY141" s="189" t="s">
        <v>121</v>
      </c>
    </row>
    <row r="142" s="172" customFormat="true" ht="12.8" hidden="false" customHeight="false" outlineLevel="0" collapsed="false">
      <c r="B142" s="173"/>
      <c r="D142" s="174" t="s">
        <v>130</v>
      </c>
      <c r="E142" s="175"/>
      <c r="F142" s="176" t="s">
        <v>226</v>
      </c>
      <c r="H142" s="177" t="n">
        <v>264.3</v>
      </c>
      <c r="L142" s="173"/>
      <c r="M142" s="178"/>
      <c r="N142" s="179"/>
      <c r="O142" s="179"/>
      <c r="P142" s="179"/>
      <c r="Q142" s="179"/>
      <c r="R142" s="179"/>
      <c r="S142" s="179"/>
      <c r="T142" s="180"/>
      <c r="AT142" s="175" t="s">
        <v>130</v>
      </c>
      <c r="AU142" s="175" t="s">
        <v>83</v>
      </c>
      <c r="AV142" s="172" t="s">
        <v>83</v>
      </c>
      <c r="AW142" s="172" t="s">
        <v>29</v>
      </c>
      <c r="AX142" s="172" t="s">
        <v>81</v>
      </c>
      <c r="AY142" s="175" t="s">
        <v>121</v>
      </c>
    </row>
    <row r="143" s="22" customFormat="true" ht="60" hidden="false" customHeight="true" outlineLevel="0" collapsed="false">
      <c r="A143" s="17"/>
      <c r="B143" s="159"/>
      <c r="C143" s="160" t="s">
        <v>154</v>
      </c>
      <c r="D143" s="160" t="s">
        <v>123</v>
      </c>
      <c r="E143" s="161" t="s">
        <v>227</v>
      </c>
      <c r="F143" s="162" t="s">
        <v>228</v>
      </c>
      <c r="G143" s="163" t="s">
        <v>197</v>
      </c>
      <c r="H143" s="164" t="n">
        <v>177.95</v>
      </c>
      <c r="I143" s="165" t="n">
        <v>41.7</v>
      </c>
      <c r="J143" s="165" t="n">
        <f aca="false">ROUND(I143*H143,2)</f>
        <v>7420.52</v>
      </c>
      <c r="K143" s="162" t="s">
        <v>127</v>
      </c>
      <c r="L143" s="18"/>
      <c r="M143" s="166"/>
      <c r="N143" s="167" t="s">
        <v>38</v>
      </c>
      <c r="O143" s="168" t="n">
        <v>0.043</v>
      </c>
      <c r="P143" s="168" t="n">
        <f aca="false">O143*H143</f>
        <v>7.65185</v>
      </c>
      <c r="Q143" s="168" t="n">
        <v>0</v>
      </c>
      <c r="R143" s="168" t="n">
        <f aca="false">Q143*H143</f>
        <v>0</v>
      </c>
      <c r="S143" s="168" t="n">
        <v>0</v>
      </c>
      <c r="T143" s="169" t="n">
        <f aca="false">S143*H143</f>
        <v>0</v>
      </c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  <c r="AE143" s="17"/>
      <c r="AR143" s="170" t="s">
        <v>128</v>
      </c>
      <c r="AT143" s="170" t="s">
        <v>123</v>
      </c>
      <c r="AU143" s="170" t="s">
        <v>83</v>
      </c>
      <c r="AY143" s="3" t="s">
        <v>121</v>
      </c>
      <c r="BE143" s="171" t="n">
        <f aca="false">IF(N143="základní",J143,0)</f>
        <v>7420.52</v>
      </c>
      <c r="BF143" s="171" t="n">
        <f aca="false">IF(N143="snížená",J143,0)</f>
        <v>0</v>
      </c>
      <c r="BG143" s="171" t="n">
        <f aca="false">IF(N143="zákl. přenesená",J143,0)</f>
        <v>0</v>
      </c>
      <c r="BH143" s="171" t="n">
        <f aca="false">IF(N143="sníž. přenesená",J143,0)</f>
        <v>0</v>
      </c>
      <c r="BI143" s="171" t="n">
        <f aca="false">IF(N143="nulová",J143,0)</f>
        <v>0</v>
      </c>
      <c r="BJ143" s="3" t="s">
        <v>81</v>
      </c>
      <c r="BK143" s="171" t="n">
        <f aca="false">ROUND(I143*H143,2)</f>
        <v>7420.52</v>
      </c>
      <c r="BL143" s="3" t="s">
        <v>128</v>
      </c>
      <c r="BM143" s="170" t="s">
        <v>229</v>
      </c>
    </row>
    <row r="144" s="187" customFormat="true" ht="12.8" hidden="false" customHeight="false" outlineLevel="0" collapsed="false">
      <c r="B144" s="188"/>
      <c r="D144" s="174" t="s">
        <v>130</v>
      </c>
      <c r="E144" s="189"/>
      <c r="F144" s="190" t="s">
        <v>230</v>
      </c>
      <c r="H144" s="189"/>
      <c r="L144" s="188"/>
      <c r="M144" s="191"/>
      <c r="N144" s="192"/>
      <c r="O144" s="192"/>
      <c r="P144" s="192"/>
      <c r="Q144" s="192"/>
      <c r="R144" s="192"/>
      <c r="S144" s="192"/>
      <c r="T144" s="193"/>
      <c r="AT144" s="189" t="s">
        <v>130</v>
      </c>
      <c r="AU144" s="189" t="s">
        <v>83</v>
      </c>
      <c r="AV144" s="187" t="s">
        <v>81</v>
      </c>
      <c r="AW144" s="187" t="s">
        <v>29</v>
      </c>
      <c r="AX144" s="187" t="s">
        <v>73</v>
      </c>
      <c r="AY144" s="189" t="s">
        <v>121</v>
      </c>
    </row>
    <row r="145" s="172" customFormat="true" ht="12.8" hidden="false" customHeight="false" outlineLevel="0" collapsed="false">
      <c r="B145" s="173"/>
      <c r="D145" s="174" t="s">
        <v>130</v>
      </c>
      <c r="E145" s="175"/>
      <c r="F145" s="176" t="s">
        <v>231</v>
      </c>
      <c r="H145" s="177" t="n">
        <v>78.25</v>
      </c>
      <c r="L145" s="173"/>
      <c r="M145" s="178"/>
      <c r="N145" s="179"/>
      <c r="O145" s="179"/>
      <c r="P145" s="179"/>
      <c r="Q145" s="179"/>
      <c r="R145" s="179"/>
      <c r="S145" s="179"/>
      <c r="T145" s="180"/>
      <c r="AT145" s="175" t="s">
        <v>130</v>
      </c>
      <c r="AU145" s="175" t="s">
        <v>83</v>
      </c>
      <c r="AV145" s="172" t="s">
        <v>83</v>
      </c>
      <c r="AW145" s="172" t="s">
        <v>29</v>
      </c>
      <c r="AX145" s="172" t="s">
        <v>73</v>
      </c>
      <c r="AY145" s="175" t="s">
        <v>121</v>
      </c>
    </row>
    <row r="146" s="172" customFormat="true" ht="23.1" hidden="false" customHeight="true" outlineLevel="0" collapsed="false">
      <c r="B146" s="173"/>
      <c r="D146" s="174" t="s">
        <v>130</v>
      </c>
      <c r="E146" s="175"/>
      <c r="F146" s="176" t="s">
        <v>232</v>
      </c>
      <c r="H146" s="177" t="n">
        <v>-7.3</v>
      </c>
      <c r="L146" s="173"/>
      <c r="M146" s="178"/>
      <c r="N146" s="179"/>
      <c r="O146" s="179"/>
      <c r="P146" s="179"/>
      <c r="Q146" s="179"/>
      <c r="R146" s="179"/>
      <c r="S146" s="179"/>
      <c r="T146" s="180"/>
      <c r="AT146" s="175" t="s">
        <v>130</v>
      </c>
      <c r="AU146" s="175" t="s">
        <v>83</v>
      </c>
      <c r="AV146" s="172" t="s">
        <v>83</v>
      </c>
      <c r="AW146" s="172" t="s">
        <v>29</v>
      </c>
      <c r="AX146" s="172" t="s">
        <v>73</v>
      </c>
      <c r="AY146" s="175" t="s">
        <v>121</v>
      </c>
    </row>
    <row r="147" s="172" customFormat="true" ht="12.8" hidden="false" customHeight="false" outlineLevel="0" collapsed="false">
      <c r="B147" s="173"/>
      <c r="D147" s="174" t="s">
        <v>130</v>
      </c>
      <c r="E147" s="175"/>
      <c r="F147" s="176" t="s">
        <v>233</v>
      </c>
      <c r="H147" s="177" t="n">
        <v>107</v>
      </c>
      <c r="L147" s="173"/>
      <c r="M147" s="178"/>
      <c r="N147" s="179"/>
      <c r="O147" s="179"/>
      <c r="P147" s="179"/>
      <c r="Q147" s="179"/>
      <c r="R147" s="179"/>
      <c r="S147" s="179"/>
      <c r="T147" s="180"/>
      <c r="AT147" s="175" t="s">
        <v>130</v>
      </c>
      <c r="AU147" s="175" t="s">
        <v>83</v>
      </c>
      <c r="AV147" s="172" t="s">
        <v>83</v>
      </c>
      <c r="AW147" s="172" t="s">
        <v>29</v>
      </c>
      <c r="AX147" s="172" t="s">
        <v>73</v>
      </c>
      <c r="AY147" s="175" t="s">
        <v>121</v>
      </c>
    </row>
    <row r="148" s="194" customFormat="true" ht="12.8" hidden="false" customHeight="false" outlineLevel="0" collapsed="false">
      <c r="B148" s="195"/>
      <c r="D148" s="174" t="s">
        <v>130</v>
      </c>
      <c r="E148" s="196"/>
      <c r="F148" s="197" t="s">
        <v>234</v>
      </c>
      <c r="H148" s="198" t="n">
        <v>177.95</v>
      </c>
      <c r="L148" s="195"/>
      <c r="M148" s="199"/>
      <c r="N148" s="200"/>
      <c r="O148" s="200"/>
      <c r="P148" s="200"/>
      <c r="Q148" s="200"/>
      <c r="R148" s="200"/>
      <c r="S148" s="200"/>
      <c r="T148" s="201"/>
      <c r="AT148" s="196" t="s">
        <v>130</v>
      </c>
      <c r="AU148" s="196" t="s">
        <v>83</v>
      </c>
      <c r="AV148" s="194" t="s">
        <v>128</v>
      </c>
      <c r="AW148" s="194" t="s">
        <v>29</v>
      </c>
      <c r="AX148" s="194" t="s">
        <v>81</v>
      </c>
      <c r="AY148" s="196" t="s">
        <v>121</v>
      </c>
    </row>
    <row r="149" s="22" customFormat="true" ht="36" hidden="false" customHeight="true" outlineLevel="0" collapsed="false">
      <c r="A149" s="17"/>
      <c r="B149" s="159"/>
      <c r="C149" s="160" t="s">
        <v>158</v>
      </c>
      <c r="D149" s="160" t="s">
        <v>123</v>
      </c>
      <c r="E149" s="161" t="s">
        <v>235</v>
      </c>
      <c r="F149" s="162" t="s">
        <v>236</v>
      </c>
      <c r="G149" s="163" t="s">
        <v>197</v>
      </c>
      <c r="H149" s="164" t="n">
        <v>528.55</v>
      </c>
      <c r="I149" s="165" t="n">
        <v>21.8</v>
      </c>
      <c r="J149" s="165" t="n">
        <f aca="false">ROUND(I149*H149,2)</f>
        <v>11522.39</v>
      </c>
      <c r="K149" s="162" t="s">
        <v>127</v>
      </c>
      <c r="L149" s="18"/>
      <c r="M149" s="166"/>
      <c r="N149" s="167" t="s">
        <v>38</v>
      </c>
      <c r="O149" s="168" t="n">
        <v>0.031</v>
      </c>
      <c r="P149" s="168" t="n">
        <f aca="false">O149*H149</f>
        <v>16.38505</v>
      </c>
      <c r="Q149" s="168" t="n">
        <v>0</v>
      </c>
      <c r="R149" s="168" t="n">
        <f aca="false">Q149*H149</f>
        <v>0</v>
      </c>
      <c r="S149" s="168" t="n">
        <v>0</v>
      </c>
      <c r="T149" s="169" t="n">
        <f aca="false">S149*H149</f>
        <v>0</v>
      </c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R149" s="170" t="s">
        <v>128</v>
      </c>
      <c r="AT149" s="170" t="s">
        <v>123</v>
      </c>
      <c r="AU149" s="170" t="s">
        <v>83</v>
      </c>
      <c r="AY149" s="3" t="s">
        <v>121</v>
      </c>
      <c r="BE149" s="171" t="n">
        <f aca="false">IF(N149="základní",J149,0)</f>
        <v>11522.39</v>
      </c>
      <c r="BF149" s="171" t="n">
        <f aca="false">IF(N149="snížená",J149,0)</f>
        <v>0</v>
      </c>
      <c r="BG149" s="171" t="n">
        <f aca="false">IF(N149="zákl. přenesená",J149,0)</f>
        <v>0</v>
      </c>
      <c r="BH149" s="171" t="n">
        <f aca="false">IF(N149="sníž. přenesená",J149,0)</f>
        <v>0</v>
      </c>
      <c r="BI149" s="171" t="n">
        <f aca="false">IF(N149="nulová",J149,0)</f>
        <v>0</v>
      </c>
      <c r="BJ149" s="3" t="s">
        <v>81</v>
      </c>
      <c r="BK149" s="171" t="n">
        <f aca="false">ROUND(I149*H149,2)</f>
        <v>11522.39</v>
      </c>
      <c r="BL149" s="3" t="s">
        <v>128</v>
      </c>
      <c r="BM149" s="170" t="s">
        <v>237</v>
      </c>
    </row>
    <row r="150" s="187" customFormat="true" ht="12.8" hidden="false" customHeight="false" outlineLevel="0" collapsed="false">
      <c r="B150" s="188"/>
      <c r="D150" s="174" t="s">
        <v>130</v>
      </c>
      <c r="E150" s="189"/>
      <c r="F150" s="190" t="s">
        <v>238</v>
      </c>
      <c r="H150" s="189"/>
      <c r="L150" s="188"/>
      <c r="M150" s="191"/>
      <c r="N150" s="192"/>
      <c r="O150" s="192"/>
      <c r="P150" s="192"/>
      <c r="Q150" s="192"/>
      <c r="R150" s="192"/>
      <c r="S150" s="192"/>
      <c r="T150" s="193"/>
      <c r="AT150" s="189" t="s">
        <v>130</v>
      </c>
      <c r="AU150" s="189" t="s">
        <v>83</v>
      </c>
      <c r="AV150" s="187" t="s">
        <v>81</v>
      </c>
      <c r="AW150" s="187" t="s">
        <v>29</v>
      </c>
      <c r="AX150" s="187" t="s">
        <v>73</v>
      </c>
      <c r="AY150" s="189" t="s">
        <v>121</v>
      </c>
    </row>
    <row r="151" s="172" customFormat="true" ht="12.8" hidden="false" customHeight="false" outlineLevel="0" collapsed="false">
      <c r="B151" s="173"/>
      <c r="D151" s="174" t="s">
        <v>130</v>
      </c>
      <c r="E151" s="175"/>
      <c r="F151" s="176" t="s">
        <v>239</v>
      </c>
      <c r="H151" s="177" t="n">
        <v>528.55</v>
      </c>
      <c r="L151" s="173"/>
      <c r="M151" s="178"/>
      <c r="N151" s="179"/>
      <c r="O151" s="179"/>
      <c r="P151" s="179"/>
      <c r="Q151" s="179"/>
      <c r="R151" s="179"/>
      <c r="S151" s="179"/>
      <c r="T151" s="180"/>
      <c r="AT151" s="175" t="s">
        <v>130</v>
      </c>
      <c r="AU151" s="175" t="s">
        <v>83</v>
      </c>
      <c r="AV151" s="172" t="s">
        <v>83</v>
      </c>
      <c r="AW151" s="172" t="s">
        <v>29</v>
      </c>
      <c r="AX151" s="172" t="s">
        <v>73</v>
      </c>
      <c r="AY151" s="175" t="s">
        <v>121</v>
      </c>
    </row>
    <row r="152" s="194" customFormat="true" ht="12.8" hidden="false" customHeight="false" outlineLevel="0" collapsed="false">
      <c r="B152" s="195"/>
      <c r="D152" s="174" t="s">
        <v>130</v>
      </c>
      <c r="E152" s="196"/>
      <c r="F152" s="197" t="s">
        <v>234</v>
      </c>
      <c r="H152" s="198" t="n">
        <v>528.55</v>
      </c>
      <c r="L152" s="195"/>
      <c r="M152" s="199"/>
      <c r="N152" s="200"/>
      <c r="O152" s="200"/>
      <c r="P152" s="200"/>
      <c r="Q152" s="200"/>
      <c r="R152" s="200"/>
      <c r="S152" s="200"/>
      <c r="T152" s="201"/>
      <c r="AT152" s="196" t="s">
        <v>130</v>
      </c>
      <c r="AU152" s="196" t="s">
        <v>83</v>
      </c>
      <c r="AV152" s="194" t="s">
        <v>128</v>
      </c>
      <c r="AW152" s="194" t="s">
        <v>29</v>
      </c>
      <c r="AX152" s="194" t="s">
        <v>81</v>
      </c>
      <c r="AY152" s="196" t="s">
        <v>121</v>
      </c>
    </row>
    <row r="153" s="22" customFormat="true" ht="36" hidden="false" customHeight="true" outlineLevel="0" collapsed="false">
      <c r="A153" s="17"/>
      <c r="B153" s="159"/>
      <c r="C153" s="160" t="s">
        <v>162</v>
      </c>
      <c r="D153" s="160" t="s">
        <v>123</v>
      </c>
      <c r="E153" s="161" t="s">
        <v>240</v>
      </c>
      <c r="F153" s="162" t="s">
        <v>241</v>
      </c>
      <c r="G153" s="163" t="s">
        <v>134</v>
      </c>
      <c r="H153" s="164" t="n">
        <v>200</v>
      </c>
      <c r="I153" s="165" t="n">
        <v>34.5</v>
      </c>
      <c r="J153" s="165" t="n">
        <f aca="false">ROUND(I153*H153,2)</f>
        <v>6900</v>
      </c>
      <c r="K153" s="162" t="s">
        <v>127</v>
      </c>
      <c r="L153" s="18"/>
      <c r="M153" s="166"/>
      <c r="N153" s="167" t="s">
        <v>38</v>
      </c>
      <c r="O153" s="168" t="n">
        <v>0.13</v>
      </c>
      <c r="P153" s="168" t="n">
        <f aca="false">O153*H153</f>
        <v>26</v>
      </c>
      <c r="Q153" s="168" t="n">
        <v>0</v>
      </c>
      <c r="R153" s="168" t="n">
        <f aca="false">Q153*H153</f>
        <v>0</v>
      </c>
      <c r="S153" s="168" t="n">
        <v>0</v>
      </c>
      <c r="T153" s="169" t="n">
        <f aca="false">S153*H153</f>
        <v>0</v>
      </c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R153" s="170" t="s">
        <v>128</v>
      </c>
      <c r="AT153" s="170" t="s">
        <v>123</v>
      </c>
      <c r="AU153" s="170" t="s">
        <v>83</v>
      </c>
      <c r="AY153" s="3" t="s">
        <v>121</v>
      </c>
      <c r="BE153" s="171" t="n">
        <f aca="false">IF(N153="základní",J153,0)</f>
        <v>6900</v>
      </c>
      <c r="BF153" s="171" t="n">
        <f aca="false">IF(N153="snížená",J153,0)</f>
        <v>0</v>
      </c>
      <c r="BG153" s="171" t="n">
        <f aca="false">IF(N153="zákl. přenesená",J153,0)</f>
        <v>0</v>
      </c>
      <c r="BH153" s="171" t="n">
        <f aca="false">IF(N153="sníž. přenesená",J153,0)</f>
        <v>0</v>
      </c>
      <c r="BI153" s="171" t="n">
        <f aca="false">IF(N153="nulová",J153,0)</f>
        <v>0</v>
      </c>
      <c r="BJ153" s="3" t="s">
        <v>81</v>
      </c>
      <c r="BK153" s="171" t="n">
        <f aca="false">ROUND(I153*H153,2)</f>
        <v>6900</v>
      </c>
      <c r="BL153" s="3" t="s">
        <v>128</v>
      </c>
      <c r="BM153" s="170" t="s">
        <v>242</v>
      </c>
    </row>
    <row r="154" s="187" customFormat="true" ht="12.8" hidden="false" customHeight="false" outlineLevel="0" collapsed="false">
      <c r="B154" s="188"/>
      <c r="D154" s="174" t="s">
        <v>130</v>
      </c>
      <c r="E154" s="189"/>
      <c r="F154" s="190" t="s">
        <v>199</v>
      </c>
      <c r="H154" s="189"/>
      <c r="L154" s="188"/>
      <c r="M154" s="191"/>
      <c r="N154" s="192"/>
      <c r="O154" s="192"/>
      <c r="P154" s="192"/>
      <c r="Q154" s="192"/>
      <c r="R154" s="192"/>
      <c r="S154" s="192"/>
      <c r="T154" s="193"/>
      <c r="AT154" s="189" t="s">
        <v>130</v>
      </c>
      <c r="AU154" s="189" t="s">
        <v>83</v>
      </c>
      <c r="AV154" s="187" t="s">
        <v>81</v>
      </c>
      <c r="AW154" s="187" t="s">
        <v>29</v>
      </c>
      <c r="AX154" s="187" t="s">
        <v>73</v>
      </c>
      <c r="AY154" s="189" t="s">
        <v>121</v>
      </c>
    </row>
    <row r="155" s="172" customFormat="true" ht="12.8" hidden="false" customHeight="false" outlineLevel="0" collapsed="false">
      <c r="B155" s="173"/>
      <c r="D155" s="174" t="s">
        <v>130</v>
      </c>
      <c r="E155" s="175"/>
      <c r="F155" s="176" t="s">
        <v>243</v>
      </c>
      <c r="H155" s="177" t="n">
        <v>200</v>
      </c>
      <c r="L155" s="173"/>
      <c r="M155" s="178"/>
      <c r="N155" s="179"/>
      <c r="O155" s="179"/>
      <c r="P155" s="179"/>
      <c r="Q155" s="179"/>
      <c r="R155" s="179"/>
      <c r="S155" s="179"/>
      <c r="T155" s="180"/>
      <c r="AT155" s="175" t="s">
        <v>130</v>
      </c>
      <c r="AU155" s="175" t="s">
        <v>83</v>
      </c>
      <c r="AV155" s="172" t="s">
        <v>83</v>
      </c>
      <c r="AW155" s="172" t="s">
        <v>29</v>
      </c>
      <c r="AX155" s="172" t="s">
        <v>81</v>
      </c>
      <c r="AY155" s="175" t="s">
        <v>121</v>
      </c>
    </row>
    <row r="156" s="22" customFormat="true" ht="36" hidden="false" customHeight="true" outlineLevel="0" collapsed="false">
      <c r="A156" s="17"/>
      <c r="B156" s="159"/>
      <c r="C156" s="160" t="s">
        <v>142</v>
      </c>
      <c r="D156" s="160" t="s">
        <v>123</v>
      </c>
      <c r="E156" s="161" t="s">
        <v>244</v>
      </c>
      <c r="F156" s="162" t="s">
        <v>245</v>
      </c>
      <c r="G156" s="163" t="s">
        <v>134</v>
      </c>
      <c r="H156" s="164" t="n">
        <v>961</v>
      </c>
      <c r="I156" s="165" t="n">
        <v>8.2</v>
      </c>
      <c r="J156" s="165" t="n">
        <f aca="false">ROUND(I156*H156,2)</f>
        <v>7880.2</v>
      </c>
      <c r="K156" s="162" t="s">
        <v>127</v>
      </c>
      <c r="L156" s="18"/>
      <c r="M156" s="166"/>
      <c r="N156" s="167" t="s">
        <v>38</v>
      </c>
      <c r="O156" s="168" t="n">
        <v>0.012</v>
      </c>
      <c r="P156" s="168" t="n">
        <f aca="false">O156*H156</f>
        <v>11.532</v>
      </c>
      <c r="Q156" s="168" t="n">
        <v>0</v>
      </c>
      <c r="R156" s="168" t="n">
        <f aca="false">Q156*H156</f>
        <v>0</v>
      </c>
      <c r="S156" s="168" t="n">
        <v>0</v>
      </c>
      <c r="T156" s="169" t="n">
        <f aca="false">S156*H156</f>
        <v>0</v>
      </c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R156" s="170" t="s">
        <v>128</v>
      </c>
      <c r="AT156" s="170" t="s">
        <v>123</v>
      </c>
      <c r="AU156" s="170" t="s">
        <v>83</v>
      </c>
      <c r="AY156" s="3" t="s">
        <v>121</v>
      </c>
      <c r="BE156" s="171" t="n">
        <f aca="false">IF(N156="základní",J156,0)</f>
        <v>7880.2</v>
      </c>
      <c r="BF156" s="171" t="n">
        <f aca="false">IF(N156="snížená",J156,0)</f>
        <v>0</v>
      </c>
      <c r="BG156" s="171" t="n">
        <f aca="false">IF(N156="zákl. přenesená",J156,0)</f>
        <v>0</v>
      </c>
      <c r="BH156" s="171" t="n">
        <f aca="false">IF(N156="sníž. přenesená",J156,0)</f>
        <v>0</v>
      </c>
      <c r="BI156" s="171" t="n">
        <f aca="false">IF(N156="nulová",J156,0)</f>
        <v>0</v>
      </c>
      <c r="BJ156" s="3" t="s">
        <v>81</v>
      </c>
      <c r="BK156" s="171" t="n">
        <f aca="false">ROUND(I156*H156,2)</f>
        <v>7880.2</v>
      </c>
      <c r="BL156" s="3" t="s">
        <v>128</v>
      </c>
      <c r="BM156" s="170" t="s">
        <v>246</v>
      </c>
    </row>
    <row r="157" s="187" customFormat="true" ht="12.8" hidden="false" customHeight="false" outlineLevel="0" collapsed="false">
      <c r="B157" s="188"/>
      <c r="D157" s="174" t="s">
        <v>130</v>
      </c>
      <c r="E157" s="189"/>
      <c r="F157" s="190" t="s">
        <v>199</v>
      </c>
      <c r="H157" s="189"/>
      <c r="L157" s="188"/>
      <c r="M157" s="191"/>
      <c r="N157" s="192"/>
      <c r="O157" s="192"/>
      <c r="P157" s="192"/>
      <c r="Q157" s="192"/>
      <c r="R157" s="192"/>
      <c r="S157" s="192"/>
      <c r="T157" s="193"/>
      <c r="AT157" s="189" t="s">
        <v>130</v>
      </c>
      <c r="AU157" s="189" t="s">
        <v>83</v>
      </c>
      <c r="AV157" s="187" t="s">
        <v>81</v>
      </c>
      <c r="AW157" s="187" t="s">
        <v>29</v>
      </c>
      <c r="AX157" s="187" t="s">
        <v>73</v>
      </c>
      <c r="AY157" s="189" t="s">
        <v>121</v>
      </c>
    </row>
    <row r="158" s="172" customFormat="true" ht="12.8" hidden="false" customHeight="false" outlineLevel="0" collapsed="false">
      <c r="B158" s="173"/>
      <c r="D158" s="174" t="s">
        <v>130</v>
      </c>
      <c r="E158" s="175"/>
      <c r="F158" s="176" t="s">
        <v>247</v>
      </c>
      <c r="H158" s="177" t="n">
        <v>961</v>
      </c>
      <c r="L158" s="173"/>
      <c r="M158" s="178"/>
      <c r="N158" s="179"/>
      <c r="O158" s="179"/>
      <c r="P158" s="179"/>
      <c r="Q158" s="179"/>
      <c r="R158" s="179"/>
      <c r="S158" s="179"/>
      <c r="T158" s="180"/>
      <c r="AT158" s="175" t="s">
        <v>130</v>
      </c>
      <c r="AU158" s="175" t="s">
        <v>83</v>
      </c>
      <c r="AV158" s="172" t="s">
        <v>83</v>
      </c>
      <c r="AW158" s="172" t="s">
        <v>29</v>
      </c>
      <c r="AX158" s="172" t="s">
        <v>81</v>
      </c>
      <c r="AY158" s="175" t="s">
        <v>121</v>
      </c>
    </row>
    <row r="159" s="22" customFormat="true" ht="24" hidden="false" customHeight="true" outlineLevel="0" collapsed="false">
      <c r="A159" s="17"/>
      <c r="B159" s="159"/>
      <c r="C159" s="160" t="s">
        <v>169</v>
      </c>
      <c r="D159" s="160" t="s">
        <v>123</v>
      </c>
      <c r="E159" s="161" t="s">
        <v>248</v>
      </c>
      <c r="F159" s="162" t="s">
        <v>249</v>
      </c>
      <c r="G159" s="163" t="s">
        <v>134</v>
      </c>
      <c r="H159" s="164" t="n">
        <v>277</v>
      </c>
      <c r="I159" s="165" t="n">
        <v>50.4</v>
      </c>
      <c r="J159" s="165" t="n">
        <f aca="false">ROUND(I159*H159,2)</f>
        <v>13960.8</v>
      </c>
      <c r="K159" s="162" t="s">
        <v>127</v>
      </c>
      <c r="L159" s="18"/>
      <c r="M159" s="166"/>
      <c r="N159" s="167" t="s">
        <v>38</v>
      </c>
      <c r="O159" s="168" t="n">
        <v>0.19</v>
      </c>
      <c r="P159" s="168" t="n">
        <f aca="false">O159*H159</f>
        <v>52.63</v>
      </c>
      <c r="Q159" s="168" t="n">
        <v>0</v>
      </c>
      <c r="R159" s="168" t="n">
        <f aca="false">Q159*H159</f>
        <v>0</v>
      </c>
      <c r="S159" s="168" t="n">
        <v>0</v>
      </c>
      <c r="T159" s="169" t="n">
        <f aca="false">S159*H159</f>
        <v>0</v>
      </c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R159" s="170" t="s">
        <v>128</v>
      </c>
      <c r="AT159" s="170" t="s">
        <v>123</v>
      </c>
      <c r="AU159" s="170" t="s">
        <v>83</v>
      </c>
      <c r="AY159" s="3" t="s">
        <v>121</v>
      </c>
      <c r="BE159" s="171" t="n">
        <f aca="false">IF(N159="základní",J159,0)</f>
        <v>13960.8</v>
      </c>
      <c r="BF159" s="171" t="n">
        <f aca="false">IF(N159="snížená",J159,0)</f>
        <v>0</v>
      </c>
      <c r="BG159" s="171" t="n">
        <f aca="false">IF(N159="zákl. přenesená",J159,0)</f>
        <v>0</v>
      </c>
      <c r="BH159" s="171" t="n">
        <f aca="false">IF(N159="sníž. přenesená",J159,0)</f>
        <v>0</v>
      </c>
      <c r="BI159" s="171" t="n">
        <f aca="false">IF(N159="nulová",J159,0)</f>
        <v>0</v>
      </c>
      <c r="BJ159" s="3" t="s">
        <v>81</v>
      </c>
      <c r="BK159" s="171" t="n">
        <f aca="false">ROUND(I159*H159,2)</f>
        <v>13960.8</v>
      </c>
      <c r="BL159" s="3" t="s">
        <v>128</v>
      </c>
      <c r="BM159" s="170" t="s">
        <v>250</v>
      </c>
    </row>
    <row r="160" s="187" customFormat="true" ht="12.8" hidden="false" customHeight="false" outlineLevel="0" collapsed="false">
      <c r="B160" s="188"/>
      <c r="D160" s="174" t="s">
        <v>130</v>
      </c>
      <c r="E160" s="189"/>
      <c r="F160" s="190" t="s">
        <v>199</v>
      </c>
      <c r="H160" s="189"/>
      <c r="L160" s="188"/>
      <c r="M160" s="191"/>
      <c r="N160" s="192"/>
      <c r="O160" s="192"/>
      <c r="P160" s="192"/>
      <c r="Q160" s="192"/>
      <c r="R160" s="192"/>
      <c r="S160" s="192"/>
      <c r="T160" s="193"/>
      <c r="AT160" s="189" t="s">
        <v>130</v>
      </c>
      <c r="AU160" s="189" t="s">
        <v>83</v>
      </c>
      <c r="AV160" s="187" t="s">
        <v>81</v>
      </c>
      <c r="AW160" s="187" t="s">
        <v>29</v>
      </c>
      <c r="AX160" s="187" t="s">
        <v>73</v>
      </c>
      <c r="AY160" s="189" t="s">
        <v>121</v>
      </c>
    </row>
    <row r="161" s="172" customFormat="true" ht="12.8" hidden="false" customHeight="false" outlineLevel="0" collapsed="false">
      <c r="B161" s="173"/>
      <c r="D161" s="174" t="s">
        <v>130</v>
      </c>
      <c r="E161" s="175"/>
      <c r="F161" s="176" t="s">
        <v>251</v>
      </c>
      <c r="H161" s="177" t="n">
        <v>277</v>
      </c>
      <c r="L161" s="173"/>
      <c r="M161" s="178"/>
      <c r="N161" s="179"/>
      <c r="O161" s="179"/>
      <c r="P161" s="179"/>
      <c r="Q161" s="179"/>
      <c r="R161" s="179"/>
      <c r="S161" s="179"/>
      <c r="T161" s="180"/>
      <c r="AT161" s="175" t="s">
        <v>130</v>
      </c>
      <c r="AU161" s="175" t="s">
        <v>83</v>
      </c>
      <c r="AV161" s="172" t="s">
        <v>83</v>
      </c>
      <c r="AW161" s="172" t="s">
        <v>29</v>
      </c>
      <c r="AX161" s="172" t="s">
        <v>81</v>
      </c>
      <c r="AY161" s="175" t="s">
        <v>121</v>
      </c>
    </row>
    <row r="162" s="22" customFormat="true" ht="24" hidden="false" customHeight="true" outlineLevel="0" collapsed="false">
      <c r="A162" s="17"/>
      <c r="B162" s="159"/>
      <c r="C162" s="160" t="s">
        <v>173</v>
      </c>
      <c r="D162" s="160" t="s">
        <v>123</v>
      </c>
      <c r="E162" s="161" t="s">
        <v>252</v>
      </c>
      <c r="F162" s="162" t="s">
        <v>253</v>
      </c>
      <c r="G162" s="163" t="s">
        <v>134</v>
      </c>
      <c r="H162" s="164" t="n">
        <v>961</v>
      </c>
      <c r="I162" s="165" t="n">
        <v>5.81</v>
      </c>
      <c r="J162" s="165" t="n">
        <f aca="false">ROUND(I162*H162,2)</f>
        <v>5583.41</v>
      </c>
      <c r="K162" s="162" t="s">
        <v>127</v>
      </c>
      <c r="L162" s="18"/>
      <c r="M162" s="166"/>
      <c r="N162" s="167" t="s">
        <v>38</v>
      </c>
      <c r="O162" s="168" t="n">
        <v>0.013</v>
      </c>
      <c r="P162" s="168" t="n">
        <f aca="false">O162*H162</f>
        <v>12.493</v>
      </c>
      <c r="Q162" s="168" t="n">
        <v>0</v>
      </c>
      <c r="R162" s="168" t="n">
        <f aca="false">Q162*H162</f>
        <v>0</v>
      </c>
      <c r="S162" s="168" t="n">
        <v>0</v>
      </c>
      <c r="T162" s="169" t="n">
        <f aca="false">S162*H162</f>
        <v>0</v>
      </c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  <c r="AR162" s="170" t="s">
        <v>128</v>
      </c>
      <c r="AT162" s="170" t="s">
        <v>123</v>
      </c>
      <c r="AU162" s="170" t="s">
        <v>83</v>
      </c>
      <c r="AY162" s="3" t="s">
        <v>121</v>
      </c>
      <c r="BE162" s="171" t="n">
        <f aca="false">IF(N162="základní",J162,0)</f>
        <v>5583.41</v>
      </c>
      <c r="BF162" s="171" t="n">
        <f aca="false">IF(N162="snížená",J162,0)</f>
        <v>0</v>
      </c>
      <c r="BG162" s="171" t="n">
        <f aca="false">IF(N162="zákl. přenesená",J162,0)</f>
        <v>0</v>
      </c>
      <c r="BH162" s="171" t="n">
        <f aca="false">IF(N162="sníž. přenesená",J162,0)</f>
        <v>0</v>
      </c>
      <c r="BI162" s="171" t="n">
        <f aca="false">IF(N162="nulová",J162,0)</f>
        <v>0</v>
      </c>
      <c r="BJ162" s="3" t="s">
        <v>81</v>
      </c>
      <c r="BK162" s="171" t="n">
        <f aca="false">ROUND(I162*H162,2)</f>
        <v>5583.41</v>
      </c>
      <c r="BL162" s="3" t="s">
        <v>128</v>
      </c>
      <c r="BM162" s="170" t="s">
        <v>254</v>
      </c>
    </row>
    <row r="163" s="187" customFormat="true" ht="12.8" hidden="false" customHeight="false" outlineLevel="0" collapsed="false">
      <c r="B163" s="188"/>
      <c r="D163" s="174" t="s">
        <v>130</v>
      </c>
      <c r="E163" s="189"/>
      <c r="F163" s="190" t="s">
        <v>255</v>
      </c>
      <c r="H163" s="189"/>
      <c r="L163" s="188"/>
      <c r="M163" s="191"/>
      <c r="N163" s="192"/>
      <c r="O163" s="192"/>
      <c r="P163" s="192"/>
      <c r="Q163" s="192"/>
      <c r="R163" s="192"/>
      <c r="S163" s="192"/>
      <c r="T163" s="193"/>
      <c r="AT163" s="189" t="s">
        <v>130</v>
      </c>
      <c r="AU163" s="189" t="s">
        <v>83</v>
      </c>
      <c r="AV163" s="187" t="s">
        <v>81</v>
      </c>
      <c r="AW163" s="187" t="s">
        <v>29</v>
      </c>
      <c r="AX163" s="187" t="s">
        <v>73</v>
      </c>
      <c r="AY163" s="189" t="s">
        <v>121</v>
      </c>
    </row>
    <row r="164" s="187" customFormat="true" ht="12.8" hidden="false" customHeight="false" outlineLevel="0" collapsed="false">
      <c r="B164" s="188"/>
      <c r="D164" s="174" t="s">
        <v>130</v>
      </c>
      <c r="E164" s="189"/>
      <c r="F164" s="190" t="s">
        <v>256</v>
      </c>
      <c r="H164" s="189"/>
      <c r="L164" s="188"/>
      <c r="M164" s="191"/>
      <c r="N164" s="192"/>
      <c r="O164" s="192"/>
      <c r="P164" s="192"/>
      <c r="Q164" s="192"/>
      <c r="R164" s="192"/>
      <c r="S164" s="192"/>
      <c r="T164" s="193"/>
      <c r="AT164" s="189" t="s">
        <v>130</v>
      </c>
      <c r="AU164" s="189" t="s">
        <v>83</v>
      </c>
      <c r="AV164" s="187" t="s">
        <v>81</v>
      </c>
      <c r="AW164" s="187" t="s">
        <v>29</v>
      </c>
      <c r="AX164" s="187" t="s">
        <v>73</v>
      </c>
      <c r="AY164" s="189" t="s">
        <v>121</v>
      </c>
    </row>
    <row r="165" s="172" customFormat="true" ht="12.8" hidden="false" customHeight="false" outlineLevel="0" collapsed="false">
      <c r="B165" s="173"/>
      <c r="D165" s="174" t="s">
        <v>130</v>
      </c>
      <c r="E165" s="175"/>
      <c r="F165" s="176" t="s">
        <v>257</v>
      </c>
      <c r="H165" s="177" t="n">
        <v>961</v>
      </c>
      <c r="L165" s="173"/>
      <c r="M165" s="178"/>
      <c r="N165" s="179"/>
      <c r="O165" s="179"/>
      <c r="P165" s="179"/>
      <c r="Q165" s="179"/>
      <c r="R165" s="179"/>
      <c r="S165" s="179"/>
      <c r="T165" s="180"/>
      <c r="AT165" s="175" t="s">
        <v>130</v>
      </c>
      <c r="AU165" s="175" t="s">
        <v>83</v>
      </c>
      <c r="AV165" s="172" t="s">
        <v>83</v>
      </c>
      <c r="AW165" s="172" t="s">
        <v>29</v>
      </c>
      <c r="AX165" s="172" t="s">
        <v>81</v>
      </c>
      <c r="AY165" s="175" t="s">
        <v>121</v>
      </c>
    </row>
    <row r="166" s="22" customFormat="true" ht="24" hidden="false" customHeight="true" outlineLevel="0" collapsed="false">
      <c r="A166" s="17"/>
      <c r="B166" s="159"/>
      <c r="C166" s="160" t="s">
        <v>180</v>
      </c>
      <c r="D166" s="160" t="s">
        <v>123</v>
      </c>
      <c r="E166" s="161" t="s">
        <v>258</v>
      </c>
      <c r="F166" s="162" t="s">
        <v>259</v>
      </c>
      <c r="G166" s="163" t="s">
        <v>134</v>
      </c>
      <c r="H166" s="164" t="n">
        <v>274</v>
      </c>
      <c r="I166" s="165" t="n">
        <v>11.4</v>
      </c>
      <c r="J166" s="165" t="n">
        <f aca="false">ROUND(I166*H166,2)</f>
        <v>3123.6</v>
      </c>
      <c r="K166" s="162" t="s">
        <v>127</v>
      </c>
      <c r="L166" s="18"/>
      <c r="M166" s="166"/>
      <c r="N166" s="167" t="s">
        <v>38</v>
      </c>
      <c r="O166" s="168" t="n">
        <v>0.018</v>
      </c>
      <c r="P166" s="168" t="n">
        <f aca="false">O166*H166</f>
        <v>4.932</v>
      </c>
      <c r="Q166" s="168" t="n">
        <v>0</v>
      </c>
      <c r="R166" s="168" t="n">
        <f aca="false">Q166*H166</f>
        <v>0</v>
      </c>
      <c r="S166" s="168" t="n">
        <v>0</v>
      </c>
      <c r="T166" s="169" t="n">
        <f aca="false">S166*H166</f>
        <v>0</v>
      </c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R166" s="170" t="s">
        <v>128</v>
      </c>
      <c r="AT166" s="170" t="s">
        <v>123</v>
      </c>
      <c r="AU166" s="170" t="s">
        <v>83</v>
      </c>
      <c r="AY166" s="3" t="s">
        <v>121</v>
      </c>
      <c r="BE166" s="171" t="n">
        <f aca="false">IF(N166="základní",J166,0)</f>
        <v>3123.6</v>
      </c>
      <c r="BF166" s="171" t="n">
        <f aca="false">IF(N166="snížená",J166,0)</f>
        <v>0</v>
      </c>
      <c r="BG166" s="171" t="n">
        <f aca="false">IF(N166="zákl. přenesená",J166,0)</f>
        <v>0</v>
      </c>
      <c r="BH166" s="171" t="n">
        <f aca="false">IF(N166="sníž. přenesená",J166,0)</f>
        <v>0</v>
      </c>
      <c r="BI166" s="171" t="n">
        <f aca="false">IF(N166="nulová",J166,0)</f>
        <v>0</v>
      </c>
      <c r="BJ166" s="3" t="s">
        <v>81</v>
      </c>
      <c r="BK166" s="171" t="n">
        <f aca="false">ROUND(I166*H166,2)</f>
        <v>3123.6</v>
      </c>
      <c r="BL166" s="3" t="s">
        <v>128</v>
      </c>
      <c r="BM166" s="170" t="s">
        <v>260</v>
      </c>
    </row>
    <row r="167" s="187" customFormat="true" ht="12.8" hidden="false" customHeight="false" outlineLevel="0" collapsed="false">
      <c r="B167" s="188"/>
      <c r="D167" s="174" t="s">
        <v>130</v>
      </c>
      <c r="E167" s="189"/>
      <c r="F167" s="190" t="s">
        <v>261</v>
      </c>
      <c r="H167" s="189"/>
      <c r="L167" s="188"/>
      <c r="M167" s="191"/>
      <c r="N167" s="192"/>
      <c r="O167" s="192"/>
      <c r="P167" s="192"/>
      <c r="Q167" s="192"/>
      <c r="R167" s="192"/>
      <c r="S167" s="192"/>
      <c r="T167" s="193"/>
      <c r="AT167" s="189" t="s">
        <v>130</v>
      </c>
      <c r="AU167" s="189" t="s">
        <v>83</v>
      </c>
      <c r="AV167" s="187" t="s">
        <v>81</v>
      </c>
      <c r="AW167" s="187" t="s">
        <v>29</v>
      </c>
      <c r="AX167" s="187" t="s">
        <v>73</v>
      </c>
      <c r="AY167" s="189" t="s">
        <v>121</v>
      </c>
    </row>
    <row r="168" s="172" customFormat="true" ht="12.8" hidden="false" customHeight="false" outlineLevel="0" collapsed="false">
      <c r="B168" s="173"/>
      <c r="D168" s="174" t="s">
        <v>130</v>
      </c>
      <c r="E168" s="175"/>
      <c r="F168" s="176" t="s">
        <v>262</v>
      </c>
      <c r="H168" s="177" t="n">
        <v>274</v>
      </c>
      <c r="L168" s="173"/>
      <c r="M168" s="178"/>
      <c r="N168" s="179"/>
      <c r="O168" s="179"/>
      <c r="P168" s="179"/>
      <c r="Q168" s="179"/>
      <c r="R168" s="179"/>
      <c r="S168" s="179"/>
      <c r="T168" s="180"/>
      <c r="AT168" s="175" t="s">
        <v>130</v>
      </c>
      <c r="AU168" s="175" t="s">
        <v>83</v>
      </c>
      <c r="AV168" s="172" t="s">
        <v>83</v>
      </c>
      <c r="AW168" s="172" t="s">
        <v>29</v>
      </c>
      <c r="AX168" s="172" t="s">
        <v>81</v>
      </c>
      <c r="AY168" s="175" t="s">
        <v>121</v>
      </c>
    </row>
    <row r="169" s="22" customFormat="true" ht="36" hidden="false" customHeight="true" outlineLevel="0" collapsed="false">
      <c r="A169" s="17"/>
      <c r="B169" s="159"/>
      <c r="C169" s="160" t="s">
        <v>186</v>
      </c>
      <c r="D169" s="160" t="s">
        <v>123</v>
      </c>
      <c r="E169" s="161" t="s">
        <v>263</v>
      </c>
      <c r="F169" s="162" t="s">
        <v>264</v>
      </c>
      <c r="G169" s="163" t="s">
        <v>134</v>
      </c>
      <c r="H169" s="164" t="n">
        <v>1161</v>
      </c>
      <c r="I169" s="165" t="n">
        <v>5.82</v>
      </c>
      <c r="J169" s="165" t="n">
        <f aca="false">ROUND(I169*H169,2)</f>
        <v>6757.02</v>
      </c>
      <c r="K169" s="162" t="s">
        <v>127</v>
      </c>
      <c r="L169" s="18"/>
      <c r="M169" s="166"/>
      <c r="N169" s="167" t="s">
        <v>38</v>
      </c>
      <c r="O169" s="168" t="n">
        <v>0.007</v>
      </c>
      <c r="P169" s="168" t="n">
        <f aca="false">O169*H169</f>
        <v>8.127</v>
      </c>
      <c r="Q169" s="168" t="n">
        <v>0</v>
      </c>
      <c r="R169" s="168" t="n">
        <f aca="false">Q169*H169</f>
        <v>0</v>
      </c>
      <c r="S169" s="168" t="n">
        <v>0</v>
      </c>
      <c r="T169" s="169" t="n">
        <f aca="false">S169*H169</f>
        <v>0</v>
      </c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R169" s="170" t="s">
        <v>128</v>
      </c>
      <c r="AT169" s="170" t="s">
        <v>123</v>
      </c>
      <c r="AU169" s="170" t="s">
        <v>83</v>
      </c>
      <c r="AY169" s="3" t="s">
        <v>121</v>
      </c>
      <c r="BE169" s="171" t="n">
        <f aca="false">IF(N169="základní",J169,0)</f>
        <v>6757.02</v>
      </c>
      <c r="BF169" s="171" t="n">
        <f aca="false">IF(N169="snížená",J169,0)</f>
        <v>0</v>
      </c>
      <c r="BG169" s="171" t="n">
        <f aca="false">IF(N169="zákl. přenesená",J169,0)</f>
        <v>0</v>
      </c>
      <c r="BH169" s="171" t="n">
        <f aca="false">IF(N169="sníž. přenesená",J169,0)</f>
        <v>0</v>
      </c>
      <c r="BI169" s="171" t="n">
        <f aca="false">IF(N169="nulová",J169,0)</f>
        <v>0</v>
      </c>
      <c r="BJ169" s="3" t="s">
        <v>81</v>
      </c>
      <c r="BK169" s="171" t="n">
        <f aca="false">ROUND(I169*H169,2)</f>
        <v>6757.02</v>
      </c>
      <c r="BL169" s="3" t="s">
        <v>128</v>
      </c>
      <c r="BM169" s="170" t="s">
        <v>265</v>
      </c>
    </row>
    <row r="170" s="187" customFormat="true" ht="12.8" hidden="false" customHeight="false" outlineLevel="0" collapsed="false">
      <c r="B170" s="188"/>
      <c r="D170" s="174" t="s">
        <v>130</v>
      </c>
      <c r="E170" s="189"/>
      <c r="F170" s="190" t="s">
        <v>199</v>
      </c>
      <c r="H170" s="189"/>
      <c r="L170" s="188"/>
      <c r="M170" s="191"/>
      <c r="N170" s="192"/>
      <c r="O170" s="192"/>
      <c r="P170" s="192"/>
      <c r="Q170" s="192"/>
      <c r="R170" s="192"/>
      <c r="S170" s="192"/>
      <c r="T170" s="193"/>
      <c r="AT170" s="189" t="s">
        <v>130</v>
      </c>
      <c r="AU170" s="189" t="s">
        <v>83</v>
      </c>
      <c r="AV170" s="187" t="s">
        <v>81</v>
      </c>
      <c r="AW170" s="187" t="s">
        <v>29</v>
      </c>
      <c r="AX170" s="187" t="s">
        <v>73</v>
      </c>
      <c r="AY170" s="189" t="s">
        <v>121</v>
      </c>
    </row>
    <row r="171" s="172" customFormat="true" ht="12.8" hidden="false" customHeight="false" outlineLevel="0" collapsed="false">
      <c r="B171" s="173"/>
      <c r="D171" s="174" t="s">
        <v>130</v>
      </c>
      <c r="E171" s="175"/>
      <c r="F171" s="176" t="s">
        <v>266</v>
      </c>
      <c r="H171" s="177" t="n">
        <v>200</v>
      </c>
      <c r="L171" s="173"/>
      <c r="M171" s="178"/>
      <c r="N171" s="179"/>
      <c r="O171" s="179"/>
      <c r="P171" s="179"/>
      <c r="Q171" s="179"/>
      <c r="R171" s="179"/>
      <c r="S171" s="179"/>
      <c r="T171" s="180"/>
      <c r="AT171" s="175" t="s">
        <v>130</v>
      </c>
      <c r="AU171" s="175" t="s">
        <v>83</v>
      </c>
      <c r="AV171" s="172" t="s">
        <v>83</v>
      </c>
      <c r="AW171" s="172" t="s">
        <v>29</v>
      </c>
      <c r="AX171" s="172" t="s">
        <v>73</v>
      </c>
      <c r="AY171" s="175" t="s">
        <v>121</v>
      </c>
    </row>
    <row r="172" s="172" customFormat="true" ht="12.8" hidden="false" customHeight="false" outlineLevel="0" collapsed="false">
      <c r="B172" s="173"/>
      <c r="D172" s="174" t="s">
        <v>130</v>
      </c>
      <c r="E172" s="175"/>
      <c r="F172" s="176" t="s">
        <v>247</v>
      </c>
      <c r="H172" s="177" t="n">
        <v>961</v>
      </c>
      <c r="L172" s="173"/>
      <c r="M172" s="178"/>
      <c r="N172" s="179"/>
      <c r="O172" s="179"/>
      <c r="P172" s="179"/>
      <c r="Q172" s="179"/>
      <c r="R172" s="179"/>
      <c r="S172" s="179"/>
      <c r="T172" s="180"/>
      <c r="AT172" s="175" t="s">
        <v>130</v>
      </c>
      <c r="AU172" s="175" t="s">
        <v>83</v>
      </c>
      <c r="AV172" s="172" t="s">
        <v>83</v>
      </c>
      <c r="AW172" s="172" t="s">
        <v>29</v>
      </c>
      <c r="AX172" s="172" t="s">
        <v>73</v>
      </c>
      <c r="AY172" s="175" t="s">
        <v>121</v>
      </c>
    </row>
    <row r="173" s="194" customFormat="true" ht="12.8" hidden="false" customHeight="false" outlineLevel="0" collapsed="false">
      <c r="B173" s="195"/>
      <c r="D173" s="174" t="s">
        <v>130</v>
      </c>
      <c r="E173" s="196"/>
      <c r="F173" s="197" t="s">
        <v>234</v>
      </c>
      <c r="H173" s="198" t="n">
        <v>1161</v>
      </c>
      <c r="L173" s="195"/>
      <c r="M173" s="199"/>
      <c r="N173" s="200"/>
      <c r="O173" s="200"/>
      <c r="P173" s="200"/>
      <c r="Q173" s="200"/>
      <c r="R173" s="200"/>
      <c r="S173" s="200"/>
      <c r="T173" s="201"/>
      <c r="AT173" s="196" t="s">
        <v>130</v>
      </c>
      <c r="AU173" s="196" t="s">
        <v>83</v>
      </c>
      <c r="AV173" s="194" t="s">
        <v>128</v>
      </c>
      <c r="AW173" s="194" t="s">
        <v>29</v>
      </c>
      <c r="AX173" s="194" t="s">
        <v>81</v>
      </c>
      <c r="AY173" s="196" t="s">
        <v>121</v>
      </c>
    </row>
    <row r="174" s="22" customFormat="true" ht="36" hidden="false" customHeight="true" outlineLevel="0" collapsed="false">
      <c r="A174" s="17"/>
      <c r="B174" s="159"/>
      <c r="C174" s="160" t="s">
        <v>7</v>
      </c>
      <c r="D174" s="160" t="s">
        <v>123</v>
      </c>
      <c r="E174" s="161" t="s">
        <v>267</v>
      </c>
      <c r="F174" s="162" t="s">
        <v>268</v>
      </c>
      <c r="G174" s="163" t="s">
        <v>134</v>
      </c>
      <c r="H174" s="164" t="n">
        <v>277</v>
      </c>
      <c r="I174" s="165" t="n">
        <v>9.83</v>
      </c>
      <c r="J174" s="165" t="n">
        <f aca="false">ROUND(I174*H174,2)</f>
        <v>2722.91</v>
      </c>
      <c r="K174" s="162" t="s">
        <v>127</v>
      </c>
      <c r="L174" s="18"/>
      <c r="M174" s="166"/>
      <c r="N174" s="167" t="s">
        <v>38</v>
      </c>
      <c r="O174" s="168" t="n">
        <v>0.012</v>
      </c>
      <c r="P174" s="168" t="n">
        <f aca="false">O174*H174</f>
        <v>3.324</v>
      </c>
      <c r="Q174" s="168" t="n">
        <v>0</v>
      </c>
      <c r="R174" s="168" t="n">
        <f aca="false">Q174*H174</f>
        <v>0</v>
      </c>
      <c r="S174" s="168" t="n">
        <v>0</v>
      </c>
      <c r="T174" s="169" t="n">
        <f aca="false">S174*H174</f>
        <v>0</v>
      </c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R174" s="170" t="s">
        <v>128</v>
      </c>
      <c r="AT174" s="170" t="s">
        <v>123</v>
      </c>
      <c r="AU174" s="170" t="s">
        <v>83</v>
      </c>
      <c r="AY174" s="3" t="s">
        <v>121</v>
      </c>
      <c r="BE174" s="171" t="n">
        <f aca="false">IF(N174="základní",J174,0)</f>
        <v>2722.91</v>
      </c>
      <c r="BF174" s="171" t="n">
        <f aca="false">IF(N174="snížená",J174,0)</f>
        <v>0</v>
      </c>
      <c r="BG174" s="171" t="n">
        <f aca="false">IF(N174="zákl. přenesená",J174,0)</f>
        <v>0</v>
      </c>
      <c r="BH174" s="171" t="n">
        <f aca="false">IF(N174="sníž. přenesená",J174,0)</f>
        <v>0</v>
      </c>
      <c r="BI174" s="171" t="n">
        <f aca="false">IF(N174="nulová",J174,0)</f>
        <v>0</v>
      </c>
      <c r="BJ174" s="3" t="s">
        <v>81</v>
      </c>
      <c r="BK174" s="171" t="n">
        <f aca="false">ROUND(I174*H174,2)</f>
        <v>2722.91</v>
      </c>
      <c r="BL174" s="3" t="s">
        <v>128</v>
      </c>
      <c r="BM174" s="170" t="s">
        <v>269</v>
      </c>
    </row>
    <row r="175" s="187" customFormat="true" ht="12.8" hidden="false" customHeight="false" outlineLevel="0" collapsed="false">
      <c r="B175" s="188"/>
      <c r="D175" s="174" t="s">
        <v>130</v>
      </c>
      <c r="E175" s="189"/>
      <c r="F175" s="190" t="s">
        <v>199</v>
      </c>
      <c r="H175" s="189"/>
      <c r="L175" s="188"/>
      <c r="M175" s="191"/>
      <c r="N175" s="192"/>
      <c r="O175" s="192"/>
      <c r="P175" s="192"/>
      <c r="Q175" s="192"/>
      <c r="R175" s="192"/>
      <c r="S175" s="192"/>
      <c r="T175" s="193"/>
      <c r="AT175" s="189" t="s">
        <v>130</v>
      </c>
      <c r="AU175" s="189" t="s">
        <v>83</v>
      </c>
      <c r="AV175" s="187" t="s">
        <v>81</v>
      </c>
      <c r="AW175" s="187" t="s">
        <v>29</v>
      </c>
      <c r="AX175" s="187" t="s">
        <v>73</v>
      </c>
      <c r="AY175" s="189" t="s">
        <v>121</v>
      </c>
    </row>
    <row r="176" s="172" customFormat="true" ht="12.8" hidden="false" customHeight="false" outlineLevel="0" collapsed="false">
      <c r="B176" s="173"/>
      <c r="D176" s="174" t="s">
        <v>130</v>
      </c>
      <c r="E176" s="175"/>
      <c r="F176" s="176" t="s">
        <v>270</v>
      </c>
      <c r="H176" s="177" t="n">
        <v>277</v>
      </c>
      <c r="L176" s="173"/>
      <c r="M176" s="178"/>
      <c r="N176" s="179"/>
      <c r="O176" s="179"/>
      <c r="P176" s="179"/>
      <c r="Q176" s="179"/>
      <c r="R176" s="179"/>
      <c r="S176" s="179"/>
      <c r="T176" s="180"/>
      <c r="AT176" s="175" t="s">
        <v>130</v>
      </c>
      <c r="AU176" s="175" t="s">
        <v>83</v>
      </c>
      <c r="AV176" s="172" t="s">
        <v>83</v>
      </c>
      <c r="AW176" s="172" t="s">
        <v>29</v>
      </c>
      <c r="AX176" s="172" t="s">
        <v>81</v>
      </c>
      <c r="AY176" s="175" t="s">
        <v>121</v>
      </c>
    </row>
    <row r="177" s="22" customFormat="true" ht="16.5" hidden="false" customHeight="true" outlineLevel="0" collapsed="false">
      <c r="A177" s="17"/>
      <c r="B177" s="159"/>
      <c r="C177" s="202" t="s">
        <v>271</v>
      </c>
      <c r="D177" s="202" t="s">
        <v>272</v>
      </c>
      <c r="E177" s="203" t="s">
        <v>273</v>
      </c>
      <c r="F177" s="204" t="s">
        <v>274</v>
      </c>
      <c r="G177" s="205" t="s">
        <v>275</v>
      </c>
      <c r="H177" s="206" t="n">
        <v>14.38</v>
      </c>
      <c r="I177" s="207" t="n">
        <v>85.8</v>
      </c>
      <c r="J177" s="207" t="n">
        <f aca="false">ROUND(I177*H177,2)</f>
        <v>1233.8</v>
      </c>
      <c r="K177" s="204" t="s">
        <v>127</v>
      </c>
      <c r="L177" s="208"/>
      <c r="M177" s="209"/>
      <c r="N177" s="210" t="s">
        <v>38</v>
      </c>
      <c r="O177" s="168" t="n">
        <v>0</v>
      </c>
      <c r="P177" s="168" t="n">
        <f aca="false">O177*H177</f>
        <v>0</v>
      </c>
      <c r="Q177" s="168" t="n">
        <v>0.001</v>
      </c>
      <c r="R177" s="168" t="n">
        <f aca="false">Q177*H177</f>
        <v>0.01438</v>
      </c>
      <c r="S177" s="168" t="n">
        <v>0</v>
      </c>
      <c r="T177" s="169" t="n">
        <f aca="false">S177*H177</f>
        <v>0</v>
      </c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R177" s="170" t="s">
        <v>158</v>
      </c>
      <c r="AT177" s="170" t="s">
        <v>272</v>
      </c>
      <c r="AU177" s="170" t="s">
        <v>83</v>
      </c>
      <c r="AY177" s="3" t="s">
        <v>121</v>
      </c>
      <c r="BE177" s="171" t="n">
        <f aca="false">IF(N177="základní",J177,0)</f>
        <v>1233.8</v>
      </c>
      <c r="BF177" s="171" t="n">
        <f aca="false">IF(N177="snížená",J177,0)</f>
        <v>0</v>
      </c>
      <c r="BG177" s="171" t="n">
        <f aca="false">IF(N177="zákl. přenesená",J177,0)</f>
        <v>0</v>
      </c>
      <c r="BH177" s="171" t="n">
        <f aca="false">IF(N177="sníž. přenesená",J177,0)</f>
        <v>0</v>
      </c>
      <c r="BI177" s="171" t="n">
        <f aca="false">IF(N177="nulová",J177,0)</f>
        <v>0</v>
      </c>
      <c r="BJ177" s="3" t="s">
        <v>81</v>
      </c>
      <c r="BK177" s="171" t="n">
        <f aca="false">ROUND(I177*H177,2)</f>
        <v>1233.8</v>
      </c>
      <c r="BL177" s="3" t="s">
        <v>128</v>
      </c>
      <c r="BM177" s="170" t="s">
        <v>276</v>
      </c>
    </row>
    <row r="178" s="187" customFormat="true" ht="12.8" hidden="false" customHeight="false" outlineLevel="0" collapsed="false">
      <c r="B178" s="188"/>
      <c r="D178" s="174" t="s">
        <v>130</v>
      </c>
      <c r="E178" s="189"/>
      <c r="F178" s="190" t="s">
        <v>199</v>
      </c>
      <c r="H178" s="189"/>
      <c r="L178" s="188"/>
      <c r="M178" s="191"/>
      <c r="N178" s="192"/>
      <c r="O178" s="192"/>
      <c r="P178" s="192"/>
      <c r="Q178" s="192"/>
      <c r="R178" s="192"/>
      <c r="S178" s="192"/>
      <c r="T178" s="193"/>
      <c r="AT178" s="189" t="s">
        <v>130</v>
      </c>
      <c r="AU178" s="189" t="s">
        <v>83</v>
      </c>
      <c r="AV178" s="187" t="s">
        <v>81</v>
      </c>
      <c r="AW178" s="187" t="s">
        <v>29</v>
      </c>
      <c r="AX178" s="187" t="s">
        <v>73</v>
      </c>
      <c r="AY178" s="189" t="s">
        <v>121</v>
      </c>
    </row>
    <row r="179" s="187" customFormat="true" ht="12.8" hidden="false" customHeight="false" outlineLevel="0" collapsed="false">
      <c r="B179" s="188"/>
      <c r="D179" s="174" t="s">
        <v>130</v>
      </c>
      <c r="E179" s="189"/>
      <c r="F179" s="190" t="s">
        <v>277</v>
      </c>
      <c r="H179" s="189"/>
      <c r="L179" s="188"/>
      <c r="M179" s="191"/>
      <c r="N179" s="192"/>
      <c r="O179" s="192"/>
      <c r="P179" s="192"/>
      <c r="Q179" s="192"/>
      <c r="R179" s="192"/>
      <c r="S179" s="192"/>
      <c r="T179" s="193"/>
      <c r="AT179" s="189" t="s">
        <v>130</v>
      </c>
      <c r="AU179" s="189" t="s">
        <v>83</v>
      </c>
      <c r="AV179" s="187" t="s">
        <v>81</v>
      </c>
      <c r="AW179" s="187" t="s">
        <v>29</v>
      </c>
      <c r="AX179" s="187" t="s">
        <v>73</v>
      </c>
      <c r="AY179" s="189" t="s">
        <v>121</v>
      </c>
    </row>
    <row r="180" s="172" customFormat="true" ht="12.8" hidden="false" customHeight="false" outlineLevel="0" collapsed="false">
      <c r="B180" s="173"/>
      <c r="D180" s="174" t="s">
        <v>130</v>
      </c>
      <c r="E180" s="175"/>
      <c r="F180" s="176" t="s">
        <v>278</v>
      </c>
      <c r="H180" s="177" t="n">
        <v>14.38</v>
      </c>
      <c r="L180" s="173"/>
      <c r="M180" s="178"/>
      <c r="N180" s="179"/>
      <c r="O180" s="179"/>
      <c r="P180" s="179"/>
      <c r="Q180" s="179"/>
      <c r="R180" s="179"/>
      <c r="S180" s="179"/>
      <c r="T180" s="180"/>
      <c r="AT180" s="175" t="s">
        <v>130</v>
      </c>
      <c r="AU180" s="175" t="s">
        <v>83</v>
      </c>
      <c r="AV180" s="172" t="s">
        <v>83</v>
      </c>
      <c r="AW180" s="172" t="s">
        <v>29</v>
      </c>
      <c r="AX180" s="172" t="s">
        <v>81</v>
      </c>
      <c r="AY180" s="175" t="s">
        <v>121</v>
      </c>
    </row>
    <row r="181" s="22" customFormat="true" ht="36" hidden="false" customHeight="true" outlineLevel="0" collapsed="false">
      <c r="A181" s="17"/>
      <c r="B181" s="159"/>
      <c r="C181" s="160" t="s">
        <v>279</v>
      </c>
      <c r="D181" s="160" t="s">
        <v>123</v>
      </c>
      <c r="E181" s="161" t="s">
        <v>280</v>
      </c>
      <c r="F181" s="162" t="s">
        <v>281</v>
      </c>
      <c r="G181" s="163" t="s">
        <v>134</v>
      </c>
      <c r="H181" s="164" t="n">
        <v>673.6</v>
      </c>
      <c r="I181" s="165" t="n">
        <v>41.3</v>
      </c>
      <c r="J181" s="165" t="n">
        <f aca="false">ROUND(I181*H181,2)</f>
        <v>27819.68</v>
      </c>
      <c r="K181" s="162" t="s">
        <v>127</v>
      </c>
      <c r="L181" s="18"/>
      <c r="M181" s="166"/>
      <c r="N181" s="167" t="s">
        <v>38</v>
      </c>
      <c r="O181" s="168" t="n">
        <v>0.107</v>
      </c>
      <c r="P181" s="168" t="n">
        <f aca="false">O181*H181</f>
        <v>72.0752</v>
      </c>
      <c r="Q181" s="168" t="n">
        <v>0</v>
      </c>
      <c r="R181" s="168" t="n">
        <f aca="false">Q181*H181</f>
        <v>0</v>
      </c>
      <c r="S181" s="168" t="n">
        <v>0</v>
      </c>
      <c r="T181" s="169" t="n">
        <f aca="false">S181*H181</f>
        <v>0</v>
      </c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R181" s="170" t="s">
        <v>128</v>
      </c>
      <c r="AT181" s="170" t="s">
        <v>123</v>
      </c>
      <c r="AU181" s="170" t="s">
        <v>83</v>
      </c>
      <c r="AY181" s="3" t="s">
        <v>121</v>
      </c>
      <c r="BE181" s="171" t="n">
        <f aca="false">IF(N181="základní",J181,0)</f>
        <v>27819.68</v>
      </c>
      <c r="BF181" s="171" t="n">
        <f aca="false">IF(N181="snížená",J181,0)</f>
        <v>0</v>
      </c>
      <c r="BG181" s="171" t="n">
        <f aca="false">IF(N181="zákl. přenesená",J181,0)</f>
        <v>0</v>
      </c>
      <c r="BH181" s="171" t="n">
        <f aca="false">IF(N181="sníž. přenesená",J181,0)</f>
        <v>0</v>
      </c>
      <c r="BI181" s="171" t="n">
        <f aca="false">IF(N181="nulová",J181,0)</f>
        <v>0</v>
      </c>
      <c r="BJ181" s="3" t="s">
        <v>81</v>
      </c>
      <c r="BK181" s="171" t="n">
        <f aca="false">ROUND(I181*H181,2)</f>
        <v>27819.68</v>
      </c>
      <c r="BL181" s="3" t="s">
        <v>128</v>
      </c>
      <c r="BM181" s="170" t="s">
        <v>282</v>
      </c>
    </row>
    <row r="182" s="187" customFormat="true" ht="12.8" hidden="false" customHeight="false" outlineLevel="0" collapsed="false">
      <c r="B182" s="188"/>
      <c r="D182" s="174" t="s">
        <v>130</v>
      </c>
      <c r="E182" s="189"/>
      <c r="F182" s="190" t="s">
        <v>283</v>
      </c>
      <c r="H182" s="189"/>
      <c r="L182" s="188"/>
      <c r="M182" s="191"/>
      <c r="N182" s="192"/>
      <c r="O182" s="192"/>
      <c r="P182" s="192"/>
      <c r="Q182" s="192"/>
      <c r="R182" s="192"/>
      <c r="S182" s="192"/>
      <c r="T182" s="193"/>
      <c r="AT182" s="189" t="s">
        <v>130</v>
      </c>
      <c r="AU182" s="189" t="s">
        <v>83</v>
      </c>
      <c r="AV182" s="187" t="s">
        <v>81</v>
      </c>
      <c r="AW182" s="187" t="s">
        <v>29</v>
      </c>
      <c r="AX182" s="187" t="s">
        <v>73</v>
      </c>
      <c r="AY182" s="189" t="s">
        <v>121</v>
      </c>
    </row>
    <row r="183" s="187" customFormat="true" ht="12.8" hidden="false" customHeight="false" outlineLevel="0" collapsed="false">
      <c r="B183" s="188"/>
      <c r="D183" s="174" t="s">
        <v>130</v>
      </c>
      <c r="E183" s="189"/>
      <c r="F183" s="190" t="s">
        <v>284</v>
      </c>
      <c r="H183" s="189"/>
      <c r="L183" s="188"/>
      <c r="M183" s="191"/>
      <c r="N183" s="192"/>
      <c r="O183" s="192"/>
      <c r="P183" s="192"/>
      <c r="Q183" s="192"/>
      <c r="R183" s="192"/>
      <c r="S183" s="192"/>
      <c r="T183" s="193"/>
      <c r="AT183" s="189" t="s">
        <v>130</v>
      </c>
      <c r="AU183" s="189" t="s">
        <v>83</v>
      </c>
      <c r="AV183" s="187" t="s">
        <v>81</v>
      </c>
      <c r="AW183" s="187" t="s">
        <v>29</v>
      </c>
      <c r="AX183" s="187" t="s">
        <v>73</v>
      </c>
      <c r="AY183" s="189" t="s">
        <v>121</v>
      </c>
    </row>
    <row r="184" s="172" customFormat="true" ht="12.8" hidden="false" customHeight="false" outlineLevel="0" collapsed="false">
      <c r="B184" s="173"/>
      <c r="D184" s="174" t="s">
        <v>130</v>
      </c>
      <c r="E184" s="175"/>
      <c r="F184" s="176" t="s">
        <v>285</v>
      </c>
      <c r="H184" s="177" t="n">
        <v>398.2</v>
      </c>
      <c r="L184" s="173"/>
      <c r="M184" s="178"/>
      <c r="N184" s="179"/>
      <c r="O184" s="179"/>
      <c r="P184" s="179"/>
      <c r="Q184" s="179"/>
      <c r="R184" s="179"/>
      <c r="S184" s="179"/>
      <c r="T184" s="180"/>
      <c r="AT184" s="175" t="s">
        <v>130</v>
      </c>
      <c r="AU184" s="175" t="s">
        <v>83</v>
      </c>
      <c r="AV184" s="172" t="s">
        <v>83</v>
      </c>
      <c r="AW184" s="172" t="s">
        <v>29</v>
      </c>
      <c r="AX184" s="172" t="s">
        <v>73</v>
      </c>
      <c r="AY184" s="175" t="s">
        <v>121</v>
      </c>
    </row>
    <row r="185" s="187" customFormat="true" ht="12.8" hidden="false" customHeight="false" outlineLevel="0" collapsed="false">
      <c r="B185" s="188"/>
      <c r="D185" s="174" t="s">
        <v>130</v>
      </c>
      <c r="E185" s="189"/>
      <c r="F185" s="190" t="s">
        <v>286</v>
      </c>
      <c r="H185" s="189"/>
      <c r="L185" s="188"/>
      <c r="M185" s="191"/>
      <c r="N185" s="192"/>
      <c r="O185" s="192"/>
      <c r="P185" s="192"/>
      <c r="Q185" s="192"/>
      <c r="R185" s="192"/>
      <c r="S185" s="192"/>
      <c r="T185" s="193"/>
      <c r="AT185" s="189" t="s">
        <v>130</v>
      </c>
      <c r="AU185" s="189" t="s">
        <v>83</v>
      </c>
      <c r="AV185" s="187" t="s">
        <v>81</v>
      </c>
      <c r="AW185" s="187" t="s">
        <v>29</v>
      </c>
      <c r="AX185" s="187" t="s">
        <v>73</v>
      </c>
      <c r="AY185" s="189" t="s">
        <v>121</v>
      </c>
    </row>
    <row r="186" s="172" customFormat="true" ht="12.8" hidden="false" customHeight="false" outlineLevel="0" collapsed="false">
      <c r="B186" s="173"/>
      <c r="D186" s="174" t="s">
        <v>130</v>
      </c>
      <c r="E186" s="175"/>
      <c r="F186" s="176" t="s">
        <v>287</v>
      </c>
      <c r="H186" s="177" t="n">
        <v>92.4</v>
      </c>
      <c r="L186" s="173"/>
      <c r="M186" s="178"/>
      <c r="N186" s="179"/>
      <c r="O186" s="179"/>
      <c r="P186" s="179"/>
      <c r="Q186" s="179"/>
      <c r="R186" s="179"/>
      <c r="S186" s="179"/>
      <c r="T186" s="180"/>
      <c r="AT186" s="175" t="s">
        <v>130</v>
      </c>
      <c r="AU186" s="175" t="s">
        <v>83</v>
      </c>
      <c r="AV186" s="172" t="s">
        <v>83</v>
      </c>
      <c r="AW186" s="172" t="s">
        <v>29</v>
      </c>
      <c r="AX186" s="172" t="s">
        <v>73</v>
      </c>
      <c r="AY186" s="175" t="s">
        <v>121</v>
      </c>
    </row>
    <row r="187" s="187" customFormat="true" ht="12.8" hidden="false" customHeight="false" outlineLevel="0" collapsed="false">
      <c r="B187" s="188"/>
      <c r="D187" s="174" t="s">
        <v>130</v>
      </c>
      <c r="E187" s="189"/>
      <c r="F187" s="190" t="s">
        <v>288</v>
      </c>
      <c r="H187" s="189"/>
      <c r="L187" s="188"/>
      <c r="M187" s="191"/>
      <c r="N187" s="192"/>
      <c r="O187" s="192"/>
      <c r="P187" s="192"/>
      <c r="Q187" s="192"/>
      <c r="R187" s="192"/>
      <c r="S187" s="192"/>
      <c r="T187" s="193"/>
      <c r="AT187" s="189" t="s">
        <v>130</v>
      </c>
      <c r="AU187" s="189" t="s">
        <v>83</v>
      </c>
      <c r="AV187" s="187" t="s">
        <v>81</v>
      </c>
      <c r="AW187" s="187" t="s">
        <v>29</v>
      </c>
      <c r="AX187" s="187" t="s">
        <v>73</v>
      </c>
      <c r="AY187" s="189" t="s">
        <v>121</v>
      </c>
    </row>
    <row r="188" s="172" customFormat="true" ht="12.8" hidden="false" customHeight="false" outlineLevel="0" collapsed="false">
      <c r="B188" s="173"/>
      <c r="D188" s="174" t="s">
        <v>130</v>
      </c>
      <c r="E188" s="175"/>
      <c r="F188" s="176" t="s">
        <v>289</v>
      </c>
      <c r="H188" s="177" t="n">
        <v>183</v>
      </c>
      <c r="L188" s="173"/>
      <c r="M188" s="178"/>
      <c r="N188" s="179"/>
      <c r="O188" s="179"/>
      <c r="P188" s="179"/>
      <c r="Q188" s="179"/>
      <c r="R188" s="179"/>
      <c r="S188" s="179"/>
      <c r="T188" s="180"/>
      <c r="AT188" s="175" t="s">
        <v>130</v>
      </c>
      <c r="AU188" s="175" t="s">
        <v>83</v>
      </c>
      <c r="AV188" s="172" t="s">
        <v>83</v>
      </c>
      <c r="AW188" s="172" t="s">
        <v>29</v>
      </c>
      <c r="AX188" s="172" t="s">
        <v>73</v>
      </c>
      <c r="AY188" s="175" t="s">
        <v>121</v>
      </c>
    </row>
    <row r="189" s="194" customFormat="true" ht="12.8" hidden="false" customHeight="false" outlineLevel="0" collapsed="false">
      <c r="B189" s="195"/>
      <c r="D189" s="174" t="s">
        <v>130</v>
      </c>
      <c r="E189" s="196"/>
      <c r="F189" s="197" t="s">
        <v>234</v>
      </c>
      <c r="H189" s="198" t="n">
        <v>673.6</v>
      </c>
      <c r="L189" s="195"/>
      <c r="M189" s="199"/>
      <c r="N189" s="200"/>
      <c r="O189" s="200"/>
      <c r="P189" s="200"/>
      <c r="Q189" s="200"/>
      <c r="R189" s="200"/>
      <c r="S189" s="200"/>
      <c r="T189" s="201"/>
      <c r="AT189" s="196" t="s">
        <v>130</v>
      </c>
      <c r="AU189" s="196" t="s">
        <v>83</v>
      </c>
      <c r="AV189" s="194" t="s">
        <v>128</v>
      </c>
      <c r="AW189" s="194" t="s">
        <v>29</v>
      </c>
      <c r="AX189" s="194" t="s">
        <v>81</v>
      </c>
      <c r="AY189" s="196" t="s">
        <v>121</v>
      </c>
    </row>
    <row r="190" s="22" customFormat="true" ht="16.5" hidden="false" customHeight="true" outlineLevel="0" collapsed="false">
      <c r="A190" s="17"/>
      <c r="B190" s="159"/>
      <c r="C190" s="160" t="s">
        <v>290</v>
      </c>
      <c r="D190" s="160" t="s">
        <v>123</v>
      </c>
      <c r="E190" s="161" t="s">
        <v>291</v>
      </c>
      <c r="F190" s="162" t="s">
        <v>292</v>
      </c>
      <c r="G190" s="163" t="s">
        <v>197</v>
      </c>
      <c r="H190" s="164" t="n">
        <v>70.95</v>
      </c>
      <c r="I190" s="165" t="n">
        <v>50</v>
      </c>
      <c r="J190" s="165" t="n">
        <f aca="false">ROUND(I190*H190,2)</f>
        <v>3547.5</v>
      </c>
      <c r="K190" s="162"/>
      <c r="L190" s="18"/>
      <c r="M190" s="166"/>
      <c r="N190" s="167" t="s">
        <v>38</v>
      </c>
      <c r="O190" s="168" t="n">
        <v>0</v>
      </c>
      <c r="P190" s="168" t="n">
        <f aca="false">O190*H190</f>
        <v>0</v>
      </c>
      <c r="Q190" s="168" t="n">
        <v>0</v>
      </c>
      <c r="R190" s="168" t="n">
        <f aca="false">Q190*H190</f>
        <v>0</v>
      </c>
      <c r="S190" s="168" t="n">
        <v>0</v>
      </c>
      <c r="T190" s="169" t="n">
        <f aca="false">S190*H190</f>
        <v>0</v>
      </c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17"/>
      <c r="AR190" s="170" t="s">
        <v>128</v>
      </c>
      <c r="AT190" s="170" t="s">
        <v>123</v>
      </c>
      <c r="AU190" s="170" t="s">
        <v>83</v>
      </c>
      <c r="AY190" s="3" t="s">
        <v>121</v>
      </c>
      <c r="BE190" s="171" t="n">
        <f aca="false">IF(N190="základní",J190,0)</f>
        <v>3547.5</v>
      </c>
      <c r="BF190" s="171" t="n">
        <f aca="false">IF(N190="snížená",J190,0)</f>
        <v>0</v>
      </c>
      <c r="BG190" s="171" t="n">
        <f aca="false">IF(N190="zákl. přenesená",J190,0)</f>
        <v>0</v>
      </c>
      <c r="BH190" s="171" t="n">
        <f aca="false">IF(N190="sníž. přenesená",J190,0)</f>
        <v>0</v>
      </c>
      <c r="BI190" s="171" t="n">
        <f aca="false">IF(N190="nulová",J190,0)</f>
        <v>0</v>
      </c>
      <c r="BJ190" s="3" t="s">
        <v>81</v>
      </c>
      <c r="BK190" s="171" t="n">
        <f aca="false">ROUND(I190*H190,2)</f>
        <v>3547.5</v>
      </c>
      <c r="BL190" s="3" t="s">
        <v>128</v>
      </c>
      <c r="BM190" s="170" t="s">
        <v>293</v>
      </c>
    </row>
    <row r="191" customFormat="false" ht="32.8" hidden="false" customHeight="true" outlineLevel="0" collapsed="false">
      <c r="A191" s="17"/>
      <c r="B191" s="18"/>
      <c r="C191" s="17"/>
      <c r="D191" s="174" t="s">
        <v>177</v>
      </c>
      <c r="E191" s="17"/>
      <c r="F191" s="181" t="s">
        <v>294</v>
      </c>
      <c r="G191" s="17"/>
      <c r="H191" s="17"/>
      <c r="I191" s="17"/>
      <c r="J191" s="17"/>
      <c r="K191" s="17"/>
      <c r="L191" s="18"/>
      <c r="M191" s="182"/>
      <c r="N191" s="183"/>
      <c r="O191" s="55"/>
      <c r="P191" s="55"/>
      <c r="Q191" s="55"/>
      <c r="R191" s="55"/>
      <c r="S191" s="55"/>
      <c r="T191" s="56"/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T191" s="3" t="s">
        <v>177</v>
      </c>
      <c r="AU191" s="3" t="s">
        <v>83</v>
      </c>
    </row>
    <row r="192" s="187" customFormat="true" ht="12.8" hidden="false" customHeight="false" outlineLevel="0" collapsed="false">
      <c r="B192" s="188"/>
      <c r="D192" s="174" t="s">
        <v>130</v>
      </c>
      <c r="E192" s="189"/>
      <c r="F192" s="190" t="s">
        <v>295</v>
      </c>
      <c r="H192" s="189"/>
      <c r="L192" s="188"/>
      <c r="M192" s="191"/>
      <c r="N192" s="192"/>
      <c r="O192" s="192"/>
      <c r="P192" s="192"/>
      <c r="Q192" s="192"/>
      <c r="R192" s="192"/>
      <c r="S192" s="192"/>
      <c r="T192" s="193"/>
      <c r="AT192" s="189" t="s">
        <v>130</v>
      </c>
      <c r="AU192" s="189" t="s">
        <v>83</v>
      </c>
      <c r="AV192" s="187" t="s">
        <v>81</v>
      </c>
      <c r="AW192" s="187" t="s">
        <v>29</v>
      </c>
      <c r="AX192" s="187" t="s">
        <v>73</v>
      </c>
      <c r="AY192" s="189" t="s">
        <v>121</v>
      </c>
    </row>
    <row r="193" s="187" customFormat="true" ht="12.8" hidden="false" customHeight="false" outlineLevel="0" collapsed="false">
      <c r="B193" s="188"/>
      <c r="D193" s="174" t="s">
        <v>130</v>
      </c>
      <c r="E193" s="189"/>
      <c r="F193" s="190" t="s">
        <v>230</v>
      </c>
      <c r="H193" s="189"/>
      <c r="L193" s="188"/>
      <c r="M193" s="191"/>
      <c r="N193" s="192"/>
      <c r="O193" s="192"/>
      <c r="P193" s="192"/>
      <c r="Q193" s="192"/>
      <c r="R193" s="192"/>
      <c r="S193" s="192"/>
      <c r="T193" s="193"/>
      <c r="AT193" s="189" t="s">
        <v>130</v>
      </c>
      <c r="AU193" s="189" t="s">
        <v>83</v>
      </c>
      <c r="AV193" s="187" t="s">
        <v>81</v>
      </c>
      <c r="AW193" s="187" t="s">
        <v>29</v>
      </c>
      <c r="AX193" s="187" t="s">
        <v>73</v>
      </c>
      <c r="AY193" s="189" t="s">
        <v>121</v>
      </c>
    </row>
    <row r="194" s="172" customFormat="true" ht="12.8" hidden="false" customHeight="false" outlineLevel="0" collapsed="false">
      <c r="B194" s="173"/>
      <c r="D194" s="174" t="s">
        <v>130</v>
      </c>
      <c r="E194" s="175"/>
      <c r="F194" s="176" t="s">
        <v>231</v>
      </c>
      <c r="H194" s="177" t="n">
        <v>78.25</v>
      </c>
      <c r="L194" s="173"/>
      <c r="M194" s="178"/>
      <c r="N194" s="179"/>
      <c r="O194" s="179"/>
      <c r="P194" s="179"/>
      <c r="Q194" s="179"/>
      <c r="R194" s="179"/>
      <c r="S194" s="179"/>
      <c r="T194" s="180"/>
      <c r="AT194" s="175" t="s">
        <v>130</v>
      </c>
      <c r="AU194" s="175" t="s">
        <v>83</v>
      </c>
      <c r="AV194" s="172" t="s">
        <v>83</v>
      </c>
      <c r="AW194" s="172" t="s">
        <v>29</v>
      </c>
      <c r="AX194" s="172" t="s">
        <v>73</v>
      </c>
      <c r="AY194" s="175" t="s">
        <v>121</v>
      </c>
    </row>
    <row r="195" s="172" customFormat="true" ht="33.55" hidden="false" customHeight="true" outlineLevel="0" collapsed="false">
      <c r="B195" s="173"/>
      <c r="D195" s="174" t="s">
        <v>130</v>
      </c>
      <c r="E195" s="175"/>
      <c r="F195" s="176" t="s">
        <v>232</v>
      </c>
      <c r="H195" s="177" t="n">
        <v>-7.3</v>
      </c>
      <c r="L195" s="173"/>
      <c r="M195" s="178"/>
      <c r="N195" s="179"/>
      <c r="O195" s="179"/>
      <c r="P195" s="179"/>
      <c r="Q195" s="179"/>
      <c r="R195" s="179"/>
      <c r="S195" s="179"/>
      <c r="T195" s="180"/>
      <c r="AT195" s="175" t="s">
        <v>130</v>
      </c>
      <c r="AU195" s="175" t="s">
        <v>83</v>
      </c>
      <c r="AV195" s="172" t="s">
        <v>83</v>
      </c>
      <c r="AW195" s="172" t="s">
        <v>29</v>
      </c>
      <c r="AX195" s="172" t="s">
        <v>73</v>
      </c>
      <c r="AY195" s="175" t="s">
        <v>121</v>
      </c>
    </row>
    <row r="196" s="194" customFormat="true" ht="12.8" hidden="false" customHeight="false" outlineLevel="0" collapsed="false">
      <c r="B196" s="195"/>
      <c r="D196" s="174" t="s">
        <v>130</v>
      </c>
      <c r="E196" s="196"/>
      <c r="F196" s="197" t="s">
        <v>234</v>
      </c>
      <c r="H196" s="198" t="n">
        <v>70.95</v>
      </c>
      <c r="L196" s="195"/>
      <c r="M196" s="199"/>
      <c r="N196" s="200"/>
      <c r="O196" s="200"/>
      <c r="P196" s="200"/>
      <c r="Q196" s="200"/>
      <c r="R196" s="200"/>
      <c r="S196" s="200"/>
      <c r="T196" s="201"/>
      <c r="AT196" s="196" t="s">
        <v>130</v>
      </c>
      <c r="AU196" s="196" t="s">
        <v>83</v>
      </c>
      <c r="AV196" s="194" t="s">
        <v>128</v>
      </c>
      <c r="AW196" s="194" t="s">
        <v>29</v>
      </c>
      <c r="AX196" s="194" t="s">
        <v>81</v>
      </c>
      <c r="AY196" s="196" t="s">
        <v>121</v>
      </c>
    </row>
    <row r="197" s="146" customFormat="true" ht="22.8" hidden="false" customHeight="true" outlineLevel="0" collapsed="false">
      <c r="B197" s="147"/>
      <c r="D197" s="148" t="s">
        <v>72</v>
      </c>
      <c r="E197" s="157" t="s">
        <v>128</v>
      </c>
      <c r="F197" s="157" t="s">
        <v>296</v>
      </c>
      <c r="J197" s="158" t="n">
        <f aca="false">BK197</f>
        <v>30503.32</v>
      </c>
      <c r="L197" s="147"/>
      <c r="M197" s="151"/>
      <c r="N197" s="152"/>
      <c r="O197" s="152"/>
      <c r="P197" s="153" t="n">
        <f aca="false">SUM(P198:P216)</f>
        <v>26.60111</v>
      </c>
      <c r="Q197" s="152"/>
      <c r="R197" s="153" t="n">
        <f aca="false">SUM(R198:R216)</f>
        <v>32.3484415</v>
      </c>
      <c r="S197" s="152"/>
      <c r="T197" s="154" t="n">
        <f aca="false">SUM(T198:T216)</f>
        <v>0</v>
      </c>
      <c r="AR197" s="148" t="s">
        <v>81</v>
      </c>
      <c r="AT197" s="155" t="s">
        <v>72</v>
      </c>
      <c r="AU197" s="155" t="s">
        <v>81</v>
      </c>
      <c r="AY197" s="148" t="s">
        <v>121</v>
      </c>
      <c r="BK197" s="156" t="n">
        <f aca="false">SUM(BK198:BK216)</f>
        <v>30503.32</v>
      </c>
    </row>
    <row r="198" s="22" customFormat="true" ht="60" hidden="false" customHeight="true" outlineLevel="0" collapsed="false">
      <c r="A198" s="17"/>
      <c r="B198" s="159"/>
      <c r="C198" s="160" t="s">
        <v>297</v>
      </c>
      <c r="D198" s="160" t="s">
        <v>123</v>
      </c>
      <c r="E198" s="161" t="s">
        <v>298</v>
      </c>
      <c r="F198" s="162" t="s">
        <v>299</v>
      </c>
      <c r="G198" s="163" t="s">
        <v>197</v>
      </c>
      <c r="H198" s="164" t="n">
        <v>4.268</v>
      </c>
      <c r="I198" s="165" t="n">
        <v>2340</v>
      </c>
      <c r="J198" s="165" t="n">
        <f aca="false">ROUND(I198*H198,2)</f>
        <v>9987.12</v>
      </c>
      <c r="K198" s="162" t="s">
        <v>127</v>
      </c>
      <c r="L198" s="18"/>
      <c r="M198" s="166"/>
      <c r="N198" s="167" t="s">
        <v>38</v>
      </c>
      <c r="O198" s="168" t="n">
        <v>2.54</v>
      </c>
      <c r="P198" s="168" t="n">
        <f aca="false">O198*H198</f>
        <v>10.84072</v>
      </c>
      <c r="Q198" s="168" t="n">
        <v>1.848</v>
      </c>
      <c r="R198" s="168" t="n">
        <f aca="false">Q198*H198</f>
        <v>7.887264</v>
      </c>
      <c r="S198" s="168" t="n">
        <v>0</v>
      </c>
      <c r="T198" s="169" t="n">
        <f aca="false">S198*H198</f>
        <v>0</v>
      </c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  <c r="AE198" s="17"/>
      <c r="AR198" s="170" t="s">
        <v>128</v>
      </c>
      <c r="AT198" s="170" t="s">
        <v>123</v>
      </c>
      <c r="AU198" s="170" t="s">
        <v>83</v>
      </c>
      <c r="AY198" s="3" t="s">
        <v>121</v>
      </c>
      <c r="BE198" s="171" t="n">
        <f aca="false">IF(N198="základní",J198,0)</f>
        <v>9987.12</v>
      </c>
      <c r="BF198" s="171" t="n">
        <f aca="false">IF(N198="snížená",J198,0)</f>
        <v>0</v>
      </c>
      <c r="BG198" s="171" t="n">
        <f aca="false">IF(N198="zákl. přenesená",J198,0)</f>
        <v>0</v>
      </c>
      <c r="BH198" s="171" t="n">
        <f aca="false">IF(N198="sníž. přenesená",J198,0)</f>
        <v>0</v>
      </c>
      <c r="BI198" s="171" t="n">
        <f aca="false">IF(N198="nulová",J198,0)</f>
        <v>0</v>
      </c>
      <c r="BJ198" s="3" t="s">
        <v>81</v>
      </c>
      <c r="BK198" s="171" t="n">
        <f aca="false">ROUND(I198*H198,2)</f>
        <v>9987.12</v>
      </c>
      <c r="BL198" s="3" t="s">
        <v>128</v>
      </c>
      <c r="BM198" s="170" t="s">
        <v>300</v>
      </c>
    </row>
    <row r="199" s="187" customFormat="true" ht="12.8" hidden="false" customHeight="false" outlineLevel="0" collapsed="false">
      <c r="B199" s="188"/>
      <c r="D199" s="174" t="s">
        <v>130</v>
      </c>
      <c r="E199" s="189"/>
      <c r="F199" s="190" t="s">
        <v>301</v>
      </c>
      <c r="H199" s="189"/>
      <c r="L199" s="188"/>
      <c r="M199" s="191"/>
      <c r="N199" s="192"/>
      <c r="O199" s="192"/>
      <c r="P199" s="192"/>
      <c r="Q199" s="192"/>
      <c r="R199" s="192"/>
      <c r="S199" s="192"/>
      <c r="T199" s="193"/>
      <c r="AT199" s="189" t="s">
        <v>130</v>
      </c>
      <c r="AU199" s="189" t="s">
        <v>83</v>
      </c>
      <c r="AV199" s="187" t="s">
        <v>81</v>
      </c>
      <c r="AW199" s="187" t="s">
        <v>29</v>
      </c>
      <c r="AX199" s="187" t="s">
        <v>73</v>
      </c>
      <c r="AY199" s="189" t="s">
        <v>121</v>
      </c>
    </row>
    <row r="200" s="172" customFormat="true" ht="12.8" hidden="false" customHeight="false" outlineLevel="0" collapsed="false">
      <c r="B200" s="173"/>
      <c r="D200" s="174" t="s">
        <v>130</v>
      </c>
      <c r="E200" s="175"/>
      <c r="F200" s="176" t="s">
        <v>302</v>
      </c>
      <c r="H200" s="177" t="n">
        <v>2.448</v>
      </c>
      <c r="L200" s="173"/>
      <c r="M200" s="178"/>
      <c r="N200" s="179"/>
      <c r="O200" s="179"/>
      <c r="P200" s="179"/>
      <c r="Q200" s="179"/>
      <c r="R200" s="179"/>
      <c r="S200" s="179"/>
      <c r="T200" s="180"/>
      <c r="AT200" s="175" t="s">
        <v>130</v>
      </c>
      <c r="AU200" s="175" t="s">
        <v>83</v>
      </c>
      <c r="AV200" s="172" t="s">
        <v>83</v>
      </c>
      <c r="AW200" s="172" t="s">
        <v>29</v>
      </c>
      <c r="AX200" s="172" t="s">
        <v>73</v>
      </c>
      <c r="AY200" s="175" t="s">
        <v>121</v>
      </c>
    </row>
    <row r="201" s="187" customFormat="true" ht="12.8" hidden="false" customHeight="false" outlineLevel="0" collapsed="false">
      <c r="B201" s="188"/>
      <c r="D201" s="174" t="s">
        <v>130</v>
      </c>
      <c r="E201" s="189"/>
      <c r="F201" s="190" t="s">
        <v>303</v>
      </c>
      <c r="H201" s="189"/>
      <c r="L201" s="188"/>
      <c r="M201" s="191"/>
      <c r="N201" s="192"/>
      <c r="O201" s="192"/>
      <c r="P201" s="192"/>
      <c r="Q201" s="192"/>
      <c r="R201" s="192"/>
      <c r="S201" s="192"/>
      <c r="T201" s="193"/>
      <c r="AT201" s="189" t="s">
        <v>130</v>
      </c>
      <c r="AU201" s="189" t="s">
        <v>83</v>
      </c>
      <c r="AV201" s="187" t="s">
        <v>81</v>
      </c>
      <c r="AW201" s="187" t="s">
        <v>29</v>
      </c>
      <c r="AX201" s="187" t="s">
        <v>73</v>
      </c>
      <c r="AY201" s="189" t="s">
        <v>121</v>
      </c>
    </row>
    <row r="202" s="172" customFormat="true" ht="12.8" hidden="false" customHeight="false" outlineLevel="0" collapsed="false">
      <c r="B202" s="173"/>
      <c r="D202" s="174" t="s">
        <v>130</v>
      </c>
      <c r="E202" s="175"/>
      <c r="F202" s="176" t="s">
        <v>304</v>
      </c>
      <c r="H202" s="177" t="n">
        <v>1.82</v>
      </c>
      <c r="L202" s="173"/>
      <c r="M202" s="178"/>
      <c r="N202" s="179"/>
      <c r="O202" s="179"/>
      <c r="P202" s="179"/>
      <c r="Q202" s="179"/>
      <c r="R202" s="179"/>
      <c r="S202" s="179"/>
      <c r="T202" s="180"/>
      <c r="AT202" s="175" t="s">
        <v>130</v>
      </c>
      <c r="AU202" s="175" t="s">
        <v>83</v>
      </c>
      <c r="AV202" s="172" t="s">
        <v>83</v>
      </c>
      <c r="AW202" s="172" t="s">
        <v>29</v>
      </c>
      <c r="AX202" s="172" t="s">
        <v>73</v>
      </c>
      <c r="AY202" s="175" t="s">
        <v>121</v>
      </c>
    </row>
    <row r="203" s="194" customFormat="true" ht="12.8" hidden="false" customHeight="false" outlineLevel="0" collapsed="false">
      <c r="B203" s="195"/>
      <c r="D203" s="174" t="s">
        <v>130</v>
      </c>
      <c r="E203" s="196"/>
      <c r="F203" s="197" t="s">
        <v>234</v>
      </c>
      <c r="H203" s="198" t="n">
        <v>4.268</v>
      </c>
      <c r="L203" s="195"/>
      <c r="M203" s="199"/>
      <c r="N203" s="200"/>
      <c r="O203" s="200"/>
      <c r="P203" s="200"/>
      <c r="Q203" s="200"/>
      <c r="R203" s="200"/>
      <c r="S203" s="200"/>
      <c r="T203" s="201"/>
      <c r="AT203" s="196" t="s">
        <v>130</v>
      </c>
      <c r="AU203" s="196" t="s">
        <v>83</v>
      </c>
      <c r="AV203" s="194" t="s">
        <v>128</v>
      </c>
      <c r="AW203" s="194" t="s">
        <v>29</v>
      </c>
      <c r="AX203" s="194" t="s">
        <v>81</v>
      </c>
      <c r="AY203" s="196" t="s">
        <v>121</v>
      </c>
    </row>
    <row r="204" s="22" customFormat="true" ht="24" hidden="false" customHeight="true" outlineLevel="0" collapsed="false">
      <c r="A204" s="17"/>
      <c r="B204" s="159"/>
      <c r="C204" s="160" t="s">
        <v>305</v>
      </c>
      <c r="D204" s="160" t="s">
        <v>123</v>
      </c>
      <c r="E204" s="161" t="s">
        <v>306</v>
      </c>
      <c r="F204" s="162" t="s">
        <v>307</v>
      </c>
      <c r="G204" s="163" t="s">
        <v>197</v>
      </c>
      <c r="H204" s="164" t="n">
        <v>7.84</v>
      </c>
      <c r="I204" s="165" t="n">
        <v>1030</v>
      </c>
      <c r="J204" s="165" t="n">
        <f aca="false">ROUND(I204*H204,2)</f>
        <v>8075.2</v>
      </c>
      <c r="K204" s="162" t="s">
        <v>127</v>
      </c>
      <c r="L204" s="18"/>
      <c r="M204" s="166"/>
      <c r="N204" s="167" t="s">
        <v>38</v>
      </c>
      <c r="O204" s="168" t="n">
        <v>0.386</v>
      </c>
      <c r="P204" s="168" t="n">
        <f aca="false">O204*H204</f>
        <v>3.02624</v>
      </c>
      <c r="Q204" s="168" t="n">
        <v>2.16</v>
      </c>
      <c r="R204" s="168" t="n">
        <f aca="false">Q204*H204</f>
        <v>16.9344</v>
      </c>
      <c r="S204" s="168" t="n">
        <v>0</v>
      </c>
      <c r="T204" s="169" t="n">
        <f aca="false">S204*H204</f>
        <v>0</v>
      </c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  <c r="AE204" s="17"/>
      <c r="AR204" s="170" t="s">
        <v>128</v>
      </c>
      <c r="AT204" s="170" t="s">
        <v>123</v>
      </c>
      <c r="AU204" s="170" t="s">
        <v>83</v>
      </c>
      <c r="AY204" s="3" t="s">
        <v>121</v>
      </c>
      <c r="BE204" s="171" t="n">
        <f aca="false">IF(N204="základní",J204,0)</f>
        <v>8075.2</v>
      </c>
      <c r="BF204" s="171" t="n">
        <f aca="false">IF(N204="snížená",J204,0)</f>
        <v>0</v>
      </c>
      <c r="BG204" s="171" t="n">
        <f aca="false">IF(N204="zákl. přenesená",J204,0)</f>
        <v>0</v>
      </c>
      <c r="BH204" s="171" t="n">
        <f aca="false">IF(N204="sníž. přenesená",J204,0)</f>
        <v>0</v>
      </c>
      <c r="BI204" s="171" t="n">
        <f aca="false">IF(N204="nulová",J204,0)</f>
        <v>0</v>
      </c>
      <c r="BJ204" s="3" t="s">
        <v>81</v>
      </c>
      <c r="BK204" s="171" t="n">
        <f aca="false">ROUND(I204*H204,2)</f>
        <v>8075.2</v>
      </c>
      <c r="BL204" s="3" t="s">
        <v>128</v>
      </c>
      <c r="BM204" s="170" t="s">
        <v>308</v>
      </c>
    </row>
    <row r="205" s="187" customFormat="true" ht="12.8" hidden="false" customHeight="false" outlineLevel="0" collapsed="false">
      <c r="B205" s="188"/>
      <c r="D205" s="174" t="s">
        <v>130</v>
      </c>
      <c r="E205" s="189"/>
      <c r="F205" s="190" t="s">
        <v>309</v>
      </c>
      <c r="H205" s="189"/>
      <c r="L205" s="188"/>
      <c r="M205" s="191"/>
      <c r="N205" s="192"/>
      <c r="O205" s="192"/>
      <c r="P205" s="192"/>
      <c r="Q205" s="192"/>
      <c r="R205" s="192"/>
      <c r="S205" s="192"/>
      <c r="T205" s="193"/>
      <c r="AT205" s="189" t="s">
        <v>130</v>
      </c>
      <c r="AU205" s="189" t="s">
        <v>83</v>
      </c>
      <c r="AV205" s="187" t="s">
        <v>81</v>
      </c>
      <c r="AW205" s="187" t="s">
        <v>29</v>
      </c>
      <c r="AX205" s="187" t="s">
        <v>73</v>
      </c>
      <c r="AY205" s="189" t="s">
        <v>121</v>
      </c>
    </row>
    <row r="206" s="187" customFormat="true" ht="12.8" hidden="false" customHeight="false" outlineLevel="0" collapsed="false">
      <c r="B206" s="188"/>
      <c r="D206" s="174" t="s">
        <v>130</v>
      </c>
      <c r="E206" s="189"/>
      <c r="F206" s="190" t="s">
        <v>310</v>
      </c>
      <c r="H206" s="189"/>
      <c r="L206" s="188"/>
      <c r="M206" s="191"/>
      <c r="N206" s="192"/>
      <c r="O206" s="192"/>
      <c r="P206" s="192"/>
      <c r="Q206" s="192"/>
      <c r="R206" s="192"/>
      <c r="S206" s="192"/>
      <c r="T206" s="193"/>
      <c r="AT206" s="189" t="s">
        <v>130</v>
      </c>
      <c r="AU206" s="189" t="s">
        <v>83</v>
      </c>
      <c r="AV206" s="187" t="s">
        <v>81</v>
      </c>
      <c r="AW206" s="187" t="s">
        <v>29</v>
      </c>
      <c r="AX206" s="187" t="s">
        <v>73</v>
      </c>
      <c r="AY206" s="189" t="s">
        <v>121</v>
      </c>
    </row>
    <row r="207" s="172" customFormat="true" ht="12.8" hidden="false" customHeight="false" outlineLevel="0" collapsed="false">
      <c r="B207" s="173"/>
      <c r="D207" s="174" t="s">
        <v>130</v>
      </c>
      <c r="E207" s="175"/>
      <c r="F207" s="176" t="s">
        <v>311</v>
      </c>
      <c r="H207" s="177" t="n">
        <v>7.84</v>
      </c>
      <c r="L207" s="173"/>
      <c r="M207" s="178"/>
      <c r="N207" s="179"/>
      <c r="O207" s="179"/>
      <c r="P207" s="179"/>
      <c r="Q207" s="179"/>
      <c r="R207" s="179"/>
      <c r="S207" s="179"/>
      <c r="T207" s="180"/>
      <c r="AT207" s="175" t="s">
        <v>130</v>
      </c>
      <c r="AU207" s="175" t="s">
        <v>83</v>
      </c>
      <c r="AV207" s="172" t="s">
        <v>83</v>
      </c>
      <c r="AW207" s="172" t="s">
        <v>29</v>
      </c>
      <c r="AX207" s="172" t="s">
        <v>81</v>
      </c>
      <c r="AY207" s="175" t="s">
        <v>121</v>
      </c>
    </row>
    <row r="208" s="22" customFormat="true" ht="48" hidden="false" customHeight="true" outlineLevel="0" collapsed="false">
      <c r="A208" s="17"/>
      <c r="B208" s="159"/>
      <c r="C208" s="160" t="s">
        <v>6</v>
      </c>
      <c r="D208" s="160" t="s">
        <v>123</v>
      </c>
      <c r="E208" s="161" t="s">
        <v>312</v>
      </c>
      <c r="F208" s="162" t="s">
        <v>313</v>
      </c>
      <c r="G208" s="163" t="s">
        <v>134</v>
      </c>
      <c r="H208" s="164" t="n">
        <v>4.4</v>
      </c>
      <c r="I208" s="165" t="n">
        <v>660</v>
      </c>
      <c r="J208" s="165" t="n">
        <f aca="false">ROUND(I208*H208,2)</f>
        <v>2904</v>
      </c>
      <c r="K208" s="162" t="s">
        <v>127</v>
      </c>
      <c r="L208" s="18"/>
      <c r="M208" s="166"/>
      <c r="N208" s="167" t="s">
        <v>38</v>
      </c>
      <c r="O208" s="168" t="n">
        <v>0.835</v>
      </c>
      <c r="P208" s="168" t="n">
        <f aca="false">O208*H208</f>
        <v>3.674</v>
      </c>
      <c r="Q208" s="168" t="n">
        <v>0.4334</v>
      </c>
      <c r="R208" s="168" t="n">
        <f aca="false">Q208*H208</f>
        <v>1.90696</v>
      </c>
      <c r="S208" s="168" t="n">
        <v>0</v>
      </c>
      <c r="T208" s="169" t="n">
        <f aca="false">S208*H208</f>
        <v>0</v>
      </c>
      <c r="U208" s="17"/>
      <c r="V208" s="17"/>
      <c r="W208" s="17"/>
      <c r="X208" s="17"/>
      <c r="Y208" s="17"/>
      <c r="Z208" s="17"/>
      <c r="AA208" s="17"/>
      <c r="AB208" s="17"/>
      <c r="AC208" s="17"/>
      <c r="AD208" s="17"/>
      <c r="AE208" s="17"/>
      <c r="AR208" s="170" t="s">
        <v>128</v>
      </c>
      <c r="AT208" s="170" t="s">
        <v>123</v>
      </c>
      <c r="AU208" s="170" t="s">
        <v>83</v>
      </c>
      <c r="AY208" s="3" t="s">
        <v>121</v>
      </c>
      <c r="BE208" s="171" t="n">
        <f aca="false">IF(N208="základní",J208,0)</f>
        <v>2904</v>
      </c>
      <c r="BF208" s="171" t="n">
        <f aca="false">IF(N208="snížená",J208,0)</f>
        <v>0</v>
      </c>
      <c r="BG208" s="171" t="n">
        <f aca="false">IF(N208="zákl. přenesená",J208,0)</f>
        <v>0</v>
      </c>
      <c r="BH208" s="171" t="n">
        <f aca="false">IF(N208="sníž. přenesená",J208,0)</f>
        <v>0</v>
      </c>
      <c r="BI208" s="171" t="n">
        <f aca="false">IF(N208="nulová",J208,0)</f>
        <v>0</v>
      </c>
      <c r="BJ208" s="3" t="s">
        <v>81</v>
      </c>
      <c r="BK208" s="171" t="n">
        <f aca="false">ROUND(I208*H208,2)</f>
        <v>2904</v>
      </c>
      <c r="BL208" s="3" t="s">
        <v>128</v>
      </c>
      <c r="BM208" s="170" t="s">
        <v>314</v>
      </c>
    </row>
    <row r="209" s="187" customFormat="true" ht="12.8" hidden="false" customHeight="false" outlineLevel="0" collapsed="false">
      <c r="B209" s="188"/>
      <c r="D209" s="174" t="s">
        <v>130</v>
      </c>
      <c r="E209" s="189"/>
      <c r="F209" s="190" t="s">
        <v>315</v>
      </c>
      <c r="H209" s="189"/>
      <c r="L209" s="188"/>
      <c r="M209" s="191"/>
      <c r="N209" s="192"/>
      <c r="O209" s="192"/>
      <c r="P209" s="192"/>
      <c r="Q209" s="192"/>
      <c r="R209" s="192"/>
      <c r="S209" s="192"/>
      <c r="T209" s="193"/>
      <c r="AT209" s="189" t="s">
        <v>130</v>
      </c>
      <c r="AU209" s="189" t="s">
        <v>83</v>
      </c>
      <c r="AV209" s="187" t="s">
        <v>81</v>
      </c>
      <c r="AW209" s="187" t="s">
        <v>29</v>
      </c>
      <c r="AX209" s="187" t="s">
        <v>73</v>
      </c>
      <c r="AY209" s="189" t="s">
        <v>121</v>
      </c>
    </row>
    <row r="210" s="172" customFormat="true" ht="12.8" hidden="false" customHeight="false" outlineLevel="0" collapsed="false">
      <c r="B210" s="173"/>
      <c r="D210" s="174" t="s">
        <v>130</v>
      </c>
      <c r="E210" s="175"/>
      <c r="F210" s="176" t="s">
        <v>316</v>
      </c>
      <c r="H210" s="177" t="n">
        <v>1.7</v>
      </c>
      <c r="L210" s="173"/>
      <c r="M210" s="178"/>
      <c r="N210" s="179"/>
      <c r="O210" s="179"/>
      <c r="P210" s="179"/>
      <c r="Q210" s="179"/>
      <c r="R210" s="179"/>
      <c r="S210" s="179"/>
      <c r="T210" s="180"/>
      <c r="AT210" s="175" t="s">
        <v>130</v>
      </c>
      <c r="AU210" s="175" t="s">
        <v>83</v>
      </c>
      <c r="AV210" s="172" t="s">
        <v>83</v>
      </c>
      <c r="AW210" s="172" t="s">
        <v>29</v>
      </c>
      <c r="AX210" s="172" t="s">
        <v>73</v>
      </c>
      <c r="AY210" s="175" t="s">
        <v>121</v>
      </c>
    </row>
    <row r="211" s="187" customFormat="true" ht="12.8" hidden="false" customHeight="false" outlineLevel="0" collapsed="false">
      <c r="B211" s="188"/>
      <c r="D211" s="174" t="s">
        <v>130</v>
      </c>
      <c r="E211" s="189"/>
      <c r="F211" s="190" t="s">
        <v>317</v>
      </c>
      <c r="H211" s="189"/>
      <c r="L211" s="188"/>
      <c r="M211" s="191"/>
      <c r="N211" s="192"/>
      <c r="O211" s="192"/>
      <c r="P211" s="192"/>
      <c r="Q211" s="192"/>
      <c r="R211" s="192"/>
      <c r="S211" s="192"/>
      <c r="T211" s="193"/>
      <c r="AT211" s="189" t="s">
        <v>130</v>
      </c>
      <c r="AU211" s="189" t="s">
        <v>83</v>
      </c>
      <c r="AV211" s="187" t="s">
        <v>81</v>
      </c>
      <c r="AW211" s="187" t="s">
        <v>29</v>
      </c>
      <c r="AX211" s="187" t="s">
        <v>73</v>
      </c>
      <c r="AY211" s="189" t="s">
        <v>121</v>
      </c>
    </row>
    <row r="212" s="172" customFormat="true" ht="12.8" hidden="false" customHeight="false" outlineLevel="0" collapsed="false">
      <c r="B212" s="173"/>
      <c r="D212" s="174" t="s">
        <v>130</v>
      </c>
      <c r="E212" s="175"/>
      <c r="F212" s="176" t="s">
        <v>318</v>
      </c>
      <c r="H212" s="177" t="n">
        <v>2.7</v>
      </c>
      <c r="L212" s="173"/>
      <c r="M212" s="178"/>
      <c r="N212" s="179"/>
      <c r="O212" s="179"/>
      <c r="P212" s="179"/>
      <c r="Q212" s="179"/>
      <c r="R212" s="179"/>
      <c r="S212" s="179"/>
      <c r="T212" s="180"/>
      <c r="AT212" s="175" t="s">
        <v>130</v>
      </c>
      <c r="AU212" s="175" t="s">
        <v>83</v>
      </c>
      <c r="AV212" s="172" t="s">
        <v>83</v>
      </c>
      <c r="AW212" s="172" t="s">
        <v>29</v>
      </c>
      <c r="AX212" s="172" t="s">
        <v>73</v>
      </c>
      <c r="AY212" s="175" t="s">
        <v>121</v>
      </c>
    </row>
    <row r="213" s="194" customFormat="true" ht="12.8" hidden="false" customHeight="false" outlineLevel="0" collapsed="false">
      <c r="B213" s="195"/>
      <c r="D213" s="174" t="s">
        <v>130</v>
      </c>
      <c r="E213" s="196"/>
      <c r="F213" s="197" t="s">
        <v>234</v>
      </c>
      <c r="H213" s="198" t="n">
        <v>4.4</v>
      </c>
      <c r="L213" s="195"/>
      <c r="M213" s="199"/>
      <c r="N213" s="200"/>
      <c r="O213" s="200"/>
      <c r="P213" s="200"/>
      <c r="Q213" s="200"/>
      <c r="R213" s="200"/>
      <c r="S213" s="200"/>
      <c r="T213" s="201"/>
      <c r="AT213" s="196" t="s">
        <v>130</v>
      </c>
      <c r="AU213" s="196" t="s">
        <v>83</v>
      </c>
      <c r="AV213" s="194" t="s">
        <v>128</v>
      </c>
      <c r="AW213" s="194" t="s">
        <v>29</v>
      </c>
      <c r="AX213" s="194" t="s">
        <v>81</v>
      </c>
      <c r="AY213" s="196" t="s">
        <v>121</v>
      </c>
    </row>
    <row r="214" s="22" customFormat="true" ht="48" hidden="false" customHeight="true" outlineLevel="0" collapsed="false">
      <c r="A214" s="17"/>
      <c r="B214" s="159"/>
      <c r="C214" s="160" t="s">
        <v>319</v>
      </c>
      <c r="D214" s="160" t="s">
        <v>123</v>
      </c>
      <c r="E214" s="161" t="s">
        <v>320</v>
      </c>
      <c r="F214" s="162" t="s">
        <v>321</v>
      </c>
      <c r="G214" s="163" t="s">
        <v>134</v>
      </c>
      <c r="H214" s="164" t="n">
        <v>9.35</v>
      </c>
      <c r="I214" s="165" t="n">
        <v>1020</v>
      </c>
      <c r="J214" s="165" t="n">
        <f aca="false">ROUND(I214*H214,2)</f>
        <v>9537</v>
      </c>
      <c r="K214" s="162" t="s">
        <v>127</v>
      </c>
      <c r="L214" s="18"/>
      <c r="M214" s="166"/>
      <c r="N214" s="167" t="s">
        <v>38</v>
      </c>
      <c r="O214" s="168" t="n">
        <v>0.969</v>
      </c>
      <c r="P214" s="168" t="n">
        <f aca="false">O214*H214</f>
        <v>9.06015</v>
      </c>
      <c r="Q214" s="168" t="n">
        <v>0.60105</v>
      </c>
      <c r="R214" s="168" t="n">
        <f aca="false">Q214*H214</f>
        <v>5.6198175</v>
      </c>
      <c r="S214" s="168" t="n">
        <v>0</v>
      </c>
      <c r="T214" s="169" t="n">
        <f aca="false">S214*H214</f>
        <v>0</v>
      </c>
      <c r="U214" s="17"/>
      <c r="V214" s="17"/>
      <c r="W214" s="17"/>
      <c r="X214" s="17"/>
      <c r="Y214" s="17"/>
      <c r="Z214" s="17"/>
      <c r="AA214" s="17"/>
      <c r="AB214" s="17"/>
      <c r="AC214" s="17"/>
      <c r="AD214" s="17"/>
      <c r="AE214" s="17"/>
      <c r="AR214" s="170" t="s">
        <v>128</v>
      </c>
      <c r="AT214" s="170" t="s">
        <v>123</v>
      </c>
      <c r="AU214" s="170" t="s">
        <v>83</v>
      </c>
      <c r="AY214" s="3" t="s">
        <v>121</v>
      </c>
      <c r="BE214" s="171" t="n">
        <f aca="false">IF(N214="základní",J214,0)</f>
        <v>9537</v>
      </c>
      <c r="BF214" s="171" t="n">
        <f aca="false">IF(N214="snížená",J214,0)</f>
        <v>0</v>
      </c>
      <c r="BG214" s="171" t="n">
        <f aca="false">IF(N214="zákl. přenesená",J214,0)</f>
        <v>0</v>
      </c>
      <c r="BH214" s="171" t="n">
        <f aca="false">IF(N214="sníž. přenesená",J214,0)</f>
        <v>0</v>
      </c>
      <c r="BI214" s="171" t="n">
        <f aca="false">IF(N214="nulová",J214,0)</f>
        <v>0</v>
      </c>
      <c r="BJ214" s="3" t="s">
        <v>81</v>
      </c>
      <c r="BK214" s="171" t="n">
        <f aca="false">ROUND(I214*H214,2)</f>
        <v>9537</v>
      </c>
      <c r="BL214" s="3" t="s">
        <v>128</v>
      </c>
      <c r="BM214" s="170" t="s">
        <v>322</v>
      </c>
    </row>
    <row r="215" s="187" customFormat="true" ht="12.8" hidden="false" customHeight="false" outlineLevel="0" collapsed="false">
      <c r="B215" s="188"/>
      <c r="D215" s="174" t="s">
        <v>130</v>
      </c>
      <c r="E215" s="189"/>
      <c r="F215" s="190" t="s">
        <v>323</v>
      </c>
      <c r="H215" s="189"/>
      <c r="L215" s="188"/>
      <c r="M215" s="191"/>
      <c r="N215" s="192"/>
      <c r="O215" s="192"/>
      <c r="P215" s="192"/>
      <c r="Q215" s="192"/>
      <c r="R215" s="192"/>
      <c r="S215" s="192"/>
      <c r="T215" s="193"/>
      <c r="AT215" s="189" t="s">
        <v>130</v>
      </c>
      <c r="AU215" s="189" t="s">
        <v>83</v>
      </c>
      <c r="AV215" s="187" t="s">
        <v>81</v>
      </c>
      <c r="AW215" s="187" t="s">
        <v>29</v>
      </c>
      <c r="AX215" s="187" t="s">
        <v>73</v>
      </c>
      <c r="AY215" s="189" t="s">
        <v>121</v>
      </c>
    </row>
    <row r="216" s="172" customFormat="true" ht="12.8" hidden="false" customHeight="false" outlineLevel="0" collapsed="false">
      <c r="B216" s="173"/>
      <c r="D216" s="174" t="s">
        <v>130</v>
      </c>
      <c r="E216" s="175"/>
      <c r="F216" s="176" t="s">
        <v>324</v>
      </c>
      <c r="H216" s="177" t="n">
        <v>9.35</v>
      </c>
      <c r="L216" s="173"/>
      <c r="M216" s="178"/>
      <c r="N216" s="179"/>
      <c r="O216" s="179"/>
      <c r="P216" s="179"/>
      <c r="Q216" s="179"/>
      <c r="R216" s="179"/>
      <c r="S216" s="179"/>
      <c r="T216" s="180"/>
      <c r="AT216" s="175" t="s">
        <v>130</v>
      </c>
      <c r="AU216" s="175" t="s">
        <v>83</v>
      </c>
      <c r="AV216" s="172" t="s">
        <v>83</v>
      </c>
      <c r="AW216" s="172" t="s">
        <v>29</v>
      </c>
      <c r="AX216" s="172" t="s">
        <v>81</v>
      </c>
      <c r="AY216" s="175" t="s">
        <v>121</v>
      </c>
    </row>
    <row r="217" s="146" customFormat="true" ht="22.8" hidden="false" customHeight="true" outlineLevel="0" collapsed="false">
      <c r="B217" s="147"/>
      <c r="D217" s="148" t="s">
        <v>72</v>
      </c>
      <c r="E217" s="157" t="s">
        <v>325</v>
      </c>
      <c r="F217" s="157" t="s">
        <v>326</v>
      </c>
      <c r="J217" s="158" t="n">
        <f aca="false">BK217</f>
        <v>10226.71</v>
      </c>
      <c r="L217" s="147"/>
      <c r="M217" s="151"/>
      <c r="N217" s="152"/>
      <c r="O217" s="152"/>
      <c r="P217" s="153" t="n">
        <f aca="false">P218</f>
        <v>16.408041</v>
      </c>
      <c r="Q217" s="152"/>
      <c r="R217" s="153" t="n">
        <f aca="false">R218</f>
        <v>0</v>
      </c>
      <c r="S217" s="152"/>
      <c r="T217" s="154" t="n">
        <f aca="false">T218</f>
        <v>0</v>
      </c>
      <c r="AR217" s="148" t="s">
        <v>81</v>
      </c>
      <c r="AT217" s="155" t="s">
        <v>72</v>
      </c>
      <c r="AU217" s="155" t="s">
        <v>81</v>
      </c>
      <c r="AY217" s="148" t="s">
        <v>121</v>
      </c>
      <c r="BK217" s="156" t="n">
        <f aca="false">BK218</f>
        <v>10226.71</v>
      </c>
    </row>
    <row r="218" s="22" customFormat="true" ht="24" hidden="false" customHeight="true" outlineLevel="0" collapsed="false">
      <c r="A218" s="17"/>
      <c r="B218" s="159"/>
      <c r="C218" s="160" t="s">
        <v>327</v>
      </c>
      <c r="D218" s="160" t="s">
        <v>123</v>
      </c>
      <c r="E218" s="161" t="s">
        <v>328</v>
      </c>
      <c r="F218" s="162" t="s">
        <v>329</v>
      </c>
      <c r="G218" s="163" t="s">
        <v>330</v>
      </c>
      <c r="H218" s="164" t="n">
        <v>32.363</v>
      </c>
      <c r="I218" s="165" t="n">
        <v>316</v>
      </c>
      <c r="J218" s="165" t="n">
        <f aca="false">ROUND(I218*H218,2)</f>
        <v>10226.71</v>
      </c>
      <c r="K218" s="162" t="s">
        <v>127</v>
      </c>
      <c r="L218" s="18"/>
      <c r="M218" s="211"/>
      <c r="N218" s="212" t="s">
        <v>38</v>
      </c>
      <c r="O218" s="213" t="n">
        <v>0.507</v>
      </c>
      <c r="P218" s="213" t="n">
        <f aca="false">O218*H218</f>
        <v>16.408041</v>
      </c>
      <c r="Q218" s="213" t="n">
        <v>0</v>
      </c>
      <c r="R218" s="213" t="n">
        <f aca="false">Q218*H218</f>
        <v>0</v>
      </c>
      <c r="S218" s="213" t="n">
        <v>0</v>
      </c>
      <c r="T218" s="214" t="n">
        <f aca="false">S218*H218</f>
        <v>0</v>
      </c>
      <c r="U218" s="17"/>
      <c r="V218" s="17"/>
      <c r="W218" s="17"/>
      <c r="X218" s="17"/>
      <c r="Y218" s="17"/>
      <c r="Z218" s="17"/>
      <c r="AA218" s="17"/>
      <c r="AB218" s="17"/>
      <c r="AC218" s="17"/>
      <c r="AD218" s="17"/>
      <c r="AE218" s="17"/>
      <c r="AR218" s="170" t="s">
        <v>128</v>
      </c>
      <c r="AT218" s="170" t="s">
        <v>123</v>
      </c>
      <c r="AU218" s="170" t="s">
        <v>83</v>
      </c>
      <c r="AY218" s="3" t="s">
        <v>121</v>
      </c>
      <c r="BE218" s="171" t="n">
        <f aca="false">IF(N218="základní",J218,0)</f>
        <v>10226.71</v>
      </c>
      <c r="BF218" s="171" t="n">
        <f aca="false">IF(N218="snížená",J218,0)</f>
        <v>0</v>
      </c>
      <c r="BG218" s="171" t="n">
        <f aca="false">IF(N218="zákl. přenesená",J218,0)</f>
        <v>0</v>
      </c>
      <c r="BH218" s="171" t="n">
        <f aca="false">IF(N218="sníž. přenesená",J218,0)</f>
        <v>0</v>
      </c>
      <c r="BI218" s="171" t="n">
        <f aca="false">IF(N218="nulová",J218,0)</f>
        <v>0</v>
      </c>
      <c r="BJ218" s="3" t="s">
        <v>81</v>
      </c>
      <c r="BK218" s="171" t="n">
        <f aca="false">ROUND(I218*H218,2)</f>
        <v>10226.71</v>
      </c>
      <c r="BL218" s="3" t="s">
        <v>128</v>
      </c>
      <c r="BM218" s="170" t="s">
        <v>331</v>
      </c>
    </row>
    <row r="219" customFormat="false" ht="6.95" hidden="false" customHeight="true" outlineLevel="0" collapsed="false">
      <c r="A219" s="17"/>
      <c r="B219" s="39"/>
      <c r="C219" s="40"/>
      <c r="D219" s="40"/>
      <c r="E219" s="40"/>
      <c r="F219" s="40"/>
      <c r="G219" s="40"/>
      <c r="H219" s="40"/>
      <c r="I219" s="40"/>
      <c r="J219" s="40"/>
      <c r="K219" s="40"/>
      <c r="L219" s="18"/>
      <c r="M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  <c r="AC219" s="17"/>
      <c r="AD219" s="17"/>
      <c r="AE219" s="17"/>
    </row>
  </sheetData>
  <autoFilter ref="C119:K218"/>
  <mergeCells count="9">
    <mergeCell ref="L2:V2"/>
    <mergeCell ref="E7:H7"/>
    <mergeCell ref="E9:H9"/>
    <mergeCell ref="E18:H18"/>
    <mergeCell ref="E27:H27"/>
    <mergeCell ref="E85:H85"/>
    <mergeCell ref="E87:H87"/>
    <mergeCell ref="E110:H110"/>
    <mergeCell ref="E112:H112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M300"/>
  <sheetViews>
    <sheetView windowProtection="false" showFormulas="false" showGridLines="false" showRowColHeaders="true" showZeros="true" rightToLeft="false" tabSelected="false" showOutlineSymbols="true" defaultGridColor="true" view="normal" topLeftCell="A202" colorId="64" zoomScale="100" zoomScaleNormal="100" zoomScalePageLayoutView="100" workbookViewId="0">
      <selection pane="topLeft" activeCell="F298" activeCellId="0" sqref="F298"/>
    </sheetView>
  </sheetViews>
  <sheetFormatPr defaultRowHeight="12.8"/>
  <cols>
    <col collapsed="false" hidden="false" max="2" min="2" style="0" width="1.67515923566879"/>
    <col collapsed="false" hidden="false" max="3" min="3" style="0" width="4.1656050955414"/>
    <col collapsed="false" hidden="false" max="4" min="4" style="0" width="4.3375796178344"/>
    <col collapsed="false" hidden="false" max="5" min="5" style="0" width="17.1656050955414"/>
    <col collapsed="false" hidden="false" max="6" min="6" style="0" width="54.7579617834395"/>
    <col collapsed="false" hidden="false" max="7" min="7" style="0" width="9.5031847133758"/>
    <col collapsed="false" hidden="false" max="8" min="8" style="0" width="11.5031847133758"/>
    <col collapsed="false" hidden="false" max="11" min="9" style="0" width="20.1656050955414"/>
    <col collapsed="false" hidden="false" max="12" min="12" style="0" width="9.3375796178344"/>
    <col collapsed="false" hidden="true" max="21" min="13" style="0" width="0"/>
    <col collapsed="false" hidden="false" max="22" min="22" style="0" width="12.3375796178344"/>
    <col collapsed="false" hidden="false" max="23" min="23" style="0" width="16.3375796178344"/>
    <col collapsed="false" hidden="false" max="24" min="24" style="0" width="12.3375796178344"/>
    <col collapsed="false" hidden="false" max="25" min="25" style="0" width="15"/>
    <col collapsed="false" hidden="false" max="26" min="26" style="0" width="11"/>
    <col collapsed="false" hidden="false" max="27" min="27" style="0" width="15"/>
    <col collapsed="false" hidden="false" max="28" min="28" style="0" width="16.3375796178344"/>
    <col collapsed="false" hidden="false" max="29" min="29" style="0" width="11"/>
    <col collapsed="false" hidden="false" max="30" min="30" style="0" width="15"/>
    <col collapsed="false" hidden="false" max="31" min="31" style="0" width="16.3375796178344"/>
    <col collapsed="false" hidden="false" max="43" min="32" style="0" width="8.5031847133758"/>
    <col collapsed="false" hidden="true" max="65" min="44" style="0" width="0"/>
    <col collapsed="false" hidden="false" max="1025" min="66" style="0" width="8.5031847133758"/>
  </cols>
  <sheetData>
    <row r="1" customFormat="false" ht="12.8" hidden="false" customHeight="false" outlineLevel="0" collapsed="false">
      <c r="A1" s="99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89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83</v>
      </c>
    </row>
    <row r="4" customFormat="false" ht="24.95" hidden="false" customHeight="true" outlineLevel="0" collapsed="false">
      <c r="B4" s="6"/>
      <c r="D4" s="7" t="s">
        <v>96</v>
      </c>
      <c r="L4" s="6"/>
      <c r="M4" s="100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3" t="s">
        <v>13</v>
      </c>
      <c r="L6" s="6"/>
    </row>
    <row r="7" customFormat="false" ht="25.5" hidden="false" customHeight="true" outlineLevel="0" collapsed="false">
      <c r="B7" s="6"/>
      <c r="E7" s="101" t="str">
        <f aca="false">'Rekapitulace stavby'!K6</f>
        <v>PD - Technická a dopravní  infrastruktura pro 36 RD Ježník III - nádrž A</v>
      </c>
      <c r="F7" s="101"/>
      <c r="G7" s="101"/>
      <c r="H7" s="101"/>
      <c r="L7" s="6"/>
    </row>
    <row r="8" s="22" customFormat="true" ht="12" hidden="false" customHeight="true" outlineLevel="0" collapsed="false">
      <c r="A8" s="17"/>
      <c r="B8" s="18"/>
      <c r="C8" s="17"/>
      <c r="D8" s="13" t="s">
        <v>97</v>
      </c>
      <c r="E8" s="17"/>
      <c r="F8" s="17"/>
      <c r="G8" s="17"/>
      <c r="H8" s="17"/>
      <c r="I8" s="17"/>
      <c r="J8" s="17"/>
      <c r="K8" s="17"/>
      <c r="L8" s="34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="22" customFormat="true" ht="16.5" hidden="false" customHeight="true" outlineLevel="0" collapsed="false">
      <c r="A9" s="17"/>
      <c r="B9" s="18"/>
      <c r="C9" s="17"/>
      <c r="D9" s="17"/>
      <c r="E9" s="48" t="s">
        <v>332</v>
      </c>
      <c r="F9" s="48"/>
      <c r="G9" s="48"/>
      <c r="H9" s="48"/>
      <c r="I9" s="17"/>
      <c r="J9" s="17"/>
      <c r="K9" s="17"/>
      <c r="L9" s="34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="22" customFormat="true" ht="12.8" hidden="false" customHeight="false" outlineLevel="0" collapsed="false">
      <c r="A10" s="17"/>
      <c r="B10" s="18"/>
      <c r="C10" s="17"/>
      <c r="D10" s="17"/>
      <c r="E10" s="17"/>
      <c r="F10" s="17"/>
      <c r="G10" s="17"/>
      <c r="H10" s="17"/>
      <c r="I10" s="17"/>
      <c r="J10" s="17"/>
      <c r="K10" s="17"/>
      <c r="L10" s="34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customFormat="false" ht="12" hidden="false" customHeight="true" outlineLevel="0" collapsed="false">
      <c r="A11" s="17"/>
      <c r="B11" s="18"/>
      <c r="C11" s="17"/>
      <c r="D11" s="13" t="s">
        <v>15</v>
      </c>
      <c r="E11" s="17"/>
      <c r="F11" s="14"/>
      <c r="G11" s="17"/>
      <c r="H11" s="17"/>
      <c r="I11" s="13" t="s">
        <v>16</v>
      </c>
      <c r="J11" s="14"/>
      <c r="K11" s="17"/>
      <c r="L11" s="34"/>
      <c r="M11" s="22"/>
      <c r="N11" s="22"/>
      <c r="O11" s="22"/>
      <c r="P11" s="22"/>
      <c r="Q11" s="22"/>
      <c r="R11" s="22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customFormat="false" ht="12" hidden="false" customHeight="true" outlineLevel="0" collapsed="false">
      <c r="A12" s="17"/>
      <c r="B12" s="18"/>
      <c r="C12" s="17"/>
      <c r="D12" s="13" t="s">
        <v>17</v>
      </c>
      <c r="E12" s="17"/>
      <c r="F12" s="14" t="s">
        <v>18</v>
      </c>
      <c r="G12" s="17"/>
      <c r="H12" s="17"/>
      <c r="I12" s="13" t="s">
        <v>19</v>
      </c>
      <c r="J12" s="102" t="str">
        <f aca="false">'Rekapitulace stavby'!AN8</f>
        <v>24. 4. 2020</v>
      </c>
      <c r="K12" s="17"/>
      <c r="L12" s="34"/>
      <c r="M12" s="22"/>
      <c r="N12" s="22"/>
      <c r="O12" s="22"/>
      <c r="P12" s="22"/>
      <c r="Q12" s="22"/>
      <c r="R12" s="22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customFormat="false" ht="10.8" hidden="false" customHeight="true" outlineLevel="0" collapsed="false">
      <c r="A13" s="17"/>
      <c r="B13" s="18"/>
      <c r="C13" s="17"/>
      <c r="D13" s="17"/>
      <c r="E13" s="17"/>
      <c r="F13" s="17"/>
      <c r="G13" s="17"/>
      <c r="H13" s="17"/>
      <c r="I13" s="17"/>
      <c r="J13" s="17"/>
      <c r="K13" s="17"/>
      <c r="L13" s="34"/>
      <c r="M13" s="22"/>
      <c r="N13" s="22"/>
      <c r="O13" s="22"/>
      <c r="P13" s="22"/>
      <c r="Q13" s="22"/>
      <c r="R13" s="22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customFormat="false" ht="12" hidden="false" customHeight="true" outlineLevel="0" collapsed="false">
      <c r="A14" s="17"/>
      <c r="B14" s="18"/>
      <c r="C14" s="17"/>
      <c r="D14" s="13" t="s">
        <v>21</v>
      </c>
      <c r="E14" s="17"/>
      <c r="F14" s="17"/>
      <c r="G14" s="17"/>
      <c r="H14" s="17"/>
      <c r="I14" s="13" t="s">
        <v>22</v>
      </c>
      <c r="J14" s="14"/>
      <c r="K14" s="17"/>
      <c r="L14" s="34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customFormat="false" ht="18" hidden="false" customHeight="true" outlineLevel="0" collapsed="false">
      <c r="A15" s="17"/>
      <c r="B15" s="18"/>
      <c r="C15" s="17"/>
      <c r="D15" s="17"/>
      <c r="E15" s="14" t="s">
        <v>23</v>
      </c>
      <c r="F15" s="17"/>
      <c r="G15" s="17"/>
      <c r="H15" s="17"/>
      <c r="I15" s="13" t="s">
        <v>24</v>
      </c>
      <c r="J15" s="14"/>
      <c r="K15" s="17"/>
      <c r="L15" s="34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customFormat="false" ht="6.95" hidden="false" customHeight="true" outlineLevel="0" collapsed="false">
      <c r="A16" s="17"/>
      <c r="B16" s="18"/>
      <c r="C16" s="17"/>
      <c r="D16" s="17"/>
      <c r="E16" s="17"/>
      <c r="F16" s="17"/>
      <c r="G16" s="17"/>
      <c r="H16" s="17"/>
      <c r="I16" s="17"/>
      <c r="J16" s="17"/>
      <c r="K16" s="17"/>
      <c r="L16" s="34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customFormat="false" ht="12" hidden="false" customHeight="true" outlineLevel="0" collapsed="false">
      <c r="A17" s="17"/>
      <c r="B17" s="18"/>
      <c r="C17" s="17"/>
      <c r="D17" s="13" t="s">
        <v>25</v>
      </c>
      <c r="E17" s="17"/>
      <c r="F17" s="17"/>
      <c r="G17" s="17"/>
      <c r="H17" s="17"/>
      <c r="I17" s="13" t="s">
        <v>22</v>
      </c>
      <c r="J17" s="14" t="n">
        <f aca="false">'Rekapitulace stavby'!AN13</f>
        <v>0</v>
      </c>
      <c r="K17" s="17"/>
      <c r="L17" s="34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customFormat="false" ht="18" hidden="false" customHeight="true" outlineLevel="0" collapsed="false">
      <c r="A18" s="17"/>
      <c r="B18" s="18"/>
      <c r="C18" s="17"/>
      <c r="D18" s="17"/>
      <c r="E18" s="10" t="str">
        <f aca="false">'Rekapitulace stavby'!E14</f>
        <v> </v>
      </c>
      <c r="F18" s="10"/>
      <c r="G18" s="10"/>
      <c r="H18" s="10"/>
      <c r="I18" s="13" t="s">
        <v>24</v>
      </c>
      <c r="J18" s="14" t="n">
        <f aca="false">'Rekapitulace stavby'!AN14</f>
        <v>0</v>
      </c>
      <c r="K18" s="17"/>
      <c r="L18" s="34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customFormat="false" ht="6.95" hidden="false" customHeight="true" outlineLevel="0" collapsed="false">
      <c r="A19" s="17"/>
      <c r="B19" s="18"/>
      <c r="C19" s="17"/>
      <c r="D19" s="17"/>
      <c r="E19" s="17"/>
      <c r="F19" s="17"/>
      <c r="G19" s="17"/>
      <c r="H19" s="17"/>
      <c r="I19" s="17"/>
      <c r="J19" s="17"/>
      <c r="K19" s="17"/>
      <c r="L19" s="34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customFormat="false" ht="12" hidden="false" customHeight="true" outlineLevel="0" collapsed="false">
      <c r="A20" s="17"/>
      <c r="B20" s="18"/>
      <c r="C20" s="17"/>
      <c r="D20" s="13" t="s">
        <v>27</v>
      </c>
      <c r="E20" s="17"/>
      <c r="F20" s="17"/>
      <c r="G20" s="17"/>
      <c r="H20" s="17"/>
      <c r="I20" s="13" t="s">
        <v>22</v>
      </c>
      <c r="J20" s="14"/>
      <c r="K20" s="17"/>
      <c r="L20" s="34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customFormat="false" ht="18" hidden="false" customHeight="true" outlineLevel="0" collapsed="false">
      <c r="A21" s="17"/>
      <c r="B21" s="18"/>
      <c r="C21" s="17"/>
      <c r="D21" s="17"/>
      <c r="E21" s="14" t="s">
        <v>28</v>
      </c>
      <c r="F21" s="17"/>
      <c r="G21" s="17"/>
      <c r="H21" s="17"/>
      <c r="I21" s="13" t="s">
        <v>24</v>
      </c>
      <c r="J21" s="14"/>
      <c r="K21" s="17"/>
      <c r="L21" s="34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customFormat="false" ht="6.95" hidden="false" customHeight="true" outlineLevel="0" collapsed="false">
      <c r="A22" s="17"/>
      <c r="B22" s="18"/>
      <c r="C22" s="17"/>
      <c r="D22" s="17"/>
      <c r="E22" s="17"/>
      <c r="F22" s="17"/>
      <c r="G22" s="17"/>
      <c r="H22" s="17"/>
      <c r="I22" s="17"/>
      <c r="J22" s="17"/>
      <c r="K22" s="17"/>
      <c r="L22" s="34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customFormat="false" ht="12" hidden="false" customHeight="true" outlineLevel="0" collapsed="false">
      <c r="A23" s="17"/>
      <c r="B23" s="18"/>
      <c r="C23" s="17"/>
      <c r="D23" s="13" t="s">
        <v>30</v>
      </c>
      <c r="E23" s="17"/>
      <c r="F23" s="17"/>
      <c r="G23" s="17"/>
      <c r="H23" s="17"/>
      <c r="I23" s="13" t="s">
        <v>22</v>
      </c>
      <c r="J23" s="14"/>
      <c r="K23" s="17"/>
      <c r="L23" s="34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customFormat="false" ht="18" hidden="false" customHeight="true" outlineLevel="0" collapsed="false">
      <c r="A24" s="17"/>
      <c r="B24" s="18"/>
      <c r="C24" s="17"/>
      <c r="D24" s="17"/>
      <c r="E24" s="14" t="s">
        <v>31</v>
      </c>
      <c r="F24" s="17"/>
      <c r="G24" s="17"/>
      <c r="H24" s="17"/>
      <c r="I24" s="13" t="s">
        <v>24</v>
      </c>
      <c r="J24" s="14"/>
      <c r="K24" s="17"/>
      <c r="L24" s="34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customFormat="false" ht="6.95" hidden="false" customHeight="true" outlineLevel="0" collapsed="false">
      <c r="A25" s="17"/>
      <c r="B25" s="18"/>
      <c r="C25" s="17"/>
      <c r="D25" s="17"/>
      <c r="E25" s="17"/>
      <c r="F25" s="17"/>
      <c r="G25" s="17"/>
      <c r="H25" s="17"/>
      <c r="I25" s="17"/>
      <c r="J25" s="17"/>
      <c r="K25" s="17"/>
      <c r="L25" s="34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customFormat="false" ht="12" hidden="false" customHeight="true" outlineLevel="0" collapsed="false">
      <c r="A26" s="17"/>
      <c r="B26" s="18"/>
      <c r="C26" s="17"/>
      <c r="D26" s="13" t="s">
        <v>32</v>
      </c>
      <c r="E26" s="17"/>
      <c r="F26" s="17"/>
      <c r="G26" s="17"/>
      <c r="H26" s="17"/>
      <c r="I26" s="17"/>
      <c r="J26" s="17"/>
      <c r="K26" s="17"/>
      <c r="L26" s="34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="106" customFormat="true" ht="16.5" hidden="false" customHeight="true" outlineLevel="0" collapsed="false">
      <c r="A27" s="103"/>
      <c r="B27" s="104"/>
      <c r="C27" s="103"/>
      <c r="D27" s="103"/>
      <c r="E27" s="15"/>
      <c r="F27" s="15"/>
      <c r="G27" s="15"/>
      <c r="H27" s="15"/>
      <c r="I27" s="103"/>
      <c r="J27" s="103"/>
      <c r="K27" s="103"/>
      <c r="L27" s="105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</row>
    <row r="28" s="22" customFormat="true" ht="6.95" hidden="false" customHeight="true" outlineLevel="0" collapsed="false">
      <c r="A28" s="17"/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34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customFormat="false" ht="6.95" hidden="false" customHeight="true" outlineLevel="0" collapsed="false">
      <c r="A29" s="17"/>
      <c r="B29" s="18"/>
      <c r="C29" s="17"/>
      <c r="D29" s="67"/>
      <c r="E29" s="67"/>
      <c r="F29" s="67"/>
      <c r="G29" s="67"/>
      <c r="H29" s="67"/>
      <c r="I29" s="67"/>
      <c r="J29" s="67"/>
      <c r="K29" s="67"/>
      <c r="L29" s="34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customFormat="false" ht="25.45" hidden="false" customHeight="true" outlineLevel="0" collapsed="false">
      <c r="A30" s="17"/>
      <c r="B30" s="18"/>
      <c r="C30" s="17"/>
      <c r="D30" s="107" t="s">
        <v>33</v>
      </c>
      <c r="E30" s="17"/>
      <c r="F30" s="17"/>
      <c r="G30" s="17"/>
      <c r="H30" s="17"/>
      <c r="I30" s="17"/>
      <c r="J30" s="108" t="n">
        <f aca="false">ROUND(J126, 2)</f>
        <v>166500.85</v>
      </c>
      <c r="K30" s="17"/>
      <c r="L30" s="34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customFormat="false" ht="6.95" hidden="false" customHeight="true" outlineLevel="0" collapsed="false">
      <c r="A31" s="17"/>
      <c r="B31" s="18"/>
      <c r="C31" s="17"/>
      <c r="D31" s="67"/>
      <c r="E31" s="67"/>
      <c r="F31" s="67"/>
      <c r="G31" s="67"/>
      <c r="H31" s="67"/>
      <c r="I31" s="67"/>
      <c r="J31" s="67"/>
      <c r="K31" s="67"/>
      <c r="L31" s="34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customFormat="false" ht="14.4" hidden="false" customHeight="true" outlineLevel="0" collapsed="false">
      <c r="A32" s="17"/>
      <c r="B32" s="18"/>
      <c r="C32" s="17"/>
      <c r="D32" s="17"/>
      <c r="E32" s="17"/>
      <c r="F32" s="109" t="s">
        <v>35</v>
      </c>
      <c r="G32" s="17"/>
      <c r="H32" s="17"/>
      <c r="I32" s="109" t="s">
        <v>34</v>
      </c>
      <c r="J32" s="109" t="s">
        <v>36</v>
      </c>
      <c r="K32" s="17"/>
      <c r="L32" s="34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customFormat="false" ht="14.4" hidden="false" customHeight="true" outlineLevel="0" collapsed="false">
      <c r="A33" s="17"/>
      <c r="B33" s="18"/>
      <c r="C33" s="17"/>
      <c r="D33" s="110" t="s">
        <v>37</v>
      </c>
      <c r="E33" s="13" t="s">
        <v>38</v>
      </c>
      <c r="F33" s="111" t="n">
        <f aca="false">ROUND((SUM(BE126:BE299)),  2)</f>
        <v>166500.85</v>
      </c>
      <c r="G33" s="17"/>
      <c r="H33" s="17"/>
      <c r="I33" s="112" t="n">
        <v>0.21</v>
      </c>
      <c r="J33" s="111" t="n">
        <f aca="false">ROUND(((SUM(BE126:BE299))*I33),  2)</f>
        <v>34965.18</v>
      </c>
      <c r="K33" s="17"/>
      <c r="L33" s="34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customFormat="false" ht="14.4" hidden="false" customHeight="true" outlineLevel="0" collapsed="false">
      <c r="A34" s="17"/>
      <c r="B34" s="18"/>
      <c r="C34" s="17"/>
      <c r="D34" s="17"/>
      <c r="E34" s="13" t="s">
        <v>39</v>
      </c>
      <c r="F34" s="111" t="n">
        <f aca="false">ROUND((SUM(BF126:BF299)),  2)</f>
        <v>0</v>
      </c>
      <c r="G34" s="17"/>
      <c r="H34" s="17"/>
      <c r="I34" s="112" t="n">
        <v>0.15</v>
      </c>
      <c r="J34" s="111" t="n">
        <f aca="false">ROUND(((SUM(BF126:BF299))*I34),  2)</f>
        <v>0</v>
      </c>
      <c r="K34" s="17"/>
      <c r="L34" s="34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customFormat="false" ht="14.4" hidden="true" customHeight="true" outlineLevel="0" collapsed="false">
      <c r="A35" s="17"/>
      <c r="B35" s="18"/>
      <c r="C35" s="17"/>
      <c r="D35" s="17"/>
      <c r="E35" s="13" t="s">
        <v>40</v>
      </c>
      <c r="F35" s="111" t="n">
        <f aca="false">ROUND((SUM(BG126:BG299)),  2)</f>
        <v>0</v>
      </c>
      <c r="G35" s="17"/>
      <c r="H35" s="17"/>
      <c r="I35" s="112" t="n">
        <v>0.21</v>
      </c>
      <c r="J35" s="111" t="n">
        <f aca="false">0</f>
        <v>0</v>
      </c>
      <c r="K35" s="17"/>
      <c r="L35" s="34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customFormat="false" ht="14.4" hidden="true" customHeight="true" outlineLevel="0" collapsed="false">
      <c r="A36" s="17"/>
      <c r="B36" s="18"/>
      <c r="C36" s="17"/>
      <c r="D36" s="17"/>
      <c r="E36" s="13" t="s">
        <v>41</v>
      </c>
      <c r="F36" s="111" t="n">
        <f aca="false">ROUND((SUM(BH126:BH299)),  2)</f>
        <v>0</v>
      </c>
      <c r="G36" s="17"/>
      <c r="H36" s="17"/>
      <c r="I36" s="112" t="n">
        <v>0.15</v>
      </c>
      <c r="J36" s="111" t="n">
        <f aca="false">0</f>
        <v>0</v>
      </c>
      <c r="K36" s="17"/>
      <c r="L36" s="34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customFormat="false" ht="14.4" hidden="true" customHeight="true" outlineLevel="0" collapsed="false">
      <c r="A37" s="17"/>
      <c r="B37" s="18"/>
      <c r="C37" s="17"/>
      <c r="D37" s="17"/>
      <c r="E37" s="13" t="s">
        <v>42</v>
      </c>
      <c r="F37" s="111" t="n">
        <f aca="false">ROUND((SUM(BI126:BI299)),  2)</f>
        <v>0</v>
      </c>
      <c r="G37" s="17"/>
      <c r="H37" s="17"/>
      <c r="I37" s="112" t="n">
        <v>0</v>
      </c>
      <c r="J37" s="111" t="n">
        <f aca="false">0</f>
        <v>0</v>
      </c>
      <c r="K37" s="17"/>
      <c r="L37" s="34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customFormat="false" ht="6.95" hidden="false" customHeight="true" outlineLevel="0" collapsed="false">
      <c r="A38" s="17"/>
      <c r="B38" s="18"/>
      <c r="C38" s="17"/>
      <c r="D38" s="17"/>
      <c r="E38" s="17"/>
      <c r="F38" s="17"/>
      <c r="G38" s="17"/>
      <c r="H38" s="17"/>
      <c r="I38" s="17"/>
      <c r="J38" s="17"/>
      <c r="K38" s="17"/>
      <c r="L38" s="34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customFormat="false" ht="25.45" hidden="false" customHeight="true" outlineLevel="0" collapsed="false">
      <c r="A39" s="17"/>
      <c r="B39" s="18"/>
      <c r="C39" s="113"/>
      <c r="D39" s="114" t="s">
        <v>43</v>
      </c>
      <c r="E39" s="58"/>
      <c r="F39" s="58"/>
      <c r="G39" s="115" t="s">
        <v>44</v>
      </c>
      <c r="H39" s="116" t="s">
        <v>45</v>
      </c>
      <c r="I39" s="58"/>
      <c r="J39" s="117" t="n">
        <f aca="false">SUM(J30:J37)</f>
        <v>201466.03</v>
      </c>
      <c r="K39" s="118"/>
      <c r="L39" s="34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customFormat="false" ht="14.4" hidden="false" customHeight="true" outlineLevel="0" collapsed="false">
      <c r="A40" s="17"/>
      <c r="B40" s="18"/>
      <c r="C40" s="17"/>
      <c r="D40" s="17"/>
      <c r="E40" s="17"/>
      <c r="F40" s="17"/>
      <c r="G40" s="17"/>
      <c r="H40" s="17"/>
      <c r="I40" s="17"/>
      <c r="J40" s="17"/>
      <c r="K40" s="17"/>
      <c r="L40" s="34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2" customFormat="true" ht="14.4" hidden="false" customHeight="true" outlineLevel="0" collapsed="false">
      <c r="B50" s="34"/>
      <c r="D50" s="35" t="s">
        <v>46</v>
      </c>
      <c r="E50" s="36"/>
      <c r="F50" s="36"/>
      <c r="G50" s="35" t="s">
        <v>47</v>
      </c>
      <c r="H50" s="36"/>
      <c r="I50" s="36"/>
      <c r="J50" s="36"/>
      <c r="K50" s="36"/>
      <c r="L50" s="34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2" customFormat="true" ht="12.8" hidden="false" customHeight="false" outlineLevel="0" collapsed="false">
      <c r="A61" s="17"/>
      <c r="B61" s="18"/>
      <c r="C61" s="17"/>
      <c r="D61" s="37" t="s">
        <v>48</v>
      </c>
      <c r="E61" s="20"/>
      <c r="F61" s="119" t="s">
        <v>49</v>
      </c>
      <c r="G61" s="37" t="s">
        <v>48</v>
      </c>
      <c r="H61" s="20"/>
      <c r="I61" s="20"/>
      <c r="J61" s="120" t="s">
        <v>49</v>
      </c>
      <c r="K61" s="20"/>
      <c r="L61" s="34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2" customFormat="true" ht="12.8" hidden="false" customHeight="false" outlineLevel="0" collapsed="false">
      <c r="A65" s="17"/>
      <c r="B65" s="18"/>
      <c r="C65" s="17"/>
      <c r="D65" s="35" t="s">
        <v>50</v>
      </c>
      <c r="E65" s="38"/>
      <c r="F65" s="38"/>
      <c r="G65" s="35" t="s">
        <v>51</v>
      </c>
      <c r="H65" s="38"/>
      <c r="I65" s="38"/>
      <c r="J65" s="38"/>
      <c r="K65" s="38"/>
      <c r="L65" s="34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2" customFormat="true" ht="12.8" hidden="false" customHeight="false" outlineLevel="0" collapsed="false">
      <c r="A76" s="17"/>
      <c r="B76" s="18"/>
      <c r="C76" s="17"/>
      <c r="D76" s="37" t="s">
        <v>48</v>
      </c>
      <c r="E76" s="20"/>
      <c r="F76" s="119" t="s">
        <v>49</v>
      </c>
      <c r="G76" s="37" t="s">
        <v>48</v>
      </c>
      <c r="H76" s="20"/>
      <c r="I76" s="20"/>
      <c r="J76" s="120" t="s">
        <v>49</v>
      </c>
      <c r="K76" s="20"/>
      <c r="L76" s="34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customFormat="false" ht="14.4" hidden="false" customHeight="true" outlineLevel="0" collapsed="false">
      <c r="A77" s="17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34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1" s="22" customFormat="true" ht="6.95" hidden="false" customHeight="true" outlineLevel="0" collapsed="false">
      <c r="A81" s="17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34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customFormat="false" ht="24.95" hidden="false" customHeight="true" outlineLevel="0" collapsed="false">
      <c r="A82" s="17"/>
      <c r="B82" s="18"/>
      <c r="C82" s="7" t="s">
        <v>99</v>
      </c>
      <c r="D82" s="17"/>
      <c r="E82" s="17"/>
      <c r="F82" s="17"/>
      <c r="G82" s="17"/>
      <c r="H82" s="17"/>
      <c r="I82" s="17"/>
      <c r="J82" s="17"/>
      <c r="K82" s="17"/>
      <c r="L82" s="34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customFormat="false" ht="6.95" hidden="false" customHeight="true" outlineLevel="0" collapsed="false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34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customFormat="false" ht="12" hidden="false" customHeight="true" outlineLevel="0" collapsed="false">
      <c r="A84" s="17"/>
      <c r="B84" s="18"/>
      <c r="C84" s="13" t="s">
        <v>13</v>
      </c>
      <c r="D84" s="17"/>
      <c r="E84" s="17"/>
      <c r="F84" s="17"/>
      <c r="G84" s="17"/>
      <c r="H84" s="17"/>
      <c r="I84" s="17"/>
      <c r="J84" s="17"/>
      <c r="K84" s="17"/>
      <c r="L84" s="34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customFormat="false" ht="25.5" hidden="false" customHeight="true" outlineLevel="0" collapsed="false">
      <c r="A85" s="17"/>
      <c r="B85" s="18"/>
      <c r="C85" s="17"/>
      <c r="D85" s="17"/>
      <c r="E85" s="101" t="str">
        <f aca="false">E7</f>
        <v>PD - Technická a dopravní  infrastruktura pro 36 RD Ježník III - nádrž A</v>
      </c>
      <c r="F85" s="101"/>
      <c r="G85" s="101"/>
      <c r="H85" s="101"/>
      <c r="I85" s="17"/>
      <c r="J85" s="17"/>
      <c r="K85" s="17"/>
      <c r="L85" s="34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customFormat="false" ht="12" hidden="false" customHeight="true" outlineLevel="0" collapsed="false">
      <c r="A86" s="17"/>
      <c r="B86" s="18"/>
      <c r="C86" s="13" t="s">
        <v>97</v>
      </c>
      <c r="D86" s="17"/>
      <c r="E86" s="17"/>
      <c r="F86" s="17"/>
      <c r="G86" s="17"/>
      <c r="H86" s="17"/>
      <c r="I86" s="17"/>
      <c r="J86" s="17"/>
      <c r="K86" s="17"/>
      <c r="L86" s="34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customFormat="false" ht="16.5" hidden="false" customHeight="true" outlineLevel="0" collapsed="false">
      <c r="A87" s="17"/>
      <c r="B87" s="18"/>
      <c r="C87" s="17"/>
      <c r="D87" s="17"/>
      <c r="E87" s="48" t="str">
        <f aca="false">E9</f>
        <v>045972_03 - 03_Vypouštěcí a napouštěcí zařízení</v>
      </c>
      <c r="F87" s="48"/>
      <c r="G87" s="48"/>
      <c r="H87" s="48"/>
      <c r="I87" s="17"/>
      <c r="J87" s="17"/>
      <c r="K87" s="17"/>
      <c r="L87" s="34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customFormat="false" ht="6.95" hidden="false" customHeight="true" outlineLevel="0" collapsed="false">
      <c r="A88" s="17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34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customFormat="false" ht="12" hidden="false" customHeight="true" outlineLevel="0" collapsed="false">
      <c r="A89" s="17"/>
      <c r="B89" s="18"/>
      <c r="C89" s="13" t="s">
        <v>17</v>
      </c>
      <c r="D89" s="17"/>
      <c r="E89" s="17"/>
      <c r="F89" s="14" t="str">
        <f aca="false">F12</f>
        <v>Krnov</v>
      </c>
      <c r="G89" s="17"/>
      <c r="H89" s="17"/>
      <c r="I89" s="13" t="s">
        <v>19</v>
      </c>
      <c r="J89" s="102" t="str">
        <f aca="false">IF(J12="","",J12)</f>
        <v>24. 4. 2020</v>
      </c>
      <c r="K89" s="17"/>
      <c r="L89" s="34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customFormat="false" ht="6.95" hidden="false" customHeight="true" outlineLevel="0" collapsed="false">
      <c r="A90" s="17"/>
      <c r="B90" s="18"/>
      <c r="C90" s="17"/>
      <c r="D90" s="17"/>
      <c r="E90" s="17"/>
      <c r="F90" s="17"/>
      <c r="G90" s="17"/>
      <c r="H90" s="17"/>
      <c r="I90" s="17"/>
      <c r="J90" s="17"/>
      <c r="K90" s="17"/>
      <c r="L90" s="34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customFormat="false" ht="27.9" hidden="false" customHeight="true" outlineLevel="0" collapsed="false">
      <c r="A91" s="17"/>
      <c r="B91" s="18"/>
      <c r="C91" s="13" t="s">
        <v>21</v>
      </c>
      <c r="D91" s="17"/>
      <c r="E91" s="17"/>
      <c r="F91" s="14" t="str">
        <f aca="false">E15</f>
        <v>Město Krnov</v>
      </c>
      <c r="G91" s="17"/>
      <c r="H91" s="17"/>
      <c r="I91" s="13" t="s">
        <v>27</v>
      </c>
      <c r="J91" s="121" t="str">
        <f aca="false">E21</f>
        <v>Lesprojekt Krnov, s.r.o.</v>
      </c>
      <c r="K91" s="17"/>
      <c r="L91" s="34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customFormat="false" ht="27.9" hidden="false" customHeight="true" outlineLevel="0" collapsed="false">
      <c r="A92" s="17"/>
      <c r="B92" s="18"/>
      <c r="C92" s="13" t="s">
        <v>25</v>
      </c>
      <c r="D92" s="17"/>
      <c r="E92" s="17"/>
      <c r="F92" s="14" t="str">
        <f aca="false">IF(E18="","",E18)</f>
        <v> </v>
      </c>
      <c r="G92" s="17"/>
      <c r="H92" s="17"/>
      <c r="I92" s="13" t="s">
        <v>30</v>
      </c>
      <c r="J92" s="121" t="str">
        <f aca="false">E24</f>
        <v>Ing. Vlasta Horáková</v>
      </c>
      <c r="K92" s="17"/>
      <c r="L92" s="34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customFormat="false" ht="10.3" hidden="false" customHeight="true" outlineLevel="0" collapsed="false">
      <c r="A93" s="17"/>
      <c r="B93" s="18"/>
      <c r="C93" s="17"/>
      <c r="D93" s="17"/>
      <c r="E93" s="17"/>
      <c r="F93" s="17"/>
      <c r="G93" s="17"/>
      <c r="H93" s="17"/>
      <c r="I93" s="17"/>
      <c r="J93" s="17"/>
      <c r="K93" s="17"/>
      <c r="L93" s="34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customFormat="false" ht="29.3" hidden="false" customHeight="true" outlineLevel="0" collapsed="false">
      <c r="A94" s="17"/>
      <c r="B94" s="18"/>
      <c r="C94" s="122" t="s">
        <v>100</v>
      </c>
      <c r="D94" s="113"/>
      <c r="E94" s="113"/>
      <c r="F94" s="113"/>
      <c r="G94" s="113"/>
      <c r="H94" s="113"/>
      <c r="I94" s="113"/>
      <c r="J94" s="123" t="s">
        <v>101</v>
      </c>
      <c r="K94" s="113"/>
      <c r="L94" s="34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customFormat="false" ht="10.3" hidden="false" customHeight="true" outlineLevel="0" collapsed="false">
      <c r="A95" s="17"/>
      <c r="B95" s="18"/>
      <c r="C95" s="17"/>
      <c r="D95" s="17"/>
      <c r="E95" s="17"/>
      <c r="F95" s="17"/>
      <c r="G95" s="17"/>
      <c r="H95" s="17"/>
      <c r="I95" s="17"/>
      <c r="J95" s="17"/>
      <c r="K95" s="17"/>
      <c r="L95" s="34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</row>
    <row r="96" customFormat="false" ht="22.8" hidden="false" customHeight="true" outlineLevel="0" collapsed="false">
      <c r="A96" s="17"/>
      <c r="B96" s="18"/>
      <c r="C96" s="124" t="s">
        <v>102</v>
      </c>
      <c r="D96" s="17"/>
      <c r="E96" s="17"/>
      <c r="F96" s="17"/>
      <c r="G96" s="17"/>
      <c r="H96" s="17"/>
      <c r="I96" s="17"/>
      <c r="J96" s="108" t="n">
        <f aca="false">J126</f>
        <v>166500.85</v>
      </c>
      <c r="K96" s="17"/>
      <c r="L96" s="34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U96" s="3" t="s">
        <v>103</v>
      </c>
    </row>
    <row r="97" s="125" customFormat="true" ht="24.95" hidden="false" customHeight="true" outlineLevel="0" collapsed="false">
      <c r="B97" s="126"/>
      <c r="D97" s="127" t="s">
        <v>104</v>
      </c>
      <c r="E97" s="128"/>
      <c r="F97" s="128"/>
      <c r="G97" s="128"/>
      <c r="H97" s="128"/>
      <c r="I97" s="128"/>
      <c r="J97" s="129" t="n">
        <f aca="false">J127</f>
        <v>159500.85</v>
      </c>
      <c r="L97" s="126"/>
    </row>
    <row r="98" s="130" customFormat="true" ht="19.95" hidden="false" customHeight="true" outlineLevel="0" collapsed="false">
      <c r="B98" s="131"/>
      <c r="D98" s="132" t="s">
        <v>105</v>
      </c>
      <c r="E98" s="133"/>
      <c r="F98" s="133"/>
      <c r="G98" s="133"/>
      <c r="H98" s="133"/>
      <c r="I98" s="133"/>
      <c r="J98" s="134" t="n">
        <f aca="false">J128</f>
        <v>26377.8</v>
      </c>
      <c r="L98" s="131"/>
    </row>
    <row r="99" s="130" customFormat="true" ht="19.95" hidden="false" customHeight="true" outlineLevel="0" collapsed="false">
      <c r="B99" s="131"/>
      <c r="D99" s="132" t="s">
        <v>333</v>
      </c>
      <c r="E99" s="133"/>
      <c r="F99" s="133"/>
      <c r="G99" s="133"/>
      <c r="H99" s="133"/>
      <c r="I99" s="133"/>
      <c r="J99" s="134" t="n">
        <f aca="false">J187</f>
        <v>2638.72</v>
      </c>
      <c r="L99" s="131"/>
    </row>
    <row r="100" s="130" customFormat="true" ht="19.95" hidden="false" customHeight="true" outlineLevel="0" collapsed="false">
      <c r="B100" s="131"/>
      <c r="D100" s="132" t="s">
        <v>334</v>
      </c>
      <c r="E100" s="133"/>
      <c r="F100" s="133"/>
      <c r="G100" s="133"/>
      <c r="H100" s="133"/>
      <c r="I100" s="133"/>
      <c r="J100" s="134" t="n">
        <f aca="false">J195</f>
        <v>94572.48</v>
      </c>
      <c r="L100" s="131"/>
    </row>
    <row r="101" s="130" customFormat="true" ht="19.95" hidden="false" customHeight="true" outlineLevel="0" collapsed="false">
      <c r="B101" s="131"/>
      <c r="D101" s="132" t="s">
        <v>193</v>
      </c>
      <c r="E101" s="133"/>
      <c r="F101" s="133"/>
      <c r="G101" s="133"/>
      <c r="H101" s="133"/>
      <c r="I101" s="133"/>
      <c r="J101" s="134" t="n">
        <f aca="false">J243</f>
        <v>855.36</v>
      </c>
      <c r="L101" s="131"/>
    </row>
    <row r="102" s="130" customFormat="true" ht="19.95" hidden="false" customHeight="true" outlineLevel="0" collapsed="false">
      <c r="B102" s="131"/>
      <c r="D102" s="132" t="s">
        <v>335</v>
      </c>
      <c r="E102" s="133"/>
      <c r="F102" s="133"/>
      <c r="G102" s="133"/>
      <c r="H102" s="133"/>
      <c r="I102" s="133"/>
      <c r="J102" s="134" t="n">
        <f aca="false">J250</f>
        <v>25581</v>
      </c>
      <c r="L102" s="131"/>
    </row>
    <row r="103" s="130" customFormat="true" ht="19.95" hidden="false" customHeight="true" outlineLevel="0" collapsed="false">
      <c r="B103" s="131"/>
      <c r="D103" s="132" t="s">
        <v>336</v>
      </c>
      <c r="E103" s="133"/>
      <c r="F103" s="133"/>
      <c r="G103" s="133"/>
      <c r="H103" s="133"/>
      <c r="I103" s="133"/>
      <c r="J103" s="134" t="n">
        <f aca="false">J261</f>
        <v>7102.65</v>
      </c>
      <c r="L103" s="131"/>
    </row>
    <row r="104" s="130" customFormat="true" ht="19.95" hidden="false" customHeight="true" outlineLevel="0" collapsed="false">
      <c r="B104" s="131"/>
      <c r="D104" s="132" t="s">
        <v>194</v>
      </c>
      <c r="E104" s="133"/>
      <c r="F104" s="133"/>
      <c r="G104" s="133"/>
      <c r="H104" s="133"/>
      <c r="I104" s="133"/>
      <c r="J104" s="134" t="n">
        <f aca="false">J290</f>
        <v>2372.84</v>
      </c>
      <c r="L104" s="131"/>
    </row>
    <row r="105" s="125" customFormat="true" ht="24.95" hidden="false" customHeight="true" outlineLevel="0" collapsed="false">
      <c r="B105" s="126"/>
      <c r="D105" s="127" t="s">
        <v>337</v>
      </c>
      <c r="E105" s="128"/>
      <c r="F105" s="128"/>
      <c r="G105" s="128"/>
      <c r="H105" s="128"/>
      <c r="I105" s="128"/>
      <c r="J105" s="129" t="n">
        <f aca="false">J292</f>
        <v>7000</v>
      </c>
      <c r="L105" s="126"/>
    </row>
    <row r="106" s="130" customFormat="true" ht="19.95" hidden="false" customHeight="true" outlineLevel="0" collapsed="false">
      <c r="B106" s="131"/>
      <c r="D106" s="132" t="s">
        <v>338</v>
      </c>
      <c r="E106" s="133"/>
      <c r="F106" s="133"/>
      <c r="G106" s="133"/>
      <c r="H106" s="133"/>
      <c r="I106" s="133"/>
      <c r="J106" s="134" t="n">
        <f aca="false">J293</f>
        <v>7000</v>
      </c>
      <c r="L106" s="131"/>
    </row>
    <row r="107" s="22" customFormat="true" ht="21.85" hidden="false" customHeight="true" outlineLevel="0" collapsed="false">
      <c r="A107" s="17"/>
      <c r="B107" s="18"/>
      <c r="C107" s="17"/>
      <c r="D107" s="17"/>
      <c r="E107" s="17"/>
      <c r="F107" s="17"/>
      <c r="G107" s="17"/>
      <c r="H107" s="17"/>
      <c r="I107" s="17"/>
      <c r="J107" s="17"/>
      <c r="K107" s="17"/>
      <c r="L107" s="34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</row>
    <row r="108" customFormat="false" ht="6.95" hidden="false" customHeight="true" outlineLevel="0" collapsed="false">
      <c r="A108" s="17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34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</row>
    <row r="112" s="22" customFormat="true" ht="6.95" hidden="false" customHeight="true" outlineLevel="0" collapsed="false">
      <c r="A112" s="17"/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34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</row>
    <row r="113" customFormat="false" ht="24.95" hidden="false" customHeight="true" outlineLevel="0" collapsed="false">
      <c r="A113" s="17"/>
      <c r="B113" s="18"/>
      <c r="C113" s="7" t="s">
        <v>106</v>
      </c>
      <c r="D113" s="17"/>
      <c r="E113" s="17"/>
      <c r="F113" s="17"/>
      <c r="G113" s="17"/>
      <c r="H113" s="17"/>
      <c r="I113" s="17"/>
      <c r="J113" s="17"/>
      <c r="K113" s="17"/>
      <c r="L113" s="34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</row>
    <row r="114" customFormat="false" ht="6.95" hidden="false" customHeight="true" outlineLevel="0" collapsed="false">
      <c r="A114" s="17"/>
      <c r="B114" s="18"/>
      <c r="C114" s="17"/>
      <c r="D114" s="17"/>
      <c r="E114" s="17"/>
      <c r="F114" s="17"/>
      <c r="G114" s="17"/>
      <c r="H114" s="17"/>
      <c r="I114" s="17"/>
      <c r="J114" s="17"/>
      <c r="K114" s="17"/>
      <c r="L114" s="34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</row>
    <row r="115" customFormat="false" ht="12" hidden="false" customHeight="true" outlineLevel="0" collapsed="false">
      <c r="A115" s="17"/>
      <c r="B115" s="18"/>
      <c r="C115" s="13" t="s">
        <v>13</v>
      </c>
      <c r="D115" s="17"/>
      <c r="E115" s="17"/>
      <c r="F115" s="17"/>
      <c r="G115" s="17"/>
      <c r="H115" s="17"/>
      <c r="I115" s="17"/>
      <c r="J115" s="17"/>
      <c r="K115" s="17"/>
      <c r="L115" s="34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</row>
    <row r="116" customFormat="false" ht="25.5" hidden="false" customHeight="true" outlineLevel="0" collapsed="false">
      <c r="A116" s="17"/>
      <c r="B116" s="18"/>
      <c r="C116" s="17"/>
      <c r="D116" s="17"/>
      <c r="E116" s="101" t="str">
        <f aca="false">E7</f>
        <v>PD - Technická a dopravní  infrastruktura pro 36 RD Ježník III - nádrž A</v>
      </c>
      <c r="F116" s="101"/>
      <c r="G116" s="101"/>
      <c r="H116" s="101"/>
      <c r="I116" s="17"/>
      <c r="J116" s="17"/>
      <c r="K116" s="17"/>
      <c r="L116" s="34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</row>
    <row r="117" customFormat="false" ht="12" hidden="false" customHeight="true" outlineLevel="0" collapsed="false">
      <c r="A117" s="17"/>
      <c r="B117" s="18"/>
      <c r="C117" s="13" t="s">
        <v>97</v>
      </c>
      <c r="D117" s="17"/>
      <c r="E117" s="17"/>
      <c r="F117" s="17"/>
      <c r="G117" s="17"/>
      <c r="H117" s="17"/>
      <c r="I117" s="17"/>
      <c r="J117" s="17"/>
      <c r="K117" s="17"/>
      <c r="L117" s="34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</row>
    <row r="118" customFormat="false" ht="16.5" hidden="false" customHeight="true" outlineLevel="0" collapsed="false">
      <c r="A118" s="17"/>
      <c r="B118" s="18"/>
      <c r="C118" s="17"/>
      <c r="D118" s="17"/>
      <c r="E118" s="48" t="str">
        <f aca="false">E9</f>
        <v>045972_03 - 03_Vypouštěcí a napouštěcí zařízení</v>
      </c>
      <c r="F118" s="48"/>
      <c r="G118" s="48"/>
      <c r="H118" s="48"/>
      <c r="I118" s="17"/>
      <c r="J118" s="17"/>
      <c r="K118" s="17"/>
      <c r="L118" s="34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</row>
    <row r="119" customFormat="false" ht="6.95" hidden="false" customHeight="true" outlineLevel="0" collapsed="false">
      <c r="A119" s="17"/>
      <c r="B119" s="18"/>
      <c r="C119" s="17"/>
      <c r="D119" s="17"/>
      <c r="E119" s="17"/>
      <c r="F119" s="17"/>
      <c r="G119" s="17"/>
      <c r="H119" s="17"/>
      <c r="I119" s="17"/>
      <c r="J119" s="17"/>
      <c r="K119" s="17"/>
      <c r="L119" s="34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</row>
    <row r="120" customFormat="false" ht="12" hidden="false" customHeight="true" outlineLevel="0" collapsed="false">
      <c r="A120" s="17"/>
      <c r="B120" s="18"/>
      <c r="C120" s="13" t="s">
        <v>17</v>
      </c>
      <c r="D120" s="17"/>
      <c r="E120" s="17"/>
      <c r="F120" s="14" t="str">
        <f aca="false">F12</f>
        <v>Krnov</v>
      </c>
      <c r="G120" s="17"/>
      <c r="H120" s="17"/>
      <c r="I120" s="13" t="s">
        <v>19</v>
      </c>
      <c r="J120" s="102" t="str">
        <f aca="false">IF(J12="","",J12)</f>
        <v>24. 4. 2020</v>
      </c>
      <c r="K120" s="17"/>
      <c r="L120" s="34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</row>
    <row r="121" customFormat="false" ht="6.95" hidden="false" customHeight="true" outlineLevel="0" collapsed="false">
      <c r="A121" s="17"/>
      <c r="B121" s="18"/>
      <c r="C121" s="17"/>
      <c r="D121" s="17"/>
      <c r="E121" s="17"/>
      <c r="F121" s="17"/>
      <c r="G121" s="17"/>
      <c r="H121" s="17"/>
      <c r="I121" s="17"/>
      <c r="J121" s="17"/>
      <c r="K121" s="17"/>
      <c r="L121" s="34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</row>
    <row r="122" customFormat="false" ht="27.9" hidden="false" customHeight="true" outlineLevel="0" collapsed="false">
      <c r="A122" s="17"/>
      <c r="B122" s="18"/>
      <c r="C122" s="13" t="s">
        <v>21</v>
      </c>
      <c r="D122" s="17"/>
      <c r="E122" s="17"/>
      <c r="F122" s="14" t="str">
        <f aca="false">E15</f>
        <v>Město Krnov</v>
      </c>
      <c r="G122" s="17"/>
      <c r="H122" s="17"/>
      <c r="I122" s="13" t="s">
        <v>27</v>
      </c>
      <c r="J122" s="121" t="str">
        <f aca="false">E21</f>
        <v>Lesprojekt Krnov, s.r.o.</v>
      </c>
      <c r="K122" s="17"/>
      <c r="L122" s="34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</row>
    <row r="123" customFormat="false" ht="27.9" hidden="false" customHeight="true" outlineLevel="0" collapsed="false">
      <c r="A123" s="17"/>
      <c r="B123" s="18"/>
      <c r="C123" s="13" t="s">
        <v>25</v>
      </c>
      <c r="D123" s="17"/>
      <c r="E123" s="17"/>
      <c r="F123" s="14" t="str">
        <f aca="false">IF(E18="","",E18)</f>
        <v> </v>
      </c>
      <c r="G123" s="17"/>
      <c r="H123" s="17"/>
      <c r="I123" s="13" t="s">
        <v>30</v>
      </c>
      <c r="J123" s="121" t="str">
        <f aca="false">E24</f>
        <v>Ing. Vlasta Horáková</v>
      </c>
      <c r="K123" s="17"/>
      <c r="L123" s="34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</row>
    <row r="124" customFormat="false" ht="10.3" hidden="false" customHeight="true" outlineLevel="0" collapsed="false">
      <c r="A124" s="17"/>
      <c r="B124" s="18"/>
      <c r="C124" s="17"/>
      <c r="D124" s="17"/>
      <c r="E124" s="17"/>
      <c r="F124" s="17"/>
      <c r="G124" s="17"/>
      <c r="H124" s="17"/>
      <c r="I124" s="17"/>
      <c r="J124" s="17"/>
      <c r="K124" s="17"/>
      <c r="L124" s="34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</row>
    <row r="125" s="141" customFormat="true" ht="29.3" hidden="false" customHeight="true" outlineLevel="0" collapsed="false">
      <c r="A125" s="135"/>
      <c r="B125" s="136"/>
      <c r="C125" s="137" t="s">
        <v>107</v>
      </c>
      <c r="D125" s="138" t="s">
        <v>58</v>
      </c>
      <c r="E125" s="138" t="s">
        <v>54</v>
      </c>
      <c r="F125" s="138" t="s">
        <v>55</v>
      </c>
      <c r="G125" s="138" t="s">
        <v>108</v>
      </c>
      <c r="H125" s="138" t="s">
        <v>109</v>
      </c>
      <c r="I125" s="138" t="s">
        <v>110</v>
      </c>
      <c r="J125" s="138" t="s">
        <v>101</v>
      </c>
      <c r="K125" s="139" t="s">
        <v>111</v>
      </c>
      <c r="L125" s="140"/>
      <c r="M125" s="63"/>
      <c r="N125" s="64" t="s">
        <v>37</v>
      </c>
      <c r="O125" s="64" t="s">
        <v>112</v>
      </c>
      <c r="P125" s="64" t="s">
        <v>113</v>
      </c>
      <c r="Q125" s="64" t="s">
        <v>114</v>
      </c>
      <c r="R125" s="64" t="s">
        <v>115</v>
      </c>
      <c r="S125" s="64" t="s">
        <v>116</v>
      </c>
      <c r="T125" s="65" t="s">
        <v>117</v>
      </c>
      <c r="U125" s="135"/>
      <c r="V125" s="135"/>
      <c r="W125" s="135"/>
      <c r="X125" s="135"/>
      <c r="Y125" s="135"/>
      <c r="Z125" s="135"/>
      <c r="AA125" s="135"/>
      <c r="AB125" s="135"/>
      <c r="AC125" s="135"/>
      <c r="AD125" s="135"/>
      <c r="AE125" s="135"/>
    </row>
    <row r="126" s="22" customFormat="true" ht="22.8" hidden="false" customHeight="true" outlineLevel="0" collapsed="false">
      <c r="A126" s="17"/>
      <c r="B126" s="18"/>
      <c r="C126" s="71" t="s">
        <v>118</v>
      </c>
      <c r="D126" s="17"/>
      <c r="E126" s="17"/>
      <c r="F126" s="17"/>
      <c r="G126" s="17"/>
      <c r="H126" s="17"/>
      <c r="I126" s="17"/>
      <c r="J126" s="142" t="n">
        <f aca="false">BK126</f>
        <v>166500.85</v>
      </c>
      <c r="K126" s="17"/>
      <c r="L126" s="18"/>
      <c r="M126" s="66"/>
      <c r="N126" s="53"/>
      <c r="O126" s="67"/>
      <c r="P126" s="143" t="n">
        <f aca="false">P127+P292</f>
        <v>181.881634</v>
      </c>
      <c r="Q126" s="67"/>
      <c r="R126" s="143" t="n">
        <f aca="false">R127+R292</f>
        <v>7.50906338</v>
      </c>
      <c r="S126" s="67"/>
      <c r="T126" s="144" t="n">
        <f aca="false">T127+T292</f>
        <v>0</v>
      </c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T126" s="3" t="s">
        <v>72</v>
      </c>
      <c r="AU126" s="3" t="s">
        <v>103</v>
      </c>
      <c r="BK126" s="145" t="n">
        <f aca="false">BK127+BK292</f>
        <v>166500.85</v>
      </c>
    </row>
    <row r="127" s="146" customFormat="true" ht="25.9" hidden="false" customHeight="true" outlineLevel="0" collapsed="false">
      <c r="B127" s="147"/>
      <c r="D127" s="148" t="s">
        <v>72</v>
      </c>
      <c r="E127" s="149" t="s">
        <v>119</v>
      </c>
      <c r="F127" s="149" t="s">
        <v>120</v>
      </c>
      <c r="J127" s="150" t="n">
        <f aca="false">BK127</f>
        <v>159500.85</v>
      </c>
      <c r="L127" s="147"/>
      <c r="M127" s="151"/>
      <c r="N127" s="152"/>
      <c r="O127" s="152"/>
      <c r="P127" s="153" t="n">
        <f aca="false">P128+P187+P195+P243+P250+P261+P290</f>
        <v>181.881634</v>
      </c>
      <c r="Q127" s="152"/>
      <c r="R127" s="153" t="n">
        <f aca="false">R128+R187+R195+R243+R250+R261+R290</f>
        <v>7.50906338</v>
      </c>
      <c r="S127" s="152"/>
      <c r="T127" s="154" t="n">
        <f aca="false">T128+T187+T195+T243+T250+T261+T290</f>
        <v>0</v>
      </c>
      <c r="AR127" s="148" t="s">
        <v>81</v>
      </c>
      <c r="AT127" s="155" t="s">
        <v>72</v>
      </c>
      <c r="AU127" s="155" t="s">
        <v>73</v>
      </c>
      <c r="AY127" s="148" t="s">
        <v>121</v>
      </c>
      <c r="BK127" s="156" t="n">
        <f aca="false">BK128+BK187+BK195+BK243+BK250+BK261+BK290</f>
        <v>159500.85</v>
      </c>
    </row>
    <row r="128" customFormat="false" ht="22.8" hidden="false" customHeight="true" outlineLevel="0" collapsed="false">
      <c r="A128" s="146"/>
      <c r="B128" s="147"/>
      <c r="C128" s="146"/>
      <c r="D128" s="148" t="s">
        <v>72</v>
      </c>
      <c r="E128" s="157" t="s">
        <v>81</v>
      </c>
      <c r="F128" s="157" t="s">
        <v>122</v>
      </c>
      <c r="G128" s="146"/>
      <c r="H128" s="146"/>
      <c r="I128" s="146"/>
      <c r="J128" s="158" t="n">
        <f aca="false">BK128</f>
        <v>26377.8</v>
      </c>
      <c r="K128" s="146"/>
      <c r="L128" s="147"/>
      <c r="M128" s="151"/>
      <c r="N128" s="152"/>
      <c r="O128" s="152"/>
      <c r="P128" s="153" t="n">
        <f aca="false">SUM(P129:P186)</f>
        <v>77.20017</v>
      </c>
      <c r="Q128" s="152"/>
      <c r="R128" s="153" t="n">
        <f aca="false">SUM(R129:R186)</f>
        <v>4.8</v>
      </c>
      <c r="S128" s="152"/>
      <c r="T128" s="154" t="n">
        <f aca="false">SUM(T129:T186)</f>
        <v>0</v>
      </c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46"/>
      <c r="AR128" s="148" t="s">
        <v>81</v>
      </c>
      <c r="AT128" s="155" t="s">
        <v>72</v>
      </c>
      <c r="AU128" s="155" t="s">
        <v>81</v>
      </c>
      <c r="AY128" s="148" t="s">
        <v>121</v>
      </c>
      <c r="BK128" s="156" t="n">
        <f aca="false">SUM(BK129:BK186)</f>
        <v>26377.8</v>
      </c>
    </row>
    <row r="129" s="22" customFormat="true" ht="36" hidden="false" customHeight="true" outlineLevel="0" collapsed="false">
      <c r="A129" s="17"/>
      <c r="B129" s="159"/>
      <c r="C129" s="160" t="s">
        <v>81</v>
      </c>
      <c r="D129" s="160" t="s">
        <v>123</v>
      </c>
      <c r="E129" s="161" t="s">
        <v>339</v>
      </c>
      <c r="F129" s="162" t="s">
        <v>340</v>
      </c>
      <c r="G129" s="163" t="s">
        <v>197</v>
      </c>
      <c r="H129" s="164" t="n">
        <v>6.8</v>
      </c>
      <c r="I129" s="165" t="n">
        <v>665</v>
      </c>
      <c r="J129" s="165" t="n">
        <f aca="false">ROUND(I129*H129,2)</f>
        <v>4522</v>
      </c>
      <c r="K129" s="162" t="s">
        <v>127</v>
      </c>
      <c r="L129" s="18"/>
      <c r="M129" s="166"/>
      <c r="N129" s="167" t="s">
        <v>38</v>
      </c>
      <c r="O129" s="168" t="n">
        <v>2.249</v>
      </c>
      <c r="P129" s="168" t="n">
        <f aca="false">O129*H129</f>
        <v>15.2932</v>
      </c>
      <c r="Q129" s="168" t="n">
        <v>0</v>
      </c>
      <c r="R129" s="168" t="n">
        <f aca="false">Q129*H129</f>
        <v>0</v>
      </c>
      <c r="S129" s="168" t="n">
        <v>0</v>
      </c>
      <c r="T129" s="169" t="n">
        <f aca="false">S129*H129</f>
        <v>0</v>
      </c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R129" s="170" t="s">
        <v>128</v>
      </c>
      <c r="AT129" s="170" t="s">
        <v>123</v>
      </c>
      <c r="AU129" s="170" t="s">
        <v>83</v>
      </c>
      <c r="AY129" s="3" t="s">
        <v>121</v>
      </c>
      <c r="BE129" s="171" t="n">
        <f aca="false">IF(N129="základní",J129,0)</f>
        <v>4522</v>
      </c>
      <c r="BF129" s="171" t="n">
        <f aca="false">IF(N129="snížená",J129,0)</f>
        <v>0</v>
      </c>
      <c r="BG129" s="171" t="n">
        <f aca="false">IF(N129="zákl. přenesená",J129,0)</f>
        <v>0</v>
      </c>
      <c r="BH129" s="171" t="n">
        <f aca="false">IF(N129="sníž. přenesená",J129,0)</f>
        <v>0</v>
      </c>
      <c r="BI129" s="171" t="n">
        <f aca="false">IF(N129="nulová",J129,0)</f>
        <v>0</v>
      </c>
      <c r="BJ129" s="3" t="s">
        <v>81</v>
      </c>
      <c r="BK129" s="171" t="n">
        <f aca="false">ROUND(I129*H129,2)</f>
        <v>4522</v>
      </c>
      <c r="BL129" s="3" t="s">
        <v>128</v>
      </c>
      <c r="BM129" s="170" t="s">
        <v>341</v>
      </c>
    </row>
    <row r="130" s="187" customFormat="true" ht="12.8" hidden="false" customHeight="false" outlineLevel="0" collapsed="false">
      <c r="B130" s="188"/>
      <c r="D130" s="174" t="s">
        <v>130</v>
      </c>
      <c r="E130" s="189"/>
      <c r="F130" s="190" t="s">
        <v>342</v>
      </c>
      <c r="H130" s="189"/>
      <c r="L130" s="188"/>
      <c r="M130" s="191"/>
      <c r="N130" s="192"/>
      <c r="O130" s="192"/>
      <c r="P130" s="192"/>
      <c r="Q130" s="192"/>
      <c r="R130" s="192"/>
      <c r="S130" s="192"/>
      <c r="T130" s="193"/>
      <c r="AT130" s="189" t="s">
        <v>130</v>
      </c>
      <c r="AU130" s="189" t="s">
        <v>83</v>
      </c>
      <c r="AV130" s="187" t="s">
        <v>81</v>
      </c>
      <c r="AW130" s="187" t="s">
        <v>29</v>
      </c>
      <c r="AX130" s="187" t="s">
        <v>73</v>
      </c>
      <c r="AY130" s="189" t="s">
        <v>121</v>
      </c>
    </row>
    <row r="131" s="172" customFormat="true" ht="12.8" hidden="false" customHeight="false" outlineLevel="0" collapsed="false">
      <c r="B131" s="173"/>
      <c r="D131" s="174" t="s">
        <v>130</v>
      </c>
      <c r="E131" s="175"/>
      <c r="F131" s="176" t="s">
        <v>343</v>
      </c>
      <c r="H131" s="177" t="n">
        <v>5.12</v>
      </c>
      <c r="L131" s="173"/>
      <c r="M131" s="178"/>
      <c r="N131" s="179"/>
      <c r="O131" s="179"/>
      <c r="P131" s="179"/>
      <c r="Q131" s="179"/>
      <c r="R131" s="179"/>
      <c r="S131" s="179"/>
      <c r="T131" s="180"/>
      <c r="AT131" s="175" t="s">
        <v>130</v>
      </c>
      <c r="AU131" s="175" t="s">
        <v>83</v>
      </c>
      <c r="AV131" s="172" t="s">
        <v>83</v>
      </c>
      <c r="AW131" s="172" t="s">
        <v>29</v>
      </c>
      <c r="AX131" s="172" t="s">
        <v>73</v>
      </c>
      <c r="AY131" s="175" t="s">
        <v>121</v>
      </c>
    </row>
    <row r="132" s="172" customFormat="true" ht="12.8" hidden="false" customHeight="false" outlineLevel="0" collapsed="false">
      <c r="B132" s="173"/>
      <c r="D132" s="174" t="s">
        <v>130</v>
      </c>
      <c r="E132" s="175"/>
      <c r="F132" s="176" t="s">
        <v>344</v>
      </c>
      <c r="H132" s="177" t="n">
        <v>1.68</v>
      </c>
      <c r="L132" s="173"/>
      <c r="M132" s="178"/>
      <c r="N132" s="179"/>
      <c r="O132" s="179"/>
      <c r="P132" s="179"/>
      <c r="Q132" s="179"/>
      <c r="R132" s="179"/>
      <c r="S132" s="179"/>
      <c r="T132" s="180"/>
      <c r="AT132" s="175" t="s">
        <v>130</v>
      </c>
      <c r="AU132" s="175" t="s">
        <v>83</v>
      </c>
      <c r="AV132" s="172" t="s">
        <v>83</v>
      </c>
      <c r="AW132" s="172" t="s">
        <v>29</v>
      </c>
      <c r="AX132" s="172" t="s">
        <v>73</v>
      </c>
      <c r="AY132" s="175" t="s">
        <v>121</v>
      </c>
    </row>
    <row r="133" s="194" customFormat="true" ht="12.8" hidden="false" customHeight="false" outlineLevel="0" collapsed="false">
      <c r="B133" s="195"/>
      <c r="D133" s="174" t="s">
        <v>130</v>
      </c>
      <c r="E133" s="196"/>
      <c r="F133" s="197" t="s">
        <v>234</v>
      </c>
      <c r="H133" s="198" t="n">
        <v>6.8</v>
      </c>
      <c r="L133" s="195"/>
      <c r="M133" s="199"/>
      <c r="N133" s="200"/>
      <c r="O133" s="200"/>
      <c r="P133" s="200"/>
      <c r="Q133" s="200"/>
      <c r="R133" s="200"/>
      <c r="S133" s="200"/>
      <c r="T133" s="201"/>
      <c r="AT133" s="196" t="s">
        <v>130</v>
      </c>
      <c r="AU133" s="196" t="s">
        <v>83</v>
      </c>
      <c r="AV133" s="194" t="s">
        <v>128</v>
      </c>
      <c r="AW133" s="194" t="s">
        <v>29</v>
      </c>
      <c r="AX133" s="194" t="s">
        <v>81</v>
      </c>
      <c r="AY133" s="196" t="s">
        <v>121</v>
      </c>
    </row>
    <row r="134" s="22" customFormat="true" ht="36" hidden="false" customHeight="true" outlineLevel="0" collapsed="false">
      <c r="A134" s="17"/>
      <c r="B134" s="159"/>
      <c r="C134" s="160" t="s">
        <v>83</v>
      </c>
      <c r="D134" s="160" t="s">
        <v>123</v>
      </c>
      <c r="E134" s="161" t="s">
        <v>345</v>
      </c>
      <c r="F134" s="162" t="s">
        <v>346</v>
      </c>
      <c r="G134" s="163" t="s">
        <v>197</v>
      </c>
      <c r="H134" s="164" t="n">
        <v>34.19</v>
      </c>
      <c r="I134" s="165" t="n">
        <v>437</v>
      </c>
      <c r="J134" s="165" t="n">
        <f aca="false">ROUND(I134*H134,2)</f>
        <v>14941.03</v>
      </c>
      <c r="K134" s="162" t="s">
        <v>127</v>
      </c>
      <c r="L134" s="18"/>
      <c r="M134" s="166"/>
      <c r="N134" s="167" t="s">
        <v>38</v>
      </c>
      <c r="O134" s="168" t="n">
        <v>1.43</v>
      </c>
      <c r="P134" s="168" t="n">
        <f aca="false">O134*H134</f>
        <v>48.8917</v>
      </c>
      <c r="Q134" s="168" t="n">
        <v>0</v>
      </c>
      <c r="R134" s="168" t="n">
        <f aca="false">Q134*H134</f>
        <v>0</v>
      </c>
      <c r="S134" s="168" t="n">
        <v>0</v>
      </c>
      <c r="T134" s="169" t="n">
        <f aca="false">S134*H134</f>
        <v>0</v>
      </c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R134" s="170" t="s">
        <v>128</v>
      </c>
      <c r="AT134" s="170" t="s">
        <v>123</v>
      </c>
      <c r="AU134" s="170" t="s">
        <v>83</v>
      </c>
      <c r="AY134" s="3" t="s">
        <v>121</v>
      </c>
      <c r="BE134" s="171" t="n">
        <f aca="false">IF(N134="základní",J134,0)</f>
        <v>14941.03</v>
      </c>
      <c r="BF134" s="171" t="n">
        <f aca="false">IF(N134="snížená",J134,0)</f>
        <v>0</v>
      </c>
      <c r="BG134" s="171" t="n">
        <f aca="false">IF(N134="zákl. přenesená",J134,0)</f>
        <v>0</v>
      </c>
      <c r="BH134" s="171" t="n">
        <f aca="false">IF(N134="sníž. přenesená",J134,0)</f>
        <v>0</v>
      </c>
      <c r="BI134" s="171" t="n">
        <f aca="false">IF(N134="nulová",J134,0)</f>
        <v>0</v>
      </c>
      <c r="BJ134" s="3" t="s">
        <v>81</v>
      </c>
      <c r="BK134" s="171" t="n">
        <f aca="false">ROUND(I134*H134,2)</f>
        <v>14941.03</v>
      </c>
      <c r="BL134" s="3" t="s">
        <v>128</v>
      </c>
      <c r="BM134" s="170" t="s">
        <v>347</v>
      </c>
    </row>
    <row r="135" s="187" customFormat="true" ht="12.8" hidden="false" customHeight="false" outlineLevel="0" collapsed="false">
      <c r="B135" s="188"/>
      <c r="D135" s="174" t="s">
        <v>130</v>
      </c>
      <c r="E135" s="189"/>
      <c r="F135" s="190" t="s">
        <v>214</v>
      </c>
      <c r="H135" s="189"/>
      <c r="L135" s="188"/>
      <c r="M135" s="191"/>
      <c r="N135" s="192"/>
      <c r="O135" s="192"/>
      <c r="P135" s="192"/>
      <c r="Q135" s="192"/>
      <c r="R135" s="192"/>
      <c r="S135" s="192"/>
      <c r="T135" s="193"/>
      <c r="AT135" s="189" t="s">
        <v>130</v>
      </c>
      <c r="AU135" s="189" t="s">
        <v>83</v>
      </c>
      <c r="AV135" s="187" t="s">
        <v>81</v>
      </c>
      <c r="AW135" s="187" t="s">
        <v>29</v>
      </c>
      <c r="AX135" s="187" t="s">
        <v>73</v>
      </c>
      <c r="AY135" s="189" t="s">
        <v>121</v>
      </c>
    </row>
    <row r="136" s="172" customFormat="true" ht="12.8" hidden="false" customHeight="false" outlineLevel="0" collapsed="false">
      <c r="B136" s="173"/>
      <c r="D136" s="174" t="s">
        <v>130</v>
      </c>
      <c r="E136" s="175"/>
      <c r="F136" s="176" t="s">
        <v>348</v>
      </c>
      <c r="H136" s="177" t="n">
        <v>4.92</v>
      </c>
      <c r="L136" s="173"/>
      <c r="M136" s="178"/>
      <c r="N136" s="179"/>
      <c r="O136" s="179"/>
      <c r="P136" s="179"/>
      <c r="Q136" s="179"/>
      <c r="R136" s="179"/>
      <c r="S136" s="179"/>
      <c r="T136" s="180"/>
      <c r="AT136" s="175" t="s">
        <v>130</v>
      </c>
      <c r="AU136" s="175" t="s">
        <v>83</v>
      </c>
      <c r="AV136" s="172" t="s">
        <v>83</v>
      </c>
      <c r="AW136" s="172" t="s">
        <v>29</v>
      </c>
      <c r="AX136" s="172" t="s">
        <v>73</v>
      </c>
      <c r="AY136" s="175" t="s">
        <v>121</v>
      </c>
    </row>
    <row r="137" s="172" customFormat="true" ht="12.8" hidden="false" customHeight="false" outlineLevel="0" collapsed="false">
      <c r="B137" s="173"/>
      <c r="D137" s="174" t="s">
        <v>130</v>
      </c>
      <c r="E137" s="175"/>
      <c r="F137" s="176" t="s">
        <v>349</v>
      </c>
      <c r="H137" s="177" t="n">
        <v>21.38</v>
      </c>
      <c r="L137" s="173"/>
      <c r="M137" s="178"/>
      <c r="N137" s="179"/>
      <c r="O137" s="179"/>
      <c r="P137" s="179"/>
      <c r="Q137" s="179"/>
      <c r="R137" s="179"/>
      <c r="S137" s="179"/>
      <c r="T137" s="180"/>
      <c r="AT137" s="175" t="s">
        <v>130</v>
      </c>
      <c r="AU137" s="175" t="s">
        <v>83</v>
      </c>
      <c r="AV137" s="172" t="s">
        <v>83</v>
      </c>
      <c r="AW137" s="172" t="s">
        <v>29</v>
      </c>
      <c r="AX137" s="172" t="s">
        <v>73</v>
      </c>
      <c r="AY137" s="175" t="s">
        <v>121</v>
      </c>
    </row>
    <row r="138" s="172" customFormat="true" ht="12.8" hidden="false" customHeight="false" outlineLevel="0" collapsed="false">
      <c r="B138" s="173"/>
      <c r="D138" s="174" t="s">
        <v>130</v>
      </c>
      <c r="E138" s="175"/>
      <c r="F138" s="176" t="s">
        <v>350</v>
      </c>
      <c r="H138" s="177" t="n">
        <v>4.05</v>
      </c>
      <c r="L138" s="173"/>
      <c r="M138" s="178"/>
      <c r="N138" s="179"/>
      <c r="O138" s="179"/>
      <c r="P138" s="179"/>
      <c r="Q138" s="179"/>
      <c r="R138" s="179"/>
      <c r="S138" s="179"/>
      <c r="T138" s="180"/>
      <c r="AT138" s="175" t="s">
        <v>130</v>
      </c>
      <c r="AU138" s="175" t="s">
        <v>83</v>
      </c>
      <c r="AV138" s="172" t="s">
        <v>83</v>
      </c>
      <c r="AW138" s="172" t="s">
        <v>29</v>
      </c>
      <c r="AX138" s="172" t="s">
        <v>73</v>
      </c>
      <c r="AY138" s="175" t="s">
        <v>121</v>
      </c>
    </row>
    <row r="139" s="172" customFormat="true" ht="12.8" hidden="false" customHeight="false" outlineLevel="0" collapsed="false">
      <c r="B139" s="173"/>
      <c r="D139" s="174" t="s">
        <v>130</v>
      </c>
      <c r="E139" s="175"/>
      <c r="F139" s="176" t="s">
        <v>351</v>
      </c>
      <c r="H139" s="177" t="n">
        <v>3.84</v>
      </c>
      <c r="L139" s="173"/>
      <c r="M139" s="178"/>
      <c r="N139" s="179"/>
      <c r="O139" s="179"/>
      <c r="P139" s="179"/>
      <c r="Q139" s="179"/>
      <c r="R139" s="179"/>
      <c r="S139" s="179"/>
      <c r="T139" s="180"/>
      <c r="AT139" s="175" t="s">
        <v>130</v>
      </c>
      <c r="AU139" s="175" t="s">
        <v>83</v>
      </c>
      <c r="AV139" s="172" t="s">
        <v>83</v>
      </c>
      <c r="AW139" s="172" t="s">
        <v>29</v>
      </c>
      <c r="AX139" s="172" t="s">
        <v>73</v>
      </c>
      <c r="AY139" s="175" t="s">
        <v>121</v>
      </c>
    </row>
    <row r="140" s="194" customFormat="true" ht="12.8" hidden="false" customHeight="false" outlineLevel="0" collapsed="false">
      <c r="B140" s="195"/>
      <c r="D140" s="174" t="s">
        <v>130</v>
      </c>
      <c r="E140" s="196"/>
      <c r="F140" s="197" t="s">
        <v>234</v>
      </c>
      <c r="H140" s="198" t="n">
        <v>34.19</v>
      </c>
      <c r="L140" s="195"/>
      <c r="M140" s="199"/>
      <c r="N140" s="200"/>
      <c r="O140" s="200"/>
      <c r="P140" s="200"/>
      <c r="Q140" s="200"/>
      <c r="R140" s="200"/>
      <c r="S140" s="200"/>
      <c r="T140" s="201"/>
      <c r="AT140" s="196" t="s">
        <v>130</v>
      </c>
      <c r="AU140" s="196" t="s">
        <v>83</v>
      </c>
      <c r="AV140" s="194" t="s">
        <v>128</v>
      </c>
      <c r="AW140" s="194" t="s">
        <v>29</v>
      </c>
      <c r="AX140" s="194" t="s">
        <v>81</v>
      </c>
      <c r="AY140" s="196" t="s">
        <v>121</v>
      </c>
    </row>
    <row r="141" s="22" customFormat="true" ht="48" hidden="false" customHeight="true" outlineLevel="0" collapsed="false">
      <c r="A141" s="17"/>
      <c r="B141" s="159"/>
      <c r="C141" s="160" t="s">
        <v>137</v>
      </c>
      <c r="D141" s="160" t="s">
        <v>123</v>
      </c>
      <c r="E141" s="161" t="s">
        <v>216</v>
      </c>
      <c r="F141" s="162" t="s">
        <v>217</v>
      </c>
      <c r="G141" s="163" t="s">
        <v>197</v>
      </c>
      <c r="H141" s="164" t="n">
        <v>12.39</v>
      </c>
      <c r="I141" s="165" t="n">
        <v>39</v>
      </c>
      <c r="J141" s="165" t="n">
        <f aca="false">ROUND(I141*H141,2)</f>
        <v>483.21</v>
      </c>
      <c r="K141" s="162" t="s">
        <v>127</v>
      </c>
      <c r="L141" s="18"/>
      <c r="M141" s="166"/>
      <c r="N141" s="167" t="s">
        <v>38</v>
      </c>
      <c r="O141" s="168" t="n">
        <v>0.074</v>
      </c>
      <c r="P141" s="168" t="n">
        <f aca="false">O141*H141</f>
        <v>0.91686</v>
      </c>
      <c r="Q141" s="168" t="n">
        <v>0</v>
      </c>
      <c r="R141" s="168" t="n">
        <f aca="false">Q141*H141</f>
        <v>0</v>
      </c>
      <c r="S141" s="168" t="n">
        <v>0</v>
      </c>
      <c r="T141" s="169" t="n">
        <f aca="false">S141*H141</f>
        <v>0</v>
      </c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R141" s="170" t="s">
        <v>128</v>
      </c>
      <c r="AT141" s="170" t="s">
        <v>123</v>
      </c>
      <c r="AU141" s="170" t="s">
        <v>83</v>
      </c>
      <c r="AY141" s="3" t="s">
        <v>121</v>
      </c>
      <c r="BE141" s="171" t="n">
        <f aca="false">IF(N141="základní",J141,0)</f>
        <v>483.21</v>
      </c>
      <c r="BF141" s="171" t="n">
        <f aca="false">IF(N141="snížená",J141,0)</f>
        <v>0</v>
      </c>
      <c r="BG141" s="171" t="n">
        <f aca="false">IF(N141="zákl. přenesená",J141,0)</f>
        <v>0</v>
      </c>
      <c r="BH141" s="171" t="n">
        <f aca="false">IF(N141="sníž. přenesená",J141,0)</f>
        <v>0</v>
      </c>
      <c r="BI141" s="171" t="n">
        <f aca="false">IF(N141="nulová",J141,0)</f>
        <v>0</v>
      </c>
      <c r="BJ141" s="3" t="s">
        <v>81</v>
      </c>
      <c r="BK141" s="171" t="n">
        <f aca="false">ROUND(I141*H141,2)</f>
        <v>483.21</v>
      </c>
      <c r="BL141" s="3" t="s">
        <v>128</v>
      </c>
      <c r="BM141" s="170" t="s">
        <v>352</v>
      </c>
    </row>
    <row r="142" s="187" customFormat="true" ht="12.8" hidden="false" customHeight="false" outlineLevel="0" collapsed="false">
      <c r="B142" s="188"/>
      <c r="D142" s="174" t="s">
        <v>130</v>
      </c>
      <c r="E142" s="189"/>
      <c r="F142" s="190" t="s">
        <v>353</v>
      </c>
      <c r="H142" s="189"/>
      <c r="L142" s="188"/>
      <c r="M142" s="191"/>
      <c r="N142" s="192"/>
      <c r="O142" s="192"/>
      <c r="P142" s="192"/>
      <c r="Q142" s="192"/>
      <c r="R142" s="192"/>
      <c r="S142" s="192"/>
      <c r="T142" s="193"/>
      <c r="AT142" s="189" t="s">
        <v>130</v>
      </c>
      <c r="AU142" s="189" t="s">
        <v>83</v>
      </c>
      <c r="AV142" s="187" t="s">
        <v>81</v>
      </c>
      <c r="AW142" s="187" t="s">
        <v>29</v>
      </c>
      <c r="AX142" s="187" t="s">
        <v>73</v>
      </c>
      <c r="AY142" s="189" t="s">
        <v>121</v>
      </c>
    </row>
    <row r="143" s="187" customFormat="true" ht="12.8" hidden="false" customHeight="false" outlineLevel="0" collapsed="false">
      <c r="B143" s="188"/>
      <c r="D143" s="174" t="s">
        <v>130</v>
      </c>
      <c r="E143" s="189"/>
      <c r="F143" s="190" t="s">
        <v>354</v>
      </c>
      <c r="H143" s="189"/>
      <c r="L143" s="188"/>
      <c r="M143" s="191"/>
      <c r="N143" s="192"/>
      <c r="O143" s="192"/>
      <c r="P143" s="192"/>
      <c r="Q143" s="192"/>
      <c r="R143" s="192"/>
      <c r="S143" s="192"/>
      <c r="T143" s="193"/>
      <c r="AT143" s="189" t="s">
        <v>130</v>
      </c>
      <c r="AU143" s="189" t="s">
        <v>83</v>
      </c>
      <c r="AV143" s="187" t="s">
        <v>81</v>
      </c>
      <c r="AW143" s="187" t="s">
        <v>29</v>
      </c>
      <c r="AX143" s="187" t="s">
        <v>73</v>
      </c>
      <c r="AY143" s="189" t="s">
        <v>121</v>
      </c>
    </row>
    <row r="144" s="187" customFormat="true" ht="12.8" hidden="false" customHeight="false" outlineLevel="0" collapsed="false">
      <c r="B144" s="188"/>
      <c r="D144" s="174" t="s">
        <v>130</v>
      </c>
      <c r="E144" s="189"/>
      <c r="F144" s="190" t="s">
        <v>355</v>
      </c>
      <c r="H144" s="189"/>
      <c r="L144" s="188"/>
      <c r="M144" s="191"/>
      <c r="N144" s="192"/>
      <c r="O144" s="192"/>
      <c r="P144" s="192"/>
      <c r="Q144" s="192"/>
      <c r="R144" s="192"/>
      <c r="S144" s="192"/>
      <c r="T144" s="193"/>
      <c r="AT144" s="189" t="s">
        <v>130</v>
      </c>
      <c r="AU144" s="189" t="s">
        <v>83</v>
      </c>
      <c r="AV144" s="187" t="s">
        <v>81</v>
      </c>
      <c r="AW144" s="187" t="s">
        <v>29</v>
      </c>
      <c r="AX144" s="187" t="s">
        <v>73</v>
      </c>
      <c r="AY144" s="189" t="s">
        <v>121</v>
      </c>
    </row>
    <row r="145" s="172" customFormat="true" ht="12.8" hidden="false" customHeight="false" outlineLevel="0" collapsed="false">
      <c r="B145" s="173"/>
      <c r="D145" s="174" t="s">
        <v>130</v>
      </c>
      <c r="E145" s="175"/>
      <c r="F145" s="176" t="s">
        <v>356</v>
      </c>
      <c r="H145" s="177" t="n">
        <v>6.46</v>
      </c>
      <c r="L145" s="173"/>
      <c r="M145" s="178"/>
      <c r="N145" s="179"/>
      <c r="O145" s="179"/>
      <c r="P145" s="179"/>
      <c r="Q145" s="179"/>
      <c r="R145" s="179"/>
      <c r="S145" s="179"/>
      <c r="T145" s="180"/>
      <c r="AT145" s="175" t="s">
        <v>130</v>
      </c>
      <c r="AU145" s="175" t="s">
        <v>83</v>
      </c>
      <c r="AV145" s="172" t="s">
        <v>83</v>
      </c>
      <c r="AW145" s="172" t="s">
        <v>29</v>
      </c>
      <c r="AX145" s="172" t="s">
        <v>73</v>
      </c>
      <c r="AY145" s="175" t="s">
        <v>121</v>
      </c>
    </row>
    <row r="146" s="187" customFormat="true" ht="12.8" hidden="false" customHeight="false" outlineLevel="0" collapsed="false">
      <c r="B146" s="188"/>
      <c r="D146" s="174" t="s">
        <v>130</v>
      </c>
      <c r="E146" s="189"/>
      <c r="F146" s="190" t="s">
        <v>357</v>
      </c>
      <c r="H146" s="189"/>
      <c r="L146" s="188"/>
      <c r="M146" s="191"/>
      <c r="N146" s="192"/>
      <c r="O146" s="192"/>
      <c r="P146" s="192"/>
      <c r="Q146" s="192"/>
      <c r="R146" s="192"/>
      <c r="S146" s="192"/>
      <c r="T146" s="193"/>
      <c r="AT146" s="189" t="s">
        <v>130</v>
      </c>
      <c r="AU146" s="189" t="s">
        <v>83</v>
      </c>
      <c r="AV146" s="187" t="s">
        <v>81</v>
      </c>
      <c r="AW146" s="187" t="s">
        <v>29</v>
      </c>
      <c r="AX146" s="187" t="s">
        <v>73</v>
      </c>
      <c r="AY146" s="189" t="s">
        <v>121</v>
      </c>
    </row>
    <row r="147" s="172" customFormat="true" ht="12.8" hidden="false" customHeight="false" outlineLevel="0" collapsed="false">
      <c r="B147" s="173"/>
      <c r="D147" s="174" t="s">
        <v>130</v>
      </c>
      <c r="E147" s="175"/>
      <c r="F147" s="176" t="s">
        <v>358</v>
      </c>
      <c r="H147" s="177" t="n">
        <v>5.93</v>
      </c>
      <c r="L147" s="173"/>
      <c r="M147" s="178"/>
      <c r="N147" s="179"/>
      <c r="O147" s="179"/>
      <c r="P147" s="179"/>
      <c r="Q147" s="179"/>
      <c r="R147" s="179"/>
      <c r="S147" s="179"/>
      <c r="T147" s="180"/>
      <c r="AT147" s="175" t="s">
        <v>130</v>
      </c>
      <c r="AU147" s="175" t="s">
        <v>83</v>
      </c>
      <c r="AV147" s="172" t="s">
        <v>83</v>
      </c>
      <c r="AW147" s="172" t="s">
        <v>29</v>
      </c>
      <c r="AX147" s="172" t="s">
        <v>73</v>
      </c>
      <c r="AY147" s="175" t="s">
        <v>121</v>
      </c>
    </row>
    <row r="148" s="194" customFormat="true" ht="12.8" hidden="false" customHeight="false" outlineLevel="0" collapsed="false">
      <c r="B148" s="195"/>
      <c r="D148" s="174" t="s">
        <v>130</v>
      </c>
      <c r="E148" s="196"/>
      <c r="F148" s="197" t="s">
        <v>234</v>
      </c>
      <c r="H148" s="198" t="n">
        <v>12.39</v>
      </c>
      <c r="L148" s="195"/>
      <c r="M148" s="199"/>
      <c r="N148" s="200"/>
      <c r="O148" s="200"/>
      <c r="P148" s="200"/>
      <c r="Q148" s="200"/>
      <c r="R148" s="200"/>
      <c r="S148" s="200"/>
      <c r="T148" s="201"/>
      <c r="AT148" s="196" t="s">
        <v>130</v>
      </c>
      <c r="AU148" s="196" t="s">
        <v>83</v>
      </c>
      <c r="AV148" s="194" t="s">
        <v>128</v>
      </c>
      <c r="AW148" s="194" t="s">
        <v>29</v>
      </c>
      <c r="AX148" s="194" t="s">
        <v>81</v>
      </c>
      <c r="AY148" s="196" t="s">
        <v>121</v>
      </c>
    </row>
    <row r="149" s="22" customFormat="true" ht="60" hidden="false" customHeight="true" outlineLevel="0" collapsed="false">
      <c r="A149" s="17"/>
      <c r="B149" s="159"/>
      <c r="C149" s="160" t="s">
        <v>128</v>
      </c>
      <c r="D149" s="160" t="s">
        <v>123</v>
      </c>
      <c r="E149" s="161" t="s">
        <v>359</v>
      </c>
      <c r="F149" s="162" t="s">
        <v>360</v>
      </c>
      <c r="G149" s="163" t="s">
        <v>197</v>
      </c>
      <c r="H149" s="164" t="n">
        <v>5.93</v>
      </c>
      <c r="I149" s="165" t="n">
        <v>81.8</v>
      </c>
      <c r="J149" s="165" t="n">
        <f aca="false">ROUND(I149*H149,2)</f>
        <v>485.07</v>
      </c>
      <c r="K149" s="162" t="s">
        <v>127</v>
      </c>
      <c r="L149" s="18"/>
      <c r="M149" s="166"/>
      <c r="N149" s="167" t="s">
        <v>38</v>
      </c>
      <c r="O149" s="168" t="n">
        <v>0.062</v>
      </c>
      <c r="P149" s="168" t="n">
        <f aca="false">O149*H149</f>
        <v>0.36766</v>
      </c>
      <c r="Q149" s="168" t="n">
        <v>0</v>
      </c>
      <c r="R149" s="168" t="n">
        <f aca="false">Q149*H149</f>
        <v>0</v>
      </c>
      <c r="S149" s="168" t="n">
        <v>0</v>
      </c>
      <c r="T149" s="169" t="n">
        <f aca="false">S149*H149</f>
        <v>0</v>
      </c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R149" s="170" t="s">
        <v>128</v>
      </c>
      <c r="AT149" s="170" t="s">
        <v>123</v>
      </c>
      <c r="AU149" s="170" t="s">
        <v>83</v>
      </c>
      <c r="AY149" s="3" t="s">
        <v>121</v>
      </c>
      <c r="BE149" s="171" t="n">
        <f aca="false">IF(N149="základní",J149,0)</f>
        <v>485.07</v>
      </c>
      <c r="BF149" s="171" t="n">
        <f aca="false">IF(N149="snížená",J149,0)</f>
        <v>0</v>
      </c>
      <c r="BG149" s="171" t="n">
        <f aca="false">IF(N149="zákl. přenesená",J149,0)</f>
        <v>0</v>
      </c>
      <c r="BH149" s="171" t="n">
        <f aca="false">IF(N149="sníž. přenesená",J149,0)</f>
        <v>0</v>
      </c>
      <c r="BI149" s="171" t="n">
        <f aca="false">IF(N149="nulová",J149,0)</f>
        <v>0</v>
      </c>
      <c r="BJ149" s="3" t="s">
        <v>81</v>
      </c>
      <c r="BK149" s="171" t="n">
        <f aca="false">ROUND(I149*H149,2)</f>
        <v>485.07</v>
      </c>
      <c r="BL149" s="3" t="s">
        <v>128</v>
      </c>
      <c r="BM149" s="170" t="s">
        <v>361</v>
      </c>
    </row>
    <row r="150" s="187" customFormat="true" ht="12.8" hidden="false" customHeight="false" outlineLevel="0" collapsed="false">
      <c r="B150" s="188"/>
      <c r="D150" s="174" t="s">
        <v>130</v>
      </c>
      <c r="E150" s="189"/>
      <c r="F150" s="190" t="s">
        <v>362</v>
      </c>
      <c r="H150" s="189"/>
      <c r="L150" s="188"/>
      <c r="M150" s="191"/>
      <c r="N150" s="192"/>
      <c r="O150" s="192"/>
      <c r="P150" s="192"/>
      <c r="Q150" s="192"/>
      <c r="R150" s="192"/>
      <c r="S150" s="192"/>
      <c r="T150" s="193"/>
      <c r="AT150" s="189" t="s">
        <v>130</v>
      </c>
      <c r="AU150" s="189" t="s">
        <v>83</v>
      </c>
      <c r="AV150" s="187" t="s">
        <v>81</v>
      </c>
      <c r="AW150" s="187" t="s">
        <v>29</v>
      </c>
      <c r="AX150" s="187" t="s">
        <v>73</v>
      </c>
      <c r="AY150" s="189" t="s">
        <v>121</v>
      </c>
    </row>
    <row r="151" s="172" customFormat="true" ht="12.8" hidden="false" customHeight="false" outlineLevel="0" collapsed="false">
      <c r="B151" s="173"/>
      <c r="D151" s="174" t="s">
        <v>130</v>
      </c>
      <c r="E151" s="175"/>
      <c r="F151" s="176" t="s">
        <v>363</v>
      </c>
      <c r="H151" s="177" t="n">
        <v>5.39</v>
      </c>
      <c r="L151" s="173"/>
      <c r="M151" s="178"/>
      <c r="N151" s="179"/>
      <c r="O151" s="179"/>
      <c r="P151" s="179"/>
      <c r="Q151" s="179"/>
      <c r="R151" s="179"/>
      <c r="S151" s="179"/>
      <c r="T151" s="180"/>
      <c r="AT151" s="175" t="s">
        <v>130</v>
      </c>
      <c r="AU151" s="175" t="s">
        <v>83</v>
      </c>
      <c r="AV151" s="172" t="s">
        <v>83</v>
      </c>
      <c r="AW151" s="172" t="s">
        <v>29</v>
      </c>
      <c r="AX151" s="172" t="s">
        <v>73</v>
      </c>
      <c r="AY151" s="175" t="s">
        <v>121</v>
      </c>
    </row>
    <row r="152" s="187" customFormat="true" ht="12.8" hidden="false" customHeight="false" outlineLevel="0" collapsed="false">
      <c r="B152" s="188"/>
      <c r="D152" s="174" t="s">
        <v>130</v>
      </c>
      <c r="E152" s="189"/>
      <c r="F152" s="190" t="s">
        <v>364</v>
      </c>
      <c r="H152" s="189"/>
      <c r="L152" s="188"/>
      <c r="M152" s="191"/>
      <c r="N152" s="192"/>
      <c r="O152" s="192"/>
      <c r="P152" s="192"/>
      <c r="Q152" s="192"/>
      <c r="R152" s="192"/>
      <c r="S152" s="192"/>
      <c r="T152" s="193"/>
      <c r="AT152" s="189" t="s">
        <v>130</v>
      </c>
      <c r="AU152" s="189" t="s">
        <v>83</v>
      </c>
      <c r="AV152" s="187" t="s">
        <v>81</v>
      </c>
      <c r="AW152" s="187" t="s">
        <v>29</v>
      </c>
      <c r="AX152" s="187" t="s">
        <v>73</v>
      </c>
      <c r="AY152" s="189" t="s">
        <v>121</v>
      </c>
    </row>
    <row r="153" s="172" customFormat="true" ht="12.8" hidden="false" customHeight="false" outlineLevel="0" collapsed="false">
      <c r="B153" s="173"/>
      <c r="D153" s="174" t="s">
        <v>130</v>
      </c>
      <c r="E153" s="175"/>
      <c r="F153" s="176" t="s">
        <v>365</v>
      </c>
      <c r="H153" s="177" t="n">
        <v>0.54</v>
      </c>
      <c r="L153" s="173"/>
      <c r="M153" s="178"/>
      <c r="N153" s="179"/>
      <c r="O153" s="179"/>
      <c r="P153" s="179"/>
      <c r="Q153" s="179"/>
      <c r="R153" s="179"/>
      <c r="S153" s="179"/>
      <c r="T153" s="180"/>
      <c r="AT153" s="175" t="s">
        <v>130</v>
      </c>
      <c r="AU153" s="175" t="s">
        <v>83</v>
      </c>
      <c r="AV153" s="172" t="s">
        <v>83</v>
      </c>
      <c r="AW153" s="172" t="s">
        <v>29</v>
      </c>
      <c r="AX153" s="172" t="s">
        <v>73</v>
      </c>
      <c r="AY153" s="175" t="s">
        <v>121</v>
      </c>
    </row>
    <row r="154" s="194" customFormat="true" ht="12.8" hidden="false" customHeight="false" outlineLevel="0" collapsed="false">
      <c r="B154" s="195"/>
      <c r="D154" s="174" t="s">
        <v>130</v>
      </c>
      <c r="E154" s="196"/>
      <c r="F154" s="197" t="s">
        <v>234</v>
      </c>
      <c r="H154" s="198" t="n">
        <v>5.93</v>
      </c>
      <c r="L154" s="195"/>
      <c r="M154" s="199"/>
      <c r="N154" s="200"/>
      <c r="O154" s="200"/>
      <c r="P154" s="200"/>
      <c r="Q154" s="200"/>
      <c r="R154" s="200"/>
      <c r="S154" s="200"/>
      <c r="T154" s="201"/>
      <c r="AT154" s="196" t="s">
        <v>130</v>
      </c>
      <c r="AU154" s="196" t="s">
        <v>83</v>
      </c>
      <c r="AV154" s="194" t="s">
        <v>128</v>
      </c>
      <c r="AW154" s="194" t="s">
        <v>29</v>
      </c>
      <c r="AX154" s="194" t="s">
        <v>81</v>
      </c>
      <c r="AY154" s="196" t="s">
        <v>121</v>
      </c>
    </row>
    <row r="155" s="22" customFormat="true" ht="36" hidden="false" customHeight="true" outlineLevel="0" collapsed="false">
      <c r="A155" s="17"/>
      <c r="B155" s="159"/>
      <c r="C155" s="160" t="s">
        <v>146</v>
      </c>
      <c r="D155" s="160" t="s">
        <v>123</v>
      </c>
      <c r="E155" s="161" t="s">
        <v>366</v>
      </c>
      <c r="F155" s="162" t="s">
        <v>367</v>
      </c>
      <c r="G155" s="163" t="s">
        <v>197</v>
      </c>
      <c r="H155" s="164" t="n">
        <v>14.85</v>
      </c>
      <c r="I155" s="165" t="n">
        <v>96.9</v>
      </c>
      <c r="J155" s="165" t="n">
        <f aca="false">ROUND(I155*H155,2)</f>
        <v>1438.97</v>
      </c>
      <c r="K155" s="162" t="s">
        <v>127</v>
      </c>
      <c r="L155" s="18"/>
      <c r="M155" s="166"/>
      <c r="N155" s="167" t="s">
        <v>38</v>
      </c>
      <c r="O155" s="168" t="n">
        <v>0.299</v>
      </c>
      <c r="P155" s="168" t="n">
        <f aca="false">O155*H155</f>
        <v>4.44015</v>
      </c>
      <c r="Q155" s="168" t="n">
        <v>0</v>
      </c>
      <c r="R155" s="168" t="n">
        <f aca="false">Q155*H155</f>
        <v>0</v>
      </c>
      <c r="S155" s="168" t="n">
        <v>0</v>
      </c>
      <c r="T155" s="169" t="n">
        <f aca="false">S155*H155</f>
        <v>0</v>
      </c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R155" s="170" t="s">
        <v>128</v>
      </c>
      <c r="AT155" s="170" t="s">
        <v>123</v>
      </c>
      <c r="AU155" s="170" t="s">
        <v>83</v>
      </c>
      <c r="AY155" s="3" t="s">
        <v>121</v>
      </c>
      <c r="BE155" s="171" t="n">
        <f aca="false">IF(N155="základní",J155,0)</f>
        <v>1438.97</v>
      </c>
      <c r="BF155" s="171" t="n">
        <f aca="false">IF(N155="snížená",J155,0)</f>
        <v>0</v>
      </c>
      <c r="BG155" s="171" t="n">
        <f aca="false">IF(N155="zákl. přenesená",J155,0)</f>
        <v>0</v>
      </c>
      <c r="BH155" s="171" t="n">
        <f aca="false">IF(N155="sníž. přenesená",J155,0)</f>
        <v>0</v>
      </c>
      <c r="BI155" s="171" t="n">
        <f aca="false">IF(N155="nulová",J155,0)</f>
        <v>0</v>
      </c>
      <c r="BJ155" s="3" t="s">
        <v>81</v>
      </c>
      <c r="BK155" s="171" t="n">
        <f aca="false">ROUND(I155*H155,2)</f>
        <v>1438.97</v>
      </c>
      <c r="BL155" s="3" t="s">
        <v>128</v>
      </c>
      <c r="BM155" s="170" t="s">
        <v>368</v>
      </c>
    </row>
    <row r="156" s="187" customFormat="true" ht="12.8" hidden="false" customHeight="false" outlineLevel="0" collapsed="false">
      <c r="B156" s="188"/>
      <c r="D156" s="174" t="s">
        <v>130</v>
      </c>
      <c r="E156" s="189"/>
      <c r="F156" s="190" t="s">
        <v>369</v>
      </c>
      <c r="H156" s="189"/>
      <c r="L156" s="188"/>
      <c r="M156" s="191"/>
      <c r="N156" s="192"/>
      <c r="O156" s="192"/>
      <c r="P156" s="192"/>
      <c r="Q156" s="192"/>
      <c r="R156" s="192"/>
      <c r="S156" s="192"/>
      <c r="T156" s="193"/>
      <c r="AT156" s="189" t="s">
        <v>130</v>
      </c>
      <c r="AU156" s="189" t="s">
        <v>83</v>
      </c>
      <c r="AV156" s="187" t="s">
        <v>81</v>
      </c>
      <c r="AW156" s="187" t="s">
        <v>29</v>
      </c>
      <c r="AX156" s="187" t="s">
        <v>73</v>
      </c>
      <c r="AY156" s="189" t="s">
        <v>121</v>
      </c>
    </row>
    <row r="157" s="187" customFormat="true" ht="12.8" hidden="false" customHeight="false" outlineLevel="0" collapsed="false">
      <c r="B157" s="188"/>
      <c r="D157" s="174" t="s">
        <v>130</v>
      </c>
      <c r="E157" s="189"/>
      <c r="F157" s="190" t="s">
        <v>370</v>
      </c>
      <c r="H157" s="189"/>
      <c r="L157" s="188"/>
      <c r="M157" s="191"/>
      <c r="N157" s="192"/>
      <c r="O157" s="192"/>
      <c r="P157" s="192"/>
      <c r="Q157" s="192"/>
      <c r="R157" s="192"/>
      <c r="S157" s="192"/>
      <c r="T157" s="193"/>
      <c r="AT157" s="189" t="s">
        <v>130</v>
      </c>
      <c r="AU157" s="189" t="s">
        <v>83</v>
      </c>
      <c r="AV157" s="187" t="s">
        <v>81</v>
      </c>
      <c r="AW157" s="187" t="s">
        <v>29</v>
      </c>
      <c r="AX157" s="187" t="s">
        <v>73</v>
      </c>
      <c r="AY157" s="189" t="s">
        <v>121</v>
      </c>
    </row>
    <row r="158" s="172" customFormat="true" ht="12.8" hidden="false" customHeight="false" outlineLevel="0" collapsed="false">
      <c r="B158" s="173"/>
      <c r="D158" s="174" t="s">
        <v>130</v>
      </c>
      <c r="E158" s="175"/>
      <c r="F158" s="176" t="s">
        <v>371</v>
      </c>
      <c r="H158" s="177" t="n">
        <v>2.83</v>
      </c>
      <c r="L158" s="173"/>
      <c r="M158" s="178"/>
      <c r="N158" s="179"/>
      <c r="O158" s="179"/>
      <c r="P158" s="179"/>
      <c r="Q158" s="179"/>
      <c r="R158" s="179"/>
      <c r="S158" s="179"/>
      <c r="T158" s="180"/>
      <c r="AT158" s="175" t="s">
        <v>130</v>
      </c>
      <c r="AU158" s="175" t="s">
        <v>83</v>
      </c>
      <c r="AV158" s="172" t="s">
        <v>83</v>
      </c>
      <c r="AW158" s="172" t="s">
        <v>29</v>
      </c>
      <c r="AX158" s="172" t="s">
        <v>73</v>
      </c>
      <c r="AY158" s="175" t="s">
        <v>121</v>
      </c>
    </row>
    <row r="159" s="172" customFormat="true" ht="12.8" hidden="false" customHeight="false" outlineLevel="0" collapsed="false">
      <c r="B159" s="173"/>
      <c r="D159" s="174" t="s">
        <v>130</v>
      </c>
      <c r="E159" s="175"/>
      <c r="F159" s="176" t="s">
        <v>372</v>
      </c>
      <c r="H159" s="177" t="n">
        <v>2.84</v>
      </c>
      <c r="L159" s="173"/>
      <c r="M159" s="178"/>
      <c r="N159" s="179"/>
      <c r="O159" s="179"/>
      <c r="P159" s="179"/>
      <c r="Q159" s="179"/>
      <c r="R159" s="179"/>
      <c r="S159" s="179"/>
      <c r="T159" s="180"/>
      <c r="AT159" s="175" t="s">
        <v>130</v>
      </c>
      <c r="AU159" s="175" t="s">
        <v>83</v>
      </c>
      <c r="AV159" s="172" t="s">
        <v>83</v>
      </c>
      <c r="AW159" s="172" t="s">
        <v>29</v>
      </c>
      <c r="AX159" s="172" t="s">
        <v>73</v>
      </c>
      <c r="AY159" s="175" t="s">
        <v>121</v>
      </c>
    </row>
    <row r="160" s="187" customFormat="true" ht="12.8" hidden="false" customHeight="false" outlineLevel="0" collapsed="false">
      <c r="B160" s="188"/>
      <c r="D160" s="174" t="s">
        <v>130</v>
      </c>
      <c r="E160" s="189"/>
      <c r="F160" s="190" t="s">
        <v>373</v>
      </c>
      <c r="H160" s="189"/>
      <c r="L160" s="188"/>
      <c r="M160" s="191"/>
      <c r="N160" s="192"/>
      <c r="O160" s="192"/>
      <c r="P160" s="192"/>
      <c r="Q160" s="192"/>
      <c r="R160" s="192"/>
      <c r="S160" s="192"/>
      <c r="T160" s="193"/>
      <c r="AT160" s="189" t="s">
        <v>130</v>
      </c>
      <c r="AU160" s="189" t="s">
        <v>83</v>
      </c>
      <c r="AV160" s="187" t="s">
        <v>81</v>
      </c>
      <c r="AW160" s="187" t="s">
        <v>29</v>
      </c>
      <c r="AX160" s="187" t="s">
        <v>73</v>
      </c>
      <c r="AY160" s="189" t="s">
        <v>121</v>
      </c>
    </row>
    <row r="161" s="187" customFormat="true" ht="12.8" hidden="false" customHeight="false" outlineLevel="0" collapsed="false">
      <c r="B161" s="188"/>
      <c r="D161" s="174" t="s">
        <v>130</v>
      </c>
      <c r="E161" s="189"/>
      <c r="F161" s="190" t="s">
        <v>374</v>
      </c>
      <c r="H161" s="189"/>
      <c r="L161" s="188"/>
      <c r="M161" s="191"/>
      <c r="N161" s="192"/>
      <c r="O161" s="192"/>
      <c r="P161" s="192"/>
      <c r="Q161" s="192"/>
      <c r="R161" s="192"/>
      <c r="S161" s="192"/>
      <c r="T161" s="193"/>
      <c r="AT161" s="189" t="s">
        <v>130</v>
      </c>
      <c r="AU161" s="189" t="s">
        <v>83</v>
      </c>
      <c r="AV161" s="187" t="s">
        <v>81</v>
      </c>
      <c r="AW161" s="187" t="s">
        <v>29</v>
      </c>
      <c r="AX161" s="187" t="s">
        <v>73</v>
      </c>
      <c r="AY161" s="189" t="s">
        <v>121</v>
      </c>
    </row>
    <row r="162" s="172" customFormat="true" ht="12.8" hidden="false" customHeight="false" outlineLevel="0" collapsed="false">
      <c r="B162" s="173"/>
      <c r="D162" s="174" t="s">
        <v>130</v>
      </c>
      <c r="E162" s="175"/>
      <c r="F162" s="176" t="s">
        <v>375</v>
      </c>
      <c r="H162" s="177" t="n">
        <v>3.2</v>
      </c>
      <c r="L162" s="173"/>
      <c r="M162" s="178"/>
      <c r="N162" s="179"/>
      <c r="O162" s="179"/>
      <c r="P162" s="179"/>
      <c r="Q162" s="179"/>
      <c r="R162" s="179"/>
      <c r="S162" s="179"/>
      <c r="T162" s="180"/>
      <c r="AT162" s="175" t="s">
        <v>130</v>
      </c>
      <c r="AU162" s="175" t="s">
        <v>83</v>
      </c>
      <c r="AV162" s="172" t="s">
        <v>83</v>
      </c>
      <c r="AW162" s="172" t="s">
        <v>29</v>
      </c>
      <c r="AX162" s="172" t="s">
        <v>73</v>
      </c>
      <c r="AY162" s="175" t="s">
        <v>121</v>
      </c>
    </row>
    <row r="163" s="187" customFormat="true" ht="12.8" hidden="false" customHeight="false" outlineLevel="0" collapsed="false">
      <c r="B163" s="188"/>
      <c r="D163" s="174" t="s">
        <v>130</v>
      </c>
      <c r="E163" s="189"/>
      <c r="F163" s="190" t="s">
        <v>376</v>
      </c>
      <c r="H163" s="189"/>
      <c r="L163" s="188"/>
      <c r="M163" s="191"/>
      <c r="N163" s="192"/>
      <c r="O163" s="192"/>
      <c r="P163" s="192"/>
      <c r="Q163" s="192"/>
      <c r="R163" s="192"/>
      <c r="S163" s="192"/>
      <c r="T163" s="193"/>
      <c r="AT163" s="189" t="s">
        <v>130</v>
      </c>
      <c r="AU163" s="189" t="s">
        <v>83</v>
      </c>
      <c r="AV163" s="187" t="s">
        <v>81</v>
      </c>
      <c r="AW163" s="187" t="s">
        <v>29</v>
      </c>
      <c r="AX163" s="187" t="s">
        <v>73</v>
      </c>
      <c r="AY163" s="189" t="s">
        <v>121</v>
      </c>
    </row>
    <row r="164" s="187" customFormat="true" ht="12.8" hidden="false" customHeight="false" outlineLevel="0" collapsed="false">
      <c r="B164" s="188"/>
      <c r="D164" s="174" t="s">
        <v>130</v>
      </c>
      <c r="E164" s="189"/>
      <c r="F164" s="190" t="s">
        <v>377</v>
      </c>
      <c r="H164" s="189"/>
      <c r="L164" s="188"/>
      <c r="M164" s="191"/>
      <c r="N164" s="192"/>
      <c r="O164" s="192"/>
      <c r="P164" s="192"/>
      <c r="Q164" s="192"/>
      <c r="R164" s="192"/>
      <c r="S164" s="192"/>
      <c r="T164" s="193"/>
      <c r="AT164" s="189" t="s">
        <v>130</v>
      </c>
      <c r="AU164" s="189" t="s">
        <v>83</v>
      </c>
      <c r="AV164" s="187" t="s">
        <v>81</v>
      </c>
      <c r="AW164" s="187" t="s">
        <v>29</v>
      </c>
      <c r="AX164" s="187" t="s">
        <v>73</v>
      </c>
      <c r="AY164" s="189" t="s">
        <v>121</v>
      </c>
    </row>
    <row r="165" s="172" customFormat="true" ht="12.8" hidden="false" customHeight="false" outlineLevel="0" collapsed="false">
      <c r="B165" s="173"/>
      <c r="D165" s="174" t="s">
        <v>130</v>
      </c>
      <c r="E165" s="175"/>
      <c r="F165" s="176" t="s">
        <v>378</v>
      </c>
      <c r="H165" s="177" t="n">
        <v>0.59</v>
      </c>
      <c r="L165" s="173"/>
      <c r="M165" s="178"/>
      <c r="N165" s="179"/>
      <c r="O165" s="179"/>
      <c r="P165" s="179"/>
      <c r="Q165" s="179"/>
      <c r="R165" s="179"/>
      <c r="S165" s="179"/>
      <c r="T165" s="180"/>
      <c r="AT165" s="175" t="s">
        <v>130</v>
      </c>
      <c r="AU165" s="175" t="s">
        <v>83</v>
      </c>
      <c r="AV165" s="172" t="s">
        <v>83</v>
      </c>
      <c r="AW165" s="172" t="s">
        <v>29</v>
      </c>
      <c r="AX165" s="172" t="s">
        <v>73</v>
      </c>
      <c r="AY165" s="175" t="s">
        <v>121</v>
      </c>
    </row>
    <row r="166" s="172" customFormat="true" ht="12.8" hidden="false" customHeight="false" outlineLevel="0" collapsed="false">
      <c r="B166" s="173"/>
      <c r="D166" s="174" t="s">
        <v>130</v>
      </c>
      <c r="E166" s="175"/>
      <c r="F166" s="176" t="s">
        <v>379</v>
      </c>
      <c r="H166" s="177" t="n">
        <v>5.39</v>
      </c>
      <c r="L166" s="173"/>
      <c r="M166" s="178"/>
      <c r="N166" s="179"/>
      <c r="O166" s="179"/>
      <c r="P166" s="179"/>
      <c r="Q166" s="179"/>
      <c r="R166" s="179"/>
      <c r="S166" s="179"/>
      <c r="T166" s="180"/>
      <c r="AT166" s="175" t="s">
        <v>130</v>
      </c>
      <c r="AU166" s="175" t="s">
        <v>83</v>
      </c>
      <c r="AV166" s="172" t="s">
        <v>83</v>
      </c>
      <c r="AW166" s="172" t="s">
        <v>29</v>
      </c>
      <c r="AX166" s="172" t="s">
        <v>73</v>
      </c>
      <c r="AY166" s="175" t="s">
        <v>121</v>
      </c>
    </row>
    <row r="167" s="194" customFormat="true" ht="12.8" hidden="false" customHeight="false" outlineLevel="0" collapsed="false">
      <c r="B167" s="195"/>
      <c r="D167" s="174" t="s">
        <v>130</v>
      </c>
      <c r="E167" s="196"/>
      <c r="F167" s="197" t="s">
        <v>234</v>
      </c>
      <c r="H167" s="198" t="n">
        <v>14.85</v>
      </c>
      <c r="L167" s="195"/>
      <c r="M167" s="199"/>
      <c r="N167" s="200"/>
      <c r="O167" s="200"/>
      <c r="P167" s="200"/>
      <c r="Q167" s="200"/>
      <c r="R167" s="200"/>
      <c r="S167" s="200"/>
      <c r="T167" s="201"/>
      <c r="AT167" s="196" t="s">
        <v>130</v>
      </c>
      <c r="AU167" s="196" t="s">
        <v>83</v>
      </c>
      <c r="AV167" s="194" t="s">
        <v>128</v>
      </c>
      <c r="AW167" s="194" t="s">
        <v>29</v>
      </c>
      <c r="AX167" s="194" t="s">
        <v>81</v>
      </c>
      <c r="AY167" s="196" t="s">
        <v>121</v>
      </c>
    </row>
    <row r="168" s="22" customFormat="true" ht="60" hidden="false" customHeight="true" outlineLevel="0" collapsed="false">
      <c r="A168" s="17"/>
      <c r="B168" s="159"/>
      <c r="C168" s="160" t="s">
        <v>150</v>
      </c>
      <c r="D168" s="160" t="s">
        <v>123</v>
      </c>
      <c r="E168" s="161" t="s">
        <v>380</v>
      </c>
      <c r="F168" s="162" t="s">
        <v>381</v>
      </c>
      <c r="G168" s="163" t="s">
        <v>197</v>
      </c>
      <c r="H168" s="164" t="n">
        <v>1.64</v>
      </c>
      <c r="I168" s="165" t="n">
        <v>414</v>
      </c>
      <c r="J168" s="165" t="n">
        <f aca="false">ROUND(I168*H168,2)</f>
        <v>678.96</v>
      </c>
      <c r="K168" s="162" t="s">
        <v>127</v>
      </c>
      <c r="L168" s="18"/>
      <c r="M168" s="166"/>
      <c r="N168" s="167" t="s">
        <v>38</v>
      </c>
      <c r="O168" s="168" t="n">
        <v>1.5</v>
      </c>
      <c r="P168" s="168" t="n">
        <f aca="false">O168*H168</f>
        <v>2.46</v>
      </c>
      <c r="Q168" s="168" t="n">
        <v>0</v>
      </c>
      <c r="R168" s="168" t="n">
        <f aca="false">Q168*H168</f>
        <v>0</v>
      </c>
      <c r="S168" s="168" t="n">
        <v>0</v>
      </c>
      <c r="T168" s="169" t="n">
        <f aca="false">S168*H168</f>
        <v>0</v>
      </c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  <c r="AE168" s="17"/>
      <c r="AR168" s="170" t="s">
        <v>128</v>
      </c>
      <c r="AT168" s="170" t="s">
        <v>123</v>
      </c>
      <c r="AU168" s="170" t="s">
        <v>83</v>
      </c>
      <c r="AY168" s="3" t="s">
        <v>121</v>
      </c>
      <c r="BE168" s="171" t="n">
        <f aca="false">IF(N168="základní",J168,0)</f>
        <v>678.96</v>
      </c>
      <c r="BF168" s="171" t="n">
        <f aca="false">IF(N168="snížená",J168,0)</f>
        <v>0</v>
      </c>
      <c r="BG168" s="171" t="n">
        <f aca="false">IF(N168="zákl. přenesená",J168,0)</f>
        <v>0</v>
      </c>
      <c r="BH168" s="171" t="n">
        <f aca="false">IF(N168="sníž. přenesená",J168,0)</f>
        <v>0</v>
      </c>
      <c r="BI168" s="171" t="n">
        <f aca="false">IF(N168="nulová",J168,0)</f>
        <v>0</v>
      </c>
      <c r="BJ168" s="3" t="s">
        <v>81</v>
      </c>
      <c r="BK168" s="171" t="n">
        <f aca="false">ROUND(I168*H168,2)</f>
        <v>678.96</v>
      </c>
      <c r="BL168" s="3" t="s">
        <v>128</v>
      </c>
      <c r="BM168" s="170" t="s">
        <v>382</v>
      </c>
    </row>
    <row r="169" s="187" customFormat="true" ht="12.8" hidden="false" customHeight="false" outlineLevel="0" collapsed="false">
      <c r="B169" s="188"/>
      <c r="D169" s="174" t="s">
        <v>130</v>
      </c>
      <c r="E169" s="189"/>
      <c r="F169" s="190" t="s">
        <v>383</v>
      </c>
      <c r="H169" s="189"/>
      <c r="L169" s="188"/>
      <c r="M169" s="191"/>
      <c r="N169" s="192"/>
      <c r="O169" s="192"/>
      <c r="P169" s="192"/>
      <c r="Q169" s="192"/>
      <c r="R169" s="192"/>
      <c r="S169" s="192"/>
      <c r="T169" s="193"/>
      <c r="AT169" s="189" t="s">
        <v>130</v>
      </c>
      <c r="AU169" s="189" t="s">
        <v>83</v>
      </c>
      <c r="AV169" s="187" t="s">
        <v>81</v>
      </c>
      <c r="AW169" s="187" t="s">
        <v>29</v>
      </c>
      <c r="AX169" s="187" t="s">
        <v>73</v>
      </c>
      <c r="AY169" s="189" t="s">
        <v>121</v>
      </c>
    </row>
    <row r="170" s="187" customFormat="true" ht="12.8" hidden="false" customHeight="false" outlineLevel="0" collapsed="false">
      <c r="B170" s="188"/>
      <c r="D170" s="174" t="s">
        <v>130</v>
      </c>
      <c r="E170" s="189"/>
      <c r="F170" s="190" t="s">
        <v>384</v>
      </c>
      <c r="H170" s="189"/>
      <c r="L170" s="188"/>
      <c r="M170" s="191"/>
      <c r="N170" s="192"/>
      <c r="O170" s="192"/>
      <c r="P170" s="192"/>
      <c r="Q170" s="192"/>
      <c r="R170" s="192"/>
      <c r="S170" s="192"/>
      <c r="T170" s="193"/>
      <c r="AT170" s="189" t="s">
        <v>130</v>
      </c>
      <c r="AU170" s="189" t="s">
        <v>83</v>
      </c>
      <c r="AV170" s="187" t="s">
        <v>81</v>
      </c>
      <c r="AW170" s="187" t="s">
        <v>29</v>
      </c>
      <c r="AX170" s="187" t="s">
        <v>73</v>
      </c>
      <c r="AY170" s="189" t="s">
        <v>121</v>
      </c>
    </row>
    <row r="171" s="187" customFormat="true" ht="12.8" hidden="false" customHeight="false" outlineLevel="0" collapsed="false">
      <c r="B171" s="188"/>
      <c r="D171" s="174" t="s">
        <v>130</v>
      </c>
      <c r="E171" s="189"/>
      <c r="F171" s="190" t="s">
        <v>385</v>
      </c>
      <c r="H171" s="189"/>
      <c r="L171" s="188"/>
      <c r="M171" s="191"/>
      <c r="N171" s="192"/>
      <c r="O171" s="192"/>
      <c r="P171" s="192"/>
      <c r="Q171" s="192"/>
      <c r="R171" s="192"/>
      <c r="S171" s="192"/>
      <c r="T171" s="193"/>
      <c r="AT171" s="189" t="s">
        <v>130</v>
      </c>
      <c r="AU171" s="189" t="s">
        <v>83</v>
      </c>
      <c r="AV171" s="187" t="s">
        <v>81</v>
      </c>
      <c r="AW171" s="187" t="s">
        <v>29</v>
      </c>
      <c r="AX171" s="187" t="s">
        <v>73</v>
      </c>
      <c r="AY171" s="189" t="s">
        <v>121</v>
      </c>
    </row>
    <row r="172" s="187" customFormat="true" ht="12.8" hidden="false" customHeight="false" outlineLevel="0" collapsed="false">
      <c r="B172" s="188"/>
      <c r="D172" s="174" t="s">
        <v>130</v>
      </c>
      <c r="E172" s="189"/>
      <c r="F172" s="190" t="s">
        <v>386</v>
      </c>
      <c r="H172" s="189"/>
      <c r="L172" s="188"/>
      <c r="M172" s="191"/>
      <c r="N172" s="192"/>
      <c r="O172" s="192"/>
      <c r="P172" s="192"/>
      <c r="Q172" s="192"/>
      <c r="R172" s="192"/>
      <c r="S172" s="192"/>
      <c r="T172" s="193"/>
      <c r="AT172" s="189" t="s">
        <v>130</v>
      </c>
      <c r="AU172" s="189" t="s">
        <v>83</v>
      </c>
      <c r="AV172" s="187" t="s">
        <v>81</v>
      </c>
      <c r="AW172" s="187" t="s">
        <v>29</v>
      </c>
      <c r="AX172" s="187" t="s">
        <v>73</v>
      </c>
      <c r="AY172" s="189" t="s">
        <v>121</v>
      </c>
    </row>
    <row r="173" s="172" customFormat="true" ht="12.8" hidden="false" customHeight="false" outlineLevel="0" collapsed="false">
      <c r="B173" s="173"/>
      <c r="D173" s="174" t="s">
        <v>130</v>
      </c>
      <c r="E173" s="175"/>
      <c r="F173" s="176" t="s">
        <v>387</v>
      </c>
      <c r="H173" s="177" t="n">
        <v>1.64</v>
      </c>
      <c r="L173" s="173"/>
      <c r="M173" s="178"/>
      <c r="N173" s="179"/>
      <c r="O173" s="179"/>
      <c r="P173" s="179"/>
      <c r="Q173" s="179"/>
      <c r="R173" s="179"/>
      <c r="S173" s="179"/>
      <c r="T173" s="180"/>
      <c r="AT173" s="175" t="s">
        <v>130</v>
      </c>
      <c r="AU173" s="175" t="s">
        <v>83</v>
      </c>
      <c r="AV173" s="172" t="s">
        <v>83</v>
      </c>
      <c r="AW173" s="172" t="s">
        <v>29</v>
      </c>
      <c r="AX173" s="172" t="s">
        <v>81</v>
      </c>
      <c r="AY173" s="175" t="s">
        <v>121</v>
      </c>
    </row>
    <row r="174" s="22" customFormat="true" ht="16.5" hidden="false" customHeight="true" outlineLevel="0" collapsed="false">
      <c r="A174" s="17"/>
      <c r="B174" s="159"/>
      <c r="C174" s="202" t="s">
        <v>154</v>
      </c>
      <c r="D174" s="202" t="s">
        <v>272</v>
      </c>
      <c r="E174" s="203" t="s">
        <v>388</v>
      </c>
      <c r="F174" s="204" t="s">
        <v>389</v>
      </c>
      <c r="G174" s="205" t="s">
        <v>330</v>
      </c>
      <c r="H174" s="206" t="n">
        <v>4.8</v>
      </c>
      <c r="I174" s="207" t="n">
        <v>219</v>
      </c>
      <c r="J174" s="207" t="n">
        <f aca="false">ROUND(I174*H174,2)</f>
        <v>1051.2</v>
      </c>
      <c r="K174" s="204" t="s">
        <v>127</v>
      </c>
      <c r="L174" s="208"/>
      <c r="M174" s="209"/>
      <c r="N174" s="210" t="s">
        <v>38</v>
      </c>
      <c r="O174" s="168" t="n">
        <v>0</v>
      </c>
      <c r="P174" s="168" t="n">
        <f aca="false">O174*H174</f>
        <v>0</v>
      </c>
      <c r="Q174" s="168" t="n">
        <v>1</v>
      </c>
      <c r="R174" s="168" t="n">
        <f aca="false">Q174*H174</f>
        <v>4.8</v>
      </c>
      <c r="S174" s="168" t="n">
        <v>0</v>
      </c>
      <c r="T174" s="169" t="n">
        <f aca="false">S174*H174</f>
        <v>0</v>
      </c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R174" s="170" t="s">
        <v>158</v>
      </c>
      <c r="AT174" s="170" t="s">
        <v>272</v>
      </c>
      <c r="AU174" s="170" t="s">
        <v>83</v>
      </c>
      <c r="AY174" s="3" t="s">
        <v>121</v>
      </c>
      <c r="BE174" s="171" t="n">
        <f aca="false">IF(N174="základní",J174,0)</f>
        <v>1051.2</v>
      </c>
      <c r="BF174" s="171" t="n">
        <f aca="false">IF(N174="snížená",J174,0)</f>
        <v>0</v>
      </c>
      <c r="BG174" s="171" t="n">
        <f aca="false">IF(N174="zákl. přenesená",J174,0)</f>
        <v>0</v>
      </c>
      <c r="BH174" s="171" t="n">
        <f aca="false">IF(N174="sníž. přenesená",J174,0)</f>
        <v>0</v>
      </c>
      <c r="BI174" s="171" t="n">
        <f aca="false">IF(N174="nulová",J174,0)</f>
        <v>0</v>
      </c>
      <c r="BJ174" s="3" t="s">
        <v>81</v>
      </c>
      <c r="BK174" s="171" t="n">
        <f aca="false">ROUND(I174*H174,2)</f>
        <v>1051.2</v>
      </c>
      <c r="BL174" s="3" t="s">
        <v>128</v>
      </c>
      <c r="BM174" s="170" t="s">
        <v>390</v>
      </c>
    </row>
    <row r="175" s="187" customFormat="true" ht="12.8" hidden="false" customHeight="false" outlineLevel="0" collapsed="false">
      <c r="B175" s="188"/>
      <c r="D175" s="174" t="s">
        <v>130</v>
      </c>
      <c r="E175" s="189"/>
      <c r="F175" s="190" t="s">
        <v>373</v>
      </c>
      <c r="H175" s="189"/>
      <c r="L175" s="188"/>
      <c r="M175" s="191"/>
      <c r="N175" s="192"/>
      <c r="O175" s="192"/>
      <c r="P175" s="192"/>
      <c r="Q175" s="192"/>
      <c r="R175" s="192"/>
      <c r="S175" s="192"/>
      <c r="T175" s="193"/>
      <c r="AT175" s="189" t="s">
        <v>130</v>
      </c>
      <c r="AU175" s="189" t="s">
        <v>83</v>
      </c>
      <c r="AV175" s="187" t="s">
        <v>81</v>
      </c>
      <c r="AW175" s="187" t="s">
        <v>29</v>
      </c>
      <c r="AX175" s="187" t="s">
        <v>73</v>
      </c>
      <c r="AY175" s="189" t="s">
        <v>121</v>
      </c>
    </row>
    <row r="176" s="187" customFormat="true" ht="12.8" hidden="false" customHeight="false" outlineLevel="0" collapsed="false">
      <c r="B176" s="188"/>
      <c r="D176" s="174" t="s">
        <v>130</v>
      </c>
      <c r="E176" s="189"/>
      <c r="F176" s="190" t="s">
        <v>391</v>
      </c>
      <c r="H176" s="189"/>
      <c r="L176" s="188"/>
      <c r="M176" s="191"/>
      <c r="N176" s="192"/>
      <c r="O176" s="192"/>
      <c r="P176" s="192"/>
      <c r="Q176" s="192"/>
      <c r="R176" s="192"/>
      <c r="S176" s="192"/>
      <c r="T176" s="193"/>
      <c r="AT176" s="189" t="s">
        <v>130</v>
      </c>
      <c r="AU176" s="189" t="s">
        <v>83</v>
      </c>
      <c r="AV176" s="187" t="s">
        <v>81</v>
      </c>
      <c r="AW176" s="187" t="s">
        <v>29</v>
      </c>
      <c r="AX176" s="187" t="s">
        <v>73</v>
      </c>
      <c r="AY176" s="189" t="s">
        <v>121</v>
      </c>
    </row>
    <row r="177" s="172" customFormat="true" ht="12.8" hidden="false" customHeight="false" outlineLevel="0" collapsed="false">
      <c r="B177" s="173"/>
      <c r="D177" s="174" t="s">
        <v>130</v>
      </c>
      <c r="E177" s="175"/>
      <c r="F177" s="176" t="s">
        <v>392</v>
      </c>
      <c r="H177" s="177" t="n">
        <v>4.8</v>
      </c>
      <c r="L177" s="173"/>
      <c r="M177" s="178"/>
      <c r="N177" s="179"/>
      <c r="O177" s="179"/>
      <c r="P177" s="179"/>
      <c r="Q177" s="179"/>
      <c r="R177" s="179"/>
      <c r="S177" s="179"/>
      <c r="T177" s="180"/>
      <c r="AT177" s="175" t="s">
        <v>130</v>
      </c>
      <c r="AU177" s="175" t="s">
        <v>83</v>
      </c>
      <c r="AV177" s="172" t="s">
        <v>83</v>
      </c>
      <c r="AW177" s="172" t="s">
        <v>29</v>
      </c>
      <c r="AX177" s="172" t="s">
        <v>81</v>
      </c>
      <c r="AY177" s="175" t="s">
        <v>121</v>
      </c>
    </row>
    <row r="178" s="22" customFormat="true" ht="60" hidden="false" customHeight="true" outlineLevel="0" collapsed="false">
      <c r="A178" s="17"/>
      <c r="B178" s="159"/>
      <c r="C178" s="160" t="s">
        <v>158</v>
      </c>
      <c r="D178" s="160" t="s">
        <v>123</v>
      </c>
      <c r="E178" s="161" t="s">
        <v>393</v>
      </c>
      <c r="F178" s="162" t="s">
        <v>394</v>
      </c>
      <c r="G178" s="163" t="s">
        <v>197</v>
      </c>
      <c r="H178" s="164" t="n">
        <v>1.64</v>
      </c>
      <c r="I178" s="165" t="n">
        <v>249</v>
      </c>
      <c r="J178" s="165" t="n">
        <f aca="false">ROUND(I178*H178,2)</f>
        <v>408.36</v>
      </c>
      <c r="K178" s="162" t="s">
        <v>127</v>
      </c>
      <c r="L178" s="18"/>
      <c r="M178" s="166"/>
      <c r="N178" s="167" t="s">
        <v>38</v>
      </c>
      <c r="O178" s="168" t="n">
        <v>0.94</v>
      </c>
      <c r="P178" s="168" t="n">
        <f aca="false">O178*H178</f>
        <v>1.5416</v>
      </c>
      <c r="Q178" s="168" t="n">
        <v>0</v>
      </c>
      <c r="R178" s="168" t="n">
        <f aca="false">Q178*H178</f>
        <v>0</v>
      </c>
      <c r="S178" s="168" t="n">
        <v>0</v>
      </c>
      <c r="T178" s="169" t="n">
        <f aca="false">S178*H178</f>
        <v>0</v>
      </c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R178" s="170" t="s">
        <v>128</v>
      </c>
      <c r="AT178" s="170" t="s">
        <v>123</v>
      </c>
      <c r="AU178" s="170" t="s">
        <v>83</v>
      </c>
      <c r="AY178" s="3" t="s">
        <v>121</v>
      </c>
      <c r="BE178" s="171" t="n">
        <f aca="false">IF(N178="základní",J178,0)</f>
        <v>408.36</v>
      </c>
      <c r="BF178" s="171" t="n">
        <f aca="false">IF(N178="snížená",J178,0)</f>
        <v>0</v>
      </c>
      <c r="BG178" s="171" t="n">
        <f aca="false">IF(N178="zákl. přenesená",J178,0)</f>
        <v>0</v>
      </c>
      <c r="BH178" s="171" t="n">
        <f aca="false">IF(N178="sníž. přenesená",J178,0)</f>
        <v>0</v>
      </c>
      <c r="BI178" s="171" t="n">
        <f aca="false">IF(N178="nulová",J178,0)</f>
        <v>0</v>
      </c>
      <c r="BJ178" s="3" t="s">
        <v>81</v>
      </c>
      <c r="BK178" s="171" t="n">
        <f aca="false">ROUND(I178*H178,2)</f>
        <v>408.36</v>
      </c>
      <c r="BL178" s="3" t="s">
        <v>128</v>
      </c>
      <c r="BM178" s="170" t="s">
        <v>395</v>
      </c>
    </row>
    <row r="179" s="187" customFormat="true" ht="12.8" hidden="false" customHeight="false" outlineLevel="0" collapsed="false">
      <c r="B179" s="188"/>
      <c r="D179" s="174" t="s">
        <v>130</v>
      </c>
      <c r="E179" s="189"/>
      <c r="F179" s="190" t="s">
        <v>396</v>
      </c>
      <c r="H179" s="189"/>
      <c r="L179" s="188"/>
      <c r="M179" s="191"/>
      <c r="N179" s="192"/>
      <c r="O179" s="192"/>
      <c r="P179" s="192"/>
      <c r="Q179" s="192"/>
      <c r="R179" s="192"/>
      <c r="S179" s="192"/>
      <c r="T179" s="193"/>
      <c r="AT179" s="189" t="s">
        <v>130</v>
      </c>
      <c r="AU179" s="189" t="s">
        <v>83</v>
      </c>
      <c r="AV179" s="187" t="s">
        <v>81</v>
      </c>
      <c r="AW179" s="187" t="s">
        <v>29</v>
      </c>
      <c r="AX179" s="187" t="s">
        <v>73</v>
      </c>
      <c r="AY179" s="189" t="s">
        <v>121</v>
      </c>
    </row>
    <row r="180" s="172" customFormat="true" ht="12.8" hidden="false" customHeight="false" outlineLevel="0" collapsed="false">
      <c r="B180" s="173"/>
      <c r="D180" s="174" t="s">
        <v>130</v>
      </c>
      <c r="E180" s="175"/>
      <c r="F180" s="176" t="s">
        <v>387</v>
      </c>
      <c r="H180" s="177" t="n">
        <v>1.64</v>
      </c>
      <c r="L180" s="173"/>
      <c r="M180" s="178"/>
      <c r="N180" s="179"/>
      <c r="O180" s="179"/>
      <c r="P180" s="179"/>
      <c r="Q180" s="179"/>
      <c r="R180" s="179"/>
      <c r="S180" s="179"/>
      <c r="T180" s="180"/>
      <c r="AT180" s="175" t="s">
        <v>130</v>
      </c>
      <c r="AU180" s="175" t="s">
        <v>83</v>
      </c>
      <c r="AV180" s="172" t="s">
        <v>83</v>
      </c>
      <c r="AW180" s="172" t="s">
        <v>29</v>
      </c>
      <c r="AX180" s="172" t="s">
        <v>81</v>
      </c>
      <c r="AY180" s="175" t="s">
        <v>121</v>
      </c>
    </row>
    <row r="181" s="22" customFormat="true" ht="60" hidden="false" customHeight="true" outlineLevel="0" collapsed="false">
      <c r="A181" s="17"/>
      <c r="B181" s="159"/>
      <c r="C181" s="160" t="s">
        <v>162</v>
      </c>
      <c r="D181" s="160" t="s">
        <v>123</v>
      </c>
      <c r="E181" s="161" t="s">
        <v>397</v>
      </c>
      <c r="F181" s="162" t="s">
        <v>398</v>
      </c>
      <c r="G181" s="163" t="s">
        <v>197</v>
      </c>
      <c r="H181" s="164" t="n">
        <v>11.5</v>
      </c>
      <c r="I181" s="165" t="n">
        <v>206</v>
      </c>
      <c r="J181" s="165" t="n">
        <f aca="false">ROUND(I181*H181,2)</f>
        <v>2369</v>
      </c>
      <c r="K181" s="162" t="s">
        <v>127</v>
      </c>
      <c r="L181" s="18"/>
      <c r="M181" s="166"/>
      <c r="N181" s="167" t="s">
        <v>38</v>
      </c>
      <c r="O181" s="168" t="n">
        <v>0.286</v>
      </c>
      <c r="P181" s="168" t="n">
        <f aca="false">O181*H181</f>
        <v>3.289</v>
      </c>
      <c r="Q181" s="168" t="n">
        <v>0</v>
      </c>
      <c r="R181" s="168" t="n">
        <f aca="false">Q181*H181</f>
        <v>0</v>
      </c>
      <c r="S181" s="168" t="n">
        <v>0</v>
      </c>
      <c r="T181" s="169" t="n">
        <f aca="false">S181*H181</f>
        <v>0</v>
      </c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R181" s="170" t="s">
        <v>128</v>
      </c>
      <c r="AT181" s="170" t="s">
        <v>123</v>
      </c>
      <c r="AU181" s="170" t="s">
        <v>83</v>
      </c>
      <c r="AY181" s="3" t="s">
        <v>121</v>
      </c>
      <c r="BE181" s="171" t="n">
        <f aca="false">IF(N181="základní",J181,0)</f>
        <v>2369</v>
      </c>
      <c r="BF181" s="171" t="n">
        <f aca="false">IF(N181="snížená",J181,0)</f>
        <v>0</v>
      </c>
      <c r="BG181" s="171" t="n">
        <f aca="false">IF(N181="zákl. přenesená",J181,0)</f>
        <v>0</v>
      </c>
      <c r="BH181" s="171" t="n">
        <f aca="false">IF(N181="sníž. přenesená",J181,0)</f>
        <v>0</v>
      </c>
      <c r="BI181" s="171" t="n">
        <f aca="false">IF(N181="nulová",J181,0)</f>
        <v>0</v>
      </c>
      <c r="BJ181" s="3" t="s">
        <v>81</v>
      </c>
      <c r="BK181" s="171" t="n">
        <f aca="false">ROUND(I181*H181,2)</f>
        <v>2369</v>
      </c>
      <c r="BL181" s="3" t="s">
        <v>128</v>
      </c>
      <c r="BM181" s="170" t="s">
        <v>399</v>
      </c>
    </row>
    <row r="182" s="187" customFormat="true" ht="12.8" hidden="false" customHeight="false" outlineLevel="0" collapsed="false">
      <c r="B182" s="188"/>
      <c r="D182" s="174" t="s">
        <v>130</v>
      </c>
      <c r="E182" s="189"/>
      <c r="F182" s="190" t="s">
        <v>400</v>
      </c>
      <c r="H182" s="189"/>
      <c r="L182" s="188"/>
      <c r="M182" s="191"/>
      <c r="N182" s="192"/>
      <c r="O182" s="192"/>
      <c r="P182" s="192"/>
      <c r="Q182" s="192"/>
      <c r="R182" s="192"/>
      <c r="S182" s="192"/>
      <c r="T182" s="193"/>
      <c r="AT182" s="189" t="s">
        <v>130</v>
      </c>
      <c r="AU182" s="189" t="s">
        <v>83</v>
      </c>
      <c r="AV182" s="187" t="s">
        <v>81</v>
      </c>
      <c r="AW182" s="187" t="s">
        <v>29</v>
      </c>
      <c r="AX182" s="187" t="s">
        <v>73</v>
      </c>
      <c r="AY182" s="189" t="s">
        <v>121</v>
      </c>
    </row>
    <row r="183" s="172" customFormat="true" ht="12.8" hidden="false" customHeight="false" outlineLevel="0" collapsed="false">
      <c r="B183" s="173"/>
      <c r="D183" s="174" t="s">
        <v>130</v>
      </c>
      <c r="E183" s="175"/>
      <c r="F183" s="176" t="s">
        <v>401</v>
      </c>
      <c r="H183" s="177" t="n">
        <v>8.712</v>
      </c>
      <c r="L183" s="173"/>
      <c r="M183" s="178"/>
      <c r="N183" s="179"/>
      <c r="O183" s="179"/>
      <c r="P183" s="179"/>
      <c r="Q183" s="179"/>
      <c r="R183" s="179"/>
      <c r="S183" s="179"/>
      <c r="T183" s="180"/>
      <c r="AT183" s="175" t="s">
        <v>130</v>
      </c>
      <c r="AU183" s="175" t="s">
        <v>83</v>
      </c>
      <c r="AV183" s="172" t="s">
        <v>83</v>
      </c>
      <c r="AW183" s="172" t="s">
        <v>29</v>
      </c>
      <c r="AX183" s="172" t="s">
        <v>73</v>
      </c>
      <c r="AY183" s="175" t="s">
        <v>121</v>
      </c>
    </row>
    <row r="184" s="187" customFormat="true" ht="12.8" hidden="false" customHeight="false" outlineLevel="0" collapsed="false">
      <c r="B184" s="188"/>
      <c r="D184" s="174" t="s">
        <v>130</v>
      </c>
      <c r="E184" s="189"/>
      <c r="F184" s="190" t="s">
        <v>402</v>
      </c>
      <c r="H184" s="189"/>
      <c r="L184" s="188"/>
      <c r="M184" s="191"/>
      <c r="N184" s="192"/>
      <c r="O184" s="192"/>
      <c r="P184" s="192"/>
      <c r="Q184" s="192"/>
      <c r="R184" s="192"/>
      <c r="S184" s="192"/>
      <c r="T184" s="193"/>
      <c r="AT184" s="189" t="s">
        <v>130</v>
      </c>
      <c r="AU184" s="189" t="s">
        <v>83</v>
      </c>
      <c r="AV184" s="187" t="s">
        <v>81</v>
      </c>
      <c r="AW184" s="187" t="s">
        <v>29</v>
      </c>
      <c r="AX184" s="187" t="s">
        <v>73</v>
      </c>
      <c r="AY184" s="189" t="s">
        <v>121</v>
      </c>
    </row>
    <row r="185" s="172" customFormat="true" ht="12.8" hidden="false" customHeight="false" outlineLevel="0" collapsed="false">
      <c r="B185" s="173"/>
      <c r="D185" s="174" t="s">
        <v>130</v>
      </c>
      <c r="E185" s="175"/>
      <c r="F185" s="176" t="s">
        <v>403</v>
      </c>
      <c r="H185" s="177" t="n">
        <v>2.788</v>
      </c>
      <c r="L185" s="173"/>
      <c r="M185" s="178"/>
      <c r="N185" s="179"/>
      <c r="O185" s="179"/>
      <c r="P185" s="179"/>
      <c r="Q185" s="179"/>
      <c r="R185" s="179"/>
      <c r="S185" s="179"/>
      <c r="T185" s="180"/>
      <c r="AT185" s="175" t="s">
        <v>130</v>
      </c>
      <c r="AU185" s="175" t="s">
        <v>83</v>
      </c>
      <c r="AV185" s="172" t="s">
        <v>83</v>
      </c>
      <c r="AW185" s="172" t="s">
        <v>29</v>
      </c>
      <c r="AX185" s="172" t="s">
        <v>73</v>
      </c>
      <c r="AY185" s="175" t="s">
        <v>121</v>
      </c>
    </row>
    <row r="186" s="194" customFormat="true" ht="12.8" hidden="false" customHeight="false" outlineLevel="0" collapsed="false">
      <c r="B186" s="195"/>
      <c r="D186" s="174" t="s">
        <v>130</v>
      </c>
      <c r="E186" s="196"/>
      <c r="F186" s="197" t="s">
        <v>234</v>
      </c>
      <c r="H186" s="198" t="n">
        <v>11.5</v>
      </c>
      <c r="L186" s="195"/>
      <c r="M186" s="199"/>
      <c r="N186" s="200"/>
      <c r="O186" s="200"/>
      <c r="P186" s="200"/>
      <c r="Q186" s="200"/>
      <c r="R186" s="200"/>
      <c r="S186" s="200"/>
      <c r="T186" s="201"/>
      <c r="AT186" s="196" t="s">
        <v>130</v>
      </c>
      <c r="AU186" s="196" t="s">
        <v>83</v>
      </c>
      <c r="AV186" s="194" t="s">
        <v>128</v>
      </c>
      <c r="AW186" s="194" t="s">
        <v>29</v>
      </c>
      <c r="AX186" s="194" t="s">
        <v>81</v>
      </c>
      <c r="AY186" s="196" t="s">
        <v>121</v>
      </c>
    </row>
    <row r="187" s="146" customFormat="true" ht="22.8" hidden="false" customHeight="true" outlineLevel="0" collapsed="false">
      <c r="B187" s="147"/>
      <c r="D187" s="148" t="s">
        <v>72</v>
      </c>
      <c r="E187" s="157" t="s">
        <v>83</v>
      </c>
      <c r="F187" s="157" t="s">
        <v>404</v>
      </c>
      <c r="J187" s="158" t="n">
        <f aca="false">BK187</f>
        <v>2638.72</v>
      </c>
      <c r="L187" s="147"/>
      <c r="M187" s="151"/>
      <c r="N187" s="152"/>
      <c r="O187" s="152"/>
      <c r="P187" s="153" t="n">
        <f aca="false">SUM(P188:P194)</f>
        <v>0.545972</v>
      </c>
      <c r="Q187" s="152"/>
      <c r="R187" s="153" t="n">
        <f aca="false">SUM(R188:R194)</f>
        <v>2.12945572</v>
      </c>
      <c r="S187" s="152"/>
      <c r="T187" s="154" t="n">
        <f aca="false">SUM(T188:T194)</f>
        <v>0</v>
      </c>
      <c r="AR187" s="148" t="s">
        <v>81</v>
      </c>
      <c r="AT187" s="155" t="s">
        <v>72</v>
      </c>
      <c r="AU187" s="155" t="s">
        <v>81</v>
      </c>
      <c r="AY187" s="148" t="s">
        <v>121</v>
      </c>
      <c r="BK187" s="156" t="n">
        <f aca="false">SUM(BK188:BK194)</f>
        <v>2638.72</v>
      </c>
    </row>
    <row r="188" s="22" customFormat="true" ht="24" hidden="false" customHeight="true" outlineLevel="0" collapsed="false">
      <c r="A188" s="17"/>
      <c r="B188" s="159"/>
      <c r="C188" s="160" t="s">
        <v>142</v>
      </c>
      <c r="D188" s="160" t="s">
        <v>123</v>
      </c>
      <c r="E188" s="161" t="s">
        <v>405</v>
      </c>
      <c r="F188" s="162" t="s">
        <v>406</v>
      </c>
      <c r="G188" s="163" t="s">
        <v>197</v>
      </c>
      <c r="H188" s="164" t="n">
        <v>0.868</v>
      </c>
      <c r="I188" s="165" t="n">
        <v>3040</v>
      </c>
      <c r="J188" s="165" t="n">
        <f aca="false">ROUND(I188*H188,2)</f>
        <v>2638.72</v>
      </c>
      <c r="K188" s="162" t="s">
        <v>127</v>
      </c>
      <c r="L188" s="18"/>
      <c r="M188" s="166"/>
      <c r="N188" s="167" t="s">
        <v>38</v>
      </c>
      <c r="O188" s="168" t="n">
        <v>0.629</v>
      </c>
      <c r="P188" s="168" t="n">
        <f aca="false">O188*H188</f>
        <v>0.545972</v>
      </c>
      <c r="Q188" s="168" t="n">
        <v>2.45329</v>
      </c>
      <c r="R188" s="168" t="n">
        <f aca="false">Q188*H188</f>
        <v>2.12945572</v>
      </c>
      <c r="S188" s="168" t="n">
        <v>0</v>
      </c>
      <c r="T188" s="169" t="n">
        <f aca="false">S188*H188</f>
        <v>0</v>
      </c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R188" s="170" t="s">
        <v>128</v>
      </c>
      <c r="AT188" s="170" t="s">
        <v>123</v>
      </c>
      <c r="AU188" s="170" t="s">
        <v>83</v>
      </c>
      <c r="AY188" s="3" t="s">
        <v>121</v>
      </c>
      <c r="BE188" s="171" t="n">
        <f aca="false">IF(N188="základní",J188,0)</f>
        <v>2638.72</v>
      </c>
      <c r="BF188" s="171" t="n">
        <f aca="false">IF(N188="snížená",J188,0)</f>
        <v>0</v>
      </c>
      <c r="BG188" s="171" t="n">
        <f aca="false">IF(N188="zákl. přenesená",J188,0)</f>
        <v>0</v>
      </c>
      <c r="BH188" s="171" t="n">
        <f aca="false">IF(N188="sníž. přenesená",J188,0)</f>
        <v>0</v>
      </c>
      <c r="BI188" s="171" t="n">
        <f aca="false">IF(N188="nulová",J188,0)</f>
        <v>0</v>
      </c>
      <c r="BJ188" s="3" t="s">
        <v>81</v>
      </c>
      <c r="BK188" s="171" t="n">
        <f aca="false">ROUND(I188*H188,2)</f>
        <v>2638.72</v>
      </c>
      <c r="BL188" s="3" t="s">
        <v>128</v>
      </c>
      <c r="BM188" s="170" t="s">
        <v>407</v>
      </c>
    </row>
    <row r="189" s="187" customFormat="true" ht="12.8" hidden="false" customHeight="false" outlineLevel="0" collapsed="false">
      <c r="B189" s="188"/>
      <c r="D189" s="174" t="s">
        <v>130</v>
      </c>
      <c r="E189" s="189"/>
      <c r="F189" s="190" t="s">
        <v>408</v>
      </c>
      <c r="H189" s="189"/>
      <c r="L189" s="188"/>
      <c r="M189" s="191"/>
      <c r="N189" s="192"/>
      <c r="O189" s="192"/>
      <c r="P189" s="192"/>
      <c r="Q189" s="192"/>
      <c r="R189" s="192"/>
      <c r="S189" s="192"/>
      <c r="T189" s="193"/>
      <c r="AT189" s="189" t="s">
        <v>130</v>
      </c>
      <c r="AU189" s="189" t="s">
        <v>83</v>
      </c>
      <c r="AV189" s="187" t="s">
        <v>81</v>
      </c>
      <c r="AW189" s="187" t="s">
        <v>29</v>
      </c>
      <c r="AX189" s="187" t="s">
        <v>73</v>
      </c>
      <c r="AY189" s="189" t="s">
        <v>121</v>
      </c>
    </row>
    <row r="190" s="187" customFormat="true" ht="12.8" hidden="false" customHeight="false" outlineLevel="0" collapsed="false">
      <c r="B190" s="188"/>
      <c r="D190" s="174" t="s">
        <v>130</v>
      </c>
      <c r="E190" s="189"/>
      <c r="F190" s="190" t="s">
        <v>409</v>
      </c>
      <c r="H190" s="189"/>
      <c r="L190" s="188"/>
      <c r="M190" s="191"/>
      <c r="N190" s="192"/>
      <c r="O190" s="192"/>
      <c r="P190" s="192"/>
      <c r="Q190" s="192"/>
      <c r="R190" s="192"/>
      <c r="S190" s="192"/>
      <c r="T190" s="193"/>
      <c r="AT190" s="189" t="s">
        <v>130</v>
      </c>
      <c r="AU190" s="189" t="s">
        <v>83</v>
      </c>
      <c r="AV190" s="187" t="s">
        <v>81</v>
      </c>
      <c r="AW190" s="187" t="s">
        <v>29</v>
      </c>
      <c r="AX190" s="187" t="s">
        <v>73</v>
      </c>
      <c r="AY190" s="189" t="s">
        <v>121</v>
      </c>
    </row>
    <row r="191" s="172" customFormat="true" ht="12.8" hidden="false" customHeight="false" outlineLevel="0" collapsed="false">
      <c r="B191" s="173"/>
      <c r="D191" s="174" t="s">
        <v>130</v>
      </c>
      <c r="E191" s="175"/>
      <c r="F191" s="176" t="s">
        <v>410</v>
      </c>
      <c r="H191" s="177" t="n">
        <v>0.364</v>
      </c>
      <c r="L191" s="173"/>
      <c r="M191" s="178"/>
      <c r="N191" s="179"/>
      <c r="O191" s="179"/>
      <c r="P191" s="179"/>
      <c r="Q191" s="179"/>
      <c r="R191" s="179"/>
      <c r="S191" s="179"/>
      <c r="T191" s="180"/>
      <c r="AT191" s="175" t="s">
        <v>130</v>
      </c>
      <c r="AU191" s="175" t="s">
        <v>83</v>
      </c>
      <c r="AV191" s="172" t="s">
        <v>83</v>
      </c>
      <c r="AW191" s="172" t="s">
        <v>29</v>
      </c>
      <c r="AX191" s="172" t="s">
        <v>73</v>
      </c>
      <c r="AY191" s="175" t="s">
        <v>121</v>
      </c>
    </row>
    <row r="192" s="187" customFormat="true" ht="12.8" hidden="false" customHeight="false" outlineLevel="0" collapsed="false">
      <c r="B192" s="188"/>
      <c r="D192" s="174" t="s">
        <v>130</v>
      </c>
      <c r="E192" s="189"/>
      <c r="F192" s="190" t="s">
        <v>411</v>
      </c>
      <c r="H192" s="189"/>
      <c r="L192" s="188"/>
      <c r="M192" s="191"/>
      <c r="N192" s="192"/>
      <c r="O192" s="192"/>
      <c r="P192" s="192"/>
      <c r="Q192" s="192"/>
      <c r="R192" s="192"/>
      <c r="S192" s="192"/>
      <c r="T192" s="193"/>
      <c r="AT192" s="189" t="s">
        <v>130</v>
      </c>
      <c r="AU192" s="189" t="s">
        <v>83</v>
      </c>
      <c r="AV192" s="187" t="s">
        <v>81</v>
      </c>
      <c r="AW192" s="187" t="s">
        <v>29</v>
      </c>
      <c r="AX192" s="187" t="s">
        <v>73</v>
      </c>
      <c r="AY192" s="189" t="s">
        <v>121</v>
      </c>
    </row>
    <row r="193" s="172" customFormat="true" ht="12.8" hidden="false" customHeight="false" outlineLevel="0" collapsed="false">
      <c r="B193" s="173"/>
      <c r="D193" s="174" t="s">
        <v>130</v>
      </c>
      <c r="E193" s="175"/>
      <c r="F193" s="176" t="s">
        <v>412</v>
      </c>
      <c r="H193" s="177" t="n">
        <v>0.504</v>
      </c>
      <c r="L193" s="173"/>
      <c r="M193" s="178"/>
      <c r="N193" s="179"/>
      <c r="O193" s="179"/>
      <c r="P193" s="179"/>
      <c r="Q193" s="179"/>
      <c r="R193" s="179"/>
      <c r="S193" s="179"/>
      <c r="T193" s="180"/>
      <c r="AT193" s="175" t="s">
        <v>130</v>
      </c>
      <c r="AU193" s="175" t="s">
        <v>83</v>
      </c>
      <c r="AV193" s="172" t="s">
        <v>83</v>
      </c>
      <c r="AW193" s="172" t="s">
        <v>29</v>
      </c>
      <c r="AX193" s="172" t="s">
        <v>73</v>
      </c>
      <c r="AY193" s="175" t="s">
        <v>121</v>
      </c>
    </row>
    <row r="194" s="194" customFormat="true" ht="12.8" hidden="false" customHeight="false" outlineLevel="0" collapsed="false">
      <c r="B194" s="195"/>
      <c r="D194" s="174" t="s">
        <v>130</v>
      </c>
      <c r="E194" s="196"/>
      <c r="F194" s="197" t="s">
        <v>234</v>
      </c>
      <c r="H194" s="198" t="n">
        <v>0.868</v>
      </c>
      <c r="L194" s="195"/>
      <c r="M194" s="199"/>
      <c r="N194" s="200"/>
      <c r="O194" s="200"/>
      <c r="P194" s="200"/>
      <c r="Q194" s="200"/>
      <c r="R194" s="200"/>
      <c r="S194" s="200"/>
      <c r="T194" s="201"/>
      <c r="AT194" s="196" t="s">
        <v>130</v>
      </c>
      <c r="AU194" s="196" t="s">
        <v>83</v>
      </c>
      <c r="AV194" s="194" t="s">
        <v>128</v>
      </c>
      <c r="AW194" s="194" t="s">
        <v>29</v>
      </c>
      <c r="AX194" s="194" t="s">
        <v>81</v>
      </c>
      <c r="AY194" s="196" t="s">
        <v>121</v>
      </c>
    </row>
    <row r="195" s="146" customFormat="true" ht="22.8" hidden="false" customHeight="true" outlineLevel="0" collapsed="false">
      <c r="B195" s="147"/>
      <c r="D195" s="148" t="s">
        <v>72</v>
      </c>
      <c r="E195" s="157" t="s">
        <v>137</v>
      </c>
      <c r="F195" s="157" t="s">
        <v>413</v>
      </c>
      <c r="J195" s="158" t="n">
        <f aca="false">BK195</f>
        <v>94572.48</v>
      </c>
      <c r="L195" s="147"/>
      <c r="M195" s="151"/>
      <c r="N195" s="152"/>
      <c r="O195" s="152"/>
      <c r="P195" s="153" t="n">
        <f aca="false">SUM(P196:P242)</f>
        <v>95.58107</v>
      </c>
      <c r="Q195" s="152"/>
      <c r="R195" s="153" t="n">
        <f aca="false">SUM(R196:R242)</f>
        <v>0.52039984</v>
      </c>
      <c r="S195" s="152"/>
      <c r="T195" s="154" t="n">
        <f aca="false">SUM(T196:T242)</f>
        <v>0</v>
      </c>
      <c r="AR195" s="148" t="s">
        <v>81</v>
      </c>
      <c r="AT195" s="155" t="s">
        <v>72</v>
      </c>
      <c r="AU195" s="155" t="s">
        <v>81</v>
      </c>
      <c r="AY195" s="148" t="s">
        <v>121</v>
      </c>
      <c r="BK195" s="156" t="n">
        <f aca="false">SUM(BK196:BK242)</f>
        <v>94572.48</v>
      </c>
    </row>
    <row r="196" s="22" customFormat="true" ht="60" hidden="false" customHeight="true" outlineLevel="0" collapsed="false">
      <c r="A196" s="17"/>
      <c r="B196" s="159"/>
      <c r="C196" s="160" t="s">
        <v>169</v>
      </c>
      <c r="D196" s="160" t="s">
        <v>123</v>
      </c>
      <c r="E196" s="161" t="s">
        <v>414</v>
      </c>
      <c r="F196" s="162" t="s">
        <v>415</v>
      </c>
      <c r="G196" s="163" t="s">
        <v>197</v>
      </c>
      <c r="H196" s="164" t="n">
        <v>4.468</v>
      </c>
      <c r="I196" s="165" t="n">
        <v>5200</v>
      </c>
      <c r="J196" s="165" t="n">
        <f aca="false">ROUND(I196*H196,2)</f>
        <v>23233.6</v>
      </c>
      <c r="K196" s="162" t="s">
        <v>127</v>
      </c>
      <c r="L196" s="18"/>
      <c r="M196" s="166"/>
      <c r="N196" s="167" t="s">
        <v>38</v>
      </c>
      <c r="O196" s="168" t="n">
        <v>4.591</v>
      </c>
      <c r="P196" s="168" t="n">
        <f aca="false">O196*H196</f>
        <v>20.512588</v>
      </c>
      <c r="Q196" s="168" t="n">
        <v>0</v>
      </c>
      <c r="R196" s="168" t="n">
        <f aca="false">Q196*H196</f>
        <v>0</v>
      </c>
      <c r="S196" s="168" t="n">
        <v>0</v>
      </c>
      <c r="T196" s="169" t="n">
        <f aca="false">S196*H196</f>
        <v>0</v>
      </c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  <c r="AE196" s="17"/>
      <c r="AR196" s="170" t="s">
        <v>128</v>
      </c>
      <c r="AT196" s="170" t="s">
        <v>123</v>
      </c>
      <c r="AU196" s="170" t="s">
        <v>83</v>
      </c>
      <c r="AY196" s="3" t="s">
        <v>121</v>
      </c>
      <c r="BE196" s="171" t="n">
        <f aca="false">IF(N196="základní",J196,0)</f>
        <v>23233.6</v>
      </c>
      <c r="BF196" s="171" t="n">
        <f aca="false">IF(N196="snížená",J196,0)</f>
        <v>0</v>
      </c>
      <c r="BG196" s="171" t="n">
        <f aca="false">IF(N196="zákl. přenesená",J196,0)</f>
        <v>0</v>
      </c>
      <c r="BH196" s="171" t="n">
        <f aca="false">IF(N196="sníž. přenesená",J196,0)</f>
        <v>0</v>
      </c>
      <c r="BI196" s="171" t="n">
        <f aca="false">IF(N196="nulová",J196,0)</f>
        <v>0</v>
      </c>
      <c r="BJ196" s="3" t="s">
        <v>81</v>
      </c>
      <c r="BK196" s="171" t="n">
        <f aca="false">ROUND(I196*H196,2)</f>
        <v>23233.6</v>
      </c>
      <c r="BL196" s="3" t="s">
        <v>128</v>
      </c>
      <c r="BM196" s="170" t="s">
        <v>416</v>
      </c>
    </row>
    <row r="197" s="187" customFormat="true" ht="12.8" hidden="false" customHeight="false" outlineLevel="0" collapsed="false">
      <c r="B197" s="188"/>
      <c r="D197" s="174" t="s">
        <v>130</v>
      </c>
      <c r="E197" s="189"/>
      <c r="F197" s="190" t="s">
        <v>417</v>
      </c>
      <c r="H197" s="189"/>
      <c r="L197" s="188"/>
      <c r="M197" s="191"/>
      <c r="N197" s="192"/>
      <c r="O197" s="192"/>
      <c r="P197" s="192"/>
      <c r="Q197" s="192"/>
      <c r="R197" s="192"/>
      <c r="S197" s="192"/>
      <c r="T197" s="193"/>
      <c r="AT197" s="189" t="s">
        <v>130</v>
      </c>
      <c r="AU197" s="189" t="s">
        <v>83</v>
      </c>
      <c r="AV197" s="187" t="s">
        <v>81</v>
      </c>
      <c r="AW197" s="187" t="s">
        <v>29</v>
      </c>
      <c r="AX197" s="187" t="s">
        <v>73</v>
      </c>
      <c r="AY197" s="189" t="s">
        <v>121</v>
      </c>
    </row>
    <row r="198" s="172" customFormat="true" ht="12.8" hidden="false" customHeight="false" outlineLevel="0" collapsed="false">
      <c r="B198" s="173"/>
      <c r="D198" s="174" t="s">
        <v>130</v>
      </c>
      <c r="E198" s="175"/>
      <c r="F198" s="176" t="s">
        <v>418</v>
      </c>
      <c r="H198" s="177" t="n">
        <v>0.616</v>
      </c>
      <c r="L198" s="173"/>
      <c r="M198" s="178"/>
      <c r="N198" s="179"/>
      <c r="O198" s="179"/>
      <c r="P198" s="179"/>
      <c r="Q198" s="179"/>
      <c r="R198" s="179"/>
      <c r="S198" s="179"/>
      <c r="T198" s="180"/>
      <c r="AT198" s="175" t="s">
        <v>130</v>
      </c>
      <c r="AU198" s="175" t="s">
        <v>83</v>
      </c>
      <c r="AV198" s="172" t="s">
        <v>83</v>
      </c>
      <c r="AW198" s="172" t="s">
        <v>29</v>
      </c>
      <c r="AX198" s="172" t="s">
        <v>73</v>
      </c>
      <c r="AY198" s="175" t="s">
        <v>121</v>
      </c>
    </row>
    <row r="199" s="172" customFormat="true" ht="12.8" hidden="false" customHeight="false" outlineLevel="0" collapsed="false">
      <c r="B199" s="173"/>
      <c r="D199" s="174" t="s">
        <v>130</v>
      </c>
      <c r="E199" s="175"/>
      <c r="F199" s="176" t="s">
        <v>419</v>
      </c>
      <c r="H199" s="177" t="n">
        <v>-0.012</v>
      </c>
      <c r="L199" s="173"/>
      <c r="M199" s="178"/>
      <c r="N199" s="179"/>
      <c r="O199" s="179"/>
      <c r="P199" s="179"/>
      <c r="Q199" s="179"/>
      <c r="R199" s="179"/>
      <c r="S199" s="179"/>
      <c r="T199" s="180"/>
      <c r="AT199" s="175" t="s">
        <v>130</v>
      </c>
      <c r="AU199" s="175" t="s">
        <v>83</v>
      </c>
      <c r="AV199" s="172" t="s">
        <v>83</v>
      </c>
      <c r="AW199" s="172" t="s">
        <v>29</v>
      </c>
      <c r="AX199" s="172" t="s">
        <v>73</v>
      </c>
      <c r="AY199" s="175" t="s">
        <v>121</v>
      </c>
    </row>
    <row r="200" s="187" customFormat="true" ht="12.8" hidden="false" customHeight="false" outlineLevel="0" collapsed="false">
      <c r="B200" s="188"/>
      <c r="D200" s="174" t="s">
        <v>130</v>
      </c>
      <c r="E200" s="189"/>
      <c r="F200" s="190" t="s">
        <v>420</v>
      </c>
      <c r="H200" s="189"/>
      <c r="L200" s="188"/>
      <c r="M200" s="191"/>
      <c r="N200" s="192"/>
      <c r="O200" s="192"/>
      <c r="P200" s="192"/>
      <c r="Q200" s="192"/>
      <c r="R200" s="192"/>
      <c r="S200" s="192"/>
      <c r="T200" s="193"/>
      <c r="AT200" s="189" t="s">
        <v>130</v>
      </c>
      <c r="AU200" s="189" t="s">
        <v>83</v>
      </c>
      <c r="AV200" s="187" t="s">
        <v>81</v>
      </c>
      <c r="AW200" s="187" t="s">
        <v>29</v>
      </c>
      <c r="AX200" s="187" t="s">
        <v>73</v>
      </c>
      <c r="AY200" s="189" t="s">
        <v>121</v>
      </c>
    </row>
    <row r="201" s="172" customFormat="true" ht="12.8" hidden="false" customHeight="false" outlineLevel="0" collapsed="false">
      <c r="B201" s="173"/>
      <c r="D201" s="174" t="s">
        <v>130</v>
      </c>
      <c r="E201" s="175"/>
      <c r="F201" s="176" t="s">
        <v>421</v>
      </c>
      <c r="H201" s="177" t="n">
        <v>0.816</v>
      </c>
      <c r="L201" s="173"/>
      <c r="M201" s="178"/>
      <c r="N201" s="179"/>
      <c r="O201" s="179"/>
      <c r="P201" s="179"/>
      <c r="Q201" s="179"/>
      <c r="R201" s="179"/>
      <c r="S201" s="179"/>
      <c r="T201" s="180"/>
      <c r="AT201" s="175" t="s">
        <v>130</v>
      </c>
      <c r="AU201" s="175" t="s">
        <v>83</v>
      </c>
      <c r="AV201" s="172" t="s">
        <v>83</v>
      </c>
      <c r="AW201" s="172" t="s">
        <v>29</v>
      </c>
      <c r="AX201" s="172" t="s">
        <v>73</v>
      </c>
      <c r="AY201" s="175" t="s">
        <v>121</v>
      </c>
    </row>
    <row r="202" s="172" customFormat="true" ht="12.8" hidden="false" customHeight="false" outlineLevel="0" collapsed="false">
      <c r="B202" s="173"/>
      <c r="D202" s="174" t="s">
        <v>130</v>
      </c>
      <c r="E202" s="175"/>
      <c r="F202" s="176" t="s">
        <v>422</v>
      </c>
      <c r="H202" s="177" t="n">
        <v>-0.028</v>
      </c>
      <c r="L202" s="173"/>
      <c r="M202" s="178"/>
      <c r="N202" s="179"/>
      <c r="O202" s="179"/>
      <c r="P202" s="179"/>
      <c r="Q202" s="179"/>
      <c r="R202" s="179"/>
      <c r="S202" s="179"/>
      <c r="T202" s="180"/>
      <c r="AT202" s="175" t="s">
        <v>130</v>
      </c>
      <c r="AU202" s="175" t="s">
        <v>83</v>
      </c>
      <c r="AV202" s="172" t="s">
        <v>83</v>
      </c>
      <c r="AW202" s="172" t="s">
        <v>29</v>
      </c>
      <c r="AX202" s="172" t="s">
        <v>73</v>
      </c>
      <c r="AY202" s="175" t="s">
        <v>121</v>
      </c>
    </row>
    <row r="203" s="187" customFormat="true" ht="12.8" hidden="false" customHeight="false" outlineLevel="0" collapsed="false">
      <c r="B203" s="188"/>
      <c r="D203" s="174" t="s">
        <v>130</v>
      </c>
      <c r="E203" s="189"/>
      <c r="F203" s="190" t="s">
        <v>423</v>
      </c>
      <c r="H203" s="189"/>
      <c r="L203" s="188"/>
      <c r="M203" s="191"/>
      <c r="N203" s="192"/>
      <c r="O203" s="192"/>
      <c r="P203" s="192"/>
      <c r="Q203" s="192"/>
      <c r="R203" s="192"/>
      <c r="S203" s="192"/>
      <c r="T203" s="193"/>
      <c r="AT203" s="189" t="s">
        <v>130</v>
      </c>
      <c r="AU203" s="189" t="s">
        <v>83</v>
      </c>
      <c r="AV203" s="187" t="s">
        <v>81</v>
      </c>
      <c r="AW203" s="187" t="s">
        <v>29</v>
      </c>
      <c r="AX203" s="187" t="s">
        <v>73</v>
      </c>
      <c r="AY203" s="189" t="s">
        <v>121</v>
      </c>
    </row>
    <row r="204" s="172" customFormat="true" ht="12.8" hidden="false" customHeight="false" outlineLevel="0" collapsed="false">
      <c r="B204" s="173"/>
      <c r="D204" s="174" t="s">
        <v>130</v>
      </c>
      <c r="E204" s="175"/>
      <c r="F204" s="176" t="s">
        <v>424</v>
      </c>
      <c r="H204" s="177" t="n">
        <v>0.789</v>
      </c>
      <c r="L204" s="173"/>
      <c r="M204" s="178"/>
      <c r="N204" s="179"/>
      <c r="O204" s="179"/>
      <c r="P204" s="179"/>
      <c r="Q204" s="179"/>
      <c r="R204" s="179"/>
      <c r="S204" s="179"/>
      <c r="T204" s="180"/>
      <c r="AT204" s="175" t="s">
        <v>130</v>
      </c>
      <c r="AU204" s="175" t="s">
        <v>83</v>
      </c>
      <c r="AV204" s="172" t="s">
        <v>83</v>
      </c>
      <c r="AW204" s="172" t="s">
        <v>29</v>
      </c>
      <c r="AX204" s="172" t="s">
        <v>73</v>
      </c>
      <c r="AY204" s="175" t="s">
        <v>121</v>
      </c>
    </row>
    <row r="205" s="172" customFormat="true" ht="12.8" hidden="false" customHeight="false" outlineLevel="0" collapsed="false">
      <c r="B205" s="173"/>
      <c r="D205" s="174" t="s">
        <v>130</v>
      </c>
      <c r="E205" s="175"/>
      <c r="F205" s="176" t="s">
        <v>425</v>
      </c>
      <c r="H205" s="177" t="n">
        <v>2.287</v>
      </c>
      <c r="L205" s="173"/>
      <c r="M205" s="178"/>
      <c r="N205" s="179"/>
      <c r="O205" s="179"/>
      <c r="P205" s="179"/>
      <c r="Q205" s="179"/>
      <c r="R205" s="179"/>
      <c r="S205" s="179"/>
      <c r="T205" s="180"/>
      <c r="AT205" s="175" t="s">
        <v>130</v>
      </c>
      <c r="AU205" s="175" t="s">
        <v>83</v>
      </c>
      <c r="AV205" s="172" t="s">
        <v>83</v>
      </c>
      <c r="AW205" s="172" t="s">
        <v>29</v>
      </c>
      <c r="AX205" s="172" t="s">
        <v>73</v>
      </c>
      <c r="AY205" s="175" t="s">
        <v>121</v>
      </c>
    </row>
    <row r="206" s="194" customFormat="true" ht="12.8" hidden="false" customHeight="false" outlineLevel="0" collapsed="false">
      <c r="B206" s="195"/>
      <c r="D206" s="174" t="s">
        <v>130</v>
      </c>
      <c r="E206" s="196"/>
      <c r="F206" s="197" t="s">
        <v>234</v>
      </c>
      <c r="H206" s="198" t="n">
        <v>4.468</v>
      </c>
      <c r="L206" s="195"/>
      <c r="M206" s="199"/>
      <c r="N206" s="200"/>
      <c r="O206" s="200"/>
      <c r="P206" s="200"/>
      <c r="Q206" s="200"/>
      <c r="R206" s="200"/>
      <c r="S206" s="200"/>
      <c r="T206" s="201"/>
      <c r="AT206" s="196" t="s">
        <v>130</v>
      </c>
      <c r="AU206" s="196" t="s">
        <v>83</v>
      </c>
      <c r="AV206" s="194" t="s">
        <v>128</v>
      </c>
      <c r="AW206" s="194" t="s">
        <v>29</v>
      </c>
      <c r="AX206" s="194" t="s">
        <v>81</v>
      </c>
      <c r="AY206" s="196" t="s">
        <v>121</v>
      </c>
    </row>
    <row r="207" s="22" customFormat="true" ht="72" hidden="false" customHeight="true" outlineLevel="0" collapsed="false">
      <c r="A207" s="17"/>
      <c r="B207" s="159"/>
      <c r="C207" s="160" t="s">
        <v>173</v>
      </c>
      <c r="D207" s="160" t="s">
        <v>123</v>
      </c>
      <c r="E207" s="161" t="s">
        <v>426</v>
      </c>
      <c r="F207" s="162" t="s">
        <v>427</v>
      </c>
      <c r="G207" s="163" t="s">
        <v>330</v>
      </c>
      <c r="H207" s="164" t="n">
        <v>0.015</v>
      </c>
      <c r="I207" s="165" t="n">
        <v>36200</v>
      </c>
      <c r="J207" s="165" t="n">
        <f aca="false">ROUND(I207*H207,2)</f>
        <v>543</v>
      </c>
      <c r="K207" s="162" t="s">
        <v>127</v>
      </c>
      <c r="L207" s="18"/>
      <c r="M207" s="166"/>
      <c r="N207" s="167" t="s">
        <v>38</v>
      </c>
      <c r="O207" s="168" t="n">
        <v>22.055</v>
      </c>
      <c r="P207" s="168" t="n">
        <f aca="false">O207*H207</f>
        <v>0.330825</v>
      </c>
      <c r="Q207" s="168" t="n">
        <v>1.05631</v>
      </c>
      <c r="R207" s="168" t="n">
        <f aca="false">Q207*H207</f>
        <v>0.01584465</v>
      </c>
      <c r="S207" s="168" t="n">
        <v>0</v>
      </c>
      <c r="T207" s="169" t="n">
        <f aca="false">S207*H207</f>
        <v>0</v>
      </c>
      <c r="U207" s="17"/>
      <c r="V207" s="17"/>
      <c r="W207" s="17"/>
      <c r="X207" s="17"/>
      <c r="Y207" s="17"/>
      <c r="Z207" s="17"/>
      <c r="AA207" s="17"/>
      <c r="AB207" s="17"/>
      <c r="AC207" s="17"/>
      <c r="AD207" s="17"/>
      <c r="AE207" s="17"/>
      <c r="AR207" s="170" t="s">
        <v>128</v>
      </c>
      <c r="AT207" s="170" t="s">
        <v>123</v>
      </c>
      <c r="AU207" s="170" t="s">
        <v>83</v>
      </c>
      <c r="AY207" s="3" t="s">
        <v>121</v>
      </c>
      <c r="BE207" s="171" t="n">
        <f aca="false">IF(N207="základní",J207,0)</f>
        <v>543</v>
      </c>
      <c r="BF207" s="171" t="n">
        <f aca="false">IF(N207="snížená",J207,0)</f>
        <v>0</v>
      </c>
      <c r="BG207" s="171" t="n">
        <f aca="false">IF(N207="zákl. přenesená",J207,0)</f>
        <v>0</v>
      </c>
      <c r="BH207" s="171" t="n">
        <f aca="false">IF(N207="sníž. přenesená",J207,0)</f>
        <v>0</v>
      </c>
      <c r="BI207" s="171" t="n">
        <f aca="false">IF(N207="nulová",J207,0)</f>
        <v>0</v>
      </c>
      <c r="BJ207" s="3" t="s">
        <v>81</v>
      </c>
      <c r="BK207" s="171" t="n">
        <f aca="false">ROUND(I207*H207,2)</f>
        <v>543</v>
      </c>
      <c r="BL207" s="3" t="s">
        <v>128</v>
      </c>
      <c r="BM207" s="170" t="s">
        <v>428</v>
      </c>
    </row>
    <row r="208" s="187" customFormat="true" ht="12.8" hidden="false" customHeight="false" outlineLevel="0" collapsed="false">
      <c r="B208" s="188"/>
      <c r="D208" s="174" t="s">
        <v>130</v>
      </c>
      <c r="E208" s="189"/>
      <c r="F208" s="190" t="s">
        <v>429</v>
      </c>
      <c r="H208" s="189"/>
      <c r="L208" s="188"/>
      <c r="M208" s="191"/>
      <c r="N208" s="192"/>
      <c r="O208" s="192"/>
      <c r="P208" s="192"/>
      <c r="Q208" s="192"/>
      <c r="R208" s="192"/>
      <c r="S208" s="192"/>
      <c r="T208" s="193"/>
      <c r="AT208" s="189" t="s">
        <v>130</v>
      </c>
      <c r="AU208" s="189" t="s">
        <v>83</v>
      </c>
      <c r="AV208" s="187" t="s">
        <v>81</v>
      </c>
      <c r="AW208" s="187" t="s">
        <v>29</v>
      </c>
      <c r="AX208" s="187" t="s">
        <v>73</v>
      </c>
      <c r="AY208" s="189" t="s">
        <v>121</v>
      </c>
    </row>
    <row r="209" s="187" customFormat="true" ht="12.8" hidden="false" customHeight="false" outlineLevel="0" collapsed="false">
      <c r="B209" s="188"/>
      <c r="D209" s="174" t="s">
        <v>130</v>
      </c>
      <c r="E209" s="189"/>
      <c r="F209" s="190" t="s">
        <v>430</v>
      </c>
      <c r="H209" s="189"/>
      <c r="L209" s="188"/>
      <c r="M209" s="191"/>
      <c r="N209" s="192"/>
      <c r="O209" s="192"/>
      <c r="P209" s="192"/>
      <c r="Q209" s="192"/>
      <c r="R209" s="192"/>
      <c r="S209" s="192"/>
      <c r="T209" s="193"/>
      <c r="AT209" s="189" t="s">
        <v>130</v>
      </c>
      <c r="AU209" s="189" t="s">
        <v>83</v>
      </c>
      <c r="AV209" s="187" t="s">
        <v>81</v>
      </c>
      <c r="AW209" s="187" t="s">
        <v>29</v>
      </c>
      <c r="AX209" s="187" t="s">
        <v>73</v>
      </c>
      <c r="AY209" s="189" t="s">
        <v>121</v>
      </c>
    </row>
    <row r="210" s="187" customFormat="true" ht="12.8" hidden="false" customHeight="false" outlineLevel="0" collapsed="false">
      <c r="B210" s="188"/>
      <c r="D210" s="174" t="s">
        <v>130</v>
      </c>
      <c r="E210" s="189"/>
      <c r="F210" s="190" t="s">
        <v>431</v>
      </c>
      <c r="H210" s="189"/>
      <c r="L210" s="188"/>
      <c r="M210" s="191"/>
      <c r="N210" s="192"/>
      <c r="O210" s="192"/>
      <c r="P210" s="192"/>
      <c r="Q210" s="192"/>
      <c r="R210" s="192"/>
      <c r="S210" s="192"/>
      <c r="T210" s="193"/>
      <c r="AT210" s="189" t="s">
        <v>130</v>
      </c>
      <c r="AU210" s="189" t="s">
        <v>83</v>
      </c>
      <c r="AV210" s="187" t="s">
        <v>81</v>
      </c>
      <c r="AW210" s="187" t="s">
        <v>29</v>
      </c>
      <c r="AX210" s="187" t="s">
        <v>73</v>
      </c>
      <c r="AY210" s="189" t="s">
        <v>121</v>
      </c>
    </row>
    <row r="211" s="172" customFormat="true" ht="12.8" hidden="false" customHeight="false" outlineLevel="0" collapsed="false">
      <c r="B211" s="173"/>
      <c r="D211" s="174" t="s">
        <v>130</v>
      </c>
      <c r="E211" s="175"/>
      <c r="F211" s="176" t="s">
        <v>432</v>
      </c>
      <c r="H211" s="177" t="n">
        <v>0.015</v>
      </c>
      <c r="L211" s="173"/>
      <c r="M211" s="178"/>
      <c r="N211" s="179"/>
      <c r="O211" s="179"/>
      <c r="P211" s="179"/>
      <c r="Q211" s="179"/>
      <c r="R211" s="179"/>
      <c r="S211" s="179"/>
      <c r="T211" s="180"/>
      <c r="AT211" s="175" t="s">
        <v>130</v>
      </c>
      <c r="AU211" s="175" t="s">
        <v>83</v>
      </c>
      <c r="AV211" s="172" t="s">
        <v>83</v>
      </c>
      <c r="AW211" s="172" t="s">
        <v>29</v>
      </c>
      <c r="AX211" s="172" t="s">
        <v>81</v>
      </c>
      <c r="AY211" s="175" t="s">
        <v>121</v>
      </c>
    </row>
    <row r="212" s="22" customFormat="true" ht="84" hidden="false" customHeight="true" outlineLevel="0" collapsed="false">
      <c r="A212" s="17"/>
      <c r="B212" s="159"/>
      <c r="C212" s="160" t="s">
        <v>180</v>
      </c>
      <c r="D212" s="160" t="s">
        <v>123</v>
      </c>
      <c r="E212" s="161" t="s">
        <v>433</v>
      </c>
      <c r="F212" s="162" t="s">
        <v>434</v>
      </c>
      <c r="G212" s="163" t="s">
        <v>330</v>
      </c>
      <c r="H212" s="164" t="n">
        <v>0.289</v>
      </c>
      <c r="I212" s="165" t="n">
        <v>39500</v>
      </c>
      <c r="J212" s="165" t="n">
        <f aca="false">ROUND(I212*H212,2)</f>
        <v>11415.5</v>
      </c>
      <c r="K212" s="162" t="s">
        <v>127</v>
      </c>
      <c r="L212" s="18"/>
      <c r="M212" s="166"/>
      <c r="N212" s="167" t="s">
        <v>38</v>
      </c>
      <c r="O212" s="168" t="n">
        <v>39.133</v>
      </c>
      <c r="P212" s="168" t="n">
        <f aca="false">O212*H212</f>
        <v>11.309437</v>
      </c>
      <c r="Q212" s="168" t="n">
        <v>1.03951</v>
      </c>
      <c r="R212" s="168" t="n">
        <f aca="false">Q212*H212</f>
        <v>0.30041839</v>
      </c>
      <c r="S212" s="168" t="n">
        <v>0</v>
      </c>
      <c r="T212" s="169" t="n">
        <f aca="false">S212*H212</f>
        <v>0</v>
      </c>
      <c r="U212" s="17"/>
      <c r="V212" s="17"/>
      <c r="W212" s="17"/>
      <c r="X212" s="17"/>
      <c r="Y212" s="17"/>
      <c r="Z212" s="17"/>
      <c r="AA212" s="17"/>
      <c r="AB212" s="17"/>
      <c r="AC212" s="17"/>
      <c r="AD212" s="17"/>
      <c r="AE212" s="17"/>
      <c r="AR212" s="170" t="s">
        <v>128</v>
      </c>
      <c r="AT212" s="170" t="s">
        <v>123</v>
      </c>
      <c r="AU212" s="170" t="s">
        <v>83</v>
      </c>
      <c r="AY212" s="3" t="s">
        <v>121</v>
      </c>
      <c r="BE212" s="171" t="n">
        <f aca="false">IF(N212="základní",J212,0)</f>
        <v>11415.5</v>
      </c>
      <c r="BF212" s="171" t="n">
        <f aca="false">IF(N212="snížená",J212,0)</f>
        <v>0</v>
      </c>
      <c r="BG212" s="171" t="n">
        <f aca="false">IF(N212="zákl. přenesená",J212,0)</f>
        <v>0</v>
      </c>
      <c r="BH212" s="171" t="n">
        <f aca="false">IF(N212="sníž. přenesená",J212,0)</f>
        <v>0</v>
      </c>
      <c r="BI212" s="171" t="n">
        <f aca="false">IF(N212="nulová",J212,0)</f>
        <v>0</v>
      </c>
      <c r="BJ212" s="3" t="s">
        <v>81</v>
      </c>
      <c r="BK212" s="171" t="n">
        <f aca="false">ROUND(I212*H212,2)</f>
        <v>11415.5</v>
      </c>
      <c r="BL212" s="3" t="s">
        <v>128</v>
      </c>
      <c r="BM212" s="170" t="s">
        <v>435</v>
      </c>
    </row>
    <row r="213" s="187" customFormat="true" ht="12.8" hidden="false" customHeight="false" outlineLevel="0" collapsed="false">
      <c r="B213" s="188"/>
      <c r="D213" s="174" t="s">
        <v>130</v>
      </c>
      <c r="E213" s="189"/>
      <c r="F213" s="190" t="s">
        <v>436</v>
      </c>
      <c r="H213" s="189"/>
      <c r="L213" s="188"/>
      <c r="M213" s="191"/>
      <c r="N213" s="192"/>
      <c r="O213" s="192"/>
      <c r="P213" s="192"/>
      <c r="Q213" s="192"/>
      <c r="R213" s="192"/>
      <c r="S213" s="192"/>
      <c r="T213" s="193"/>
      <c r="AT213" s="189" t="s">
        <v>130</v>
      </c>
      <c r="AU213" s="189" t="s">
        <v>83</v>
      </c>
      <c r="AV213" s="187" t="s">
        <v>81</v>
      </c>
      <c r="AW213" s="187" t="s">
        <v>29</v>
      </c>
      <c r="AX213" s="187" t="s">
        <v>73</v>
      </c>
      <c r="AY213" s="189" t="s">
        <v>121</v>
      </c>
    </row>
    <row r="214" s="187" customFormat="true" ht="12.8" hidden="false" customHeight="false" outlineLevel="0" collapsed="false">
      <c r="B214" s="188"/>
      <c r="D214" s="174" t="s">
        <v>130</v>
      </c>
      <c r="E214" s="189"/>
      <c r="F214" s="190" t="s">
        <v>437</v>
      </c>
      <c r="H214" s="189"/>
      <c r="L214" s="188"/>
      <c r="M214" s="191"/>
      <c r="N214" s="192"/>
      <c r="O214" s="192"/>
      <c r="P214" s="192"/>
      <c r="Q214" s="192"/>
      <c r="R214" s="192"/>
      <c r="S214" s="192"/>
      <c r="T214" s="193"/>
      <c r="AT214" s="189" t="s">
        <v>130</v>
      </c>
      <c r="AU214" s="189" t="s">
        <v>83</v>
      </c>
      <c r="AV214" s="187" t="s">
        <v>81</v>
      </c>
      <c r="AW214" s="187" t="s">
        <v>29</v>
      </c>
      <c r="AX214" s="187" t="s">
        <v>73</v>
      </c>
      <c r="AY214" s="189" t="s">
        <v>121</v>
      </c>
    </row>
    <row r="215" s="172" customFormat="true" ht="12.8" hidden="false" customHeight="false" outlineLevel="0" collapsed="false">
      <c r="B215" s="173"/>
      <c r="D215" s="174" t="s">
        <v>130</v>
      </c>
      <c r="E215" s="175"/>
      <c r="F215" s="176" t="s">
        <v>438</v>
      </c>
      <c r="H215" s="177" t="n">
        <v>0.025</v>
      </c>
      <c r="L215" s="173"/>
      <c r="M215" s="178"/>
      <c r="N215" s="179"/>
      <c r="O215" s="179"/>
      <c r="P215" s="179"/>
      <c r="Q215" s="179"/>
      <c r="R215" s="179"/>
      <c r="S215" s="179"/>
      <c r="T215" s="180"/>
      <c r="AT215" s="175" t="s">
        <v>130</v>
      </c>
      <c r="AU215" s="175" t="s">
        <v>83</v>
      </c>
      <c r="AV215" s="172" t="s">
        <v>83</v>
      </c>
      <c r="AW215" s="172" t="s">
        <v>29</v>
      </c>
      <c r="AX215" s="172" t="s">
        <v>73</v>
      </c>
      <c r="AY215" s="175" t="s">
        <v>121</v>
      </c>
    </row>
    <row r="216" s="187" customFormat="true" ht="12.8" hidden="false" customHeight="false" outlineLevel="0" collapsed="false">
      <c r="B216" s="188"/>
      <c r="D216" s="174" t="s">
        <v>130</v>
      </c>
      <c r="E216" s="189"/>
      <c r="F216" s="190" t="s">
        <v>439</v>
      </c>
      <c r="H216" s="189"/>
      <c r="L216" s="188"/>
      <c r="M216" s="191"/>
      <c r="N216" s="192"/>
      <c r="O216" s="192"/>
      <c r="P216" s="192"/>
      <c r="Q216" s="192"/>
      <c r="R216" s="192"/>
      <c r="S216" s="192"/>
      <c r="T216" s="193"/>
      <c r="AT216" s="189" t="s">
        <v>130</v>
      </c>
      <c r="AU216" s="189" t="s">
        <v>83</v>
      </c>
      <c r="AV216" s="187" t="s">
        <v>81</v>
      </c>
      <c r="AW216" s="187" t="s">
        <v>29</v>
      </c>
      <c r="AX216" s="187" t="s">
        <v>73</v>
      </c>
      <c r="AY216" s="189" t="s">
        <v>121</v>
      </c>
    </row>
    <row r="217" s="172" customFormat="true" ht="12.8" hidden="false" customHeight="false" outlineLevel="0" collapsed="false">
      <c r="B217" s="173"/>
      <c r="D217" s="174" t="s">
        <v>130</v>
      </c>
      <c r="E217" s="175"/>
      <c r="F217" s="176" t="s">
        <v>440</v>
      </c>
      <c r="H217" s="177" t="n">
        <v>0.034</v>
      </c>
      <c r="L217" s="173"/>
      <c r="M217" s="178"/>
      <c r="N217" s="179"/>
      <c r="O217" s="179"/>
      <c r="P217" s="179"/>
      <c r="Q217" s="179"/>
      <c r="R217" s="179"/>
      <c r="S217" s="179"/>
      <c r="T217" s="180"/>
      <c r="AT217" s="175" t="s">
        <v>130</v>
      </c>
      <c r="AU217" s="175" t="s">
        <v>83</v>
      </c>
      <c r="AV217" s="172" t="s">
        <v>83</v>
      </c>
      <c r="AW217" s="172" t="s">
        <v>29</v>
      </c>
      <c r="AX217" s="172" t="s">
        <v>73</v>
      </c>
      <c r="AY217" s="175" t="s">
        <v>121</v>
      </c>
    </row>
    <row r="218" s="187" customFormat="true" ht="12.8" hidden="false" customHeight="false" outlineLevel="0" collapsed="false">
      <c r="B218" s="188"/>
      <c r="D218" s="174" t="s">
        <v>130</v>
      </c>
      <c r="E218" s="189"/>
      <c r="F218" s="190" t="s">
        <v>441</v>
      </c>
      <c r="H218" s="189"/>
      <c r="L218" s="188"/>
      <c r="M218" s="191"/>
      <c r="N218" s="192"/>
      <c r="O218" s="192"/>
      <c r="P218" s="192"/>
      <c r="Q218" s="192"/>
      <c r="R218" s="192"/>
      <c r="S218" s="192"/>
      <c r="T218" s="193"/>
      <c r="AT218" s="189" t="s">
        <v>130</v>
      </c>
      <c r="AU218" s="189" t="s">
        <v>83</v>
      </c>
      <c r="AV218" s="187" t="s">
        <v>81</v>
      </c>
      <c r="AW218" s="187" t="s">
        <v>29</v>
      </c>
      <c r="AX218" s="187" t="s">
        <v>73</v>
      </c>
      <c r="AY218" s="189" t="s">
        <v>121</v>
      </c>
    </row>
    <row r="219" s="172" customFormat="true" ht="26.85" hidden="false" customHeight="true" outlineLevel="0" collapsed="false">
      <c r="B219" s="173"/>
      <c r="D219" s="174" t="s">
        <v>130</v>
      </c>
      <c r="E219" s="175"/>
      <c r="F219" s="176" t="s">
        <v>442</v>
      </c>
      <c r="H219" s="177" t="n">
        <v>0.108</v>
      </c>
      <c r="L219" s="173"/>
      <c r="M219" s="178"/>
      <c r="N219" s="179"/>
      <c r="O219" s="179"/>
      <c r="P219" s="179"/>
      <c r="Q219" s="179"/>
      <c r="R219" s="179"/>
      <c r="S219" s="179"/>
      <c r="T219" s="180"/>
      <c r="AT219" s="175" t="s">
        <v>130</v>
      </c>
      <c r="AU219" s="175" t="s">
        <v>83</v>
      </c>
      <c r="AV219" s="172" t="s">
        <v>83</v>
      </c>
      <c r="AW219" s="172" t="s">
        <v>29</v>
      </c>
      <c r="AX219" s="172" t="s">
        <v>73</v>
      </c>
      <c r="AY219" s="175" t="s">
        <v>121</v>
      </c>
    </row>
    <row r="220" s="172" customFormat="true" ht="30.55" hidden="false" customHeight="true" outlineLevel="0" collapsed="false">
      <c r="B220" s="173"/>
      <c r="D220" s="174" t="s">
        <v>130</v>
      </c>
      <c r="E220" s="175"/>
      <c r="F220" s="176" t="s">
        <v>443</v>
      </c>
      <c r="H220" s="177" t="n">
        <v>0.122</v>
      </c>
      <c r="L220" s="173"/>
      <c r="M220" s="178"/>
      <c r="N220" s="179"/>
      <c r="O220" s="179"/>
      <c r="P220" s="179"/>
      <c r="Q220" s="179"/>
      <c r="R220" s="179"/>
      <c r="S220" s="179"/>
      <c r="T220" s="180"/>
      <c r="AT220" s="175" t="s">
        <v>130</v>
      </c>
      <c r="AU220" s="175" t="s">
        <v>83</v>
      </c>
      <c r="AV220" s="172" t="s">
        <v>83</v>
      </c>
      <c r="AW220" s="172" t="s">
        <v>29</v>
      </c>
      <c r="AX220" s="172" t="s">
        <v>73</v>
      </c>
      <c r="AY220" s="175" t="s">
        <v>121</v>
      </c>
    </row>
    <row r="221" s="194" customFormat="true" ht="12.8" hidden="false" customHeight="false" outlineLevel="0" collapsed="false">
      <c r="B221" s="195"/>
      <c r="D221" s="174" t="s">
        <v>130</v>
      </c>
      <c r="E221" s="196"/>
      <c r="F221" s="197" t="s">
        <v>234</v>
      </c>
      <c r="H221" s="198" t="n">
        <v>0.289</v>
      </c>
      <c r="L221" s="195"/>
      <c r="M221" s="199"/>
      <c r="N221" s="200"/>
      <c r="O221" s="200"/>
      <c r="P221" s="200"/>
      <c r="Q221" s="200"/>
      <c r="R221" s="200"/>
      <c r="S221" s="200"/>
      <c r="T221" s="201"/>
      <c r="AT221" s="196" t="s">
        <v>130</v>
      </c>
      <c r="AU221" s="196" t="s">
        <v>83</v>
      </c>
      <c r="AV221" s="194" t="s">
        <v>128</v>
      </c>
      <c r="AW221" s="194" t="s">
        <v>29</v>
      </c>
      <c r="AX221" s="194" t="s">
        <v>81</v>
      </c>
      <c r="AY221" s="196" t="s">
        <v>121</v>
      </c>
    </row>
    <row r="222" s="22" customFormat="true" ht="72" hidden="false" customHeight="true" outlineLevel="0" collapsed="false">
      <c r="A222" s="17"/>
      <c r="B222" s="159"/>
      <c r="C222" s="160" t="s">
        <v>186</v>
      </c>
      <c r="D222" s="160" t="s">
        <v>123</v>
      </c>
      <c r="E222" s="161" t="s">
        <v>444</v>
      </c>
      <c r="F222" s="162" t="s">
        <v>445</v>
      </c>
      <c r="G222" s="163" t="s">
        <v>134</v>
      </c>
      <c r="H222" s="164" t="n">
        <v>25.14</v>
      </c>
      <c r="I222" s="165" t="n">
        <v>1160</v>
      </c>
      <c r="J222" s="165" t="n">
        <f aca="false">ROUND(I222*H222,2)</f>
        <v>29162.4</v>
      </c>
      <c r="K222" s="162" t="s">
        <v>127</v>
      </c>
      <c r="L222" s="18"/>
      <c r="M222" s="166"/>
      <c r="N222" s="167" t="s">
        <v>38</v>
      </c>
      <c r="O222" s="168" t="n">
        <v>1.895</v>
      </c>
      <c r="P222" s="168" t="n">
        <f aca="false">O222*H222</f>
        <v>47.6403</v>
      </c>
      <c r="Q222" s="168" t="n">
        <v>0.00726</v>
      </c>
      <c r="R222" s="168" t="n">
        <f aca="false">Q222*H222</f>
        <v>0.1825164</v>
      </c>
      <c r="S222" s="168" t="n">
        <v>0</v>
      </c>
      <c r="T222" s="169" t="n">
        <f aca="false">S222*H222</f>
        <v>0</v>
      </c>
      <c r="U222" s="17"/>
      <c r="V222" s="17"/>
      <c r="W222" s="17"/>
      <c r="X222" s="17"/>
      <c r="Y222" s="17"/>
      <c r="Z222" s="17"/>
      <c r="AA222" s="17"/>
      <c r="AB222" s="17"/>
      <c r="AC222" s="17"/>
      <c r="AD222" s="17"/>
      <c r="AE222" s="17"/>
      <c r="AR222" s="170" t="s">
        <v>128</v>
      </c>
      <c r="AT222" s="170" t="s">
        <v>123</v>
      </c>
      <c r="AU222" s="170" t="s">
        <v>83</v>
      </c>
      <c r="AY222" s="3" t="s">
        <v>121</v>
      </c>
      <c r="BE222" s="171" t="n">
        <f aca="false">IF(N222="základní",J222,0)</f>
        <v>29162.4</v>
      </c>
      <c r="BF222" s="171" t="n">
        <f aca="false">IF(N222="snížená",J222,0)</f>
        <v>0</v>
      </c>
      <c r="BG222" s="171" t="n">
        <f aca="false">IF(N222="zákl. přenesená",J222,0)</f>
        <v>0</v>
      </c>
      <c r="BH222" s="171" t="n">
        <f aca="false">IF(N222="sníž. přenesená",J222,0)</f>
        <v>0</v>
      </c>
      <c r="BI222" s="171" t="n">
        <f aca="false">IF(N222="nulová",J222,0)</f>
        <v>0</v>
      </c>
      <c r="BJ222" s="3" t="s">
        <v>81</v>
      </c>
      <c r="BK222" s="171" t="n">
        <f aca="false">ROUND(I222*H222,2)</f>
        <v>29162.4</v>
      </c>
      <c r="BL222" s="3" t="s">
        <v>128</v>
      </c>
      <c r="BM222" s="170" t="s">
        <v>446</v>
      </c>
    </row>
    <row r="223" s="187" customFormat="true" ht="12.8" hidden="false" customHeight="false" outlineLevel="0" collapsed="false">
      <c r="B223" s="188"/>
      <c r="D223" s="174" t="s">
        <v>130</v>
      </c>
      <c r="E223" s="189"/>
      <c r="F223" s="190" t="s">
        <v>437</v>
      </c>
      <c r="H223" s="189"/>
      <c r="L223" s="188"/>
      <c r="M223" s="191"/>
      <c r="N223" s="192"/>
      <c r="O223" s="192"/>
      <c r="P223" s="192"/>
      <c r="Q223" s="192"/>
      <c r="R223" s="192"/>
      <c r="S223" s="192"/>
      <c r="T223" s="193"/>
      <c r="AT223" s="189" t="s">
        <v>130</v>
      </c>
      <c r="AU223" s="189" t="s">
        <v>83</v>
      </c>
      <c r="AV223" s="187" t="s">
        <v>81</v>
      </c>
      <c r="AW223" s="187" t="s">
        <v>29</v>
      </c>
      <c r="AX223" s="187" t="s">
        <v>73</v>
      </c>
      <c r="AY223" s="189" t="s">
        <v>121</v>
      </c>
    </row>
    <row r="224" s="172" customFormat="true" ht="12.8" hidden="false" customHeight="false" outlineLevel="0" collapsed="false">
      <c r="B224" s="173"/>
      <c r="D224" s="174" t="s">
        <v>130</v>
      </c>
      <c r="E224" s="175"/>
      <c r="F224" s="176" t="s">
        <v>447</v>
      </c>
      <c r="H224" s="177" t="n">
        <v>3.96</v>
      </c>
      <c r="L224" s="173"/>
      <c r="M224" s="178"/>
      <c r="N224" s="179"/>
      <c r="O224" s="179"/>
      <c r="P224" s="179"/>
      <c r="Q224" s="179"/>
      <c r="R224" s="179"/>
      <c r="S224" s="179"/>
      <c r="T224" s="180"/>
      <c r="AT224" s="175" t="s">
        <v>130</v>
      </c>
      <c r="AU224" s="175" t="s">
        <v>83</v>
      </c>
      <c r="AV224" s="172" t="s">
        <v>83</v>
      </c>
      <c r="AW224" s="172" t="s">
        <v>29</v>
      </c>
      <c r="AX224" s="172" t="s">
        <v>73</v>
      </c>
      <c r="AY224" s="175" t="s">
        <v>121</v>
      </c>
    </row>
    <row r="225" s="187" customFormat="true" ht="12.8" hidden="false" customHeight="false" outlineLevel="0" collapsed="false">
      <c r="B225" s="188"/>
      <c r="D225" s="174" t="s">
        <v>130</v>
      </c>
      <c r="E225" s="189"/>
      <c r="F225" s="190" t="s">
        <v>439</v>
      </c>
      <c r="H225" s="189"/>
      <c r="L225" s="188"/>
      <c r="M225" s="191"/>
      <c r="N225" s="192"/>
      <c r="O225" s="192"/>
      <c r="P225" s="192"/>
      <c r="Q225" s="192"/>
      <c r="R225" s="192"/>
      <c r="S225" s="192"/>
      <c r="T225" s="193"/>
      <c r="AT225" s="189" t="s">
        <v>130</v>
      </c>
      <c r="AU225" s="189" t="s">
        <v>83</v>
      </c>
      <c r="AV225" s="187" t="s">
        <v>81</v>
      </c>
      <c r="AW225" s="187" t="s">
        <v>29</v>
      </c>
      <c r="AX225" s="187" t="s">
        <v>73</v>
      </c>
      <c r="AY225" s="189" t="s">
        <v>121</v>
      </c>
    </row>
    <row r="226" s="172" customFormat="true" ht="12.8" hidden="false" customHeight="false" outlineLevel="0" collapsed="false">
      <c r="B226" s="173"/>
      <c r="D226" s="174" t="s">
        <v>130</v>
      </c>
      <c r="E226" s="175"/>
      <c r="F226" s="176" t="s">
        <v>448</v>
      </c>
      <c r="H226" s="177" t="n">
        <v>5.04</v>
      </c>
      <c r="L226" s="173"/>
      <c r="M226" s="178"/>
      <c r="N226" s="179"/>
      <c r="O226" s="179"/>
      <c r="P226" s="179"/>
      <c r="Q226" s="179"/>
      <c r="R226" s="179"/>
      <c r="S226" s="179"/>
      <c r="T226" s="180"/>
      <c r="AT226" s="175" t="s">
        <v>130</v>
      </c>
      <c r="AU226" s="175" t="s">
        <v>83</v>
      </c>
      <c r="AV226" s="172" t="s">
        <v>83</v>
      </c>
      <c r="AW226" s="172" t="s">
        <v>29</v>
      </c>
      <c r="AX226" s="172" t="s">
        <v>73</v>
      </c>
      <c r="AY226" s="175" t="s">
        <v>121</v>
      </c>
    </row>
    <row r="227" s="187" customFormat="true" ht="12.8" hidden="false" customHeight="false" outlineLevel="0" collapsed="false">
      <c r="B227" s="188"/>
      <c r="D227" s="174" t="s">
        <v>130</v>
      </c>
      <c r="E227" s="189"/>
      <c r="F227" s="190" t="s">
        <v>441</v>
      </c>
      <c r="H227" s="189"/>
      <c r="L227" s="188"/>
      <c r="M227" s="191"/>
      <c r="N227" s="192"/>
      <c r="O227" s="192"/>
      <c r="P227" s="192"/>
      <c r="Q227" s="192"/>
      <c r="R227" s="192"/>
      <c r="S227" s="192"/>
      <c r="T227" s="193"/>
      <c r="AT227" s="189" t="s">
        <v>130</v>
      </c>
      <c r="AU227" s="189" t="s">
        <v>83</v>
      </c>
      <c r="AV227" s="187" t="s">
        <v>81</v>
      </c>
      <c r="AW227" s="187" t="s">
        <v>29</v>
      </c>
      <c r="AX227" s="187" t="s">
        <v>73</v>
      </c>
      <c r="AY227" s="189" t="s">
        <v>121</v>
      </c>
    </row>
    <row r="228" s="172" customFormat="true" ht="12.8" hidden="false" customHeight="false" outlineLevel="0" collapsed="false">
      <c r="B228" s="173"/>
      <c r="D228" s="174" t="s">
        <v>130</v>
      </c>
      <c r="E228" s="175"/>
      <c r="F228" s="176" t="s">
        <v>449</v>
      </c>
      <c r="H228" s="177" t="n">
        <v>16.14</v>
      </c>
      <c r="L228" s="173"/>
      <c r="M228" s="178"/>
      <c r="N228" s="179"/>
      <c r="O228" s="179"/>
      <c r="P228" s="179"/>
      <c r="Q228" s="179"/>
      <c r="R228" s="179"/>
      <c r="S228" s="179"/>
      <c r="T228" s="180"/>
      <c r="AT228" s="175" t="s">
        <v>130</v>
      </c>
      <c r="AU228" s="175" t="s">
        <v>83</v>
      </c>
      <c r="AV228" s="172" t="s">
        <v>83</v>
      </c>
      <c r="AW228" s="172" t="s">
        <v>29</v>
      </c>
      <c r="AX228" s="172" t="s">
        <v>73</v>
      </c>
      <c r="AY228" s="175" t="s">
        <v>121</v>
      </c>
    </row>
    <row r="229" s="194" customFormat="true" ht="12.8" hidden="false" customHeight="false" outlineLevel="0" collapsed="false">
      <c r="B229" s="195"/>
      <c r="D229" s="174" t="s">
        <v>130</v>
      </c>
      <c r="E229" s="196"/>
      <c r="F229" s="197" t="s">
        <v>234</v>
      </c>
      <c r="H229" s="198" t="n">
        <v>25.14</v>
      </c>
      <c r="L229" s="195"/>
      <c r="M229" s="199"/>
      <c r="N229" s="200"/>
      <c r="O229" s="200"/>
      <c r="P229" s="200"/>
      <c r="Q229" s="200"/>
      <c r="R229" s="200"/>
      <c r="S229" s="200"/>
      <c r="T229" s="201"/>
      <c r="AT229" s="196" t="s">
        <v>130</v>
      </c>
      <c r="AU229" s="196" t="s">
        <v>83</v>
      </c>
      <c r="AV229" s="194" t="s">
        <v>128</v>
      </c>
      <c r="AW229" s="194" t="s">
        <v>29</v>
      </c>
      <c r="AX229" s="194" t="s">
        <v>81</v>
      </c>
      <c r="AY229" s="196" t="s">
        <v>121</v>
      </c>
    </row>
    <row r="230" s="22" customFormat="true" ht="72" hidden="false" customHeight="true" outlineLevel="0" collapsed="false">
      <c r="A230" s="17"/>
      <c r="B230" s="159"/>
      <c r="C230" s="160" t="s">
        <v>7</v>
      </c>
      <c r="D230" s="160" t="s">
        <v>123</v>
      </c>
      <c r="E230" s="161" t="s">
        <v>450</v>
      </c>
      <c r="F230" s="162" t="s">
        <v>451</v>
      </c>
      <c r="G230" s="163" t="s">
        <v>134</v>
      </c>
      <c r="H230" s="164" t="n">
        <v>25.14</v>
      </c>
      <c r="I230" s="165" t="n">
        <v>307</v>
      </c>
      <c r="J230" s="165" t="n">
        <f aca="false">ROUND(I230*H230,2)</f>
        <v>7717.98</v>
      </c>
      <c r="K230" s="162" t="s">
        <v>127</v>
      </c>
      <c r="L230" s="18"/>
      <c r="M230" s="166"/>
      <c r="N230" s="167" t="s">
        <v>38</v>
      </c>
      <c r="O230" s="168" t="n">
        <v>0.628</v>
      </c>
      <c r="P230" s="168" t="n">
        <f aca="false">O230*H230</f>
        <v>15.78792</v>
      </c>
      <c r="Q230" s="168" t="n">
        <v>0.00086</v>
      </c>
      <c r="R230" s="168" t="n">
        <f aca="false">Q230*H230</f>
        <v>0.0216204</v>
      </c>
      <c r="S230" s="168" t="n">
        <v>0</v>
      </c>
      <c r="T230" s="169" t="n">
        <f aca="false">S230*H230</f>
        <v>0</v>
      </c>
      <c r="U230" s="17"/>
      <c r="V230" s="17"/>
      <c r="W230" s="17"/>
      <c r="X230" s="17"/>
      <c r="Y230" s="17"/>
      <c r="Z230" s="17"/>
      <c r="AA230" s="17"/>
      <c r="AB230" s="17"/>
      <c r="AC230" s="17"/>
      <c r="AD230" s="17"/>
      <c r="AE230" s="17"/>
      <c r="AR230" s="170" t="s">
        <v>128</v>
      </c>
      <c r="AT230" s="170" t="s">
        <v>123</v>
      </c>
      <c r="AU230" s="170" t="s">
        <v>83</v>
      </c>
      <c r="AY230" s="3" t="s">
        <v>121</v>
      </c>
      <c r="BE230" s="171" t="n">
        <f aca="false">IF(N230="základní",J230,0)</f>
        <v>7717.98</v>
      </c>
      <c r="BF230" s="171" t="n">
        <f aca="false">IF(N230="snížená",J230,0)</f>
        <v>0</v>
      </c>
      <c r="BG230" s="171" t="n">
        <f aca="false">IF(N230="zákl. přenesená",J230,0)</f>
        <v>0</v>
      </c>
      <c r="BH230" s="171" t="n">
        <f aca="false">IF(N230="sníž. přenesená",J230,0)</f>
        <v>0</v>
      </c>
      <c r="BI230" s="171" t="n">
        <f aca="false">IF(N230="nulová",J230,0)</f>
        <v>0</v>
      </c>
      <c r="BJ230" s="3" t="s">
        <v>81</v>
      </c>
      <c r="BK230" s="171" t="n">
        <f aca="false">ROUND(I230*H230,2)</f>
        <v>7717.98</v>
      </c>
      <c r="BL230" s="3" t="s">
        <v>128</v>
      </c>
      <c r="BM230" s="170" t="s">
        <v>452</v>
      </c>
    </row>
    <row r="231" s="187" customFormat="true" ht="12.8" hidden="false" customHeight="false" outlineLevel="0" collapsed="false">
      <c r="B231" s="188"/>
      <c r="D231" s="174" t="s">
        <v>130</v>
      </c>
      <c r="E231" s="189"/>
      <c r="F231" s="190" t="s">
        <v>437</v>
      </c>
      <c r="H231" s="189"/>
      <c r="L231" s="188"/>
      <c r="M231" s="191"/>
      <c r="N231" s="192"/>
      <c r="O231" s="192"/>
      <c r="P231" s="192"/>
      <c r="Q231" s="192"/>
      <c r="R231" s="192"/>
      <c r="S231" s="192"/>
      <c r="T231" s="193"/>
      <c r="AT231" s="189" t="s">
        <v>130</v>
      </c>
      <c r="AU231" s="189" t="s">
        <v>83</v>
      </c>
      <c r="AV231" s="187" t="s">
        <v>81</v>
      </c>
      <c r="AW231" s="187" t="s">
        <v>29</v>
      </c>
      <c r="AX231" s="187" t="s">
        <v>73</v>
      </c>
      <c r="AY231" s="189" t="s">
        <v>121</v>
      </c>
    </row>
    <row r="232" s="172" customFormat="true" ht="12.8" hidden="false" customHeight="false" outlineLevel="0" collapsed="false">
      <c r="B232" s="173"/>
      <c r="D232" s="174" t="s">
        <v>130</v>
      </c>
      <c r="E232" s="175"/>
      <c r="F232" s="176" t="s">
        <v>447</v>
      </c>
      <c r="H232" s="177" t="n">
        <v>3.96</v>
      </c>
      <c r="L232" s="173"/>
      <c r="M232" s="178"/>
      <c r="N232" s="179"/>
      <c r="O232" s="179"/>
      <c r="P232" s="179"/>
      <c r="Q232" s="179"/>
      <c r="R232" s="179"/>
      <c r="S232" s="179"/>
      <c r="T232" s="180"/>
      <c r="AT232" s="175" t="s">
        <v>130</v>
      </c>
      <c r="AU232" s="175" t="s">
        <v>83</v>
      </c>
      <c r="AV232" s="172" t="s">
        <v>83</v>
      </c>
      <c r="AW232" s="172" t="s">
        <v>29</v>
      </c>
      <c r="AX232" s="172" t="s">
        <v>73</v>
      </c>
      <c r="AY232" s="175" t="s">
        <v>121</v>
      </c>
    </row>
    <row r="233" s="187" customFormat="true" ht="12.8" hidden="false" customHeight="false" outlineLevel="0" collapsed="false">
      <c r="B233" s="188"/>
      <c r="D233" s="174" t="s">
        <v>130</v>
      </c>
      <c r="E233" s="189"/>
      <c r="F233" s="190" t="s">
        <v>439</v>
      </c>
      <c r="H233" s="189"/>
      <c r="L233" s="188"/>
      <c r="M233" s="191"/>
      <c r="N233" s="192"/>
      <c r="O233" s="192"/>
      <c r="P233" s="192"/>
      <c r="Q233" s="192"/>
      <c r="R233" s="192"/>
      <c r="S233" s="192"/>
      <c r="T233" s="193"/>
      <c r="AT233" s="189" t="s">
        <v>130</v>
      </c>
      <c r="AU233" s="189" t="s">
        <v>83</v>
      </c>
      <c r="AV233" s="187" t="s">
        <v>81</v>
      </c>
      <c r="AW233" s="187" t="s">
        <v>29</v>
      </c>
      <c r="AX233" s="187" t="s">
        <v>73</v>
      </c>
      <c r="AY233" s="189" t="s">
        <v>121</v>
      </c>
    </row>
    <row r="234" s="172" customFormat="true" ht="12.8" hidden="false" customHeight="false" outlineLevel="0" collapsed="false">
      <c r="B234" s="173"/>
      <c r="D234" s="174" t="s">
        <v>130</v>
      </c>
      <c r="E234" s="175"/>
      <c r="F234" s="176" t="s">
        <v>448</v>
      </c>
      <c r="H234" s="177" t="n">
        <v>5.04</v>
      </c>
      <c r="L234" s="173"/>
      <c r="M234" s="178"/>
      <c r="N234" s="179"/>
      <c r="O234" s="179"/>
      <c r="P234" s="179"/>
      <c r="Q234" s="179"/>
      <c r="R234" s="179"/>
      <c r="S234" s="179"/>
      <c r="T234" s="180"/>
      <c r="AT234" s="175" t="s">
        <v>130</v>
      </c>
      <c r="AU234" s="175" t="s">
        <v>83</v>
      </c>
      <c r="AV234" s="172" t="s">
        <v>83</v>
      </c>
      <c r="AW234" s="172" t="s">
        <v>29</v>
      </c>
      <c r="AX234" s="172" t="s">
        <v>73</v>
      </c>
      <c r="AY234" s="175" t="s">
        <v>121</v>
      </c>
    </row>
    <row r="235" s="187" customFormat="true" ht="12.8" hidden="false" customHeight="false" outlineLevel="0" collapsed="false">
      <c r="B235" s="188"/>
      <c r="D235" s="174" t="s">
        <v>130</v>
      </c>
      <c r="E235" s="189"/>
      <c r="F235" s="190" t="s">
        <v>441</v>
      </c>
      <c r="H235" s="189"/>
      <c r="L235" s="188"/>
      <c r="M235" s="191"/>
      <c r="N235" s="192"/>
      <c r="O235" s="192"/>
      <c r="P235" s="192"/>
      <c r="Q235" s="192"/>
      <c r="R235" s="192"/>
      <c r="S235" s="192"/>
      <c r="T235" s="193"/>
      <c r="AT235" s="189" t="s">
        <v>130</v>
      </c>
      <c r="AU235" s="189" t="s">
        <v>83</v>
      </c>
      <c r="AV235" s="187" t="s">
        <v>81</v>
      </c>
      <c r="AW235" s="187" t="s">
        <v>29</v>
      </c>
      <c r="AX235" s="187" t="s">
        <v>73</v>
      </c>
      <c r="AY235" s="189" t="s">
        <v>121</v>
      </c>
    </row>
    <row r="236" s="172" customFormat="true" ht="12.8" hidden="false" customHeight="false" outlineLevel="0" collapsed="false">
      <c r="B236" s="173"/>
      <c r="D236" s="174" t="s">
        <v>130</v>
      </c>
      <c r="E236" s="175"/>
      <c r="F236" s="176" t="s">
        <v>449</v>
      </c>
      <c r="H236" s="177" t="n">
        <v>16.14</v>
      </c>
      <c r="L236" s="173"/>
      <c r="M236" s="178"/>
      <c r="N236" s="179"/>
      <c r="O236" s="179"/>
      <c r="P236" s="179"/>
      <c r="Q236" s="179"/>
      <c r="R236" s="179"/>
      <c r="S236" s="179"/>
      <c r="T236" s="180"/>
      <c r="AT236" s="175" t="s">
        <v>130</v>
      </c>
      <c r="AU236" s="175" t="s">
        <v>83</v>
      </c>
      <c r="AV236" s="172" t="s">
        <v>83</v>
      </c>
      <c r="AW236" s="172" t="s">
        <v>29</v>
      </c>
      <c r="AX236" s="172" t="s">
        <v>73</v>
      </c>
      <c r="AY236" s="175" t="s">
        <v>121</v>
      </c>
    </row>
    <row r="237" s="194" customFormat="true" ht="12.8" hidden="false" customHeight="false" outlineLevel="0" collapsed="false">
      <c r="B237" s="195"/>
      <c r="D237" s="174" t="s">
        <v>130</v>
      </c>
      <c r="E237" s="196"/>
      <c r="F237" s="197" t="s">
        <v>234</v>
      </c>
      <c r="H237" s="198" t="n">
        <v>25.14</v>
      </c>
      <c r="L237" s="195"/>
      <c r="M237" s="199"/>
      <c r="N237" s="200"/>
      <c r="O237" s="200"/>
      <c r="P237" s="200"/>
      <c r="Q237" s="200"/>
      <c r="R237" s="200"/>
      <c r="S237" s="200"/>
      <c r="T237" s="201"/>
      <c r="AT237" s="196" t="s">
        <v>130</v>
      </c>
      <c r="AU237" s="196" t="s">
        <v>83</v>
      </c>
      <c r="AV237" s="194" t="s">
        <v>128</v>
      </c>
      <c r="AW237" s="194" t="s">
        <v>29</v>
      </c>
      <c r="AX237" s="194" t="s">
        <v>81</v>
      </c>
      <c r="AY237" s="196" t="s">
        <v>121</v>
      </c>
    </row>
    <row r="238" s="22" customFormat="true" ht="16.5" hidden="false" customHeight="true" outlineLevel="0" collapsed="false">
      <c r="A238" s="17"/>
      <c r="B238" s="159"/>
      <c r="C238" s="160" t="s">
        <v>271</v>
      </c>
      <c r="D238" s="160" t="s">
        <v>123</v>
      </c>
      <c r="E238" s="161" t="s">
        <v>453</v>
      </c>
      <c r="F238" s="162" t="s">
        <v>454</v>
      </c>
      <c r="G238" s="163" t="s">
        <v>455</v>
      </c>
      <c r="H238" s="164" t="n">
        <v>1.8</v>
      </c>
      <c r="I238" s="165" t="n">
        <v>12500</v>
      </c>
      <c r="J238" s="165" t="n">
        <f aca="false">ROUND(I238*H238,2)</f>
        <v>22500</v>
      </c>
      <c r="K238" s="162"/>
      <c r="L238" s="18"/>
      <c r="M238" s="166"/>
      <c r="N238" s="167" t="s">
        <v>38</v>
      </c>
      <c r="O238" s="168" t="n">
        <v>0</v>
      </c>
      <c r="P238" s="168" t="n">
        <f aca="false">O238*H238</f>
        <v>0</v>
      </c>
      <c r="Q238" s="168" t="n">
        <v>0</v>
      </c>
      <c r="R238" s="168" t="n">
        <f aca="false">Q238*H238</f>
        <v>0</v>
      </c>
      <c r="S238" s="168" t="n">
        <v>0</v>
      </c>
      <c r="T238" s="169" t="n">
        <f aca="false">S238*H238</f>
        <v>0</v>
      </c>
      <c r="U238" s="17"/>
      <c r="V238" s="17"/>
      <c r="W238" s="17"/>
      <c r="X238" s="17"/>
      <c r="Y238" s="17"/>
      <c r="Z238" s="17"/>
      <c r="AA238" s="17"/>
      <c r="AB238" s="17"/>
      <c r="AC238" s="17"/>
      <c r="AD238" s="17"/>
      <c r="AE238" s="17"/>
      <c r="AR238" s="170" t="s">
        <v>128</v>
      </c>
      <c r="AT238" s="170" t="s">
        <v>123</v>
      </c>
      <c r="AU238" s="170" t="s">
        <v>83</v>
      </c>
      <c r="AY238" s="3" t="s">
        <v>121</v>
      </c>
      <c r="BE238" s="171" t="n">
        <f aca="false">IF(N238="základní",J238,0)</f>
        <v>22500</v>
      </c>
      <c r="BF238" s="171" t="n">
        <f aca="false">IF(N238="snížená",J238,0)</f>
        <v>0</v>
      </c>
      <c r="BG238" s="171" t="n">
        <f aca="false">IF(N238="zákl. přenesená",J238,0)</f>
        <v>0</v>
      </c>
      <c r="BH238" s="171" t="n">
        <f aca="false">IF(N238="sníž. přenesená",J238,0)</f>
        <v>0</v>
      </c>
      <c r="BI238" s="171" t="n">
        <f aca="false">IF(N238="nulová",J238,0)</f>
        <v>0</v>
      </c>
      <c r="BJ238" s="3" t="s">
        <v>81</v>
      </c>
      <c r="BK238" s="171" t="n">
        <f aca="false">ROUND(I238*H238,2)</f>
        <v>22500</v>
      </c>
      <c r="BL238" s="3" t="s">
        <v>128</v>
      </c>
      <c r="BM238" s="170" t="s">
        <v>456</v>
      </c>
    </row>
    <row r="239" customFormat="false" ht="93.25" hidden="false" customHeight="true" outlineLevel="0" collapsed="false">
      <c r="A239" s="17"/>
      <c r="B239" s="18"/>
      <c r="C239" s="17"/>
      <c r="D239" s="174" t="s">
        <v>177</v>
      </c>
      <c r="E239" s="17"/>
      <c r="F239" s="181" t="s">
        <v>457</v>
      </c>
      <c r="G239" s="17"/>
      <c r="H239" s="17"/>
      <c r="I239" s="17"/>
      <c r="J239" s="17"/>
      <c r="K239" s="17"/>
      <c r="L239" s="18"/>
      <c r="M239" s="182"/>
      <c r="N239" s="183"/>
      <c r="O239" s="55"/>
      <c r="P239" s="55"/>
      <c r="Q239" s="55"/>
      <c r="R239" s="55"/>
      <c r="S239" s="55"/>
      <c r="T239" s="56"/>
      <c r="U239" s="17"/>
      <c r="V239" s="17"/>
      <c r="W239" s="17"/>
      <c r="X239" s="17"/>
      <c r="Y239" s="17"/>
      <c r="Z239" s="17"/>
      <c r="AA239" s="17"/>
      <c r="AB239" s="17"/>
      <c r="AC239" s="17"/>
      <c r="AD239" s="17"/>
      <c r="AE239" s="17"/>
      <c r="AT239" s="3" t="s">
        <v>177</v>
      </c>
      <c r="AU239" s="3" t="s">
        <v>83</v>
      </c>
    </row>
    <row r="240" s="187" customFormat="true" ht="12.8" hidden="false" customHeight="false" outlineLevel="0" collapsed="false">
      <c r="B240" s="188"/>
      <c r="D240" s="174" t="s">
        <v>130</v>
      </c>
      <c r="E240" s="189"/>
      <c r="F240" s="190" t="s">
        <v>458</v>
      </c>
      <c r="H240" s="189"/>
      <c r="L240" s="188"/>
      <c r="M240" s="191"/>
      <c r="N240" s="192"/>
      <c r="O240" s="192"/>
      <c r="P240" s="192"/>
      <c r="Q240" s="192"/>
      <c r="R240" s="192"/>
      <c r="S240" s="192"/>
      <c r="T240" s="193"/>
      <c r="AT240" s="189" t="s">
        <v>130</v>
      </c>
      <c r="AU240" s="189" t="s">
        <v>83</v>
      </c>
      <c r="AV240" s="187" t="s">
        <v>81</v>
      </c>
      <c r="AW240" s="187" t="s">
        <v>29</v>
      </c>
      <c r="AX240" s="187" t="s">
        <v>73</v>
      </c>
      <c r="AY240" s="189" t="s">
        <v>121</v>
      </c>
    </row>
    <row r="241" s="187" customFormat="true" ht="12.8" hidden="false" customHeight="false" outlineLevel="0" collapsed="false">
      <c r="B241" s="188"/>
      <c r="D241" s="174" t="s">
        <v>130</v>
      </c>
      <c r="E241" s="189"/>
      <c r="F241" s="190" t="s">
        <v>459</v>
      </c>
      <c r="H241" s="189"/>
      <c r="L241" s="188"/>
      <c r="M241" s="191"/>
      <c r="N241" s="192"/>
      <c r="O241" s="192"/>
      <c r="P241" s="192"/>
      <c r="Q241" s="192"/>
      <c r="R241" s="192"/>
      <c r="S241" s="192"/>
      <c r="T241" s="193"/>
      <c r="AT241" s="189" t="s">
        <v>130</v>
      </c>
      <c r="AU241" s="189" t="s">
        <v>83</v>
      </c>
      <c r="AV241" s="187" t="s">
        <v>81</v>
      </c>
      <c r="AW241" s="187" t="s">
        <v>29</v>
      </c>
      <c r="AX241" s="187" t="s">
        <v>73</v>
      </c>
      <c r="AY241" s="189" t="s">
        <v>121</v>
      </c>
    </row>
    <row r="242" s="172" customFormat="true" ht="12.8" hidden="false" customHeight="false" outlineLevel="0" collapsed="false">
      <c r="B242" s="173"/>
      <c r="D242" s="174" t="s">
        <v>130</v>
      </c>
      <c r="E242" s="175"/>
      <c r="F242" s="176" t="s">
        <v>460</v>
      </c>
      <c r="H242" s="177" t="n">
        <v>1.8</v>
      </c>
      <c r="L242" s="173"/>
      <c r="M242" s="178"/>
      <c r="N242" s="179"/>
      <c r="O242" s="179"/>
      <c r="P242" s="179"/>
      <c r="Q242" s="179"/>
      <c r="R242" s="179"/>
      <c r="S242" s="179"/>
      <c r="T242" s="180"/>
      <c r="AT242" s="175" t="s">
        <v>130</v>
      </c>
      <c r="AU242" s="175" t="s">
        <v>83</v>
      </c>
      <c r="AV242" s="172" t="s">
        <v>83</v>
      </c>
      <c r="AW242" s="172" t="s">
        <v>29</v>
      </c>
      <c r="AX242" s="172" t="s">
        <v>81</v>
      </c>
      <c r="AY242" s="175" t="s">
        <v>121</v>
      </c>
    </row>
    <row r="243" s="146" customFormat="true" ht="22.8" hidden="false" customHeight="true" outlineLevel="0" collapsed="false">
      <c r="B243" s="147"/>
      <c r="D243" s="148" t="s">
        <v>72</v>
      </c>
      <c r="E243" s="157" t="s">
        <v>128</v>
      </c>
      <c r="F243" s="157" t="s">
        <v>296</v>
      </c>
      <c r="J243" s="158" t="n">
        <f aca="false">BK243</f>
        <v>855.36</v>
      </c>
      <c r="L243" s="147"/>
      <c r="M243" s="151"/>
      <c r="N243" s="152"/>
      <c r="O243" s="152"/>
      <c r="P243" s="153" t="n">
        <f aca="false">SUM(P244:P249)</f>
        <v>1.26432</v>
      </c>
      <c r="Q243" s="152"/>
      <c r="R243" s="153" t="n">
        <f aca="false">SUM(R244:R249)</f>
        <v>0</v>
      </c>
      <c r="S243" s="152"/>
      <c r="T243" s="154" t="n">
        <f aca="false">SUM(T244:T249)</f>
        <v>0</v>
      </c>
      <c r="AR243" s="148" t="s">
        <v>81</v>
      </c>
      <c r="AT243" s="155" t="s">
        <v>72</v>
      </c>
      <c r="AU243" s="155" t="s">
        <v>81</v>
      </c>
      <c r="AY243" s="148" t="s">
        <v>121</v>
      </c>
      <c r="BK243" s="156" t="n">
        <f aca="false">SUM(BK244:BK249)</f>
        <v>855.36</v>
      </c>
    </row>
    <row r="244" s="22" customFormat="true" ht="24" hidden="false" customHeight="true" outlineLevel="0" collapsed="false">
      <c r="A244" s="17"/>
      <c r="B244" s="159"/>
      <c r="C244" s="160" t="s">
        <v>279</v>
      </c>
      <c r="D244" s="160" t="s">
        <v>123</v>
      </c>
      <c r="E244" s="161" t="s">
        <v>461</v>
      </c>
      <c r="F244" s="162" t="s">
        <v>462</v>
      </c>
      <c r="G244" s="163" t="s">
        <v>197</v>
      </c>
      <c r="H244" s="164" t="n">
        <v>0.96</v>
      </c>
      <c r="I244" s="165" t="n">
        <v>891</v>
      </c>
      <c r="J244" s="165" t="n">
        <f aca="false">ROUND(I244*H244,2)</f>
        <v>855.36</v>
      </c>
      <c r="K244" s="162" t="s">
        <v>127</v>
      </c>
      <c r="L244" s="18"/>
      <c r="M244" s="166"/>
      <c r="N244" s="167" t="s">
        <v>38</v>
      </c>
      <c r="O244" s="168" t="n">
        <v>1.317</v>
      </c>
      <c r="P244" s="168" t="n">
        <f aca="false">O244*H244</f>
        <v>1.26432</v>
      </c>
      <c r="Q244" s="168" t="n">
        <v>0</v>
      </c>
      <c r="R244" s="168" t="n">
        <f aca="false">Q244*H244</f>
        <v>0</v>
      </c>
      <c r="S244" s="168" t="n">
        <v>0</v>
      </c>
      <c r="T244" s="169" t="n">
        <f aca="false">S244*H244</f>
        <v>0</v>
      </c>
      <c r="U244" s="17"/>
      <c r="V244" s="17"/>
      <c r="W244" s="17"/>
      <c r="X244" s="17"/>
      <c r="Y244" s="17"/>
      <c r="Z244" s="17"/>
      <c r="AA244" s="17"/>
      <c r="AB244" s="17"/>
      <c r="AC244" s="17"/>
      <c r="AD244" s="17"/>
      <c r="AE244" s="17"/>
      <c r="AR244" s="170" t="s">
        <v>128</v>
      </c>
      <c r="AT244" s="170" t="s">
        <v>123</v>
      </c>
      <c r="AU244" s="170" t="s">
        <v>83</v>
      </c>
      <c r="AY244" s="3" t="s">
        <v>121</v>
      </c>
      <c r="BE244" s="171" t="n">
        <f aca="false">IF(N244="základní",J244,0)</f>
        <v>855.36</v>
      </c>
      <c r="BF244" s="171" t="n">
        <f aca="false">IF(N244="snížená",J244,0)</f>
        <v>0</v>
      </c>
      <c r="BG244" s="171" t="n">
        <f aca="false">IF(N244="zákl. přenesená",J244,0)</f>
        <v>0</v>
      </c>
      <c r="BH244" s="171" t="n">
        <f aca="false">IF(N244="sníž. přenesená",J244,0)</f>
        <v>0</v>
      </c>
      <c r="BI244" s="171" t="n">
        <f aca="false">IF(N244="nulová",J244,0)</f>
        <v>0</v>
      </c>
      <c r="BJ244" s="3" t="s">
        <v>81</v>
      </c>
      <c r="BK244" s="171" t="n">
        <f aca="false">ROUND(I244*H244,2)</f>
        <v>855.36</v>
      </c>
      <c r="BL244" s="3" t="s">
        <v>128</v>
      </c>
      <c r="BM244" s="170" t="s">
        <v>463</v>
      </c>
    </row>
    <row r="245" s="187" customFormat="true" ht="12.8" hidden="false" customHeight="false" outlineLevel="0" collapsed="false">
      <c r="B245" s="188"/>
      <c r="D245" s="174" t="s">
        <v>130</v>
      </c>
      <c r="E245" s="189"/>
      <c r="F245" s="190" t="s">
        <v>464</v>
      </c>
      <c r="H245" s="189"/>
      <c r="L245" s="188"/>
      <c r="M245" s="191"/>
      <c r="N245" s="192"/>
      <c r="O245" s="192"/>
      <c r="P245" s="192"/>
      <c r="Q245" s="192"/>
      <c r="R245" s="192"/>
      <c r="S245" s="192"/>
      <c r="T245" s="193"/>
      <c r="AT245" s="189" t="s">
        <v>130</v>
      </c>
      <c r="AU245" s="189" t="s">
        <v>83</v>
      </c>
      <c r="AV245" s="187" t="s">
        <v>81</v>
      </c>
      <c r="AW245" s="187" t="s">
        <v>29</v>
      </c>
      <c r="AX245" s="187" t="s">
        <v>73</v>
      </c>
      <c r="AY245" s="189" t="s">
        <v>121</v>
      </c>
    </row>
    <row r="246" s="172" customFormat="true" ht="12.8" hidden="false" customHeight="false" outlineLevel="0" collapsed="false">
      <c r="B246" s="173"/>
      <c r="D246" s="174" t="s">
        <v>130</v>
      </c>
      <c r="E246" s="175"/>
      <c r="F246" s="176" t="s">
        <v>465</v>
      </c>
      <c r="H246" s="177" t="n">
        <v>0.48</v>
      </c>
      <c r="L246" s="173"/>
      <c r="M246" s="178"/>
      <c r="N246" s="179"/>
      <c r="O246" s="179"/>
      <c r="P246" s="179"/>
      <c r="Q246" s="179"/>
      <c r="R246" s="179"/>
      <c r="S246" s="179"/>
      <c r="T246" s="180"/>
      <c r="AT246" s="175" t="s">
        <v>130</v>
      </c>
      <c r="AU246" s="175" t="s">
        <v>83</v>
      </c>
      <c r="AV246" s="172" t="s">
        <v>83</v>
      </c>
      <c r="AW246" s="172" t="s">
        <v>29</v>
      </c>
      <c r="AX246" s="172" t="s">
        <v>73</v>
      </c>
      <c r="AY246" s="175" t="s">
        <v>121</v>
      </c>
    </row>
    <row r="247" s="187" customFormat="true" ht="12.8" hidden="false" customHeight="false" outlineLevel="0" collapsed="false">
      <c r="B247" s="188"/>
      <c r="D247" s="174" t="s">
        <v>130</v>
      </c>
      <c r="E247" s="189"/>
      <c r="F247" s="190" t="s">
        <v>466</v>
      </c>
      <c r="H247" s="189"/>
      <c r="L247" s="188"/>
      <c r="M247" s="191"/>
      <c r="N247" s="192"/>
      <c r="O247" s="192"/>
      <c r="P247" s="192"/>
      <c r="Q247" s="192"/>
      <c r="R247" s="192"/>
      <c r="S247" s="192"/>
      <c r="T247" s="193"/>
      <c r="AT247" s="189" t="s">
        <v>130</v>
      </c>
      <c r="AU247" s="189" t="s">
        <v>83</v>
      </c>
      <c r="AV247" s="187" t="s">
        <v>81</v>
      </c>
      <c r="AW247" s="187" t="s">
        <v>29</v>
      </c>
      <c r="AX247" s="187" t="s">
        <v>73</v>
      </c>
      <c r="AY247" s="189" t="s">
        <v>121</v>
      </c>
    </row>
    <row r="248" s="172" customFormat="true" ht="12.8" hidden="false" customHeight="false" outlineLevel="0" collapsed="false">
      <c r="B248" s="173"/>
      <c r="D248" s="174" t="s">
        <v>130</v>
      </c>
      <c r="E248" s="175"/>
      <c r="F248" s="176" t="s">
        <v>467</v>
      </c>
      <c r="H248" s="177" t="n">
        <v>0.48</v>
      </c>
      <c r="L248" s="173"/>
      <c r="M248" s="178"/>
      <c r="N248" s="179"/>
      <c r="O248" s="179"/>
      <c r="P248" s="179"/>
      <c r="Q248" s="179"/>
      <c r="R248" s="179"/>
      <c r="S248" s="179"/>
      <c r="T248" s="180"/>
      <c r="AT248" s="175" t="s">
        <v>130</v>
      </c>
      <c r="AU248" s="175" t="s">
        <v>83</v>
      </c>
      <c r="AV248" s="172" t="s">
        <v>83</v>
      </c>
      <c r="AW248" s="172" t="s">
        <v>29</v>
      </c>
      <c r="AX248" s="172" t="s">
        <v>73</v>
      </c>
      <c r="AY248" s="175" t="s">
        <v>121</v>
      </c>
    </row>
    <row r="249" s="194" customFormat="true" ht="12.8" hidden="false" customHeight="false" outlineLevel="0" collapsed="false">
      <c r="B249" s="195"/>
      <c r="D249" s="174" t="s">
        <v>130</v>
      </c>
      <c r="E249" s="196"/>
      <c r="F249" s="197" t="s">
        <v>234</v>
      </c>
      <c r="H249" s="198" t="n">
        <v>0.96</v>
      </c>
      <c r="L249" s="195"/>
      <c r="M249" s="199"/>
      <c r="N249" s="200"/>
      <c r="O249" s="200"/>
      <c r="P249" s="200"/>
      <c r="Q249" s="200"/>
      <c r="R249" s="200"/>
      <c r="S249" s="200"/>
      <c r="T249" s="201"/>
      <c r="AT249" s="196" t="s">
        <v>130</v>
      </c>
      <c r="AU249" s="196" t="s">
        <v>83</v>
      </c>
      <c r="AV249" s="194" t="s">
        <v>128</v>
      </c>
      <c r="AW249" s="194" t="s">
        <v>29</v>
      </c>
      <c r="AX249" s="194" t="s">
        <v>81</v>
      </c>
      <c r="AY249" s="196" t="s">
        <v>121</v>
      </c>
    </row>
    <row r="250" s="146" customFormat="true" ht="22.8" hidden="false" customHeight="true" outlineLevel="0" collapsed="false">
      <c r="B250" s="147"/>
      <c r="D250" s="148" t="s">
        <v>72</v>
      </c>
      <c r="E250" s="157" t="s">
        <v>158</v>
      </c>
      <c r="F250" s="157" t="s">
        <v>468</v>
      </c>
      <c r="J250" s="158" t="n">
        <f aca="false">BK250</f>
        <v>25581</v>
      </c>
      <c r="L250" s="147"/>
      <c r="M250" s="151"/>
      <c r="N250" s="152"/>
      <c r="O250" s="152"/>
      <c r="P250" s="153" t="n">
        <f aca="false">SUM(P251:P260)</f>
        <v>0</v>
      </c>
      <c r="Q250" s="152"/>
      <c r="R250" s="153" t="n">
        <f aca="false">SUM(R251:R260)</f>
        <v>0</v>
      </c>
      <c r="S250" s="152"/>
      <c r="T250" s="154" t="n">
        <f aca="false">SUM(T251:T260)</f>
        <v>0</v>
      </c>
      <c r="AR250" s="148" t="s">
        <v>81</v>
      </c>
      <c r="AT250" s="155" t="s">
        <v>72</v>
      </c>
      <c r="AU250" s="155" t="s">
        <v>81</v>
      </c>
      <c r="AY250" s="148" t="s">
        <v>121</v>
      </c>
      <c r="BK250" s="156" t="n">
        <f aca="false">SUM(BK251:BK260)</f>
        <v>25581</v>
      </c>
    </row>
    <row r="251" s="22" customFormat="true" ht="24" hidden="false" customHeight="true" outlineLevel="0" collapsed="false">
      <c r="A251" s="17"/>
      <c r="B251" s="159"/>
      <c r="C251" s="160" t="s">
        <v>290</v>
      </c>
      <c r="D251" s="160" t="s">
        <v>123</v>
      </c>
      <c r="E251" s="161" t="s">
        <v>469</v>
      </c>
      <c r="F251" s="162" t="s">
        <v>470</v>
      </c>
      <c r="G251" s="163" t="s">
        <v>183</v>
      </c>
      <c r="H251" s="164" t="n">
        <v>1</v>
      </c>
      <c r="I251" s="165" t="n">
        <v>12822</v>
      </c>
      <c r="J251" s="165" t="n">
        <f aca="false">ROUND(I251*H251,2)</f>
        <v>12822</v>
      </c>
      <c r="K251" s="162"/>
      <c r="L251" s="18"/>
      <c r="M251" s="166"/>
      <c r="N251" s="167" t="s">
        <v>38</v>
      </c>
      <c r="O251" s="168" t="n">
        <v>0</v>
      </c>
      <c r="P251" s="168" t="n">
        <f aca="false">O251*H251</f>
        <v>0</v>
      </c>
      <c r="Q251" s="168" t="n">
        <v>0</v>
      </c>
      <c r="R251" s="168" t="n">
        <f aca="false">Q251*H251</f>
        <v>0</v>
      </c>
      <c r="S251" s="168" t="n">
        <v>0</v>
      </c>
      <c r="T251" s="169" t="n">
        <f aca="false">S251*H251</f>
        <v>0</v>
      </c>
      <c r="U251" s="17"/>
      <c r="V251" s="17"/>
      <c r="W251" s="17"/>
      <c r="X251" s="17"/>
      <c r="Y251" s="17"/>
      <c r="Z251" s="17"/>
      <c r="AA251" s="17"/>
      <c r="AB251" s="17"/>
      <c r="AC251" s="17"/>
      <c r="AD251" s="17"/>
      <c r="AE251" s="17"/>
      <c r="AR251" s="170" t="s">
        <v>128</v>
      </c>
      <c r="AT251" s="170" t="s">
        <v>123</v>
      </c>
      <c r="AU251" s="170" t="s">
        <v>83</v>
      </c>
      <c r="AY251" s="3" t="s">
        <v>121</v>
      </c>
      <c r="BE251" s="171" t="n">
        <f aca="false">IF(N251="základní",J251,0)</f>
        <v>12822</v>
      </c>
      <c r="BF251" s="171" t="n">
        <f aca="false">IF(N251="snížená",J251,0)</f>
        <v>0</v>
      </c>
      <c r="BG251" s="171" t="n">
        <f aca="false">IF(N251="zákl. přenesená",J251,0)</f>
        <v>0</v>
      </c>
      <c r="BH251" s="171" t="n">
        <f aca="false">IF(N251="sníž. přenesená",J251,0)</f>
        <v>0</v>
      </c>
      <c r="BI251" s="171" t="n">
        <f aca="false">IF(N251="nulová",J251,0)</f>
        <v>0</v>
      </c>
      <c r="BJ251" s="3" t="s">
        <v>81</v>
      </c>
      <c r="BK251" s="171" t="n">
        <f aca="false">ROUND(I251*H251,2)</f>
        <v>12822</v>
      </c>
      <c r="BL251" s="3" t="s">
        <v>128</v>
      </c>
      <c r="BM251" s="170" t="s">
        <v>471</v>
      </c>
    </row>
    <row r="252" customFormat="false" ht="91" hidden="false" customHeight="true" outlineLevel="0" collapsed="false">
      <c r="A252" s="17"/>
      <c r="B252" s="18"/>
      <c r="C252" s="17"/>
      <c r="D252" s="174" t="s">
        <v>177</v>
      </c>
      <c r="E252" s="17"/>
      <c r="F252" s="181" t="s">
        <v>472</v>
      </c>
      <c r="G252" s="17"/>
      <c r="H252" s="17"/>
      <c r="I252" s="17"/>
      <c r="J252" s="17"/>
      <c r="K252" s="17"/>
      <c r="L252" s="18"/>
      <c r="M252" s="182"/>
      <c r="N252" s="183"/>
      <c r="O252" s="55"/>
      <c r="P252" s="55"/>
      <c r="Q252" s="55"/>
      <c r="R252" s="55"/>
      <c r="S252" s="55"/>
      <c r="T252" s="56"/>
      <c r="U252" s="17"/>
      <c r="V252" s="17"/>
      <c r="W252" s="17"/>
      <c r="X252" s="17"/>
      <c r="Y252" s="17"/>
      <c r="Z252" s="17"/>
      <c r="AA252" s="17"/>
      <c r="AB252" s="17"/>
      <c r="AC252" s="17"/>
      <c r="AD252" s="17"/>
      <c r="AE252" s="17"/>
      <c r="AT252" s="3" t="s">
        <v>177</v>
      </c>
      <c r="AU252" s="3" t="s">
        <v>83</v>
      </c>
    </row>
    <row r="253" s="172" customFormat="true" ht="12.8" hidden="false" customHeight="false" outlineLevel="0" collapsed="false">
      <c r="B253" s="173"/>
      <c r="D253" s="174" t="s">
        <v>130</v>
      </c>
      <c r="E253" s="175"/>
      <c r="F253" s="176" t="s">
        <v>81</v>
      </c>
      <c r="H253" s="177" t="n">
        <v>1</v>
      </c>
      <c r="L253" s="173"/>
      <c r="M253" s="178"/>
      <c r="N253" s="179"/>
      <c r="O253" s="179"/>
      <c r="P253" s="179"/>
      <c r="Q253" s="179"/>
      <c r="R253" s="179"/>
      <c r="S253" s="179"/>
      <c r="T253" s="180"/>
      <c r="AT253" s="175" t="s">
        <v>130</v>
      </c>
      <c r="AU253" s="175" t="s">
        <v>83</v>
      </c>
      <c r="AV253" s="172" t="s">
        <v>83</v>
      </c>
      <c r="AW253" s="172" t="s">
        <v>29</v>
      </c>
      <c r="AX253" s="172" t="s">
        <v>81</v>
      </c>
      <c r="AY253" s="175" t="s">
        <v>121</v>
      </c>
    </row>
    <row r="254" s="22" customFormat="true" ht="24" hidden="false" customHeight="true" outlineLevel="0" collapsed="false">
      <c r="A254" s="17"/>
      <c r="B254" s="159"/>
      <c r="C254" s="160" t="s">
        <v>297</v>
      </c>
      <c r="D254" s="160" t="s">
        <v>123</v>
      </c>
      <c r="E254" s="161" t="s">
        <v>473</v>
      </c>
      <c r="F254" s="162" t="s">
        <v>474</v>
      </c>
      <c r="G254" s="163" t="s">
        <v>455</v>
      </c>
      <c r="H254" s="164" t="n">
        <v>14</v>
      </c>
      <c r="I254" s="165" t="n">
        <v>137</v>
      </c>
      <c r="J254" s="165" t="n">
        <f aca="false">ROUND(I254*H254,2)</f>
        <v>1918</v>
      </c>
      <c r="K254" s="162"/>
      <c r="L254" s="18"/>
      <c r="M254" s="166"/>
      <c r="N254" s="167" t="s">
        <v>38</v>
      </c>
      <c r="O254" s="168" t="n">
        <v>0</v>
      </c>
      <c r="P254" s="168" t="n">
        <f aca="false">O254*H254</f>
        <v>0</v>
      </c>
      <c r="Q254" s="168" t="n">
        <v>0</v>
      </c>
      <c r="R254" s="168" t="n">
        <f aca="false">Q254*H254</f>
        <v>0</v>
      </c>
      <c r="S254" s="168" t="n">
        <v>0</v>
      </c>
      <c r="T254" s="169" t="n">
        <f aca="false">S254*H254</f>
        <v>0</v>
      </c>
      <c r="U254" s="17"/>
      <c r="V254" s="17"/>
      <c r="W254" s="17"/>
      <c r="X254" s="17"/>
      <c r="Y254" s="17"/>
      <c r="Z254" s="17"/>
      <c r="AA254" s="17"/>
      <c r="AB254" s="17"/>
      <c r="AC254" s="17"/>
      <c r="AD254" s="17"/>
      <c r="AE254" s="17"/>
      <c r="AR254" s="170" t="s">
        <v>128</v>
      </c>
      <c r="AT254" s="170" t="s">
        <v>123</v>
      </c>
      <c r="AU254" s="170" t="s">
        <v>83</v>
      </c>
      <c r="AY254" s="3" t="s">
        <v>121</v>
      </c>
      <c r="BE254" s="171" t="n">
        <f aca="false">IF(N254="základní",J254,0)</f>
        <v>1918</v>
      </c>
      <c r="BF254" s="171" t="n">
        <f aca="false">IF(N254="snížená",J254,0)</f>
        <v>0</v>
      </c>
      <c r="BG254" s="171" t="n">
        <f aca="false">IF(N254="zákl. přenesená",J254,0)</f>
        <v>0</v>
      </c>
      <c r="BH254" s="171" t="n">
        <f aca="false">IF(N254="sníž. přenesená",J254,0)</f>
        <v>0</v>
      </c>
      <c r="BI254" s="171" t="n">
        <f aca="false">IF(N254="nulová",J254,0)</f>
        <v>0</v>
      </c>
      <c r="BJ254" s="3" t="s">
        <v>81</v>
      </c>
      <c r="BK254" s="171" t="n">
        <f aca="false">ROUND(I254*H254,2)</f>
        <v>1918</v>
      </c>
      <c r="BL254" s="3" t="s">
        <v>128</v>
      </c>
      <c r="BM254" s="170" t="s">
        <v>475</v>
      </c>
    </row>
    <row r="255" s="22" customFormat="true" ht="24" hidden="false" customHeight="true" outlineLevel="0" collapsed="false">
      <c r="A255" s="17"/>
      <c r="B255" s="159"/>
      <c r="C255" s="160" t="s">
        <v>305</v>
      </c>
      <c r="D255" s="160" t="s">
        <v>123</v>
      </c>
      <c r="E255" s="161" t="s">
        <v>476</v>
      </c>
      <c r="F255" s="162" t="s">
        <v>477</v>
      </c>
      <c r="G255" s="163" t="s">
        <v>455</v>
      </c>
      <c r="H255" s="164" t="n">
        <v>4.5</v>
      </c>
      <c r="I255" s="165" t="n">
        <v>198</v>
      </c>
      <c r="J255" s="165" t="n">
        <f aca="false">ROUND(I255*H255,2)</f>
        <v>891</v>
      </c>
      <c r="K255" s="162"/>
      <c r="L255" s="18"/>
      <c r="M255" s="166"/>
      <c r="N255" s="167" t="s">
        <v>38</v>
      </c>
      <c r="O255" s="168" t="n">
        <v>0</v>
      </c>
      <c r="P255" s="168" t="n">
        <f aca="false">O255*H255</f>
        <v>0</v>
      </c>
      <c r="Q255" s="168" t="n">
        <v>0</v>
      </c>
      <c r="R255" s="168" t="n">
        <f aca="false">Q255*H255</f>
        <v>0</v>
      </c>
      <c r="S255" s="168" t="n">
        <v>0</v>
      </c>
      <c r="T255" s="169" t="n">
        <f aca="false">S255*H255</f>
        <v>0</v>
      </c>
      <c r="U255" s="17"/>
      <c r="V255" s="17"/>
      <c r="W255" s="17"/>
      <c r="X255" s="17"/>
      <c r="Y255" s="17"/>
      <c r="Z255" s="17"/>
      <c r="AA255" s="17"/>
      <c r="AB255" s="17"/>
      <c r="AC255" s="17"/>
      <c r="AD255" s="17"/>
      <c r="AE255" s="17"/>
      <c r="AR255" s="170" t="s">
        <v>128</v>
      </c>
      <c r="AT255" s="170" t="s">
        <v>123</v>
      </c>
      <c r="AU255" s="170" t="s">
        <v>83</v>
      </c>
      <c r="AY255" s="3" t="s">
        <v>121</v>
      </c>
      <c r="BE255" s="171" t="n">
        <f aca="false">IF(N255="základní",J255,0)</f>
        <v>891</v>
      </c>
      <c r="BF255" s="171" t="n">
        <f aca="false">IF(N255="snížená",J255,0)</f>
        <v>0</v>
      </c>
      <c r="BG255" s="171" t="n">
        <f aca="false">IF(N255="zákl. přenesená",J255,0)</f>
        <v>0</v>
      </c>
      <c r="BH255" s="171" t="n">
        <f aca="false">IF(N255="sníž. přenesená",J255,0)</f>
        <v>0</v>
      </c>
      <c r="BI255" s="171" t="n">
        <f aca="false">IF(N255="nulová",J255,0)</f>
        <v>0</v>
      </c>
      <c r="BJ255" s="3" t="s">
        <v>81</v>
      </c>
      <c r="BK255" s="171" t="n">
        <f aca="false">ROUND(I255*H255,2)</f>
        <v>891</v>
      </c>
      <c r="BL255" s="3" t="s">
        <v>128</v>
      </c>
      <c r="BM255" s="170" t="s">
        <v>478</v>
      </c>
    </row>
    <row r="256" customFormat="false" ht="36" hidden="false" customHeight="true" outlineLevel="0" collapsed="false">
      <c r="A256" s="17"/>
      <c r="B256" s="159"/>
      <c r="C256" s="202" t="s">
        <v>6</v>
      </c>
      <c r="D256" s="202" t="s">
        <v>272</v>
      </c>
      <c r="E256" s="203" t="s">
        <v>479</v>
      </c>
      <c r="F256" s="204" t="s">
        <v>480</v>
      </c>
      <c r="G256" s="205" t="s">
        <v>455</v>
      </c>
      <c r="H256" s="206" t="n">
        <v>14</v>
      </c>
      <c r="I256" s="207" t="n">
        <v>250</v>
      </c>
      <c r="J256" s="207" t="n">
        <f aca="false">ROUND(I256*H256,2)</f>
        <v>3500</v>
      </c>
      <c r="K256" s="204"/>
      <c r="L256" s="208"/>
      <c r="M256" s="209"/>
      <c r="N256" s="210" t="s">
        <v>38</v>
      </c>
      <c r="O256" s="168" t="n">
        <v>0</v>
      </c>
      <c r="P256" s="168" t="n">
        <f aca="false">O256*H256</f>
        <v>0</v>
      </c>
      <c r="Q256" s="168" t="n">
        <v>0</v>
      </c>
      <c r="R256" s="168" t="n">
        <f aca="false">Q256*H256</f>
        <v>0</v>
      </c>
      <c r="S256" s="168" t="n">
        <v>0</v>
      </c>
      <c r="T256" s="169" t="n">
        <f aca="false">S256*H256</f>
        <v>0</v>
      </c>
      <c r="U256" s="17"/>
      <c r="V256" s="17"/>
      <c r="W256" s="17"/>
      <c r="X256" s="17"/>
      <c r="Y256" s="17"/>
      <c r="Z256" s="17"/>
      <c r="AA256" s="17"/>
      <c r="AB256" s="17"/>
      <c r="AC256" s="17"/>
      <c r="AD256" s="17"/>
      <c r="AE256" s="17"/>
      <c r="AR256" s="170" t="s">
        <v>158</v>
      </c>
      <c r="AT256" s="170" t="s">
        <v>272</v>
      </c>
      <c r="AU256" s="170" t="s">
        <v>83</v>
      </c>
      <c r="AY256" s="3" t="s">
        <v>121</v>
      </c>
      <c r="BE256" s="171" t="n">
        <f aca="false">IF(N256="základní",J256,0)</f>
        <v>3500</v>
      </c>
      <c r="BF256" s="171" t="n">
        <f aca="false">IF(N256="snížená",J256,0)</f>
        <v>0</v>
      </c>
      <c r="BG256" s="171" t="n">
        <f aca="false">IF(N256="zákl. přenesená",J256,0)</f>
        <v>0</v>
      </c>
      <c r="BH256" s="171" t="n">
        <f aca="false">IF(N256="sníž. přenesená",J256,0)</f>
        <v>0</v>
      </c>
      <c r="BI256" s="171" t="n">
        <f aca="false">IF(N256="nulová",J256,0)</f>
        <v>0</v>
      </c>
      <c r="BJ256" s="3" t="s">
        <v>81</v>
      </c>
      <c r="BK256" s="171" t="n">
        <f aca="false">ROUND(I256*H256,2)</f>
        <v>3500</v>
      </c>
      <c r="BL256" s="3" t="s">
        <v>128</v>
      </c>
      <c r="BM256" s="170" t="s">
        <v>481</v>
      </c>
    </row>
    <row r="257" customFormat="false" ht="36" hidden="false" customHeight="true" outlineLevel="0" collapsed="false">
      <c r="A257" s="17"/>
      <c r="B257" s="159"/>
      <c r="C257" s="202" t="s">
        <v>319</v>
      </c>
      <c r="D257" s="202" t="s">
        <v>272</v>
      </c>
      <c r="E257" s="203" t="s">
        <v>482</v>
      </c>
      <c r="F257" s="204" t="s">
        <v>483</v>
      </c>
      <c r="G257" s="205" t="s">
        <v>455</v>
      </c>
      <c r="H257" s="206" t="n">
        <v>4.5</v>
      </c>
      <c r="I257" s="207" t="n">
        <v>500</v>
      </c>
      <c r="J257" s="207" t="n">
        <f aca="false">ROUND(I257*H257,2)</f>
        <v>2250</v>
      </c>
      <c r="K257" s="204"/>
      <c r="L257" s="208"/>
      <c r="M257" s="209"/>
      <c r="N257" s="210" t="s">
        <v>38</v>
      </c>
      <c r="O257" s="168" t="n">
        <v>0</v>
      </c>
      <c r="P257" s="168" t="n">
        <f aca="false">O257*H257</f>
        <v>0</v>
      </c>
      <c r="Q257" s="168" t="n">
        <v>0</v>
      </c>
      <c r="R257" s="168" t="n">
        <f aca="false">Q257*H257</f>
        <v>0</v>
      </c>
      <c r="S257" s="168" t="n">
        <v>0</v>
      </c>
      <c r="T257" s="169" t="n">
        <f aca="false">S257*H257</f>
        <v>0</v>
      </c>
      <c r="U257" s="17"/>
      <c r="V257" s="17"/>
      <c r="W257" s="17"/>
      <c r="X257" s="17"/>
      <c r="Y257" s="17"/>
      <c r="Z257" s="17"/>
      <c r="AA257" s="17"/>
      <c r="AB257" s="17"/>
      <c r="AC257" s="17"/>
      <c r="AD257" s="17"/>
      <c r="AE257" s="17"/>
      <c r="AR257" s="170" t="s">
        <v>158</v>
      </c>
      <c r="AT257" s="170" t="s">
        <v>272</v>
      </c>
      <c r="AU257" s="170" t="s">
        <v>83</v>
      </c>
      <c r="AY257" s="3" t="s">
        <v>121</v>
      </c>
      <c r="BE257" s="171" t="n">
        <f aca="false">IF(N257="základní",J257,0)</f>
        <v>2250</v>
      </c>
      <c r="BF257" s="171" t="n">
        <f aca="false">IF(N257="snížená",J257,0)</f>
        <v>0</v>
      </c>
      <c r="BG257" s="171" t="n">
        <f aca="false">IF(N257="zákl. přenesená",J257,0)</f>
        <v>0</v>
      </c>
      <c r="BH257" s="171" t="n">
        <f aca="false">IF(N257="sníž. přenesená",J257,0)</f>
        <v>0</v>
      </c>
      <c r="BI257" s="171" t="n">
        <f aca="false">IF(N257="nulová",J257,0)</f>
        <v>0</v>
      </c>
      <c r="BJ257" s="3" t="s">
        <v>81</v>
      </c>
      <c r="BK257" s="171" t="n">
        <f aca="false">ROUND(I257*H257,2)</f>
        <v>2250</v>
      </c>
      <c r="BL257" s="3" t="s">
        <v>128</v>
      </c>
      <c r="BM257" s="170" t="s">
        <v>484</v>
      </c>
    </row>
    <row r="258" customFormat="false" ht="16.5" hidden="false" customHeight="true" outlineLevel="0" collapsed="false">
      <c r="A258" s="17"/>
      <c r="B258" s="159"/>
      <c r="C258" s="160" t="s">
        <v>327</v>
      </c>
      <c r="D258" s="160" t="s">
        <v>123</v>
      </c>
      <c r="E258" s="161" t="s">
        <v>485</v>
      </c>
      <c r="F258" s="162" t="s">
        <v>486</v>
      </c>
      <c r="G258" s="163" t="s">
        <v>189</v>
      </c>
      <c r="H258" s="164" t="n">
        <v>1</v>
      </c>
      <c r="I258" s="165" t="n">
        <v>4200</v>
      </c>
      <c r="J258" s="165" t="n">
        <f aca="false">ROUND(I258*H258,2)</f>
        <v>4200</v>
      </c>
      <c r="K258" s="162"/>
      <c r="L258" s="18"/>
      <c r="M258" s="166"/>
      <c r="N258" s="167" t="s">
        <v>38</v>
      </c>
      <c r="O258" s="168" t="n">
        <v>0</v>
      </c>
      <c r="P258" s="168" t="n">
        <f aca="false">O258*H258</f>
        <v>0</v>
      </c>
      <c r="Q258" s="168" t="n">
        <v>0</v>
      </c>
      <c r="R258" s="168" t="n">
        <f aca="false">Q258*H258</f>
        <v>0</v>
      </c>
      <c r="S258" s="168" t="n">
        <v>0</v>
      </c>
      <c r="T258" s="169" t="n">
        <f aca="false">S258*H258</f>
        <v>0</v>
      </c>
      <c r="U258" s="17"/>
      <c r="V258" s="17"/>
      <c r="W258" s="17"/>
      <c r="X258" s="17"/>
      <c r="Y258" s="17"/>
      <c r="Z258" s="17"/>
      <c r="AA258" s="17"/>
      <c r="AB258" s="17"/>
      <c r="AC258" s="17"/>
      <c r="AD258" s="17"/>
      <c r="AE258" s="17"/>
      <c r="AR258" s="170" t="s">
        <v>128</v>
      </c>
      <c r="AT258" s="170" t="s">
        <v>123</v>
      </c>
      <c r="AU258" s="170" t="s">
        <v>83</v>
      </c>
      <c r="AY258" s="3" t="s">
        <v>121</v>
      </c>
      <c r="BE258" s="171" t="n">
        <f aca="false">IF(N258="základní",J258,0)</f>
        <v>4200</v>
      </c>
      <c r="BF258" s="171" t="n">
        <f aca="false">IF(N258="snížená",J258,0)</f>
        <v>0</v>
      </c>
      <c r="BG258" s="171" t="n">
        <f aca="false">IF(N258="zákl. přenesená",J258,0)</f>
        <v>0</v>
      </c>
      <c r="BH258" s="171" t="n">
        <f aca="false">IF(N258="sníž. přenesená",J258,0)</f>
        <v>0</v>
      </c>
      <c r="BI258" s="171" t="n">
        <f aca="false">IF(N258="nulová",J258,0)</f>
        <v>0</v>
      </c>
      <c r="BJ258" s="3" t="s">
        <v>81</v>
      </c>
      <c r="BK258" s="171" t="n">
        <f aca="false">ROUND(I258*H258,2)</f>
        <v>4200</v>
      </c>
      <c r="BL258" s="3" t="s">
        <v>128</v>
      </c>
      <c r="BM258" s="170" t="s">
        <v>487</v>
      </c>
    </row>
    <row r="259" customFormat="false" ht="32.05" hidden="false" customHeight="true" outlineLevel="0" collapsed="false">
      <c r="A259" s="17"/>
      <c r="B259" s="18"/>
      <c r="C259" s="17"/>
      <c r="D259" s="174" t="s">
        <v>177</v>
      </c>
      <c r="E259" s="17"/>
      <c r="F259" s="181" t="s">
        <v>488</v>
      </c>
      <c r="G259" s="17"/>
      <c r="H259" s="17"/>
      <c r="I259" s="17"/>
      <c r="J259" s="17"/>
      <c r="K259" s="17"/>
      <c r="L259" s="18"/>
      <c r="M259" s="182"/>
      <c r="N259" s="183"/>
      <c r="O259" s="55"/>
      <c r="P259" s="55"/>
      <c r="Q259" s="55"/>
      <c r="R259" s="55"/>
      <c r="S259" s="55"/>
      <c r="T259" s="56"/>
      <c r="U259" s="17"/>
      <c r="V259" s="17"/>
      <c r="W259" s="17"/>
      <c r="X259" s="17"/>
      <c r="Y259" s="17"/>
      <c r="Z259" s="17"/>
      <c r="AA259" s="17"/>
      <c r="AB259" s="17"/>
      <c r="AC259" s="17"/>
      <c r="AD259" s="17"/>
      <c r="AE259" s="17"/>
      <c r="AT259" s="3" t="s">
        <v>177</v>
      </c>
      <c r="AU259" s="3" t="s">
        <v>83</v>
      </c>
    </row>
    <row r="260" s="172" customFormat="true" ht="12.8" hidden="false" customHeight="false" outlineLevel="0" collapsed="false">
      <c r="B260" s="173"/>
      <c r="D260" s="174" t="s">
        <v>130</v>
      </c>
      <c r="E260" s="175"/>
      <c r="F260" s="176" t="s">
        <v>81</v>
      </c>
      <c r="H260" s="177" t="n">
        <v>1</v>
      </c>
      <c r="L260" s="173"/>
      <c r="M260" s="178"/>
      <c r="N260" s="179"/>
      <c r="O260" s="179"/>
      <c r="P260" s="179"/>
      <c r="Q260" s="179"/>
      <c r="R260" s="179"/>
      <c r="S260" s="179"/>
      <c r="T260" s="180"/>
      <c r="AT260" s="175" t="s">
        <v>130</v>
      </c>
      <c r="AU260" s="175" t="s">
        <v>83</v>
      </c>
      <c r="AV260" s="172" t="s">
        <v>83</v>
      </c>
      <c r="AW260" s="172" t="s">
        <v>29</v>
      </c>
      <c r="AX260" s="172" t="s">
        <v>81</v>
      </c>
      <c r="AY260" s="175" t="s">
        <v>121</v>
      </c>
    </row>
    <row r="261" s="146" customFormat="true" ht="22.8" hidden="false" customHeight="true" outlineLevel="0" collapsed="false">
      <c r="B261" s="147"/>
      <c r="D261" s="148" t="s">
        <v>72</v>
      </c>
      <c r="E261" s="157" t="s">
        <v>162</v>
      </c>
      <c r="F261" s="157" t="s">
        <v>489</v>
      </c>
      <c r="J261" s="158" t="n">
        <f aca="false">BK261</f>
        <v>7102.65</v>
      </c>
      <c r="L261" s="147"/>
      <c r="M261" s="151"/>
      <c r="N261" s="152"/>
      <c r="O261" s="152"/>
      <c r="P261" s="153" t="n">
        <f aca="false">SUM(P262:P289)</f>
        <v>3.483039</v>
      </c>
      <c r="Q261" s="152"/>
      <c r="R261" s="153" t="n">
        <f aca="false">SUM(R262:R289)</f>
        <v>0.05920782</v>
      </c>
      <c r="S261" s="152"/>
      <c r="T261" s="154" t="n">
        <f aca="false">SUM(T262:T289)</f>
        <v>0</v>
      </c>
      <c r="AR261" s="148" t="s">
        <v>81</v>
      </c>
      <c r="AT261" s="155" t="s">
        <v>72</v>
      </c>
      <c r="AU261" s="155" t="s">
        <v>81</v>
      </c>
      <c r="AY261" s="148" t="s">
        <v>121</v>
      </c>
      <c r="BK261" s="156" t="n">
        <f aca="false">SUM(BK262:BK289)</f>
        <v>7102.65</v>
      </c>
    </row>
    <row r="262" s="22" customFormat="true" ht="36" hidden="false" customHeight="true" outlineLevel="0" collapsed="false">
      <c r="A262" s="17"/>
      <c r="B262" s="159"/>
      <c r="C262" s="160" t="s">
        <v>490</v>
      </c>
      <c r="D262" s="160" t="s">
        <v>123</v>
      </c>
      <c r="E262" s="161" t="s">
        <v>491</v>
      </c>
      <c r="F262" s="162" t="s">
        <v>492</v>
      </c>
      <c r="G262" s="163" t="s">
        <v>134</v>
      </c>
      <c r="H262" s="164" t="n">
        <v>1.281</v>
      </c>
      <c r="I262" s="165" t="n">
        <v>2350</v>
      </c>
      <c r="J262" s="165" t="n">
        <f aca="false">ROUND(I262*H262,2)</f>
        <v>3010.35</v>
      </c>
      <c r="K262" s="162" t="s">
        <v>127</v>
      </c>
      <c r="L262" s="18"/>
      <c r="M262" s="166"/>
      <c r="N262" s="167" t="s">
        <v>38</v>
      </c>
      <c r="O262" s="168" t="n">
        <v>2.719</v>
      </c>
      <c r="P262" s="168" t="n">
        <f aca="false">O262*H262</f>
        <v>3.483039</v>
      </c>
      <c r="Q262" s="168" t="n">
        <v>0.04622</v>
      </c>
      <c r="R262" s="168" t="n">
        <f aca="false">Q262*H262</f>
        <v>0.05920782</v>
      </c>
      <c r="S262" s="168" t="n">
        <v>0</v>
      </c>
      <c r="T262" s="169" t="n">
        <f aca="false">S262*H262</f>
        <v>0</v>
      </c>
      <c r="U262" s="17"/>
      <c r="V262" s="17"/>
      <c r="W262" s="17"/>
      <c r="X262" s="17"/>
      <c r="Y262" s="17"/>
      <c r="Z262" s="17"/>
      <c r="AA262" s="17"/>
      <c r="AB262" s="17"/>
      <c r="AC262" s="17"/>
      <c r="AD262" s="17"/>
      <c r="AE262" s="17"/>
      <c r="AR262" s="170" t="s">
        <v>128</v>
      </c>
      <c r="AT262" s="170" t="s">
        <v>123</v>
      </c>
      <c r="AU262" s="170" t="s">
        <v>83</v>
      </c>
      <c r="AY262" s="3" t="s">
        <v>121</v>
      </c>
      <c r="BE262" s="171" t="n">
        <f aca="false">IF(N262="základní",J262,0)</f>
        <v>3010.35</v>
      </c>
      <c r="BF262" s="171" t="n">
        <f aca="false">IF(N262="snížená",J262,0)</f>
        <v>0</v>
      </c>
      <c r="BG262" s="171" t="n">
        <f aca="false">IF(N262="zákl. přenesená",J262,0)</f>
        <v>0</v>
      </c>
      <c r="BH262" s="171" t="n">
        <f aca="false">IF(N262="sníž. přenesená",J262,0)</f>
        <v>0</v>
      </c>
      <c r="BI262" s="171" t="n">
        <f aca="false">IF(N262="nulová",J262,0)</f>
        <v>0</v>
      </c>
      <c r="BJ262" s="3" t="s">
        <v>81</v>
      </c>
      <c r="BK262" s="171" t="n">
        <f aca="false">ROUND(I262*H262,2)</f>
        <v>3010.35</v>
      </c>
      <c r="BL262" s="3" t="s">
        <v>128</v>
      </c>
      <c r="BM262" s="170" t="s">
        <v>493</v>
      </c>
    </row>
    <row r="263" customFormat="false" ht="41" hidden="false" customHeight="true" outlineLevel="0" collapsed="false">
      <c r="A263" s="17"/>
      <c r="B263" s="18"/>
      <c r="C263" s="17"/>
      <c r="D263" s="174" t="s">
        <v>177</v>
      </c>
      <c r="E263" s="17"/>
      <c r="F263" s="181" t="s">
        <v>494</v>
      </c>
      <c r="G263" s="17"/>
      <c r="H263" s="17"/>
      <c r="I263" s="17"/>
      <c r="J263" s="17"/>
      <c r="K263" s="17"/>
      <c r="L263" s="18"/>
      <c r="M263" s="182"/>
      <c r="N263" s="183"/>
      <c r="O263" s="55"/>
      <c r="P263" s="55"/>
      <c r="Q263" s="55"/>
      <c r="R263" s="55"/>
      <c r="S263" s="55"/>
      <c r="T263" s="56"/>
      <c r="U263" s="17"/>
      <c r="V263" s="17"/>
      <c r="W263" s="17"/>
      <c r="X263" s="17"/>
      <c r="Y263" s="17"/>
      <c r="Z263" s="17"/>
      <c r="AA263" s="17"/>
      <c r="AB263" s="17"/>
      <c r="AC263" s="17"/>
      <c r="AD263" s="17"/>
      <c r="AE263" s="17"/>
      <c r="AT263" s="3" t="s">
        <v>177</v>
      </c>
      <c r="AU263" s="3" t="s">
        <v>83</v>
      </c>
    </row>
    <row r="264" s="187" customFormat="true" ht="12.8" hidden="false" customHeight="false" outlineLevel="0" collapsed="false">
      <c r="B264" s="188"/>
      <c r="D264" s="174" t="s">
        <v>130</v>
      </c>
      <c r="E264" s="189"/>
      <c r="F264" s="190" t="s">
        <v>495</v>
      </c>
      <c r="H264" s="189"/>
      <c r="L264" s="188"/>
      <c r="M264" s="191"/>
      <c r="N264" s="192"/>
      <c r="O264" s="192"/>
      <c r="P264" s="192"/>
      <c r="Q264" s="192"/>
      <c r="R264" s="192"/>
      <c r="S264" s="192"/>
      <c r="T264" s="193"/>
      <c r="AT264" s="189" t="s">
        <v>130</v>
      </c>
      <c r="AU264" s="189" t="s">
        <v>83</v>
      </c>
      <c r="AV264" s="187" t="s">
        <v>81</v>
      </c>
      <c r="AW264" s="187" t="s">
        <v>29</v>
      </c>
      <c r="AX264" s="187" t="s">
        <v>73</v>
      </c>
      <c r="AY264" s="189" t="s">
        <v>121</v>
      </c>
    </row>
    <row r="265" s="187" customFormat="true" ht="12.8" hidden="false" customHeight="false" outlineLevel="0" collapsed="false">
      <c r="B265" s="188"/>
      <c r="D265" s="174" t="s">
        <v>130</v>
      </c>
      <c r="E265" s="189"/>
      <c r="F265" s="190" t="s">
        <v>496</v>
      </c>
      <c r="H265" s="189"/>
      <c r="L265" s="188"/>
      <c r="M265" s="191"/>
      <c r="N265" s="192"/>
      <c r="O265" s="192"/>
      <c r="P265" s="192"/>
      <c r="Q265" s="192"/>
      <c r="R265" s="192"/>
      <c r="S265" s="192"/>
      <c r="T265" s="193"/>
      <c r="AT265" s="189" t="s">
        <v>130</v>
      </c>
      <c r="AU265" s="189" t="s">
        <v>83</v>
      </c>
      <c r="AV265" s="187" t="s">
        <v>81</v>
      </c>
      <c r="AW265" s="187" t="s">
        <v>29</v>
      </c>
      <c r="AX265" s="187" t="s">
        <v>73</v>
      </c>
      <c r="AY265" s="189" t="s">
        <v>121</v>
      </c>
    </row>
    <row r="266" s="172" customFormat="true" ht="12.8" hidden="false" customHeight="false" outlineLevel="0" collapsed="false">
      <c r="B266" s="173"/>
      <c r="D266" s="174" t="s">
        <v>130</v>
      </c>
      <c r="E266" s="175"/>
      <c r="F266" s="176" t="s">
        <v>497</v>
      </c>
      <c r="H266" s="177" t="n">
        <v>0.545</v>
      </c>
      <c r="L266" s="173"/>
      <c r="M266" s="178"/>
      <c r="N266" s="179"/>
      <c r="O266" s="179"/>
      <c r="P266" s="179"/>
      <c r="Q266" s="179"/>
      <c r="R266" s="179"/>
      <c r="S266" s="179"/>
      <c r="T266" s="180"/>
      <c r="AT266" s="175" t="s">
        <v>130</v>
      </c>
      <c r="AU266" s="175" t="s">
        <v>83</v>
      </c>
      <c r="AV266" s="172" t="s">
        <v>83</v>
      </c>
      <c r="AW266" s="172" t="s">
        <v>29</v>
      </c>
      <c r="AX266" s="172" t="s">
        <v>73</v>
      </c>
      <c r="AY266" s="175" t="s">
        <v>121</v>
      </c>
    </row>
    <row r="267" s="187" customFormat="true" ht="12.8" hidden="false" customHeight="false" outlineLevel="0" collapsed="false">
      <c r="B267" s="188"/>
      <c r="D267" s="174" t="s">
        <v>130</v>
      </c>
      <c r="E267" s="189"/>
      <c r="F267" s="190" t="s">
        <v>498</v>
      </c>
      <c r="H267" s="189"/>
      <c r="L267" s="188"/>
      <c r="M267" s="191"/>
      <c r="N267" s="192"/>
      <c r="O267" s="192"/>
      <c r="P267" s="192"/>
      <c r="Q267" s="192"/>
      <c r="R267" s="192"/>
      <c r="S267" s="192"/>
      <c r="T267" s="193"/>
      <c r="AT267" s="189" t="s">
        <v>130</v>
      </c>
      <c r="AU267" s="189" t="s">
        <v>83</v>
      </c>
      <c r="AV267" s="187" t="s">
        <v>81</v>
      </c>
      <c r="AW267" s="187" t="s">
        <v>29</v>
      </c>
      <c r="AX267" s="187" t="s">
        <v>73</v>
      </c>
      <c r="AY267" s="189" t="s">
        <v>121</v>
      </c>
    </row>
    <row r="268" s="172" customFormat="true" ht="12.8" hidden="false" customHeight="false" outlineLevel="0" collapsed="false">
      <c r="B268" s="173"/>
      <c r="D268" s="174" t="s">
        <v>130</v>
      </c>
      <c r="E268" s="175"/>
      <c r="F268" s="176" t="s">
        <v>499</v>
      </c>
      <c r="H268" s="177" t="n">
        <v>0.736</v>
      </c>
      <c r="L268" s="173"/>
      <c r="M268" s="178"/>
      <c r="N268" s="179"/>
      <c r="O268" s="179"/>
      <c r="P268" s="179"/>
      <c r="Q268" s="179"/>
      <c r="R268" s="179"/>
      <c r="S268" s="179"/>
      <c r="T268" s="180"/>
      <c r="AT268" s="175" t="s">
        <v>130</v>
      </c>
      <c r="AU268" s="175" t="s">
        <v>83</v>
      </c>
      <c r="AV268" s="172" t="s">
        <v>83</v>
      </c>
      <c r="AW268" s="172" t="s">
        <v>29</v>
      </c>
      <c r="AX268" s="172" t="s">
        <v>73</v>
      </c>
      <c r="AY268" s="175" t="s">
        <v>121</v>
      </c>
    </row>
    <row r="269" s="194" customFormat="true" ht="12.8" hidden="false" customHeight="false" outlineLevel="0" collapsed="false">
      <c r="B269" s="195"/>
      <c r="D269" s="174" t="s">
        <v>130</v>
      </c>
      <c r="E269" s="196"/>
      <c r="F269" s="197" t="s">
        <v>234</v>
      </c>
      <c r="H269" s="198" t="n">
        <v>1.281</v>
      </c>
      <c r="L269" s="195"/>
      <c r="M269" s="199"/>
      <c r="N269" s="200"/>
      <c r="O269" s="200"/>
      <c r="P269" s="200"/>
      <c r="Q269" s="200"/>
      <c r="R269" s="200"/>
      <c r="S269" s="200"/>
      <c r="T269" s="201"/>
      <c r="AT269" s="196" t="s">
        <v>130</v>
      </c>
      <c r="AU269" s="196" t="s">
        <v>83</v>
      </c>
      <c r="AV269" s="194" t="s">
        <v>128</v>
      </c>
      <c r="AW269" s="194" t="s">
        <v>29</v>
      </c>
      <c r="AX269" s="194" t="s">
        <v>81</v>
      </c>
      <c r="AY269" s="196" t="s">
        <v>121</v>
      </c>
    </row>
    <row r="270" s="22" customFormat="true" ht="16.5" hidden="false" customHeight="true" outlineLevel="0" collapsed="false">
      <c r="A270" s="17"/>
      <c r="B270" s="159"/>
      <c r="C270" s="160" t="s">
        <v>500</v>
      </c>
      <c r="D270" s="160" t="s">
        <v>123</v>
      </c>
      <c r="E270" s="161" t="s">
        <v>501</v>
      </c>
      <c r="F270" s="162" t="s">
        <v>502</v>
      </c>
      <c r="G270" s="163" t="s">
        <v>134</v>
      </c>
      <c r="H270" s="164" t="n">
        <v>25.49</v>
      </c>
      <c r="I270" s="165" t="n">
        <v>20</v>
      </c>
      <c r="J270" s="165" t="n">
        <f aca="false">ROUND(I270*H270,2)</f>
        <v>509.8</v>
      </c>
      <c r="K270" s="162"/>
      <c r="L270" s="18"/>
      <c r="M270" s="166"/>
      <c r="N270" s="167" t="s">
        <v>38</v>
      </c>
      <c r="O270" s="168" t="n">
        <v>0</v>
      </c>
      <c r="P270" s="168" t="n">
        <f aca="false">O270*H270</f>
        <v>0</v>
      </c>
      <c r="Q270" s="168" t="n">
        <v>0</v>
      </c>
      <c r="R270" s="168" t="n">
        <f aca="false">Q270*H270</f>
        <v>0</v>
      </c>
      <c r="S270" s="168" t="n">
        <v>0</v>
      </c>
      <c r="T270" s="169" t="n">
        <f aca="false">S270*H270</f>
        <v>0</v>
      </c>
      <c r="U270" s="17"/>
      <c r="V270" s="17"/>
      <c r="W270" s="17"/>
      <c r="X270" s="17"/>
      <c r="Y270" s="17"/>
      <c r="Z270" s="17"/>
      <c r="AA270" s="17"/>
      <c r="AB270" s="17"/>
      <c r="AC270" s="17"/>
      <c r="AD270" s="17"/>
      <c r="AE270" s="17"/>
      <c r="AR270" s="170" t="s">
        <v>128</v>
      </c>
      <c r="AT270" s="170" t="s">
        <v>123</v>
      </c>
      <c r="AU270" s="170" t="s">
        <v>83</v>
      </c>
      <c r="AY270" s="3" t="s">
        <v>121</v>
      </c>
      <c r="BE270" s="171" t="n">
        <f aca="false">IF(N270="základní",J270,0)</f>
        <v>509.8</v>
      </c>
      <c r="BF270" s="171" t="n">
        <f aca="false">IF(N270="snížená",J270,0)</f>
        <v>0</v>
      </c>
      <c r="BG270" s="171" t="n">
        <f aca="false">IF(N270="zákl. přenesená",J270,0)</f>
        <v>0</v>
      </c>
      <c r="BH270" s="171" t="n">
        <f aca="false">IF(N270="sníž. přenesená",J270,0)</f>
        <v>0</v>
      </c>
      <c r="BI270" s="171" t="n">
        <f aca="false">IF(N270="nulová",J270,0)</f>
        <v>0</v>
      </c>
      <c r="BJ270" s="3" t="s">
        <v>81</v>
      </c>
      <c r="BK270" s="171" t="n">
        <f aca="false">ROUND(I270*H270,2)</f>
        <v>509.8</v>
      </c>
      <c r="BL270" s="3" t="s">
        <v>128</v>
      </c>
      <c r="BM270" s="170" t="s">
        <v>503</v>
      </c>
    </row>
    <row r="271" s="187" customFormat="true" ht="12.8" hidden="false" customHeight="false" outlineLevel="0" collapsed="false">
      <c r="B271" s="188"/>
      <c r="D271" s="174" t="s">
        <v>130</v>
      </c>
      <c r="E271" s="189"/>
      <c r="F271" s="190" t="s">
        <v>504</v>
      </c>
      <c r="H271" s="189"/>
      <c r="L271" s="188"/>
      <c r="M271" s="191"/>
      <c r="N271" s="192"/>
      <c r="O271" s="192"/>
      <c r="P271" s="192"/>
      <c r="Q271" s="192"/>
      <c r="R271" s="192"/>
      <c r="S271" s="192"/>
      <c r="T271" s="193"/>
      <c r="AT271" s="189" t="s">
        <v>130</v>
      </c>
      <c r="AU271" s="189" t="s">
        <v>83</v>
      </c>
      <c r="AV271" s="187" t="s">
        <v>81</v>
      </c>
      <c r="AW271" s="187" t="s">
        <v>29</v>
      </c>
      <c r="AX271" s="187" t="s">
        <v>73</v>
      </c>
      <c r="AY271" s="189" t="s">
        <v>121</v>
      </c>
    </row>
    <row r="272" s="187" customFormat="true" ht="12.8" hidden="false" customHeight="false" outlineLevel="0" collapsed="false">
      <c r="B272" s="188"/>
      <c r="D272" s="174" t="s">
        <v>130</v>
      </c>
      <c r="E272" s="189"/>
      <c r="F272" s="190" t="s">
        <v>505</v>
      </c>
      <c r="H272" s="189"/>
      <c r="L272" s="188"/>
      <c r="M272" s="191"/>
      <c r="N272" s="192"/>
      <c r="O272" s="192"/>
      <c r="P272" s="192"/>
      <c r="Q272" s="192"/>
      <c r="R272" s="192"/>
      <c r="S272" s="192"/>
      <c r="T272" s="193"/>
      <c r="AT272" s="189" t="s">
        <v>130</v>
      </c>
      <c r="AU272" s="189" t="s">
        <v>83</v>
      </c>
      <c r="AV272" s="187" t="s">
        <v>81</v>
      </c>
      <c r="AW272" s="187" t="s">
        <v>29</v>
      </c>
      <c r="AX272" s="187" t="s">
        <v>73</v>
      </c>
      <c r="AY272" s="189" t="s">
        <v>121</v>
      </c>
    </row>
    <row r="273" s="172" customFormat="true" ht="12.8" hidden="false" customHeight="false" outlineLevel="0" collapsed="false">
      <c r="B273" s="173"/>
      <c r="D273" s="174" t="s">
        <v>130</v>
      </c>
      <c r="E273" s="175"/>
      <c r="F273" s="176" t="s">
        <v>506</v>
      </c>
      <c r="H273" s="177" t="n">
        <v>20.25</v>
      </c>
      <c r="L273" s="173"/>
      <c r="M273" s="178"/>
      <c r="N273" s="179"/>
      <c r="O273" s="179"/>
      <c r="P273" s="179"/>
      <c r="Q273" s="179"/>
      <c r="R273" s="179"/>
      <c r="S273" s="179"/>
      <c r="T273" s="180"/>
      <c r="AT273" s="175" t="s">
        <v>130</v>
      </c>
      <c r="AU273" s="175" t="s">
        <v>83</v>
      </c>
      <c r="AV273" s="172" t="s">
        <v>83</v>
      </c>
      <c r="AW273" s="172" t="s">
        <v>29</v>
      </c>
      <c r="AX273" s="172" t="s">
        <v>73</v>
      </c>
      <c r="AY273" s="175" t="s">
        <v>121</v>
      </c>
    </row>
    <row r="274" s="187" customFormat="true" ht="12.8" hidden="false" customHeight="false" outlineLevel="0" collapsed="false">
      <c r="B274" s="188"/>
      <c r="D274" s="174" t="s">
        <v>130</v>
      </c>
      <c r="E274" s="189"/>
      <c r="F274" s="190" t="s">
        <v>507</v>
      </c>
      <c r="H274" s="189"/>
      <c r="L274" s="188"/>
      <c r="M274" s="191"/>
      <c r="N274" s="192"/>
      <c r="O274" s="192"/>
      <c r="P274" s="192"/>
      <c r="Q274" s="192"/>
      <c r="R274" s="192"/>
      <c r="S274" s="192"/>
      <c r="T274" s="193"/>
      <c r="AT274" s="189" t="s">
        <v>130</v>
      </c>
      <c r="AU274" s="189" t="s">
        <v>83</v>
      </c>
      <c r="AV274" s="187" t="s">
        <v>81</v>
      </c>
      <c r="AW274" s="187" t="s">
        <v>29</v>
      </c>
      <c r="AX274" s="187" t="s">
        <v>73</v>
      </c>
      <c r="AY274" s="189" t="s">
        <v>121</v>
      </c>
    </row>
    <row r="275" s="172" customFormat="true" ht="12.8" hidden="false" customHeight="false" outlineLevel="0" collapsed="false">
      <c r="B275" s="173"/>
      <c r="D275" s="174" t="s">
        <v>130</v>
      </c>
      <c r="E275" s="175"/>
      <c r="F275" s="176" t="s">
        <v>508</v>
      </c>
      <c r="H275" s="177" t="n">
        <v>2</v>
      </c>
      <c r="L275" s="173"/>
      <c r="M275" s="178"/>
      <c r="N275" s="179"/>
      <c r="O275" s="179"/>
      <c r="P275" s="179"/>
      <c r="Q275" s="179"/>
      <c r="R275" s="179"/>
      <c r="S275" s="179"/>
      <c r="T275" s="180"/>
      <c r="AT275" s="175" t="s">
        <v>130</v>
      </c>
      <c r="AU275" s="175" t="s">
        <v>83</v>
      </c>
      <c r="AV275" s="172" t="s">
        <v>83</v>
      </c>
      <c r="AW275" s="172" t="s">
        <v>29</v>
      </c>
      <c r="AX275" s="172" t="s">
        <v>73</v>
      </c>
      <c r="AY275" s="175" t="s">
        <v>121</v>
      </c>
    </row>
    <row r="276" s="187" customFormat="true" ht="12.8" hidden="false" customHeight="false" outlineLevel="0" collapsed="false">
      <c r="B276" s="188"/>
      <c r="D276" s="174" t="s">
        <v>130</v>
      </c>
      <c r="E276" s="189"/>
      <c r="F276" s="190" t="s">
        <v>509</v>
      </c>
      <c r="H276" s="189"/>
      <c r="L276" s="188"/>
      <c r="M276" s="191"/>
      <c r="N276" s="192"/>
      <c r="O276" s="192"/>
      <c r="P276" s="192"/>
      <c r="Q276" s="192"/>
      <c r="R276" s="192"/>
      <c r="S276" s="192"/>
      <c r="T276" s="193"/>
      <c r="AT276" s="189" t="s">
        <v>130</v>
      </c>
      <c r="AU276" s="189" t="s">
        <v>83</v>
      </c>
      <c r="AV276" s="187" t="s">
        <v>81</v>
      </c>
      <c r="AW276" s="187" t="s">
        <v>29</v>
      </c>
      <c r="AX276" s="187" t="s">
        <v>73</v>
      </c>
      <c r="AY276" s="189" t="s">
        <v>121</v>
      </c>
    </row>
    <row r="277" s="172" customFormat="true" ht="12.8" hidden="false" customHeight="false" outlineLevel="0" collapsed="false">
      <c r="B277" s="173"/>
      <c r="D277" s="174" t="s">
        <v>130</v>
      </c>
      <c r="E277" s="175"/>
      <c r="F277" s="176" t="s">
        <v>510</v>
      </c>
      <c r="H277" s="177" t="n">
        <v>3.24</v>
      </c>
      <c r="L277" s="173"/>
      <c r="M277" s="178"/>
      <c r="N277" s="179"/>
      <c r="O277" s="179"/>
      <c r="P277" s="179"/>
      <c r="Q277" s="179"/>
      <c r="R277" s="179"/>
      <c r="S277" s="179"/>
      <c r="T277" s="180"/>
      <c r="AT277" s="175" t="s">
        <v>130</v>
      </c>
      <c r="AU277" s="175" t="s">
        <v>83</v>
      </c>
      <c r="AV277" s="172" t="s">
        <v>83</v>
      </c>
      <c r="AW277" s="172" t="s">
        <v>29</v>
      </c>
      <c r="AX277" s="172" t="s">
        <v>73</v>
      </c>
      <c r="AY277" s="175" t="s">
        <v>121</v>
      </c>
    </row>
    <row r="278" s="194" customFormat="true" ht="12.8" hidden="false" customHeight="false" outlineLevel="0" collapsed="false">
      <c r="B278" s="195"/>
      <c r="D278" s="174" t="s">
        <v>130</v>
      </c>
      <c r="E278" s="196"/>
      <c r="F278" s="197" t="s">
        <v>234</v>
      </c>
      <c r="H278" s="198" t="n">
        <v>25.49</v>
      </c>
      <c r="L278" s="195"/>
      <c r="M278" s="199"/>
      <c r="N278" s="200"/>
      <c r="O278" s="200"/>
      <c r="P278" s="200"/>
      <c r="Q278" s="200"/>
      <c r="R278" s="200"/>
      <c r="S278" s="200"/>
      <c r="T278" s="201"/>
      <c r="AT278" s="196" t="s">
        <v>130</v>
      </c>
      <c r="AU278" s="196" t="s">
        <v>83</v>
      </c>
      <c r="AV278" s="194" t="s">
        <v>128</v>
      </c>
      <c r="AW278" s="194" t="s">
        <v>29</v>
      </c>
      <c r="AX278" s="194" t="s">
        <v>81</v>
      </c>
      <c r="AY278" s="196" t="s">
        <v>121</v>
      </c>
    </row>
    <row r="279" s="22" customFormat="true" ht="16.5" hidden="false" customHeight="true" outlineLevel="0" collapsed="false">
      <c r="A279" s="17"/>
      <c r="B279" s="159"/>
      <c r="C279" s="160" t="s">
        <v>511</v>
      </c>
      <c r="D279" s="160" t="s">
        <v>123</v>
      </c>
      <c r="E279" s="161" t="s">
        <v>512</v>
      </c>
      <c r="F279" s="162" t="s">
        <v>513</v>
      </c>
      <c r="G279" s="163" t="s">
        <v>197</v>
      </c>
      <c r="H279" s="164" t="n">
        <v>5.93</v>
      </c>
      <c r="I279" s="165" t="n">
        <v>250</v>
      </c>
      <c r="J279" s="165" t="n">
        <f aca="false">ROUND(I279*H279,2)</f>
        <v>1482.5</v>
      </c>
      <c r="K279" s="162"/>
      <c r="L279" s="18"/>
      <c r="M279" s="166"/>
      <c r="N279" s="167" t="s">
        <v>38</v>
      </c>
      <c r="O279" s="168" t="n">
        <v>0</v>
      </c>
      <c r="P279" s="168" t="n">
        <f aca="false">O279*H279</f>
        <v>0</v>
      </c>
      <c r="Q279" s="168" t="n">
        <v>0</v>
      </c>
      <c r="R279" s="168" t="n">
        <f aca="false">Q279*H279</f>
        <v>0</v>
      </c>
      <c r="S279" s="168" t="n">
        <v>0</v>
      </c>
      <c r="T279" s="169" t="n">
        <f aca="false">S279*H279</f>
        <v>0</v>
      </c>
      <c r="U279" s="17"/>
      <c r="V279" s="17"/>
      <c r="W279" s="17"/>
      <c r="X279" s="17"/>
      <c r="Y279" s="17"/>
      <c r="Z279" s="17"/>
      <c r="AA279" s="17"/>
      <c r="AB279" s="17"/>
      <c r="AC279" s="17"/>
      <c r="AD279" s="17"/>
      <c r="AE279" s="17"/>
      <c r="AR279" s="170" t="s">
        <v>128</v>
      </c>
      <c r="AT279" s="170" t="s">
        <v>123</v>
      </c>
      <c r="AU279" s="170" t="s">
        <v>83</v>
      </c>
      <c r="AY279" s="3" t="s">
        <v>121</v>
      </c>
      <c r="BE279" s="171" t="n">
        <f aca="false">IF(N279="základní",J279,0)</f>
        <v>1482.5</v>
      </c>
      <c r="BF279" s="171" t="n">
        <f aca="false">IF(N279="snížená",J279,0)</f>
        <v>0</v>
      </c>
      <c r="BG279" s="171" t="n">
        <f aca="false">IF(N279="zákl. přenesená",J279,0)</f>
        <v>0</v>
      </c>
      <c r="BH279" s="171" t="n">
        <f aca="false">IF(N279="sníž. přenesená",J279,0)</f>
        <v>0</v>
      </c>
      <c r="BI279" s="171" t="n">
        <f aca="false">IF(N279="nulová",J279,0)</f>
        <v>0</v>
      </c>
      <c r="BJ279" s="3" t="s">
        <v>81</v>
      </c>
      <c r="BK279" s="171" t="n">
        <f aca="false">ROUND(I279*H279,2)</f>
        <v>1482.5</v>
      </c>
      <c r="BL279" s="3" t="s">
        <v>128</v>
      </c>
      <c r="BM279" s="170" t="s">
        <v>514</v>
      </c>
    </row>
    <row r="280" s="187" customFormat="true" ht="12.8" hidden="false" customHeight="false" outlineLevel="0" collapsed="false">
      <c r="B280" s="188"/>
      <c r="D280" s="174" t="s">
        <v>130</v>
      </c>
      <c r="E280" s="189"/>
      <c r="F280" s="190" t="s">
        <v>515</v>
      </c>
      <c r="H280" s="189"/>
      <c r="L280" s="188"/>
      <c r="M280" s="191"/>
      <c r="N280" s="192"/>
      <c r="O280" s="192"/>
      <c r="P280" s="192"/>
      <c r="Q280" s="192"/>
      <c r="R280" s="192"/>
      <c r="S280" s="192"/>
      <c r="T280" s="193"/>
      <c r="AT280" s="189" t="s">
        <v>130</v>
      </c>
      <c r="AU280" s="189" t="s">
        <v>83</v>
      </c>
      <c r="AV280" s="187" t="s">
        <v>81</v>
      </c>
      <c r="AW280" s="187" t="s">
        <v>29</v>
      </c>
      <c r="AX280" s="187" t="s">
        <v>73</v>
      </c>
      <c r="AY280" s="189" t="s">
        <v>121</v>
      </c>
    </row>
    <row r="281" s="187" customFormat="true" ht="12.8" hidden="false" customHeight="false" outlineLevel="0" collapsed="false">
      <c r="B281" s="188"/>
      <c r="D281" s="174" t="s">
        <v>130</v>
      </c>
      <c r="E281" s="189"/>
      <c r="F281" s="190" t="s">
        <v>516</v>
      </c>
      <c r="H281" s="189"/>
      <c r="L281" s="188"/>
      <c r="M281" s="191"/>
      <c r="N281" s="192"/>
      <c r="O281" s="192"/>
      <c r="P281" s="192"/>
      <c r="Q281" s="192"/>
      <c r="R281" s="192"/>
      <c r="S281" s="192"/>
      <c r="T281" s="193"/>
      <c r="AT281" s="189" t="s">
        <v>130</v>
      </c>
      <c r="AU281" s="189" t="s">
        <v>83</v>
      </c>
      <c r="AV281" s="187" t="s">
        <v>81</v>
      </c>
      <c r="AW281" s="187" t="s">
        <v>29</v>
      </c>
      <c r="AX281" s="187" t="s">
        <v>73</v>
      </c>
      <c r="AY281" s="189" t="s">
        <v>121</v>
      </c>
    </row>
    <row r="282" s="187" customFormat="true" ht="12.8" hidden="false" customHeight="false" outlineLevel="0" collapsed="false">
      <c r="B282" s="188"/>
      <c r="D282" s="174" t="s">
        <v>130</v>
      </c>
      <c r="E282" s="189"/>
      <c r="F282" s="190" t="s">
        <v>362</v>
      </c>
      <c r="H282" s="189"/>
      <c r="L282" s="188"/>
      <c r="M282" s="191"/>
      <c r="N282" s="192"/>
      <c r="O282" s="192"/>
      <c r="P282" s="192"/>
      <c r="Q282" s="192"/>
      <c r="R282" s="192"/>
      <c r="S282" s="192"/>
      <c r="T282" s="193"/>
      <c r="AT282" s="189" t="s">
        <v>130</v>
      </c>
      <c r="AU282" s="189" t="s">
        <v>83</v>
      </c>
      <c r="AV282" s="187" t="s">
        <v>81</v>
      </c>
      <c r="AW282" s="187" t="s">
        <v>29</v>
      </c>
      <c r="AX282" s="187" t="s">
        <v>73</v>
      </c>
      <c r="AY282" s="189" t="s">
        <v>121</v>
      </c>
    </row>
    <row r="283" s="172" customFormat="true" ht="12.8" hidden="false" customHeight="false" outlineLevel="0" collapsed="false">
      <c r="B283" s="173"/>
      <c r="D283" s="174" t="s">
        <v>130</v>
      </c>
      <c r="E283" s="175"/>
      <c r="F283" s="176" t="s">
        <v>363</v>
      </c>
      <c r="H283" s="177" t="n">
        <v>5.39</v>
      </c>
      <c r="L283" s="173"/>
      <c r="M283" s="178"/>
      <c r="N283" s="179"/>
      <c r="O283" s="179"/>
      <c r="P283" s="179"/>
      <c r="Q283" s="179"/>
      <c r="R283" s="179"/>
      <c r="S283" s="179"/>
      <c r="T283" s="180"/>
      <c r="AT283" s="175" t="s">
        <v>130</v>
      </c>
      <c r="AU283" s="175" t="s">
        <v>83</v>
      </c>
      <c r="AV283" s="172" t="s">
        <v>83</v>
      </c>
      <c r="AW283" s="172" t="s">
        <v>29</v>
      </c>
      <c r="AX283" s="172" t="s">
        <v>73</v>
      </c>
      <c r="AY283" s="175" t="s">
        <v>121</v>
      </c>
    </row>
    <row r="284" s="187" customFormat="true" ht="12.8" hidden="false" customHeight="false" outlineLevel="0" collapsed="false">
      <c r="B284" s="188"/>
      <c r="D284" s="174" t="s">
        <v>130</v>
      </c>
      <c r="E284" s="189"/>
      <c r="F284" s="190" t="s">
        <v>364</v>
      </c>
      <c r="H284" s="189"/>
      <c r="L284" s="188"/>
      <c r="M284" s="191"/>
      <c r="N284" s="192"/>
      <c r="O284" s="192"/>
      <c r="P284" s="192"/>
      <c r="Q284" s="192"/>
      <c r="R284" s="192"/>
      <c r="S284" s="192"/>
      <c r="T284" s="193"/>
      <c r="AT284" s="189" t="s">
        <v>130</v>
      </c>
      <c r="AU284" s="189" t="s">
        <v>83</v>
      </c>
      <c r="AV284" s="187" t="s">
        <v>81</v>
      </c>
      <c r="AW284" s="187" t="s">
        <v>29</v>
      </c>
      <c r="AX284" s="187" t="s">
        <v>73</v>
      </c>
      <c r="AY284" s="189" t="s">
        <v>121</v>
      </c>
    </row>
    <row r="285" s="172" customFormat="true" ht="12.8" hidden="false" customHeight="false" outlineLevel="0" collapsed="false">
      <c r="B285" s="173"/>
      <c r="D285" s="174" t="s">
        <v>130</v>
      </c>
      <c r="E285" s="175"/>
      <c r="F285" s="176" t="s">
        <v>365</v>
      </c>
      <c r="H285" s="177" t="n">
        <v>0.54</v>
      </c>
      <c r="L285" s="173"/>
      <c r="M285" s="178"/>
      <c r="N285" s="179"/>
      <c r="O285" s="179"/>
      <c r="P285" s="179"/>
      <c r="Q285" s="179"/>
      <c r="R285" s="179"/>
      <c r="S285" s="179"/>
      <c r="T285" s="180"/>
      <c r="AT285" s="175" t="s">
        <v>130</v>
      </c>
      <c r="AU285" s="175" t="s">
        <v>83</v>
      </c>
      <c r="AV285" s="172" t="s">
        <v>83</v>
      </c>
      <c r="AW285" s="172" t="s">
        <v>29</v>
      </c>
      <c r="AX285" s="172" t="s">
        <v>73</v>
      </c>
      <c r="AY285" s="175" t="s">
        <v>121</v>
      </c>
    </row>
    <row r="286" s="194" customFormat="true" ht="12.8" hidden="false" customHeight="false" outlineLevel="0" collapsed="false">
      <c r="B286" s="195"/>
      <c r="D286" s="174" t="s">
        <v>130</v>
      </c>
      <c r="E286" s="196"/>
      <c r="F286" s="197" t="s">
        <v>234</v>
      </c>
      <c r="H286" s="198" t="n">
        <v>5.93</v>
      </c>
      <c r="L286" s="195"/>
      <c r="M286" s="199"/>
      <c r="N286" s="200"/>
      <c r="O286" s="200"/>
      <c r="P286" s="200"/>
      <c r="Q286" s="200"/>
      <c r="R286" s="200"/>
      <c r="S286" s="200"/>
      <c r="T286" s="201"/>
      <c r="AT286" s="196" t="s">
        <v>130</v>
      </c>
      <c r="AU286" s="196" t="s">
        <v>83</v>
      </c>
      <c r="AV286" s="194" t="s">
        <v>128</v>
      </c>
      <c r="AW286" s="194" t="s">
        <v>29</v>
      </c>
      <c r="AX286" s="194" t="s">
        <v>81</v>
      </c>
      <c r="AY286" s="196" t="s">
        <v>121</v>
      </c>
    </row>
    <row r="287" s="22" customFormat="true" ht="16.5" hidden="false" customHeight="true" outlineLevel="0" collapsed="false">
      <c r="A287" s="17"/>
      <c r="B287" s="159"/>
      <c r="C287" s="160" t="s">
        <v>517</v>
      </c>
      <c r="D287" s="160" t="s">
        <v>123</v>
      </c>
      <c r="E287" s="161" t="s">
        <v>518</v>
      </c>
      <c r="F287" s="162" t="s">
        <v>519</v>
      </c>
      <c r="G287" s="163" t="s">
        <v>455</v>
      </c>
      <c r="H287" s="164" t="n">
        <v>1.4</v>
      </c>
      <c r="I287" s="165" t="n">
        <v>1500</v>
      </c>
      <c r="J287" s="165" t="n">
        <f aca="false">ROUND(I287*H287,2)</f>
        <v>2100</v>
      </c>
      <c r="K287" s="162"/>
      <c r="L287" s="18"/>
      <c r="M287" s="166"/>
      <c r="N287" s="167" t="s">
        <v>38</v>
      </c>
      <c r="O287" s="168" t="n">
        <v>0</v>
      </c>
      <c r="P287" s="168" t="n">
        <f aca="false">O287*H287</f>
        <v>0</v>
      </c>
      <c r="Q287" s="168" t="n">
        <v>0</v>
      </c>
      <c r="R287" s="168" t="n">
        <f aca="false">Q287*H287</f>
        <v>0</v>
      </c>
      <c r="S287" s="168" t="n">
        <v>0</v>
      </c>
      <c r="T287" s="169" t="n">
        <f aca="false">S287*H287</f>
        <v>0</v>
      </c>
      <c r="U287" s="17"/>
      <c r="V287" s="17"/>
      <c r="W287" s="17"/>
      <c r="X287" s="17"/>
      <c r="Y287" s="17"/>
      <c r="Z287" s="17"/>
      <c r="AA287" s="17"/>
      <c r="AB287" s="17"/>
      <c r="AC287" s="17"/>
      <c r="AD287" s="17"/>
      <c r="AE287" s="17"/>
      <c r="AR287" s="170" t="s">
        <v>128</v>
      </c>
      <c r="AT287" s="170" t="s">
        <v>123</v>
      </c>
      <c r="AU287" s="170" t="s">
        <v>83</v>
      </c>
      <c r="AY287" s="3" t="s">
        <v>121</v>
      </c>
      <c r="BE287" s="171" t="n">
        <f aca="false">IF(N287="základní",J287,0)</f>
        <v>2100</v>
      </c>
      <c r="BF287" s="171" t="n">
        <f aca="false">IF(N287="snížená",J287,0)</f>
        <v>0</v>
      </c>
      <c r="BG287" s="171" t="n">
        <f aca="false">IF(N287="zákl. přenesená",J287,0)</f>
        <v>0</v>
      </c>
      <c r="BH287" s="171" t="n">
        <f aca="false">IF(N287="sníž. přenesená",J287,0)</f>
        <v>0</v>
      </c>
      <c r="BI287" s="171" t="n">
        <f aca="false">IF(N287="nulová",J287,0)</f>
        <v>0</v>
      </c>
      <c r="BJ287" s="3" t="s">
        <v>81</v>
      </c>
      <c r="BK287" s="171" t="n">
        <f aca="false">ROUND(I287*H287,2)</f>
        <v>2100</v>
      </c>
      <c r="BL287" s="3" t="s">
        <v>128</v>
      </c>
      <c r="BM287" s="170" t="s">
        <v>520</v>
      </c>
    </row>
    <row r="288" customFormat="false" ht="40.25" hidden="false" customHeight="true" outlineLevel="0" collapsed="false">
      <c r="A288" s="17"/>
      <c r="B288" s="18"/>
      <c r="C288" s="17"/>
      <c r="D288" s="174" t="s">
        <v>177</v>
      </c>
      <c r="E288" s="17"/>
      <c r="F288" s="181" t="s">
        <v>521</v>
      </c>
      <c r="G288" s="17"/>
      <c r="H288" s="17"/>
      <c r="I288" s="17"/>
      <c r="J288" s="17"/>
      <c r="K288" s="17"/>
      <c r="L288" s="18"/>
      <c r="M288" s="182"/>
      <c r="N288" s="183"/>
      <c r="O288" s="55"/>
      <c r="P288" s="55"/>
      <c r="Q288" s="55"/>
      <c r="R288" s="55"/>
      <c r="S288" s="55"/>
      <c r="T288" s="56"/>
      <c r="U288" s="17"/>
      <c r="V288" s="17"/>
      <c r="W288" s="17"/>
      <c r="X288" s="17"/>
      <c r="Y288" s="17"/>
      <c r="Z288" s="17"/>
      <c r="AA288" s="17"/>
      <c r="AB288" s="17"/>
      <c r="AC288" s="17"/>
      <c r="AD288" s="17"/>
      <c r="AE288" s="17"/>
      <c r="AT288" s="3" t="s">
        <v>177</v>
      </c>
      <c r="AU288" s="3" t="s">
        <v>83</v>
      </c>
    </row>
    <row r="289" s="172" customFormat="true" ht="12.8" hidden="false" customHeight="false" outlineLevel="0" collapsed="false">
      <c r="B289" s="173"/>
      <c r="D289" s="174" t="s">
        <v>130</v>
      </c>
      <c r="E289" s="175"/>
      <c r="F289" s="176" t="s">
        <v>522</v>
      </c>
      <c r="H289" s="177" t="n">
        <v>1.4</v>
      </c>
      <c r="L289" s="173"/>
      <c r="M289" s="178"/>
      <c r="N289" s="179"/>
      <c r="O289" s="179"/>
      <c r="P289" s="179"/>
      <c r="Q289" s="179"/>
      <c r="R289" s="179"/>
      <c r="S289" s="179"/>
      <c r="T289" s="180"/>
      <c r="AT289" s="175" t="s">
        <v>130</v>
      </c>
      <c r="AU289" s="175" t="s">
        <v>83</v>
      </c>
      <c r="AV289" s="172" t="s">
        <v>83</v>
      </c>
      <c r="AW289" s="172" t="s">
        <v>29</v>
      </c>
      <c r="AX289" s="172" t="s">
        <v>81</v>
      </c>
      <c r="AY289" s="175" t="s">
        <v>121</v>
      </c>
    </row>
    <row r="290" s="146" customFormat="true" ht="22.8" hidden="false" customHeight="true" outlineLevel="0" collapsed="false">
      <c r="B290" s="147"/>
      <c r="D290" s="148" t="s">
        <v>72</v>
      </c>
      <c r="E290" s="157" t="s">
        <v>325</v>
      </c>
      <c r="F290" s="157" t="s">
        <v>326</v>
      </c>
      <c r="J290" s="158" t="n">
        <f aca="false">BK290</f>
        <v>2372.84</v>
      </c>
      <c r="L290" s="147"/>
      <c r="M290" s="151"/>
      <c r="N290" s="152"/>
      <c r="O290" s="152"/>
      <c r="P290" s="153" t="n">
        <f aca="false">P291</f>
        <v>3.807063</v>
      </c>
      <c r="Q290" s="152"/>
      <c r="R290" s="153" t="n">
        <f aca="false">R291</f>
        <v>0</v>
      </c>
      <c r="S290" s="152"/>
      <c r="T290" s="154" t="n">
        <f aca="false">T291</f>
        <v>0</v>
      </c>
      <c r="AR290" s="148" t="s">
        <v>81</v>
      </c>
      <c r="AT290" s="155" t="s">
        <v>72</v>
      </c>
      <c r="AU290" s="155" t="s">
        <v>81</v>
      </c>
      <c r="AY290" s="148" t="s">
        <v>121</v>
      </c>
      <c r="BK290" s="156" t="n">
        <f aca="false">BK291</f>
        <v>2372.84</v>
      </c>
    </row>
    <row r="291" s="22" customFormat="true" ht="24" hidden="false" customHeight="true" outlineLevel="0" collapsed="false">
      <c r="A291" s="17"/>
      <c r="B291" s="159"/>
      <c r="C291" s="160" t="s">
        <v>523</v>
      </c>
      <c r="D291" s="160" t="s">
        <v>123</v>
      </c>
      <c r="E291" s="161" t="s">
        <v>328</v>
      </c>
      <c r="F291" s="162" t="s">
        <v>329</v>
      </c>
      <c r="G291" s="163" t="s">
        <v>330</v>
      </c>
      <c r="H291" s="164" t="n">
        <v>7.509</v>
      </c>
      <c r="I291" s="165" t="n">
        <v>316</v>
      </c>
      <c r="J291" s="165" t="n">
        <f aca="false">ROUND(I291*H291,2)</f>
        <v>2372.84</v>
      </c>
      <c r="K291" s="162" t="s">
        <v>127</v>
      </c>
      <c r="L291" s="18"/>
      <c r="M291" s="166"/>
      <c r="N291" s="167" t="s">
        <v>38</v>
      </c>
      <c r="O291" s="168" t="n">
        <v>0.507</v>
      </c>
      <c r="P291" s="168" t="n">
        <f aca="false">O291*H291</f>
        <v>3.807063</v>
      </c>
      <c r="Q291" s="168" t="n">
        <v>0</v>
      </c>
      <c r="R291" s="168" t="n">
        <f aca="false">Q291*H291</f>
        <v>0</v>
      </c>
      <c r="S291" s="168" t="n">
        <v>0</v>
      </c>
      <c r="T291" s="169" t="n">
        <f aca="false">S291*H291</f>
        <v>0</v>
      </c>
      <c r="U291" s="17"/>
      <c r="V291" s="17"/>
      <c r="W291" s="17"/>
      <c r="X291" s="17"/>
      <c r="Y291" s="17"/>
      <c r="Z291" s="17"/>
      <c r="AA291" s="17"/>
      <c r="AB291" s="17"/>
      <c r="AC291" s="17"/>
      <c r="AD291" s="17"/>
      <c r="AE291" s="17"/>
      <c r="AR291" s="170" t="s">
        <v>128</v>
      </c>
      <c r="AT291" s="170" t="s">
        <v>123</v>
      </c>
      <c r="AU291" s="170" t="s">
        <v>83</v>
      </c>
      <c r="AY291" s="3" t="s">
        <v>121</v>
      </c>
      <c r="BE291" s="171" t="n">
        <f aca="false">IF(N291="základní",J291,0)</f>
        <v>2372.84</v>
      </c>
      <c r="BF291" s="171" t="n">
        <f aca="false">IF(N291="snížená",J291,0)</f>
        <v>0</v>
      </c>
      <c r="BG291" s="171" t="n">
        <f aca="false">IF(N291="zákl. přenesená",J291,0)</f>
        <v>0</v>
      </c>
      <c r="BH291" s="171" t="n">
        <f aca="false">IF(N291="sníž. přenesená",J291,0)</f>
        <v>0</v>
      </c>
      <c r="BI291" s="171" t="n">
        <f aca="false">IF(N291="nulová",J291,0)</f>
        <v>0</v>
      </c>
      <c r="BJ291" s="3" t="s">
        <v>81</v>
      </c>
      <c r="BK291" s="171" t="n">
        <f aca="false">ROUND(I291*H291,2)</f>
        <v>2372.84</v>
      </c>
      <c r="BL291" s="3" t="s">
        <v>128</v>
      </c>
      <c r="BM291" s="170" t="s">
        <v>524</v>
      </c>
    </row>
    <row r="292" s="146" customFormat="true" ht="25.9" hidden="false" customHeight="true" outlineLevel="0" collapsed="false">
      <c r="B292" s="147"/>
      <c r="D292" s="148" t="s">
        <v>72</v>
      </c>
      <c r="E292" s="149" t="s">
        <v>525</v>
      </c>
      <c r="F292" s="149" t="s">
        <v>526</v>
      </c>
      <c r="J292" s="150" t="n">
        <f aca="false">BK292</f>
        <v>7000</v>
      </c>
      <c r="L292" s="147"/>
      <c r="M292" s="151"/>
      <c r="N292" s="152"/>
      <c r="O292" s="152"/>
      <c r="P292" s="153" t="n">
        <f aca="false">P293</f>
        <v>0</v>
      </c>
      <c r="Q292" s="152"/>
      <c r="R292" s="153" t="n">
        <f aca="false">R293</f>
        <v>0</v>
      </c>
      <c r="S292" s="152"/>
      <c r="T292" s="154" t="n">
        <f aca="false">T293</f>
        <v>0</v>
      </c>
      <c r="AR292" s="148" t="s">
        <v>83</v>
      </c>
      <c r="AT292" s="155" t="s">
        <v>72</v>
      </c>
      <c r="AU292" s="155" t="s">
        <v>73</v>
      </c>
      <c r="AY292" s="148" t="s">
        <v>121</v>
      </c>
      <c r="BK292" s="156" t="n">
        <f aca="false">BK293</f>
        <v>7000</v>
      </c>
    </row>
    <row r="293" customFormat="false" ht="22.8" hidden="false" customHeight="true" outlineLevel="0" collapsed="false">
      <c r="A293" s="146"/>
      <c r="B293" s="147"/>
      <c r="C293" s="146"/>
      <c r="D293" s="148" t="s">
        <v>72</v>
      </c>
      <c r="E293" s="157" t="s">
        <v>527</v>
      </c>
      <c r="F293" s="157" t="s">
        <v>528</v>
      </c>
      <c r="G293" s="146"/>
      <c r="H293" s="146"/>
      <c r="I293" s="146"/>
      <c r="J293" s="158" t="n">
        <f aca="false">BK293</f>
        <v>7000</v>
      </c>
      <c r="K293" s="146"/>
      <c r="L293" s="147"/>
      <c r="M293" s="151"/>
      <c r="N293" s="152"/>
      <c r="O293" s="152"/>
      <c r="P293" s="153" t="n">
        <f aca="false">SUM(P294:P299)</f>
        <v>0</v>
      </c>
      <c r="Q293" s="152"/>
      <c r="R293" s="153" t="n">
        <f aca="false">SUM(R294:R299)</f>
        <v>0</v>
      </c>
      <c r="S293" s="152"/>
      <c r="T293" s="154" t="n">
        <f aca="false">SUM(T294:T299)</f>
        <v>0</v>
      </c>
      <c r="U293" s="146"/>
      <c r="V293" s="146"/>
      <c r="W293" s="146"/>
      <c r="X293" s="146"/>
      <c r="Y293" s="146"/>
      <c r="Z293" s="146"/>
      <c r="AA293" s="146"/>
      <c r="AB293" s="146"/>
      <c r="AC293" s="146"/>
      <c r="AD293" s="146"/>
      <c r="AE293" s="146"/>
      <c r="AR293" s="148" t="s">
        <v>83</v>
      </c>
      <c r="AT293" s="155" t="s">
        <v>72</v>
      </c>
      <c r="AU293" s="155" t="s">
        <v>81</v>
      </c>
      <c r="AY293" s="148" t="s">
        <v>121</v>
      </c>
      <c r="BK293" s="156" t="n">
        <f aca="false">SUM(BK294:BK299)</f>
        <v>7000</v>
      </c>
    </row>
    <row r="294" s="22" customFormat="true" ht="16.5" hidden="false" customHeight="true" outlineLevel="0" collapsed="false">
      <c r="A294" s="17"/>
      <c r="B294" s="159"/>
      <c r="C294" s="160" t="s">
        <v>529</v>
      </c>
      <c r="D294" s="160" t="s">
        <v>123</v>
      </c>
      <c r="E294" s="161" t="s">
        <v>530</v>
      </c>
      <c r="F294" s="162" t="s">
        <v>531</v>
      </c>
      <c r="G294" s="163" t="s">
        <v>183</v>
      </c>
      <c r="H294" s="164" t="n">
        <v>1</v>
      </c>
      <c r="I294" s="165" t="n">
        <v>2000</v>
      </c>
      <c r="J294" s="165" t="n">
        <f aca="false">ROUND(I294*H294,2)</f>
        <v>2000</v>
      </c>
      <c r="K294" s="162"/>
      <c r="L294" s="18"/>
      <c r="M294" s="166"/>
      <c r="N294" s="167" t="s">
        <v>38</v>
      </c>
      <c r="O294" s="168" t="n">
        <v>0</v>
      </c>
      <c r="P294" s="168" t="n">
        <f aca="false">O294*H294</f>
        <v>0</v>
      </c>
      <c r="Q294" s="168" t="n">
        <v>0</v>
      </c>
      <c r="R294" s="168" t="n">
        <f aca="false">Q294*H294</f>
        <v>0</v>
      </c>
      <c r="S294" s="168" t="n">
        <v>0</v>
      </c>
      <c r="T294" s="169" t="n">
        <f aca="false">S294*H294</f>
        <v>0</v>
      </c>
      <c r="U294" s="17"/>
      <c r="V294" s="17"/>
      <c r="W294" s="17"/>
      <c r="X294" s="17"/>
      <c r="Y294" s="17"/>
      <c r="Z294" s="17"/>
      <c r="AA294" s="17"/>
      <c r="AB294" s="17"/>
      <c r="AC294" s="17"/>
      <c r="AD294" s="17"/>
      <c r="AE294" s="17"/>
      <c r="AR294" s="170" t="s">
        <v>271</v>
      </c>
      <c r="AT294" s="170" t="s">
        <v>123</v>
      </c>
      <c r="AU294" s="170" t="s">
        <v>83</v>
      </c>
      <c r="AY294" s="3" t="s">
        <v>121</v>
      </c>
      <c r="BE294" s="171" t="n">
        <f aca="false">IF(N294="základní",J294,0)</f>
        <v>2000</v>
      </c>
      <c r="BF294" s="171" t="n">
        <f aca="false">IF(N294="snížená",J294,0)</f>
        <v>0</v>
      </c>
      <c r="BG294" s="171" t="n">
        <f aca="false">IF(N294="zákl. přenesená",J294,0)</f>
        <v>0</v>
      </c>
      <c r="BH294" s="171" t="n">
        <f aca="false">IF(N294="sníž. přenesená",J294,0)</f>
        <v>0</v>
      </c>
      <c r="BI294" s="171" t="n">
        <f aca="false">IF(N294="nulová",J294,0)</f>
        <v>0</v>
      </c>
      <c r="BJ294" s="3" t="s">
        <v>81</v>
      </c>
      <c r="BK294" s="171" t="n">
        <f aca="false">ROUND(I294*H294,2)</f>
        <v>2000</v>
      </c>
      <c r="BL294" s="3" t="s">
        <v>271</v>
      </c>
      <c r="BM294" s="170" t="s">
        <v>532</v>
      </c>
    </row>
    <row r="295" customFormat="false" ht="79.1" hidden="false" customHeight="true" outlineLevel="0" collapsed="false">
      <c r="A295" s="17"/>
      <c r="B295" s="18"/>
      <c r="C295" s="17"/>
      <c r="D295" s="174" t="s">
        <v>177</v>
      </c>
      <c r="E295" s="17"/>
      <c r="F295" s="181" t="s">
        <v>533</v>
      </c>
      <c r="G295" s="17"/>
      <c r="H295" s="17"/>
      <c r="I295" s="17"/>
      <c r="J295" s="17"/>
      <c r="K295" s="17"/>
      <c r="L295" s="18"/>
      <c r="M295" s="182"/>
      <c r="N295" s="183"/>
      <c r="O295" s="55"/>
      <c r="P295" s="55"/>
      <c r="Q295" s="55"/>
      <c r="R295" s="55"/>
      <c r="S295" s="55"/>
      <c r="T295" s="56"/>
      <c r="U295" s="17"/>
      <c r="V295" s="17"/>
      <c r="W295" s="17"/>
      <c r="X295" s="17"/>
      <c r="Y295" s="17"/>
      <c r="Z295" s="17"/>
      <c r="AA295" s="17"/>
      <c r="AB295" s="17"/>
      <c r="AC295" s="17"/>
      <c r="AD295" s="17"/>
      <c r="AE295" s="17"/>
      <c r="AT295" s="3" t="s">
        <v>177</v>
      </c>
      <c r="AU295" s="3" t="s">
        <v>83</v>
      </c>
    </row>
    <row r="296" s="172" customFormat="true" ht="12.8" hidden="false" customHeight="false" outlineLevel="0" collapsed="false">
      <c r="B296" s="173"/>
      <c r="D296" s="174" t="s">
        <v>130</v>
      </c>
      <c r="E296" s="175"/>
      <c r="F296" s="176" t="s">
        <v>81</v>
      </c>
      <c r="H296" s="177" t="n">
        <v>1</v>
      </c>
      <c r="L296" s="173"/>
      <c r="M296" s="178"/>
      <c r="N296" s="179"/>
      <c r="O296" s="179"/>
      <c r="P296" s="179"/>
      <c r="Q296" s="179"/>
      <c r="R296" s="179"/>
      <c r="S296" s="179"/>
      <c r="T296" s="180"/>
      <c r="AT296" s="175" t="s">
        <v>130</v>
      </c>
      <c r="AU296" s="175" t="s">
        <v>83</v>
      </c>
      <c r="AV296" s="172" t="s">
        <v>83</v>
      </c>
      <c r="AW296" s="172" t="s">
        <v>29</v>
      </c>
      <c r="AX296" s="172" t="s">
        <v>81</v>
      </c>
      <c r="AY296" s="175" t="s">
        <v>121</v>
      </c>
    </row>
    <row r="297" s="22" customFormat="true" ht="16.5" hidden="false" customHeight="true" outlineLevel="0" collapsed="false">
      <c r="A297" s="17"/>
      <c r="B297" s="159"/>
      <c r="C297" s="160" t="s">
        <v>534</v>
      </c>
      <c r="D297" s="160" t="s">
        <v>123</v>
      </c>
      <c r="E297" s="161" t="s">
        <v>535</v>
      </c>
      <c r="F297" s="162" t="s">
        <v>536</v>
      </c>
      <c r="G297" s="163" t="s">
        <v>183</v>
      </c>
      <c r="H297" s="164" t="n">
        <v>1</v>
      </c>
      <c r="I297" s="165" t="n">
        <v>5000</v>
      </c>
      <c r="J297" s="165" t="n">
        <f aca="false">ROUND(I297*H297,2)</f>
        <v>5000</v>
      </c>
      <c r="K297" s="162"/>
      <c r="L297" s="18"/>
      <c r="M297" s="166"/>
      <c r="N297" s="167" t="s">
        <v>38</v>
      </c>
      <c r="O297" s="168" t="n">
        <v>0</v>
      </c>
      <c r="P297" s="168" t="n">
        <f aca="false">O297*H297</f>
        <v>0</v>
      </c>
      <c r="Q297" s="168" t="n">
        <v>0</v>
      </c>
      <c r="R297" s="168" t="n">
        <f aca="false">Q297*H297</f>
        <v>0</v>
      </c>
      <c r="S297" s="168" t="n">
        <v>0</v>
      </c>
      <c r="T297" s="169" t="n">
        <f aca="false">S297*H297</f>
        <v>0</v>
      </c>
      <c r="U297" s="17"/>
      <c r="V297" s="17"/>
      <c r="W297" s="17"/>
      <c r="X297" s="17"/>
      <c r="Y297" s="17"/>
      <c r="Z297" s="17"/>
      <c r="AA297" s="17"/>
      <c r="AB297" s="17"/>
      <c r="AC297" s="17"/>
      <c r="AD297" s="17"/>
      <c r="AE297" s="17"/>
      <c r="AR297" s="170" t="s">
        <v>271</v>
      </c>
      <c r="AT297" s="170" t="s">
        <v>123</v>
      </c>
      <c r="AU297" s="170" t="s">
        <v>83</v>
      </c>
      <c r="AY297" s="3" t="s">
        <v>121</v>
      </c>
      <c r="BE297" s="171" t="n">
        <f aca="false">IF(N297="základní",J297,0)</f>
        <v>5000</v>
      </c>
      <c r="BF297" s="171" t="n">
        <f aca="false">IF(N297="snížená",J297,0)</f>
        <v>0</v>
      </c>
      <c r="BG297" s="171" t="n">
        <f aca="false">IF(N297="zákl. přenesená",J297,0)</f>
        <v>0</v>
      </c>
      <c r="BH297" s="171" t="n">
        <f aca="false">IF(N297="sníž. přenesená",J297,0)</f>
        <v>0</v>
      </c>
      <c r="BI297" s="171" t="n">
        <f aca="false">IF(N297="nulová",J297,0)</f>
        <v>0</v>
      </c>
      <c r="BJ297" s="3" t="s">
        <v>81</v>
      </c>
      <c r="BK297" s="171" t="n">
        <f aca="false">ROUND(I297*H297,2)</f>
        <v>5000</v>
      </c>
      <c r="BL297" s="3" t="s">
        <v>271</v>
      </c>
      <c r="BM297" s="170" t="s">
        <v>537</v>
      </c>
    </row>
    <row r="298" customFormat="false" ht="91" hidden="false" customHeight="true" outlineLevel="0" collapsed="false">
      <c r="A298" s="17"/>
      <c r="B298" s="18"/>
      <c r="C298" s="17"/>
      <c r="D298" s="174" t="s">
        <v>177</v>
      </c>
      <c r="E298" s="17"/>
      <c r="F298" s="181" t="s">
        <v>538</v>
      </c>
      <c r="G298" s="17"/>
      <c r="H298" s="17"/>
      <c r="I298" s="17"/>
      <c r="J298" s="17"/>
      <c r="K298" s="17"/>
      <c r="L298" s="18"/>
      <c r="M298" s="182"/>
      <c r="N298" s="183"/>
      <c r="O298" s="55"/>
      <c r="P298" s="55"/>
      <c r="Q298" s="55"/>
      <c r="R298" s="55"/>
      <c r="S298" s="55"/>
      <c r="T298" s="56"/>
      <c r="U298" s="17"/>
      <c r="V298" s="17"/>
      <c r="W298" s="17"/>
      <c r="X298" s="17"/>
      <c r="Y298" s="17"/>
      <c r="Z298" s="17"/>
      <c r="AA298" s="17"/>
      <c r="AB298" s="17"/>
      <c r="AC298" s="17"/>
      <c r="AD298" s="17"/>
      <c r="AE298" s="17"/>
      <c r="AT298" s="3" t="s">
        <v>177</v>
      </c>
      <c r="AU298" s="3" t="s">
        <v>83</v>
      </c>
    </row>
    <row r="299" s="172" customFormat="true" ht="12.8" hidden="false" customHeight="false" outlineLevel="0" collapsed="false">
      <c r="B299" s="173"/>
      <c r="D299" s="174" t="s">
        <v>130</v>
      </c>
      <c r="E299" s="175"/>
      <c r="F299" s="176" t="s">
        <v>81</v>
      </c>
      <c r="H299" s="177" t="n">
        <v>1</v>
      </c>
      <c r="L299" s="173"/>
      <c r="M299" s="184"/>
      <c r="N299" s="185"/>
      <c r="O299" s="185"/>
      <c r="P299" s="185"/>
      <c r="Q299" s="185"/>
      <c r="R299" s="185"/>
      <c r="S299" s="185"/>
      <c r="T299" s="186"/>
      <c r="AT299" s="175" t="s">
        <v>130</v>
      </c>
      <c r="AU299" s="175" t="s">
        <v>83</v>
      </c>
      <c r="AV299" s="172" t="s">
        <v>83</v>
      </c>
      <c r="AW299" s="172" t="s">
        <v>29</v>
      </c>
      <c r="AX299" s="172" t="s">
        <v>81</v>
      </c>
      <c r="AY299" s="175" t="s">
        <v>121</v>
      </c>
    </row>
    <row r="300" s="22" customFormat="true" ht="6.95" hidden="false" customHeight="true" outlineLevel="0" collapsed="false">
      <c r="A300" s="17"/>
      <c r="B300" s="39"/>
      <c r="C300" s="40"/>
      <c r="D300" s="40"/>
      <c r="E300" s="40"/>
      <c r="F300" s="40"/>
      <c r="G300" s="40"/>
      <c r="H300" s="40"/>
      <c r="I300" s="40"/>
      <c r="J300" s="40"/>
      <c r="K300" s="40"/>
      <c r="L300" s="18"/>
      <c r="M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  <c r="AC300" s="17"/>
      <c r="AD300" s="17"/>
      <c r="AE300" s="17"/>
    </row>
  </sheetData>
  <autoFilter ref="C125:K299"/>
  <mergeCells count="9">
    <mergeCell ref="L2:V2"/>
    <mergeCell ref="E7:H7"/>
    <mergeCell ref="E9:H9"/>
    <mergeCell ref="E18:H18"/>
    <mergeCell ref="E27:H27"/>
    <mergeCell ref="E85:H85"/>
    <mergeCell ref="E87:H87"/>
    <mergeCell ref="E116:H116"/>
    <mergeCell ref="E118:H118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M173"/>
  <sheetViews>
    <sheetView windowProtection="false" showFormulas="false" showGridLines="false" showRowColHeaders="true" showZeros="true" rightToLeft="false" tabSelected="false" showOutlineSymbols="true" defaultGridColor="true" view="normal" topLeftCell="A143" colorId="64" zoomScale="100" zoomScaleNormal="100" zoomScalePageLayoutView="100" workbookViewId="0">
      <selection pane="topLeft" activeCell="A174" activeCellId="0" sqref="A174"/>
    </sheetView>
  </sheetViews>
  <sheetFormatPr defaultRowHeight="12.8"/>
  <cols>
    <col collapsed="false" hidden="false" max="2" min="2" style="0" width="1.67515923566879"/>
    <col collapsed="false" hidden="false" max="3" min="3" style="0" width="4.1656050955414"/>
    <col collapsed="false" hidden="false" max="4" min="4" style="0" width="4.3375796178344"/>
    <col collapsed="false" hidden="false" max="5" min="5" style="0" width="17.1656050955414"/>
    <col collapsed="false" hidden="false" max="6" min="6" style="0" width="50.828025477707"/>
    <col collapsed="false" hidden="false" max="7" min="7" style="0" width="7"/>
    <col collapsed="false" hidden="false" max="8" min="8" style="0" width="11.5031847133758"/>
    <col collapsed="false" hidden="false" max="11" min="9" style="0" width="20.1656050955414"/>
    <col collapsed="false" hidden="false" max="12" min="12" style="0" width="9.3375796178344"/>
    <col collapsed="false" hidden="true" max="21" min="13" style="0" width="0"/>
    <col collapsed="false" hidden="false" max="22" min="22" style="0" width="12.3375796178344"/>
    <col collapsed="false" hidden="false" max="23" min="23" style="0" width="16.3375796178344"/>
    <col collapsed="false" hidden="false" max="24" min="24" style="0" width="12.3375796178344"/>
    <col collapsed="false" hidden="false" max="25" min="25" style="0" width="15"/>
    <col collapsed="false" hidden="false" max="26" min="26" style="0" width="11"/>
    <col collapsed="false" hidden="false" max="27" min="27" style="0" width="15"/>
    <col collapsed="false" hidden="false" max="28" min="28" style="0" width="16.3375796178344"/>
    <col collapsed="false" hidden="false" max="29" min="29" style="0" width="11"/>
    <col collapsed="false" hidden="false" max="30" min="30" style="0" width="15"/>
    <col collapsed="false" hidden="false" max="31" min="31" style="0" width="16.3375796178344"/>
    <col collapsed="false" hidden="false" max="43" min="32" style="0" width="8.5031847133758"/>
    <col collapsed="false" hidden="true" max="65" min="44" style="0" width="0"/>
    <col collapsed="false" hidden="false" max="1025" min="66" style="0" width="8.5031847133758"/>
  </cols>
  <sheetData>
    <row r="1" customFormat="false" ht="12.8" hidden="false" customHeight="false" outlineLevel="0" collapsed="false">
      <c r="A1" s="99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92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83</v>
      </c>
    </row>
    <row r="4" customFormat="false" ht="24.95" hidden="false" customHeight="true" outlineLevel="0" collapsed="false">
      <c r="B4" s="6"/>
      <c r="D4" s="7" t="s">
        <v>96</v>
      </c>
      <c r="L4" s="6"/>
      <c r="M4" s="100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3" t="s">
        <v>13</v>
      </c>
      <c r="L6" s="6"/>
    </row>
    <row r="7" customFormat="false" ht="25.5" hidden="false" customHeight="true" outlineLevel="0" collapsed="false">
      <c r="B7" s="6"/>
      <c r="E7" s="101" t="str">
        <f aca="false">'Rekapitulace stavby'!K6</f>
        <v>PD - Technická a dopravní  infrastruktura pro 36 RD Ježník III - nádrž A</v>
      </c>
      <c r="F7" s="101"/>
      <c r="G7" s="101"/>
      <c r="H7" s="101"/>
      <c r="L7" s="6"/>
    </row>
    <row r="8" s="22" customFormat="true" ht="12" hidden="false" customHeight="true" outlineLevel="0" collapsed="false">
      <c r="A8" s="17"/>
      <c r="B8" s="18"/>
      <c r="C8" s="17"/>
      <c r="D8" s="13" t="s">
        <v>97</v>
      </c>
      <c r="E8" s="17"/>
      <c r="F8" s="17"/>
      <c r="G8" s="17"/>
      <c r="H8" s="17"/>
      <c r="I8" s="17"/>
      <c r="J8" s="17"/>
      <c r="K8" s="17"/>
      <c r="L8" s="34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="22" customFormat="true" ht="16.5" hidden="false" customHeight="true" outlineLevel="0" collapsed="false">
      <c r="A9" s="17"/>
      <c r="B9" s="18"/>
      <c r="C9" s="17"/>
      <c r="D9" s="17"/>
      <c r="E9" s="48" t="s">
        <v>539</v>
      </c>
      <c r="F9" s="48"/>
      <c r="G9" s="48"/>
      <c r="H9" s="48"/>
      <c r="I9" s="17"/>
      <c r="J9" s="17"/>
      <c r="K9" s="17"/>
      <c r="L9" s="34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="22" customFormat="true" ht="12.8" hidden="false" customHeight="false" outlineLevel="0" collapsed="false">
      <c r="A10" s="17"/>
      <c r="B10" s="18"/>
      <c r="C10" s="17"/>
      <c r="D10" s="17"/>
      <c r="E10" s="17"/>
      <c r="F10" s="17"/>
      <c r="G10" s="17"/>
      <c r="H10" s="17"/>
      <c r="I10" s="17"/>
      <c r="J10" s="17"/>
      <c r="K10" s="17"/>
      <c r="L10" s="34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customFormat="false" ht="12" hidden="false" customHeight="true" outlineLevel="0" collapsed="false">
      <c r="A11" s="17"/>
      <c r="B11" s="18"/>
      <c r="C11" s="17"/>
      <c r="D11" s="13" t="s">
        <v>15</v>
      </c>
      <c r="E11" s="17"/>
      <c r="F11" s="14"/>
      <c r="G11" s="17"/>
      <c r="H11" s="17"/>
      <c r="I11" s="13" t="s">
        <v>16</v>
      </c>
      <c r="J11" s="14"/>
      <c r="K11" s="17"/>
      <c r="L11" s="34"/>
      <c r="M11" s="22"/>
      <c r="N11" s="22"/>
      <c r="O11" s="22"/>
      <c r="P11" s="22"/>
      <c r="Q11" s="22"/>
      <c r="R11" s="22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customFormat="false" ht="12" hidden="false" customHeight="true" outlineLevel="0" collapsed="false">
      <c r="A12" s="17"/>
      <c r="B12" s="18"/>
      <c r="C12" s="17"/>
      <c r="D12" s="13" t="s">
        <v>17</v>
      </c>
      <c r="E12" s="17"/>
      <c r="F12" s="14" t="s">
        <v>18</v>
      </c>
      <c r="G12" s="17"/>
      <c r="H12" s="17"/>
      <c r="I12" s="13" t="s">
        <v>19</v>
      </c>
      <c r="J12" s="102" t="str">
        <f aca="false">'Rekapitulace stavby'!AN8</f>
        <v>24. 4. 2020</v>
      </c>
      <c r="K12" s="17"/>
      <c r="L12" s="34"/>
      <c r="M12" s="22"/>
      <c r="N12" s="22"/>
      <c r="O12" s="22"/>
      <c r="P12" s="22"/>
      <c r="Q12" s="22"/>
      <c r="R12" s="22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customFormat="false" ht="10.8" hidden="false" customHeight="true" outlineLevel="0" collapsed="false">
      <c r="A13" s="17"/>
      <c r="B13" s="18"/>
      <c r="C13" s="17"/>
      <c r="D13" s="17"/>
      <c r="E13" s="17"/>
      <c r="F13" s="17"/>
      <c r="G13" s="17"/>
      <c r="H13" s="17"/>
      <c r="I13" s="17"/>
      <c r="J13" s="17"/>
      <c r="K13" s="17"/>
      <c r="L13" s="34"/>
      <c r="M13" s="22"/>
      <c r="N13" s="22"/>
      <c r="O13" s="22"/>
      <c r="P13" s="22"/>
      <c r="Q13" s="22"/>
      <c r="R13" s="22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customFormat="false" ht="12" hidden="false" customHeight="true" outlineLevel="0" collapsed="false">
      <c r="A14" s="17"/>
      <c r="B14" s="18"/>
      <c r="C14" s="17"/>
      <c r="D14" s="13" t="s">
        <v>21</v>
      </c>
      <c r="E14" s="17"/>
      <c r="F14" s="17"/>
      <c r="G14" s="17"/>
      <c r="H14" s="17"/>
      <c r="I14" s="13" t="s">
        <v>22</v>
      </c>
      <c r="J14" s="14"/>
      <c r="K14" s="17"/>
      <c r="L14" s="34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customFormat="false" ht="18" hidden="false" customHeight="true" outlineLevel="0" collapsed="false">
      <c r="A15" s="17"/>
      <c r="B15" s="18"/>
      <c r="C15" s="17"/>
      <c r="D15" s="17"/>
      <c r="E15" s="14" t="s">
        <v>23</v>
      </c>
      <c r="F15" s="17"/>
      <c r="G15" s="17"/>
      <c r="H15" s="17"/>
      <c r="I15" s="13" t="s">
        <v>24</v>
      </c>
      <c r="J15" s="14"/>
      <c r="K15" s="17"/>
      <c r="L15" s="34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customFormat="false" ht="6.95" hidden="false" customHeight="true" outlineLevel="0" collapsed="false">
      <c r="A16" s="17"/>
      <c r="B16" s="18"/>
      <c r="C16" s="17"/>
      <c r="D16" s="17"/>
      <c r="E16" s="17"/>
      <c r="F16" s="17"/>
      <c r="G16" s="17"/>
      <c r="H16" s="17"/>
      <c r="I16" s="17"/>
      <c r="J16" s="17"/>
      <c r="K16" s="17"/>
      <c r="L16" s="34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customFormat="false" ht="12" hidden="false" customHeight="true" outlineLevel="0" collapsed="false">
      <c r="A17" s="17"/>
      <c r="B17" s="18"/>
      <c r="C17" s="17"/>
      <c r="D17" s="13" t="s">
        <v>25</v>
      </c>
      <c r="E17" s="17"/>
      <c r="F17" s="17"/>
      <c r="G17" s="17"/>
      <c r="H17" s="17"/>
      <c r="I17" s="13" t="s">
        <v>22</v>
      </c>
      <c r="J17" s="14" t="n">
        <f aca="false">'Rekapitulace stavby'!AN13</f>
        <v>0</v>
      </c>
      <c r="K17" s="17"/>
      <c r="L17" s="34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customFormat="false" ht="18" hidden="false" customHeight="true" outlineLevel="0" collapsed="false">
      <c r="A18" s="17"/>
      <c r="B18" s="18"/>
      <c r="C18" s="17"/>
      <c r="D18" s="17"/>
      <c r="E18" s="10" t="str">
        <f aca="false">'Rekapitulace stavby'!E14</f>
        <v> </v>
      </c>
      <c r="F18" s="10"/>
      <c r="G18" s="10"/>
      <c r="H18" s="10"/>
      <c r="I18" s="13" t="s">
        <v>24</v>
      </c>
      <c r="J18" s="14" t="n">
        <f aca="false">'Rekapitulace stavby'!AN14</f>
        <v>0</v>
      </c>
      <c r="K18" s="17"/>
      <c r="L18" s="34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customFormat="false" ht="6.95" hidden="false" customHeight="true" outlineLevel="0" collapsed="false">
      <c r="A19" s="17"/>
      <c r="B19" s="18"/>
      <c r="C19" s="17"/>
      <c r="D19" s="17"/>
      <c r="E19" s="17"/>
      <c r="F19" s="17"/>
      <c r="G19" s="17"/>
      <c r="H19" s="17"/>
      <c r="I19" s="17"/>
      <c r="J19" s="17"/>
      <c r="K19" s="17"/>
      <c r="L19" s="34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customFormat="false" ht="12" hidden="false" customHeight="true" outlineLevel="0" collapsed="false">
      <c r="A20" s="17"/>
      <c r="B20" s="18"/>
      <c r="C20" s="17"/>
      <c r="D20" s="13" t="s">
        <v>27</v>
      </c>
      <c r="E20" s="17"/>
      <c r="F20" s="17"/>
      <c r="G20" s="17"/>
      <c r="H20" s="17"/>
      <c r="I20" s="13" t="s">
        <v>22</v>
      </c>
      <c r="J20" s="14"/>
      <c r="K20" s="17"/>
      <c r="L20" s="34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customFormat="false" ht="18" hidden="false" customHeight="true" outlineLevel="0" collapsed="false">
      <c r="A21" s="17"/>
      <c r="B21" s="18"/>
      <c r="C21" s="17"/>
      <c r="D21" s="17"/>
      <c r="E21" s="14" t="s">
        <v>28</v>
      </c>
      <c r="F21" s="17"/>
      <c r="G21" s="17"/>
      <c r="H21" s="17"/>
      <c r="I21" s="13" t="s">
        <v>24</v>
      </c>
      <c r="J21" s="14"/>
      <c r="K21" s="17"/>
      <c r="L21" s="34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customFormat="false" ht="6.95" hidden="false" customHeight="true" outlineLevel="0" collapsed="false">
      <c r="A22" s="17"/>
      <c r="B22" s="18"/>
      <c r="C22" s="17"/>
      <c r="D22" s="17"/>
      <c r="E22" s="17"/>
      <c r="F22" s="17"/>
      <c r="G22" s="17"/>
      <c r="H22" s="17"/>
      <c r="I22" s="17"/>
      <c r="J22" s="17"/>
      <c r="K22" s="17"/>
      <c r="L22" s="34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customFormat="false" ht="12" hidden="false" customHeight="true" outlineLevel="0" collapsed="false">
      <c r="A23" s="17"/>
      <c r="B23" s="18"/>
      <c r="C23" s="17"/>
      <c r="D23" s="13" t="s">
        <v>30</v>
      </c>
      <c r="E23" s="17"/>
      <c r="F23" s="17"/>
      <c r="G23" s="17"/>
      <c r="H23" s="17"/>
      <c r="I23" s="13" t="s">
        <v>22</v>
      </c>
      <c r="J23" s="14"/>
      <c r="K23" s="17"/>
      <c r="L23" s="34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customFormat="false" ht="18" hidden="false" customHeight="true" outlineLevel="0" collapsed="false">
      <c r="A24" s="17"/>
      <c r="B24" s="18"/>
      <c r="C24" s="17"/>
      <c r="D24" s="17"/>
      <c r="E24" s="14" t="s">
        <v>31</v>
      </c>
      <c r="F24" s="17"/>
      <c r="G24" s="17"/>
      <c r="H24" s="17"/>
      <c r="I24" s="13" t="s">
        <v>24</v>
      </c>
      <c r="J24" s="14"/>
      <c r="K24" s="17"/>
      <c r="L24" s="34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customFormat="false" ht="6.95" hidden="false" customHeight="true" outlineLevel="0" collapsed="false">
      <c r="A25" s="17"/>
      <c r="B25" s="18"/>
      <c r="C25" s="17"/>
      <c r="D25" s="17"/>
      <c r="E25" s="17"/>
      <c r="F25" s="17"/>
      <c r="G25" s="17"/>
      <c r="H25" s="17"/>
      <c r="I25" s="17"/>
      <c r="J25" s="17"/>
      <c r="K25" s="17"/>
      <c r="L25" s="34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customFormat="false" ht="12" hidden="false" customHeight="true" outlineLevel="0" collapsed="false">
      <c r="A26" s="17"/>
      <c r="B26" s="18"/>
      <c r="C26" s="17"/>
      <c r="D26" s="13" t="s">
        <v>32</v>
      </c>
      <c r="E26" s="17"/>
      <c r="F26" s="17"/>
      <c r="G26" s="17"/>
      <c r="H26" s="17"/>
      <c r="I26" s="17"/>
      <c r="J26" s="17"/>
      <c r="K26" s="17"/>
      <c r="L26" s="34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="106" customFormat="true" ht="16.5" hidden="false" customHeight="true" outlineLevel="0" collapsed="false">
      <c r="A27" s="103"/>
      <c r="B27" s="104"/>
      <c r="C27" s="103"/>
      <c r="D27" s="103"/>
      <c r="E27" s="15"/>
      <c r="F27" s="15"/>
      <c r="G27" s="15"/>
      <c r="H27" s="15"/>
      <c r="I27" s="103"/>
      <c r="J27" s="103"/>
      <c r="K27" s="103"/>
      <c r="L27" s="105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</row>
    <row r="28" s="22" customFormat="true" ht="6.95" hidden="false" customHeight="true" outlineLevel="0" collapsed="false">
      <c r="A28" s="17"/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34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customFormat="false" ht="6.95" hidden="false" customHeight="true" outlineLevel="0" collapsed="false">
      <c r="A29" s="17"/>
      <c r="B29" s="18"/>
      <c r="C29" s="17"/>
      <c r="D29" s="67"/>
      <c r="E29" s="67"/>
      <c r="F29" s="67"/>
      <c r="G29" s="67"/>
      <c r="H29" s="67"/>
      <c r="I29" s="67"/>
      <c r="J29" s="67"/>
      <c r="K29" s="67"/>
      <c r="L29" s="34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customFormat="false" ht="25.45" hidden="false" customHeight="true" outlineLevel="0" collapsed="false">
      <c r="A30" s="17"/>
      <c r="B30" s="18"/>
      <c r="C30" s="17"/>
      <c r="D30" s="107" t="s">
        <v>33</v>
      </c>
      <c r="E30" s="17"/>
      <c r="F30" s="17"/>
      <c r="G30" s="17"/>
      <c r="H30" s="17"/>
      <c r="I30" s="17"/>
      <c r="J30" s="108" t="n">
        <f aca="false">ROUND(J119, 2)</f>
        <v>52841.23</v>
      </c>
      <c r="K30" s="17"/>
      <c r="L30" s="34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customFormat="false" ht="6.95" hidden="false" customHeight="true" outlineLevel="0" collapsed="false">
      <c r="A31" s="17"/>
      <c r="B31" s="18"/>
      <c r="C31" s="17"/>
      <c r="D31" s="67"/>
      <c r="E31" s="67"/>
      <c r="F31" s="67"/>
      <c r="G31" s="67"/>
      <c r="H31" s="67"/>
      <c r="I31" s="67"/>
      <c r="J31" s="67"/>
      <c r="K31" s="67"/>
      <c r="L31" s="34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customFormat="false" ht="14.4" hidden="false" customHeight="true" outlineLevel="0" collapsed="false">
      <c r="A32" s="17"/>
      <c r="B32" s="18"/>
      <c r="C32" s="17"/>
      <c r="D32" s="17"/>
      <c r="E32" s="17"/>
      <c r="F32" s="109" t="s">
        <v>35</v>
      </c>
      <c r="G32" s="17"/>
      <c r="H32" s="17"/>
      <c r="I32" s="109" t="s">
        <v>34</v>
      </c>
      <c r="J32" s="109" t="s">
        <v>36</v>
      </c>
      <c r="K32" s="17"/>
      <c r="L32" s="34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customFormat="false" ht="14.4" hidden="false" customHeight="true" outlineLevel="0" collapsed="false">
      <c r="A33" s="17"/>
      <c r="B33" s="18"/>
      <c r="C33" s="17"/>
      <c r="D33" s="110" t="s">
        <v>37</v>
      </c>
      <c r="E33" s="13" t="s">
        <v>38</v>
      </c>
      <c r="F33" s="111" t="n">
        <f aca="false">ROUND((SUM(BE119:BE172)),  2)</f>
        <v>52841.23</v>
      </c>
      <c r="G33" s="17"/>
      <c r="H33" s="17"/>
      <c r="I33" s="112" t="n">
        <v>0.21</v>
      </c>
      <c r="J33" s="111" t="n">
        <f aca="false">ROUND(((SUM(BE119:BE172))*I33),  2)</f>
        <v>11096.66</v>
      </c>
      <c r="K33" s="17"/>
      <c r="L33" s="34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customFormat="false" ht="14.4" hidden="false" customHeight="true" outlineLevel="0" collapsed="false">
      <c r="A34" s="17"/>
      <c r="B34" s="18"/>
      <c r="C34" s="17"/>
      <c r="D34" s="17"/>
      <c r="E34" s="13" t="s">
        <v>39</v>
      </c>
      <c r="F34" s="111" t="n">
        <f aca="false">ROUND((SUM(BF119:BF172)),  2)</f>
        <v>0</v>
      </c>
      <c r="G34" s="17"/>
      <c r="H34" s="17"/>
      <c r="I34" s="112" t="n">
        <v>0.15</v>
      </c>
      <c r="J34" s="111" t="n">
        <f aca="false">ROUND(((SUM(BF119:BF172))*I34),  2)</f>
        <v>0</v>
      </c>
      <c r="K34" s="17"/>
      <c r="L34" s="34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customFormat="false" ht="14.4" hidden="true" customHeight="true" outlineLevel="0" collapsed="false">
      <c r="A35" s="17"/>
      <c r="B35" s="18"/>
      <c r="C35" s="17"/>
      <c r="D35" s="17"/>
      <c r="E35" s="13" t="s">
        <v>40</v>
      </c>
      <c r="F35" s="111" t="n">
        <f aca="false">ROUND((SUM(BG119:BG172)),  2)</f>
        <v>0</v>
      </c>
      <c r="G35" s="17"/>
      <c r="H35" s="17"/>
      <c r="I35" s="112" t="n">
        <v>0.21</v>
      </c>
      <c r="J35" s="111" t="n">
        <f aca="false">0</f>
        <v>0</v>
      </c>
      <c r="K35" s="17"/>
      <c r="L35" s="34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customFormat="false" ht="14.4" hidden="true" customHeight="true" outlineLevel="0" collapsed="false">
      <c r="A36" s="17"/>
      <c r="B36" s="18"/>
      <c r="C36" s="17"/>
      <c r="D36" s="17"/>
      <c r="E36" s="13" t="s">
        <v>41</v>
      </c>
      <c r="F36" s="111" t="n">
        <f aca="false">ROUND((SUM(BH119:BH172)),  2)</f>
        <v>0</v>
      </c>
      <c r="G36" s="17"/>
      <c r="H36" s="17"/>
      <c r="I36" s="112" t="n">
        <v>0.15</v>
      </c>
      <c r="J36" s="111" t="n">
        <f aca="false">0</f>
        <v>0</v>
      </c>
      <c r="K36" s="17"/>
      <c r="L36" s="34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customFormat="false" ht="14.4" hidden="true" customHeight="true" outlineLevel="0" collapsed="false">
      <c r="A37" s="17"/>
      <c r="B37" s="18"/>
      <c r="C37" s="17"/>
      <c r="D37" s="17"/>
      <c r="E37" s="13" t="s">
        <v>42</v>
      </c>
      <c r="F37" s="111" t="n">
        <f aca="false">ROUND((SUM(BI119:BI172)),  2)</f>
        <v>0</v>
      </c>
      <c r="G37" s="17"/>
      <c r="H37" s="17"/>
      <c r="I37" s="112" t="n">
        <v>0</v>
      </c>
      <c r="J37" s="111" t="n">
        <f aca="false">0</f>
        <v>0</v>
      </c>
      <c r="K37" s="17"/>
      <c r="L37" s="34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customFormat="false" ht="6.95" hidden="false" customHeight="true" outlineLevel="0" collapsed="false">
      <c r="A38" s="17"/>
      <c r="B38" s="18"/>
      <c r="C38" s="17"/>
      <c r="D38" s="17"/>
      <c r="E38" s="17"/>
      <c r="F38" s="17"/>
      <c r="G38" s="17"/>
      <c r="H38" s="17"/>
      <c r="I38" s="17"/>
      <c r="J38" s="17"/>
      <c r="K38" s="17"/>
      <c r="L38" s="34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customFormat="false" ht="25.45" hidden="false" customHeight="true" outlineLevel="0" collapsed="false">
      <c r="A39" s="17"/>
      <c r="B39" s="18"/>
      <c r="C39" s="113"/>
      <c r="D39" s="114" t="s">
        <v>43</v>
      </c>
      <c r="E39" s="58"/>
      <c r="F39" s="58"/>
      <c r="G39" s="115" t="s">
        <v>44</v>
      </c>
      <c r="H39" s="116" t="s">
        <v>45</v>
      </c>
      <c r="I39" s="58"/>
      <c r="J39" s="117" t="n">
        <f aca="false">SUM(J30:J37)</f>
        <v>63937.89</v>
      </c>
      <c r="K39" s="118"/>
      <c r="L39" s="34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customFormat="false" ht="14.4" hidden="false" customHeight="true" outlineLevel="0" collapsed="false">
      <c r="A40" s="17"/>
      <c r="B40" s="18"/>
      <c r="C40" s="17"/>
      <c r="D40" s="17"/>
      <c r="E40" s="17"/>
      <c r="F40" s="17"/>
      <c r="G40" s="17"/>
      <c r="H40" s="17"/>
      <c r="I40" s="17"/>
      <c r="J40" s="17"/>
      <c r="K40" s="17"/>
      <c r="L40" s="34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2" customFormat="true" ht="14.4" hidden="false" customHeight="true" outlineLevel="0" collapsed="false">
      <c r="B50" s="34"/>
      <c r="D50" s="35" t="s">
        <v>46</v>
      </c>
      <c r="E50" s="36"/>
      <c r="F50" s="36"/>
      <c r="G50" s="35" t="s">
        <v>47</v>
      </c>
      <c r="H50" s="36"/>
      <c r="I50" s="36"/>
      <c r="J50" s="36"/>
      <c r="K50" s="36"/>
      <c r="L50" s="34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2" customFormat="true" ht="12.8" hidden="false" customHeight="false" outlineLevel="0" collapsed="false">
      <c r="A61" s="17"/>
      <c r="B61" s="18"/>
      <c r="C61" s="17"/>
      <c r="D61" s="37" t="s">
        <v>48</v>
      </c>
      <c r="E61" s="20"/>
      <c r="F61" s="119" t="s">
        <v>49</v>
      </c>
      <c r="G61" s="37" t="s">
        <v>48</v>
      </c>
      <c r="H61" s="20"/>
      <c r="I61" s="20"/>
      <c r="J61" s="120" t="s">
        <v>49</v>
      </c>
      <c r="K61" s="20"/>
      <c r="L61" s="34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2" customFormat="true" ht="12.8" hidden="false" customHeight="false" outlineLevel="0" collapsed="false">
      <c r="A65" s="17"/>
      <c r="B65" s="18"/>
      <c r="C65" s="17"/>
      <c r="D65" s="35" t="s">
        <v>50</v>
      </c>
      <c r="E65" s="38"/>
      <c r="F65" s="38"/>
      <c r="G65" s="35" t="s">
        <v>51</v>
      </c>
      <c r="H65" s="38"/>
      <c r="I65" s="38"/>
      <c r="J65" s="38"/>
      <c r="K65" s="38"/>
      <c r="L65" s="34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2" customFormat="true" ht="12.8" hidden="false" customHeight="false" outlineLevel="0" collapsed="false">
      <c r="A76" s="17"/>
      <c r="B76" s="18"/>
      <c r="C76" s="17"/>
      <c r="D76" s="37" t="s">
        <v>48</v>
      </c>
      <c r="E76" s="20"/>
      <c r="F76" s="119" t="s">
        <v>49</v>
      </c>
      <c r="G76" s="37" t="s">
        <v>48</v>
      </c>
      <c r="H76" s="20"/>
      <c r="I76" s="20"/>
      <c r="J76" s="120" t="s">
        <v>49</v>
      </c>
      <c r="K76" s="20"/>
      <c r="L76" s="34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customFormat="false" ht="14.4" hidden="false" customHeight="true" outlineLevel="0" collapsed="false">
      <c r="A77" s="17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34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1" s="22" customFormat="true" ht="6.95" hidden="false" customHeight="true" outlineLevel="0" collapsed="false">
      <c r="A81" s="17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34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customFormat="false" ht="24.95" hidden="false" customHeight="true" outlineLevel="0" collapsed="false">
      <c r="A82" s="17"/>
      <c r="B82" s="18"/>
      <c r="C82" s="7" t="s">
        <v>99</v>
      </c>
      <c r="D82" s="17"/>
      <c r="E82" s="17"/>
      <c r="F82" s="17"/>
      <c r="G82" s="17"/>
      <c r="H82" s="17"/>
      <c r="I82" s="17"/>
      <c r="J82" s="17"/>
      <c r="K82" s="17"/>
      <c r="L82" s="34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customFormat="false" ht="6.95" hidden="false" customHeight="true" outlineLevel="0" collapsed="false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34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customFormat="false" ht="12" hidden="false" customHeight="true" outlineLevel="0" collapsed="false">
      <c r="A84" s="17"/>
      <c r="B84" s="18"/>
      <c r="C84" s="13" t="s">
        <v>13</v>
      </c>
      <c r="D84" s="17"/>
      <c r="E84" s="17"/>
      <c r="F84" s="17"/>
      <c r="G84" s="17"/>
      <c r="H84" s="17"/>
      <c r="I84" s="17"/>
      <c r="J84" s="17"/>
      <c r="K84" s="17"/>
      <c r="L84" s="34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customFormat="false" ht="25.5" hidden="false" customHeight="true" outlineLevel="0" collapsed="false">
      <c r="A85" s="17"/>
      <c r="B85" s="18"/>
      <c r="C85" s="17"/>
      <c r="D85" s="17"/>
      <c r="E85" s="101" t="str">
        <f aca="false">E7</f>
        <v>PD - Technická a dopravní  infrastruktura pro 36 RD Ježník III - nádrž A</v>
      </c>
      <c r="F85" s="101"/>
      <c r="G85" s="101"/>
      <c r="H85" s="101"/>
      <c r="I85" s="17"/>
      <c r="J85" s="17"/>
      <c r="K85" s="17"/>
      <c r="L85" s="34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customFormat="false" ht="12" hidden="false" customHeight="true" outlineLevel="0" collapsed="false">
      <c r="A86" s="17"/>
      <c r="B86" s="18"/>
      <c r="C86" s="13" t="s">
        <v>97</v>
      </c>
      <c r="D86" s="17"/>
      <c r="E86" s="17"/>
      <c r="F86" s="17"/>
      <c r="G86" s="17"/>
      <c r="H86" s="17"/>
      <c r="I86" s="17"/>
      <c r="J86" s="17"/>
      <c r="K86" s="17"/>
      <c r="L86" s="34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customFormat="false" ht="16.5" hidden="false" customHeight="true" outlineLevel="0" collapsed="false">
      <c r="A87" s="17"/>
      <c r="B87" s="18"/>
      <c r="C87" s="17"/>
      <c r="D87" s="17"/>
      <c r="E87" s="48" t="str">
        <f aca="false">E9</f>
        <v>045972_04 - 04_Úpravy toku</v>
      </c>
      <c r="F87" s="48"/>
      <c r="G87" s="48"/>
      <c r="H87" s="48"/>
      <c r="I87" s="17"/>
      <c r="J87" s="17"/>
      <c r="K87" s="17"/>
      <c r="L87" s="34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customFormat="false" ht="6.95" hidden="false" customHeight="true" outlineLevel="0" collapsed="false">
      <c r="A88" s="17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34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customFormat="false" ht="12" hidden="false" customHeight="true" outlineLevel="0" collapsed="false">
      <c r="A89" s="17"/>
      <c r="B89" s="18"/>
      <c r="C89" s="13" t="s">
        <v>17</v>
      </c>
      <c r="D89" s="17"/>
      <c r="E89" s="17"/>
      <c r="F89" s="14" t="str">
        <f aca="false">F12</f>
        <v>Krnov</v>
      </c>
      <c r="G89" s="17"/>
      <c r="H89" s="17"/>
      <c r="I89" s="13" t="s">
        <v>19</v>
      </c>
      <c r="J89" s="102" t="str">
        <f aca="false">IF(J12="","",J12)</f>
        <v>24. 4. 2020</v>
      </c>
      <c r="K89" s="17"/>
      <c r="L89" s="34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customFormat="false" ht="6.95" hidden="false" customHeight="true" outlineLevel="0" collapsed="false">
      <c r="A90" s="17"/>
      <c r="B90" s="18"/>
      <c r="C90" s="17"/>
      <c r="D90" s="17"/>
      <c r="E90" s="17"/>
      <c r="F90" s="17"/>
      <c r="G90" s="17"/>
      <c r="H90" s="17"/>
      <c r="I90" s="17"/>
      <c r="J90" s="17"/>
      <c r="K90" s="17"/>
      <c r="L90" s="34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customFormat="false" ht="27.9" hidden="false" customHeight="true" outlineLevel="0" collapsed="false">
      <c r="A91" s="17"/>
      <c r="B91" s="18"/>
      <c r="C91" s="13" t="s">
        <v>21</v>
      </c>
      <c r="D91" s="17"/>
      <c r="E91" s="17"/>
      <c r="F91" s="14" t="str">
        <f aca="false">E15</f>
        <v>Město Krnov</v>
      </c>
      <c r="G91" s="17"/>
      <c r="H91" s="17"/>
      <c r="I91" s="13" t="s">
        <v>27</v>
      </c>
      <c r="J91" s="121" t="str">
        <f aca="false">E21</f>
        <v>Lesprojekt Krnov, s.r.o.</v>
      </c>
      <c r="K91" s="17"/>
      <c r="L91" s="34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customFormat="false" ht="27.9" hidden="false" customHeight="true" outlineLevel="0" collapsed="false">
      <c r="A92" s="17"/>
      <c r="B92" s="18"/>
      <c r="C92" s="13" t="s">
        <v>25</v>
      </c>
      <c r="D92" s="17"/>
      <c r="E92" s="17"/>
      <c r="F92" s="14" t="str">
        <f aca="false">IF(E18="","",E18)</f>
        <v> </v>
      </c>
      <c r="G92" s="17"/>
      <c r="H92" s="17"/>
      <c r="I92" s="13" t="s">
        <v>30</v>
      </c>
      <c r="J92" s="121" t="str">
        <f aca="false">E24</f>
        <v>Ing. Vlasta Horáková</v>
      </c>
      <c r="K92" s="17"/>
      <c r="L92" s="34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customFormat="false" ht="10.3" hidden="false" customHeight="true" outlineLevel="0" collapsed="false">
      <c r="A93" s="17"/>
      <c r="B93" s="18"/>
      <c r="C93" s="17"/>
      <c r="D93" s="17"/>
      <c r="E93" s="17"/>
      <c r="F93" s="17"/>
      <c r="G93" s="17"/>
      <c r="H93" s="17"/>
      <c r="I93" s="17"/>
      <c r="J93" s="17"/>
      <c r="K93" s="17"/>
      <c r="L93" s="34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customFormat="false" ht="29.3" hidden="false" customHeight="true" outlineLevel="0" collapsed="false">
      <c r="A94" s="17"/>
      <c r="B94" s="18"/>
      <c r="C94" s="122" t="s">
        <v>100</v>
      </c>
      <c r="D94" s="113"/>
      <c r="E94" s="113"/>
      <c r="F94" s="113"/>
      <c r="G94" s="113"/>
      <c r="H94" s="113"/>
      <c r="I94" s="113"/>
      <c r="J94" s="123" t="s">
        <v>101</v>
      </c>
      <c r="K94" s="113"/>
      <c r="L94" s="34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customFormat="false" ht="10.3" hidden="false" customHeight="true" outlineLevel="0" collapsed="false">
      <c r="A95" s="17"/>
      <c r="B95" s="18"/>
      <c r="C95" s="17"/>
      <c r="D95" s="17"/>
      <c r="E95" s="17"/>
      <c r="F95" s="17"/>
      <c r="G95" s="17"/>
      <c r="H95" s="17"/>
      <c r="I95" s="17"/>
      <c r="J95" s="17"/>
      <c r="K95" s="17"/>
      <c r="L95" s="34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</row>
    <row r="96" customFormat="false" ht="22.8" hidden="false" customHeight="true" outlineLevel="0" collapsed="false">
      <c r="A96" s="17"/>
      <c r="B96" s="18"/>
      <c r="C96" s="124" t="s">
        <v>102</v>
      </c>
      <c r="D96" s="17"/>
      <c r="E96" s="17"/>
      <c r="F96" s="17"/>
      <c r="G96" s="17"/>
      <c r="H96" s="17"/>
      <c r="I96" s="17"/>
      <c r="J96" s="108" t="n">
        <f aca="false">J119</f>
        <v>52841.23</v>
      </c>
      <c r="K96" s="17"/>
      <c r="L96" s="34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U96" s="3" t="s">
        <v>103</v>
      </c>
    </row>
    <row r="97" s="125" customFormat="true" ht="24.95" hidden="false" customHeight="true" outlineLevel="0" collapsed="false">
      <c r="B97" s="126"/>
      <c r="D97" s="127" t="s">
        <v>104</v>
      </c>
      <c r="E97" s="128"/>
      <c r="F97" s="128"/>
      <c r="G97" s="128"/>
      <c r="H97" s="128"/>
      <c r="I97" s="128"/>
      <c r="J97" s="129" t="n">
        <f aca="false">J120</f>
        <v>52841.23</v>
      </c>
      <c r="L97" s="126"/>
    </row>
    <row r="98" s="130" customFormat="true" ht="19.95" hidden="false" customHeight="true" outlineLevel="0" collapsed="false">
      <c r="B98" s="131"/>
      <c r="D98" s="132" t="s">
        <v>105</v>
      </c>
      <c r="E98" s="133"/>
      <c r="F98" s="133"/>
      <c r="G98" s="133"/>
      <c r="H98" s="133"/>
      <c r="I98" s="133"/>
      <c r="J98" s="134" t="n">
        <f aca="false">J121</f>
        <v>10045.03</v>
      </c>
      <c r="L98" s="131"/>
    </row>
    <row r="99" s="130" customFormat="true" ht="19.95" hidden="false" customHeight="true" outlineLevel="0" collapsed="false">
      <c r="B99" s="131"/>
      <c r="D99" s="132" t="s">
        <v>193</v>
      </c>
      <c r="E99" s="133"/>
      <c r="F99" s="133"/>
      <c r="G99" s="133"/>
      <c r="H99" s="133"/>
      <c r="I99" s="133"/>
      <c r="J99" s="134" t="n">
        <f aca="false">J156</f>
        <v>42796.2</v>
      </c>
      <c r="L99" s="131"/>
    </row>
    <row r="100" s="22" customFormat="true" ht="21.85" hidden="false" customHeight="true" outlineLevel="0" collapsed="false">
      <c r="A100" s="17"/>
      <c r="B100" s="18"/>
      <c r="C100" s="17"/>
      <c r="D100" s="17"/>
      <c r="E100" s="17"/>
      <c r="F100" s="17"/>
      <c r="G100" s="17"/>
      <c r="H100" s="17"/>
      <c r="I100" s="17"/>
      <c r="J100" s="17"/>
      <c r="K100" s="17"/>
      <c r="L100" s="34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</row>
    <row r="101" customFormat="false" ht="6.95" hidden="false" customHeight="true" outlineLevel="0" collapsed="false">
      <c r="A101" s="17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34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</row>
    <row r="105" s="22" customFormat="true" ht="6.95" hidden="false" customHeight="true" outlineLevel="0" collapsed="false">
      <c r="A105" s="17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34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</row>
    <row r="106" customFormat="false" ht="24.95" hidden="false" customHeight="true" outlineLevel="0" collapsed="false">
      <c r="A106" s="17"/>
      <c r="B106" s="18"/>
      <c r="C106" s="7" t="s">
        <v>106</v>
      </c>
      <c r="D106" s="17"/>
      <c r="E106" s="17"/>
      <c r="F106" s="17"/>
      <c r="G106" s="17"/>
      <c r="H106" s="17"/>
      <c r="I106" s="17"/>
      <c r="J106" s="17"/>
      <c r="K106" s="17"/>
      <c r="L106" s="34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</row>
    <row r="107" customFormat="false" ht="6.95" hidden="false" customHeight="true" outlineLevel="0" collapsed="false">
      <c r="A107" s="17"/>
      <c r="B107" s="18"/>
      <c r="C107" s="17"/>
      <c r="D107" s="17"/>
      <c r="E107" s="17"/>
      <c r="F107" s="17"/>
      <c r="G107" s="17"/>
      <c r="H107" s="17"/>
      <c r="I107" s="17"/>
      <c r="J107" s="17"/>
      <c r="K107" s="17"/>
      <c r="L107" s="34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</row>
    <row r="108" customFormat="false" ht="12" hidden="false" customHeight="true" outlineLevel="0" collapsed="false">
      <c r="A108" s="17"/>
      <c r="B108" s="18"/>
      <c r="C108" s="13" t="s">
        <v>13</v>
      </c>
      <c r="D108" s="17"/>
      <c r="E108" s="17"/>
      <c r="F108" s="17"/>
      <c r="G108" s="17"/>
      <c r="H108" s="17"/>
      <c r="I108" s="17"/>
      <c r="J108" s="17"/>
      <c r="K108" s="17"/>
      <c r="L108" s="34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</row>
    <row r="109" customFormat="false" ht="25.5" hidden="false" customHeight="true" outlineLevel="0" collapsed="false">
      <c r="A109" s="17"/>
      <c r="B109" s="18"/>
      <c r="C109" s="17"/>
      <c r="D109" s="17"/>
      <c r="E109" s="101" t="str">
        <f aca="false">E7</f>
        <v>PD - Technická a dopravní  infrastruktura pro 36 RD Ježník III - nádrž A</v>
      </c>
      <c r="F109" s="101"/>
      <c r="G109" s="101"/>
      <c r="H109" s="101"/>
      <c r="I109" s="17"/>
      <c r="J109" s="17"/>
      <c r="K109" s="17"/>
      <c r="L109" s="34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</row>
    <row r="110" customFormat="false" ht="12" hidden="false" customHeight="true" outlineLevel="0" collapsed="false">
      <c r="A110" s="17"/>
      <c r="B110" s="18"/>
      <c r="C110" s="13" t="s">
        <v>97</v>
      </c>
      <c r="D110" s="17"/>
      <c r="E110" s="17"/>
      <c r="F110" s="17"/>
      <c r="G110" s="17"/>
      <c r="H110" s="17"/>
      <c r="I110" s="17"/>
      <c r="J110" s="17"/>
      <c r="K110" s="17"/>
      <c r="L110" s="34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</row>
    <row r="111" customFormat="false" ht="16.5" hidden="false" customHeight="true" outlineLevel="0" collapsed="false">
      <c r="A111" s="17"/>
      <c r="B111" s="18"/>
      <c r="C111" s="17"/>
      <c r="D111" s="17"/>
      <c r="E111" s="48" t="str">
        <f aca="false">E9</f>
        <v>045972_04 - 04_Úpravy toku</v>
      </c>
      <c r="F111" s="48"/>
      <c r="G111" s="48"/>
      <c r="H111" s="48"/>
      <c r="I111" s="17"/>
      <c r="J111" s="17"/>
      <c r="K111" s="17"/>
      <c r="L111" s="34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</row>
    <row r="112" customFormat="false" ht="6.95" hidden="false" customHeight="true" outlineLevel="0" collapsed="false">
      <c r="A112" s="17"/>
      <c r="B112" s="18"/>
      <c r="C112" s="17"/>
      <c r="D112" s="17"/>
      <c r="E112" s="17"/>
      <c r="F112" s="17"/>
      <c r="G112" s="17"/>
      <c r="H112" s="17"/>
      <c r="I112" s="17"/>
      <c r="J112" s="17"/>
      <c r="K112" s="17"/>
      <c r="L112" s="34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</row>
    <row r="113" customFormat="false" ht="12" hidden="false" customHeight="true" outlineLevel="0" collapsed="false">
      <c r="A113" s="17"/>
      <c r="B113" s="18"/>
      <c r="C113" s="13" t="s">
        <v>17</v>
      </c>
      <c r="D113" s="17"/>
      <c r="E113" s="17"/>
      <c r="F113" s="14" t="str">
        <f aca="false">F12</f>
        <v>Krnov</v>
      </c>
      <c r="G113" s="17"/>
      <c r="H113" s="17"/>
      <c r="I113" s="13" t="s">
        <v>19</v>
      </c>
      <c r="J113" s="102" t="str">
        <f aca="false">IF(J12="","",J12)</f>
        <v>24. 4. 2020</v>
      </c>
      <c r="K113" s="17"/>
      <c r="L113" s="34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</row>
    <row r="114" customFormat="false" ht="6.95" hidden="false" customHeight="true" outlineLevel="0" collapsed="false">
      <c r="A114" s="17"/>
      <c r="B114" s="18"/>
      <c r="C114" s="17"/>
      <c r="D114" s="17"/>
      <c r="E114" s="17"/>
      <c r="F114" s="17"/>
      <c r="G114" s="17"/>
      <c r="H114" s="17"/>
      <c r="I114" s="17"/>
      <c r="J114" s="17"/>
      <c r="K114" s="17"/>
      <c r="L114" s="34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</row>
    <row r="115" customFormat="false" ht="27.9" hidden="false" customHeight="true" outlineLevel="0" collapsed="false">
      <c r="A115" s="17"/>
      <c r="B115" s="18"/>
      <c r="C115" s="13" t="s">
        <v>21</v>
      </c>
      <c r="D115" s="17"/>
      <c r="E115" s="17"/>
      <c r="F115" s="14" t="str">
        <f aca="false">E15</f>
        <v>Město Krnov</v>
      </c>
      <c r="G115" s="17"/>
      <c r="H115" s="17"/>
      <c r="I115" s="13" t="s">
        <v>27</v>
      </c>
      <c r="J115" s="121" t="str">
        <f aca="false">E21</f>
        <v>Lesprojekt Krnov, s.r.o.</v>
      </c>
      <c r="K115" s="17"/>
      <c r="L115" s="34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</row>
    <row r="116" customFormat="false" ht="27.9" hidden="false" customHeight="true" outlineLevel="0" collapsed="false">
      <c r="A116" s="17"/>
      <c r="B116" s="18"/>
      <c r="C116" s="13" t="s">
        <v>25</v>
      </c>
      <c r="D116" s="17"/>
      <c r="E116" s="17"/>
      <c r="F116" s="14" t="str">
        <f aca="false">IF(E18="","",E18)</f>
        <v> </v>
      </c>
      <c r="G116" s="17"/>
      <c r="H116" s="17"/>
      <c r="I116" s="13" t="s">
        <v>30</v>
      </c>
      <c r="J116" s="121" t="str">
        <f aca="false">E24</f>
        <v>Ing. Vlasta Horáková</v>
      </c>
      <c r="K116" s="17"/>
      <c r="L116" s="34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</row>
    <row r="117" customFormat="false" ht="10.3" hidden="false" customHeight="true" outlineLevel="0" collapsed="false">
      <c r="A117" s="17"/>
      <c r="B117" s="18"/>
      <c r="C117" s="17"/>
      <c r="D117" s="17"/>
      <c r="E117" s="17"/>
      <c r="F117" s="17"/>
      <c r="G117" s="17"/>
      <c r="H117" s="17"/>
      <c r="I117" s="17"/>
      <c r="J117" s="17"/>
      <c r="K117" s="17"/>
      <c r="L117" s="34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</row>
    <row r="118" s="141" customFormat="true" ht="29.3" hidden="false" customHeight="true" outlineLevel="0" collapsed="false">
      <c r="A118" s="135"/>
      <c r="B118" s="136"/>
      <c r="C118" s="137" t="s">
        <v>107</v>
      </c>
      <c r="D118" s="138" t="s">
        <v>58</v>
      </c>
      <c r="E118" s="138" t="s">
        <v>54</v>
      </c>
      <c r="F118" s="138" t="s">
        <v>55</v>
      </c>
      <c r="G118" s="138" t="s">
        <v>108</v>
      </c>
      <c r="H118" s="138" t="s">
        <v>109</v>
      </c>
      <c r="I118" s="138" t="s">
        <v>110</v>
      </c>
      <c r="J118" s="138" t="s">
        <v>101</v>
      </c>
      <c r="K118" s="139" t="s">
        <v>111</v>
      </c>
      <c r="L118" s="140"/>
      <c r="M118" s="63"/>
      <c r="N118" s="64" t="s">
        <v>37</v>
      </c>
      <c r="O118" s="64" t="s">
        <v>112</v>
      </c>
      <c r="P118" s="64" t="s">
        <v>113</v>
      </c>
      <c r="Q118" s="64" t="s">
        <v>114</v>
      </c>
      <c r="R118" s="64" t="s">
        <v>115</v>
      </c>
      <c r="S118" s="64" t="s">
        <v>116</v>
      </c>
      <c r="T118" s="65" t="s">
        <v>117</v>
      </c>
      <c r="U118" s="135"/>
      <c r="V118" s="135"/>
      <c r="W118" s="135"/>
      <c r="X118" s="135"/>
      <c r="Y118" s="135"/>
      <c r="Z118" s="135"/>
      <c r="AA118" s="135"/>
      <c r="AB118" s="135"/>
      <c r="AC118" s="135"/>
      <c r="AD118" s="135"/>
      <c r="AE118" s="135"/>
    </row>
    <row r="119" s="22" customFormat="true" ht="22.8" hidden="false" customHeight="true" outlineLevel="0" collapsed="false">
      <c r="A119" s="17"/>
      <c r="B119" s="18"/>
      <c r="C119" s="71" t="s">
        <v>118</v>
      </c>
      <c r="D119" s="17"/>
      <c r="E119" s="17"/>
      <c r="F119" s="17"/>
      <c r="G119" s="17"/>
      <c r="H119" s="17"/>
      <c r="I119" s="17"/>
      <c r="J119" s="142" t="n">
        <f aca="false">BK119</f>
        <v>52841.23</v>
      </c>
      <c r="K119" s="17"/>
      <c r="L119" s="18"/>
      <c r="M119" s="66"/>
      <c r="N119" s="53"/>
      <c r="O119" s="67"/>
      <c r="P119" s="143" t="n">
        <f aca="false">P120</f>
        <v>64.94741</v>
      </c>
      <c r="Q119" s="67"/>
      <c r="R119" s="143" t="n">
        <f aca="false">R120</f>
        <v>48.9108048</v>
      </c>
      <c r="S119" s="67"/>
      <c r="T119" s="144" t="n">
        <f aca="false">T120</f>
        <v>0</v>
      </c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T119" s="3" t="s">
        <v>72</v>
      </c>
      <c r="AU119" s="3" t="s">
        <v>103</v>
      </c>
      <c r="BK119" s="145" t="n">
        <f aca="false">BK120</f>
        <v>52841.23</v>
      </c>
    </row>
    <row r="120" s="146" customFormat="true" ht="25.9" hidden="false" customHeight="true" outlineLevel="0" collapsed="false">
      <c r="B120" s="147"/>
      <c r="D120" s="148" t="s">
        <v>72</v>
      </c>
      <c r="E120" s="149" t="s">
        <v>119</v>
      </c>
      <c r="F120" s="149" t="s">
        <v>120</v>
      </c>
      <c r="J120" s="150" t="n">
        <f aca="false">BK120</f>
        <v>52841.23</v>
      </c>
      <c r="L120" s="147"/>
      <c r="M120" s="151"/>
      <c r="N120" s="152"/>
      <c r="O120" s="152"/>
      <c r="P120" s="153" t="n">
        <f aca="false">P121+P156</f>
        <v>64.94741</v>
      </c>
      <c r="Q120" s="152"/>
      <c r="R120" s="153" t="n">
        <f aca="false">R121+R156</f>
        <v>48.9108048</v>
      </c>
      <c r="S120" s="152"/>
      <c r="T120" s="154" t="n">
        <f aca="false">T121+T156</f>
        <v>0</v>
      </c>
      <c r="AR120" s="148" t="s">
        <v>81</v>
      </c>
      <c r="AT120" s="155" t="s">
        <v>72</v>
      </c>
      <c r="AU120" s="155" t="s">
        <v>73</v>
      </c>
      <c r="AY120" s="148" t="s">
        <v>121</v>
      </c>
      <c r="BK120" s="156" t="n">
        <f aca="false">BK121+BK156</f>
        <v>52841.23</v>
      </c>
    </row>
    <row r="121" customFormat="false" ht="22.8" hidden="false" customHeight="true" outlineLevel="0" collapsed="false">
      <c r="A121" s="146"/>
      <c r="B121" s="147"/>
      <c r="C121" s="146"/>
      <c r="D121" s="148" t="s">
        <v>72</v>
      </c>
      <c r="E121" s="157" t="s">
        <v>81</v>
      </c>
      <c r="F121" s="157" t="s">
        <v>122</v>
      </c>
      <c r="G121" s="146"/>
      <c r="H121" s="146"/>
      <c r="I121" s="146"/>
      <c r="J121" s="158" t="n">
        <f aca="false">BK121</f>
        <v>10045.03</v>
      </c>
      <c r="K121" s="146"/>
      <c r="L121" s="147"/>
      <c r="M121" s="151"/>
      <c r="N121" s="152"/>
      <c r="O121" s="152"/>
      <c r="P121" s="153" t="n">
        <f aca="false">SUM(P122:P155)</f>
        <v>28.01436</v>
      </c>
      <c r="Q121" s="152"/>
      <c r="R121" s="153" t="n">
        <f aca="false">SUM(R122:R155)</f>
        <v>0</v>
      </c>
      <c r="S121" s="152"/>
      <c r="T121" s="154" t="n">
        <f aca="false">SUM(T122:T155)</f>
        <v>0</v>
      </c>
      <c r="U121" s="146"/>
      <c r="V121" s="146"/>
      <c r="W121" s="146"/>
      <c r="X121" s="146"/>
      <c r="Y121" s="146"/>
      <c r="Z121" s="146"/>
      <c r="AA121" s="146"/>
      <c r="AB121" s="146"/>
      <c r="AC121" s="146"/>
      <c r="AD121" s="146"/>
      <c r="AE121" s="146"/>
      <c r="AR121" s="148" t="s">
        <v>81</v>
      </c>
      <c r="AT121" s="155" t="s">
        <v>72</v>
      </c>
      <c r="AU121" s="155" t="s">
        <v>81</v>
      </c>
      <c r="AY121" s="148" t="s">
        <v>121</v>
      </c>
      <c r="BK121" s="156" t="n">
        <f aca="false">SUM(BK122:BK155)</f>
        <v>10045.03</v>
      </c>
    </row>
    <row r="122" s="22" customFormat="true" ht="36" hidden="false" customHeight="true" outlineLevel="0" collapsed="false">
      <c r="A122" s="17"/>
      <c r="B122" s="159"/>
      <c r="C122" s="160" t="s">
        <v>81</v>
      </c>
      <c r="D122" s="160" t="s">
        <v>123</v>
      </c>
      <c r="E122" s="161" t="s">
        <v>540</v>
      </c>
      <c r="F122" s="162" t="s">
        <v>541</v>
      </c>
      <c r="G122" s="163" t="s">
        <v>197</v>
      </c>
      <c r="H122" s="164" t="n">
        <v>27.58</v>
      </c>
      <c r="I122" s="165" t="n">
        <v>146</v>
      </c>
      <c r="J122" s="165" t="n">
        <f aca="false">ROUND(I122*H122,2)</f>
        <v>4026.68</v>
      </c>
      <c r="K122" s="162" t="s">
        <v>127</v>
      </c>
      <c r="L122" s="18"/>
      <c r="M122" s="166"/>
      <c r="N122" s="167" t="s">
        <v>38</v>
      </c>
      <c r="O122" s="168" t="n">
        <v>0.368</v>
      </c>
      <c r="P122" s="168" t="n">
        <f aca="false">O122*H122</f>
        <v>10.14944</v>
      </c>
      <c r="Q122" s="168" t="n">
        <v>0</v>
      </c>
      <c r="R122" s="168" t="n">
        <f aca="false">Q122*H122</f>
        <v>0</v>
      </c>
      <c r="S122" s="168" t="n">
        <v>0</v>
      </c>
      <c r="T122" s="169" t="n">
        <f aca="false">S122*H122</f>
        <v>0</v>
      </c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R122" s="170" t="s">
        <v>128</v>
      </c>
      <c r="AT122" s="170" t="s">
        <v>123</v>
      </c>
      <c r="AU122" s="170" t="s">
        <v>83</v>
      </c>
      <c r="AY122" s="3" t="s">
        <v>121</v>
      </c>
      <c r="BE122" s="171" t="n">
        <f aca="false">IF(N122="základní",J122,0)</f>
        <v>4026.68</v>
      </c>
      <c r="BF122" s="171" t="n">
        <f aca="false">IF(N122="snížená",J122,0)</f>
        <v>0</v>
      </c>
      <c r="BG122" s="171" t="n">
        <f aca="false">IF(N122="zákl. přenesená",J122,0)</f>
        <v>0</v>
      </c>
      <c r="BH122" s="171" t="n">
        <f aca="false">IF(N122="sníž. přenesená",J122,0)</f>
        <v>0</v>
      </c>
      <c r="BI122" s="171" t="n">
        <f aca="false">IF(N122="nulová",J122,0)</f>
        <v>0</v>
      </c>
      <c r="BJ122" s="3" t="s">
        <v>81</v>
      </c>
      <c r="BK122" s="171" t="n">
        <f aca="false">ROUND(I122*H122,2)</f>
        <v>4026.68</v>
      </c>
      <c r="BL122" s="3" t="s">
        <v>128</v>
      </c>
      <c r="BM122" s="170" t="s">
        <v>542</v>
      </c>
    </row>
    <row r="123" s="187" customFormat="true" ht="12.8" hidden="false" customHeight="false" outlineLevel="0" collapsed="false">
      <c r="B123" s="188"/>
      <c r="D123" s="174" t="s">
        <v>130</v>
      </c>
      <c r="E123" s="189"/>
      <c r="F123" s="190" t="s">
        <v>543</v>
      </c>
      <c r="H123" s="189"/>
      <c r="L123" s="188"/>
      <c r="M123" s="191"/>
      <c r="N123" s="192"/>
      <c r="O123" s="192"/>
      <c r="P123" s="192"/>
      <c r="Q123" s="192"/>
      <c r="R123" s="192"/>
      <c r="S123" s="192"/>
      <c r="T123" s="193"/>
      <c r="AT123" s="189" t="s">
        <v>130</v>
      </c>
      <c r="AU123" s="189" t="s">
        <v>83</v>
      </c>
      <c r="AV123" s="187" t="s">
        <v>81</v>
      </c>
      <c r="AW123" s="187" t="s">
        <v>29</v>
      </c>
      <c r="AX123" s="187" t="s">
        <v>73</v>
      </c>
      <c r="AY123" s="189" t="s">
        <v>121</v>
      </c>
    </row>
    <row r="124" s="172" customFormat="true" ht="12.8" hidden="false" customHeight="false" outlineLevel="0" collapsed="false">
      <c r="B124" s="173"/>
      <c r="D124" s="174" t="s">
        <v>130</v>
      </c>
      <c r="E124" s="175"/>
      <c r="F124" s="176" t="s">
        <v>544</v>
      </c>
      <c r="H124" s="177" t="n">
        <v>20.95</v>
      </c>
      <c r="L124" s="173"/>
      <c r="M124" s="178"/>
      <c r="N124" s="179"/>
      <c r="O124" s="179"/>
      <c r="P124" s="179"/>
      <c r="Q124" s="179"/>
      <c r="R124" s="179"/>
      <c r="S124" s="179"/>
      <c r="T124" s="180"/>
      <c r="AT124" s="175" t="s">
        <v>130</v>
      </c>
      <c r="AU124" s="175" t="s">
        <v>83</v>
      </c>
      <c r="AV124" s="172" t="s">
        <v>83</v>
      </c>
      <c r="AW124" s="172" t="s">
        <v>29</v>
      </c>
      <c r="AX124" s="172" t="s">
        <v>73</v>
      </c>
      <c r="AY124" s="175" t="s">
        <v>121</v>
      </c>
    </row>
    <row r="125" s="187" customFormat="true" ht="12.8" hidden="false" customHeight="false" outlineLevel="0" collapsed="false">
      <c r="B125" s="188"/>
      <c r="D125" s="174" t="s">
        <v>130</v>
      </c>
      <c r="E125" s="189"/>
      <c r="F125" s="190" t="s">
        <v>545</v>
      </c>
      <c r="H125" s="189"/>
      <c r="L125" s="188"/>
      <c r="M125" s="191"/>
      <c r="N125" s="192"/>
      <c r="O125" s="192"/>
      <c r="P125" s="192"/>
      <c r="Q125" s="192"/>
      <c r="R125" s="192"/>
      <c r="S125" s="192"/>
      <c r="T125" s="193"/>
      <c r="AT125" s="189" t="s">
        <v>130</v>
      </c>
      <c r="AU125" s="189" t="s">
        <v>83</v>
      </c>
      <c r="AV125" s="187" t="s">
        <v>81</v>
      </c>
      <c r="AW125" s="187" t="s">
        <v>29</v>
      </c>
      <c r="AX125" s="187" t="s">
        <v>73</v>
      </c>
      <c r="AY125" s="189" t="s">
        <v>121</v>
      </c>
    </row>
    <row r="126" s="172" customFormat="true" ht="12.8" hidden="false" customHeight="false" outlineLevel="0" collapsed="false">
      <c r="B126" s="173"/>
      <c r="D126" s="174" t="s">
        <v>130</v>
      </c>
      <c r="E126" s="175"/>
      <c r="F126" s="176" t="s">
        <v>546</v>
      </c>
      <c r="H126" s="177" t="n">
        <v>6.63</v>
      </c>
      <c r="L126" s="173"/>
      <c r="M126" s="178"/>
      <c r="N126" s="179"/>
      <c r="O126" s="179"/>
      <c r="P126" s="179"/>
      <c r="Q126" s="179"/>
      <c r="R126" s="179"/>
      <c r="S126" s="179"/>
      <c r="T126" s="180"/>
      <c r="AT126" s="175" t="s">
        <v>130</v>
      </c>
      <c r="AU126" s="175" t="s">
        <v>83</v>
      </c>
      <c r="AV126" s="172" t="s">
        <v>83</v>
      </c>
      <c r="AW126" s="172" t="s">
        <v>29</v>
      </c>
      <c r="AX126" s="172" t="s">
        <v>73</v>
      </c>
      <c r="AY126" s="175" t="s">
        <v>121</v>
      </c>
    </row>
    <row r="127" s="194" customFormat="true" ht="12.8" hidden="false" customHeight="false" outlineLevel="0" collapsed="false">
      <c r="B127" s="195"/>
      <c r="D127" s="174" t="s">
        <v>130</v>
      </c>
      <c r="E127" s="196"/>
      <c r="F127" s="197" t="s">
        <v>234</v>
      </c>
      <c r="H127" s="198" t="n">
        <v>27.58</v>
      </c>
      <c r="L127" s="195"/>
      <c r="M127" s="199"/>
      <c r="N127" s="200"/>
      <c r="O127" s="200"/>
      <c r="P127" s="200"/>
      <c r="Q127" s="200"/>
      <c r="R127" s="200"/>
      <c r="S127" s="200"/>
      <c r="T127" s="201"/>
      <c r="AT127" s="196" t="s">
        <v>130</v>
      </c>
      <c r="AU127" s="196" t="s">
        <v>83</v>
      </c>
      <c r="AV127" s="194" t="s">
        <v>128</v>
      </c>
      <c r="AW127" s="194" t="s">
        <v>29</v>
      </c>
      <c r="AX127" s="194" t="s">
        <v>81</v>
      </c>
      <c r="AY127" s="196" t="s">
        <v>121</v>
      </c>
    </row>
    <row r="128" s="22" customFormat="true" ht="36" hidden="false" customHeight="true" outlineLevel="0" collapsed="false">
      <c r="A128" s="17"/>
      <c r="B128" s="159"/>
      <c r="C128" s="160" t="s">
        <v>83</v>
      </c>
      <c r="D128" s="160" t="s">
        <v>123</v>
      </c>
      <c r="E128" s="161" t="s">
        <v>211</v>
      </c>
      <c r="F128" s="162" t="s">
        <v>212</v>
      </c>
      <c r="G128" s="163" t="s">
        <v>197</v>
      </c>
      <c r="H128" s="164" t="n">
        <v>3.044</v>
      </c>
      <c r="I128" s="165" t="n">
        <v>687</v>
      </c>
      <c r="J128" s="165" t="n">
        <f aca="false">ROUND(I128*H128,2)</f>
        <v>2091.23</v>
      </c>
      <c r="K128" s="162" t="s">
        <v>127</v>
      </c>
      <c r="L128" s="18"/>
      <c r="M128" s="166"/>
      <c r="N128" s="167" t="s">
        <v>38</v>
      </c>
      <c r="O128" s="168" t="n">
        <v>2.32</v>
      </c>
      <c r="P128" s="168" t="n">
        <f aca="false">O128*H128</f>
        <v>7.06208</v>
      </c>
      <c r="Q128" s="168" t="n">
        <v>0</v>
      </c>
      <c r="R128" s="168" t="n">
        <f aca="false">Q128*H128</f>
        <v>0</v>
      </c>
      <c r="S128" s="168" t="n">
        <v>0</v>
      </c>
      <c r="T128" s="169" t="n">
        <f aca="false">S128*H128</f>
        <v>0</v>
      </c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R128" s="170" t="s">
        <v>128</v>
      </c>
      <c r="AT128" s="170" t="s">
        <v>123</v>
      </c>
      <c r="AU128" s="170" t="s">
        <v>83</v>
      </c>
      <c r="AY128" s="3" t="s">
        <v>121</v>
      </c>
      <c r="BE128" s="171" t="n">
        <f aca="false">IF(N128="základní",J128,0)</f>
        <v>2091.23</v>
      </c>
      <c r="BF128" s="171" t="n">
        <f aca="false">IF(N128="snížená",J128,0)</f>
        <v>0</v>
      </c>
      <c r="BG128" s="171" t="n">
        <f aca="false">IF(N128="zákl. přenesená",J128,0)</f>
        <v>0</v>
      </c>
      <c r="BH128" s="171" t="n">
        <f aca="false">IF(N128="sníž. přenesená",J128,0)</f>
        <v>0</v>
      </c>
      <c r="BI128" s="171" t="n">
        <f aca="false">IF(N128="nulová",J128,0)</f>
        <v>0</v>
      </c>
      <c r="BJ128" s="3" t="s">
        <v>81</v>
      </c>
      <c r="BK128" s="171" t="n">
        <f aca="false">ROUND(I128*H128,2)</f>
        <v>2091.23</v>
      </c>
      <c r="BL128" s="3" t="s">
        <v>128</v>
      </c>
      <c r="BM128" s="170" t="s">
        <v>547</v>
      </c>
    </row>
    <row r="129" s="187" customFormat="true" ht="12.8" hidden="false" customHeight="false" outlineLevel="0" collapsed="false">
      <c r="B129" s="188"/>
      <c r="D129" s="174" t="s">
        <v>130</v>
      </c>
      <c r="E129" s="189"/>
      <c r="F129" s="190" t="s">
        <v>543</v>
      </c>
      <c r="H129" s="189"/>
      <c r="L129" s="188"/>
      <c r="M129" s="191"/>
      <c r="N129" s="192"/>
      <c r="O129" s="192"/>
      <c r="P129" s="192"/>
      <c r="Q129" s="192"/>
      <c r="R129" s="192"/>
      <c r="S129" s="192"/>
      <c r="T129" s="193"/>
      <c r="AT129" s="189" t="s">
        <v>130</v>
      </c>
      <c r="AU129" s="189" t="s">
        <v>83</v>
      </c>
      <c r="AV129" s="187" t="s">
        <v>81</v>
      </c>
      <c r="AW129" s="187" t="s">
        <v>29</v>
      </c>
      <c r="AX129" s="187" t="s">
        <v>73</v>
      </c>
      <c r="AY129" s="189" t="s">
        <v>121</v>
      </c>
    </row>
    <row r="130" s="172" customFormat="true" ht="12.8" hidden="false" customHeight="false" outlineLevel="0" collapsed="false">
      <c r="B130" s="173"/>
      <c r="D130" s="174" t="s">
        <v>130</v>
      </c>
      <c r="E130" s="175"/>
      <c r="F130" s="176" t="s">
        <v>548</v>
      </c>
      <c r="H130" s="177" t="n">
        <v>1.7</v>
      </c>
      <c r="L130" s="173"/>
      <c r="M130" s="178"/>
      <c r="N130" s="179"/>
      <c r="O130" s="179"/>
      <c r="P130" s="179"/>
      <c r="Q130" s="179"/>
      <c r="R130" s="179"/>
      <c r="S130" s="179"/>
      <c r="T130" s="180"/>
      <c r="AT130" s="175" t="s">
        <v>130</v>
      </c>
      <c r="AU130" s="175" t="s">
        <v>83</v>
      </c>
      <c r="AV130" s="172" t="s">
        <v>83</v>
      </c>
      <c r="AW130" s="172" t="s">
        <v>29</v>
      </c>
      <c r="AX130" s="172" t="s">
        <v>73</v>
      </c>
      <c r="AY130" s="175" t="s">
        <v>121</v>
      </c>
    </row>
    <row r="131" s="187" customFormat="true" ht="12.8" hidden="false" customHeight="false" outlineLevel="0" collapsed="false">
      <c r="B131" s="188"/>
      <c r="D131" s="174" t="s">
        <v>130</v>
      </c>
      <c r="E131" s="189"/>
      <c r="F131" s="190" t="s">
        <v>549</v>
      </c>
      <c r="H131" s="189"/>
      <c r="L131" s="188"/>
      <c r="M131" s="191"/>
      <c r="N131" s="192"/>
      <c r="O131" s="192"/>
      <c r="P131" s="192"/>
      <c r="Q131" s="192"/>
      <c r="R131" s="192"/>
      <c r="S131" s="192"/>
      <c r="T131" s="193"/>
      <c r="AT131" s="189" t="s">
        <v>130</v>
      </c>
      <c r="AU131" s="189" t="s">
        <v>83</v>
      </c>
      <c r="AV131" s="187" t="s">
        <v>81</v>
      </c>
      <c r="AW131" s="187" t="s">
        <v>29</v>
      </c>
      <c r="AX131" s="187" t="s">
        <v>73</v>
      </c>
      <c r="AY131" s="189" t="s">
        <v>121</v>
      </c>
    </row>
    <row r="132" s="172" customFormat="true" ht="12.8" hidden="false" customHeight="false" outlineLevel="0" collapsed="false">
      <c r="B132" s="173"/>
      <c r="D132" s="174" t="s">
        <v>130</v>
      </c>
      <c r="E132" s="175"/>
      <c r="F132" s="176" t="s">
        <v>550</v>
      </c>
      <c r="H132" s="177" t="n">
        <v>1.344</v>
      </c>
      <c r="L132" s="173"/>
      <c r="M132" s="178"/>
      <c r="N132" s="179"/>
      <c r="O132" s="179"/>
      <c r="P132" s="179"/>
      <c r="Q132" s="179"/>
      <c r="R132" s="179"/>
      <c r="S132" s="179"/>
      <c r="T132" s="180"/>
      <c r="AT132" s="175" t="s">
        <v>130</v>
      </c>
      <c r="AU132" s="175" t="s">
        <v>83</v>
      </c>
      <c r="AV132" s="172" t="s">
        <v>83</v>
      </c>
      <c r="AW132" s="172" t="s">
        <v>29</v>
      </c>
      <c r="AX132" s="172" t="s">
        <v>73</v>
      </c>
      <c r="AY132" s="175" t="s">
        <v>121</v>
      </c>
    </row>
    <row r="133" s="194" customFormat="true" ht="12.8" hidden="false" customHeight="false" outlineLevel="0" collapsed="false">
      <c r="B133" s="195"/>
      <c r="D133" s="174" t="s">
        <v>130</v>
      </c>
      <c r="E133" s="196"/>
      <c r="F133" s="197" t="s">
        <v>234</v>
      </c>
      <c r="H133" s="198" t="n">
        <v>3.044</v>
      </c>
      <c r="L133" s="195"/>
      <c r="M133" s="199"/>
      <c r="N133" s="200"/>
      <c r="O133" s="200"/>
      <c r="P133" s="200"/>
      <c r="Q133" s="200"/>
      <c r="R133" s="200"/>
      <c r="S133" s="200"/>
      <c r="T133" s="201"/>
      <c r="AT133" s="196" t="s">
        <v>130</v>
      </c>
      <c r="AU133" s="196" t="s">
        <v>83</v>
      </c>
      <c r="AV133" s="194" t="s">
        <v>128</v>
      </c>
      <c r="AW133" s="194" t="s">
        <v>29</v>
      </c>
      <c r="AX133" s="194" t="s">
        <v>81</v>
      </c>
      <c r="AY133" s="196" t="s">
        <v>121</v>
      </c>
    </row>
    <row r="134" s="22" customFormat="true" ht="60" hidden="false" customHeight="true" outlineLevel="0" collapsed="false">
      <c r="A134" s="17"/>
      <c r="B134" s="159"/>
      <c r="C134" s="160" t="s">
        <v>137</v>
      </c>
      <c r="D134" s="160" t="s">
        <v>123</v>
      </c>
      <c r="E134" s="161" t="s">
        <v>551</v>
      </c>
      <c r="F134" s="162" t="s">
        <v>552</v>
      </c>
      <c r="G134" s="163" t="s">
        <v>197</v>
      </c>
      <c r="H134" s="164" t="n">
        <v>0.913</v>
      </c>
      <c r="I134" s="165" t="n">
        <v>359</v>
      </c>
      <c r="J134" s="165" t="n">
        <f aca="false">ROUND(I134*H134,2)</f>
        <v>327.77</v>
      </c>
      <c r="K134" s="162" t="s">
        <v>127</v>
      </c>
      <c r="L134" s="18"/>
      <c r="M134" s="166"/>
      <c r="N134" s="167" t="s">
        <v>38</v>
      </c>
      <c r="O134" s="168" t="n">
        <v>1.23</v>
      </c>
      <c r="P134" s="168" t="n">
        <f aca="false">O134*H134</f>
        <v>1.12299</v>
      </c>
      <c r="Q134" s="168" t="n">
        <v>0</v>
      </c>
      <c r="R134" s="168" t="n">
        <f aca="false">Q134*H134</f>
        <v>0</v>
      </c>
      <c r="S134" s="168" t="n">
        <v>0</v>
      </c>
      <c r="T134" s="169" t="n">
        <f aca="false">S134*H134</f>
        <v>0</v>
      </c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R134" s="170" t="s">
        <v>128</v>
      </c>
      <c r="AT134" s="170" t="s">
        <v>123</v>
      </c>
      <c r="AU134" s="170" t="s">
        <v>83</v>
      </c>
      <c r="AY134" s="3" t="s">
        <v>121</v>
      </c>
      <c r="BE134" s="171" t="n">
        <f aca="false">IF(N134="základní",J134,0)</f>
        <v>327.77</v>
      </c>
      <c r="BF134" s="171" t="n">
        <f aca="false">IF(N134="snížená",J134,0)</f>
        <v>0</v>
      </c>
      <c r="BG134" s="171" t="n">
        <f aca="false">IF(N134="zákl. přenesená",J134,0)</f>
        <v>0</v>
      </c>
      <c r="BH134" s="171" t="n">
        <f aca="false">IF(N134="sníž. přenesená",J134,0)</f>
        <v>0</v>
      </c>
      <c r="BI134" s="171" t="n">
        <f aca="false">IF(N134="nulová",J134,0)</f>
        <v>0</v>
      </c>
      <c r="BJ134" s="3" t="s">
        <v>81</v>
      </c>
      <c r="BK134" s="171" t="n">
        <f aca="false">ROUND(I134*H134,2)</f>
        <v>327.77</v>
      </c>
      <c r="BL134" s="3" t="s">
        <v>128</v>
      </c>
      <c r="BM134" s="170" t="s">
        <v>553</v>
      </c>
    </row>
    <row r="135" s="187" customFormat="true" ht="12.8" hidden="false" customHeight="false" outlineLevel="0" collapsed="false">
      <c r="B135" s="188"/>
      <c r="D135" s="174" t="s">
        <v>130</v>
      </c>
      <c r="E135" s="189"/>
      <c r="F135" s="190" t="s">
        <v>554</v>
      </c>
      <c r="H135" s="189"/>
      <c r="L135" s="188"/>
      <c r="M135" s="191"/>
      <c r="N135" s="192"/>
      <c r="O135" s="192"/>
      <c r="P135" s="192"/>
      <c r="Q135" s="192"/>
      <c r="R135" s="192"/>
      <c r="S135" s="192"/>
      <c r="T135" s="193"/>
      <c r="AT135" s="189" t="s">
        <v>130</v>
      </c>
      <c r="AU135" s="189" t="s">
        <v>83</v>
      </c>
      <c r="AV135" s="187" t="s">
        <v>81</v>
      </c>
      <c r="AW135" s="187" t="s">
        <v>29</v>
      </c>
      <c r="AX135" s="187" t="s">
        <v>73</v>
      </c>
      <c r="AY135" s="189" t="s">
        <v>121</v>
      </c>
    </row>
    <row r="136" s="187" customFormat="true" ht="12.8" hidden="false" customHeight="false" outlineLevel="0" collapsed="false">
      <c r="B136" s="188"/>
      <c r="D136" s="174" t="s">
        <v>130</v>
      </c>
      <c r="E136" s="189"/>
      <c r="F136" s="190" t="s">
        <v>543</v>
      </c>
      <c r="H136" s="189"/>
      <c r="L136" s="188"/>
      <c r="M136" s="191"/>
      <c r="N136" s="192"/>
      <c r="O136" s="192"/>
      <c r="P136" s="192"/>
      <c r="Q136" s="192"/>
      <c r="R136" s="192"/>
      <c r="S136" s="192"/>
      <c r="T136" s="193"/>
      <c r="AT136" s="189" t="s">
        <v>130</v>
      </c>
      <c r="AU136" s="189" t="s">
        <v>83</v>
      </c>
      <c r="AV136" s="187" t="s">
        <v>81</v>
      </c>
      <c r="AW136" s="187" t="s">
        <v>29</v>
      </c>
      <c r="AX136" s="187" t="s">
        <v>73</v>
      </c>
      <c r="AY136" s="189" t="s">
        <v>121</v>
      </c>
    </row>
    <row r="137" s="172" customFormat="true" ht="12.8" hidden="false" customHeight="false" outlineLevel="0" collapsed="false">
      <c r="B137" s="173"/>
      <c r="D137" s="174" t="s">
        <v>130</v>
      </c>
      <c r="E137" s="175"/>
      <c r="F137" s="176" t="s">
        <v>555</v>
      </c>
      <c r="H137" s="177" t="n">
        <v>0.51</v>
      </c>
      <c r="L137" s="173"/>
      <c r="M137" s="178"/>
      <c r="N137" s="179"/>
      <c r="O137" s="179"/>
      <c r="P137" s="179"/>
      <c r="Q137" s="179"/>
      <c r="R137" s="179"/>
      <c r="S137" s="179"/>
      <c r="T137" s="180"/>
      <c r="AT137" s="175" t="s">
        <v>130</v>
      </c>
      <c r="AU137" s="175" t="s">
        <v>83</v>
      </c>
      <c r="AV137" s="172" t="s">
        <v>83</v>
      </c>
      <c r="AW137" s="172" t="s">
        <v>29</v>
      </c>
      <c r="AX137" s="172" t="s">
        <v>73</v>
      </c>
      <c r="AY137" s="175" t="s">
        <v>121</v>
      </c>
    </row>
    <row r="138" s="187" customFormat="true" ht="12.8" hidden="false" customHeight="false" outlineLevel="0" collapsed="false">
      <c r="B138" s="188"/>
      <c r="D138" s="174" t="s">
        <v>130</v>
      </c>
      <c r="E138" s="189"/>
      <c r="F138" s="190" t="s">
        <v>549</v>
      </c>
      <c r="H138" s="189"/>
      <c r="L138" s="188"/>
      <c r="M138" s="191"/>
      <c r="N138" s="192"/>
      <c r="O138" s="192"/>
      <c r="P138" s="192"/>
      <c r="Q138" s="192"/>
      <c r="R138" s="192"/>
      <c r="S138" s="192"/>
      <c r="T138" s="193"/>
      <c r="AT138" s="189" t="s">
        <v>130</v>
      </c>
      <c r="AU138" s="189" t="s">
        <v>83</v>
      </c>
      <c r="AV138" s="187" t="s">
        <v>81</v>
      </c>
      <c r="AW138" s="187" t="s">
        <v>29</v>
      </c>
      <c r="AX138" s="187" t="s">
        <v>73</v>
      </c>
      <c r="AY138" s="189" t="s">
        <v>121</v>
      </c>
    </row>
    <row r="139" s="172" customFormat="true" ht="12.8" hidden="false" customHeight="false" outlineLevel="0" collapsed="false">
      <c r="B139" s="173"/>
      <c r="D139" s="174" t="s">
        <v>130</v>
      </c>
      <c r="E139" s="175"/>
      <c r="F139" s="176" t="s">
        <v>556</v>
      </c>
      <c r="H139" s="177" t="n">
        <v>0.403</v>
      </c>
      <c r="L139" s="173"/>
      <c r="M139" s="178"/>
      <c r="N139" s="179"/>
      <c r="O139" s="179"/>
      <c r="P139" s="179"/>
      <c r="Q139" s="179"/>
      <c r="R139" s="179"/>
      <c r="S139" s="179"/>
      <c r="T139" s="180"/>
      <c r="AT139" s="175" t="s">
        <v>130</v>
      </c>
      <c r="AU139" s="175" t="s">
        <v>83</v>
      </c>
      <c r="AV139" s="172" t="s">
        <v>83</v>
      </c>
      <c r="AW139" s="172" t="s">
        <v>29</v>
      </c>
      <c r="AX139" s="172" t="s">
        <v>73</v>
      </c>
      <c r="AY139" s="175" t="s">
        <v>121</v>
      </c>
    </row>
    <row r="140" s="194" customFormat="true" ht="12.8" hidden="false" customHeight="false" outlineLevel="0" collapsed="false">
      <c r="B140" s="195"/>
      <c r="D140" s="174" t="s">
        <v>130</v>
      </c>
      <c r="E140" s="196"/>
      <c r="F140" s="197" t="s">
        <v>234</v>
      </c>
      <c r="H140" s="198" t="n">
        <v>0.913</v>
      </c>
      <c r="L140" s="195"/>
      <c r="M140" s="199"/>
      <c r="N140" s="200"/>
      <c r="O140" s="200"/>
      <c r="P140" s="200"/>
      <c r="Q140" s="200"/>
      <c r="R140" s="200"/>
      <c r="S140" s="200"/>
      <c r="T140" s="201"/>
      <c r="AT140" s="196" t="s">
        <v>130</v>
      </c>
      <c r="AU140" s="196" t="s">
        <v>83</v>
      </c>
      <c r="AV140" s="194" t="s">
        <v>128</v>
      </c>
      <c r="AW140" s="194" t="s">
        <v>29</v>
      </c>
      <c r="AX140" s="194" t="s">
        <v>81</v>
      </c>
      <c r="AY140" s="196" t="s">
        <v>121</v>
      </c>
    </row>
    <row r="141" s="22" customFormat="true" ht="36" hidden="false" customHeight="true" outlineLevel="0" collapsed="false">
      <c r="A141" s="17"/>
      <c r="B141" s="159"/>
      <c r="C141" s="160" t="s">
        <v>128</v>
      </c>
      <c r="D141" s="160" t="s">
        <v>123</v>
      </c>
      <c r="E141" s="161" t="s">
        <v>366</v>
      </c>
      <c r="F141" s="162" t="s">
        <v>367</v>
      </c>
      <c r="G141" s="163" t="s">
        <v>197</v>
      </c>
      <c r="H141" s="164" t="n">
        <v>1.6</v>
      </c>
      <c r="I141" s="165" t="n">
        <v>96.9</v>
      </c>
      <c r="J141" s="165" t="n">
        <f aca="false">ROUND(I141*H141,2)</f>
        <v>155.04</v>
      </c>
      <c r="K141" s="162" t="s">
        <v>127</v>
      </c>
      <c r="L141" s="18"/>
      <c r="M141" s="166"/>
      <c r="N141" s="167" t="s">
        <v>38</v>
      </c>
      <c r="O141" s="168" t="n">
        <v>0.299</v>
      </c>
      <c r="P141" s="168" t="n">
        <f aca="false">O141*H141</f>
        <v>0.4784</v>
      </c>
      <c r="Q141" s="168" t="n">
        <v>0</v>
      </c>
      <c r="R141" s="168" t="n">
        <f aca="false">Q141*H141</f>
        <v>0</v>
      </c>
      <c r="S141" s="168" t="n">
        <v>0</v>
      </c>
      <c r="T141" s="169" t="n">
        <f aca="false">S141*H141</f>
        <v>0</v>
      </c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R141" s="170" t="s">
        <v>128</v>
      </c>
      <c r="AT141" s="170" t="s">
        <v>123</v>
      </c>
      <c r="AU141" s="170" t="s">
        <v>83</v>
      </c>
      <c r="AY141" s="3" t="s">
        <v>121</v>
      </c>
      <c r="BE141" s="171" t="n">
        <f aca="false">IF(N141="základní",J141,0)</f>
        <v>155.04</v>
      </c>
      <c r="BF141" s="171" t="n">
        <f aca="false">IF(N141="snížená",J141,0)</f>
        <v>0</v>
      </c>
      <c r="BG141" s="171" t="n">
        <f aca="false">IF(N141="zákl. přenesená",J141,0)</f>
        <v>0</v>
      </c>
      <c r="BH141" s="171" t="n">
        <f aca="false">IF(N141="sníž. přenesená",J141,0)</f>
        <v>0</v>
      </c>
      <c r="BI141" s="171" t="n">
        <f aca="false">IF(N141="nulová",J141,0)</f>
        <v>0</v>
      </c>
      <c r="BJ141" s="3" t="s">
        <v>81</v>
      </c>
      <c r="BK141" s="171" t="n">
        <f aca="false">ROUND(I141*H141,2)</f>
        <v>155.04</v>
      </c>
      <c r="BL141" s="3" t="s">
        <v>128</v>
      </c>
      <c r="BM141" s="170" t="s">
        <v>557</v>
      </c>
    </row>
    <row r="142" s="187" customFormat="true" ht="12.8" hidden="false" customHeight="false" outlineLevel="0" collapsed="false">
      <c r="B142" s="188"/>
      <c r="D142" s="174" t="s">
        <v>130</v>
      </c>
      <c r="E142" s="189"/>
      <c r="F142" s="190" t="s">
        <v>543</v>
      </c>
      <c r="H142" s="189"/>
      <c r="L142" s="188"/>
      <c r="M142" s="191"/>
      <c r="N142" s="192"/>
      <c r="O142" s="192"/>
      <c r="P142" s="192"/>
      <c r="Q142" s="192"/>
      <c r="R142" s="192"/>
      <c r="S142" s="192"/>
      <c r="T142" s="193"/>
      <c r="AT142" s="189" t="s">
        <v>130</v>
      </c>
      <c r="AU142" s="189" t="s">
        <v>83</v>
      </c>
      <c r="AV142" s="187" t="s">
        <v>81</v>
      </c>
      <c r="AW142" s="187" t="s">
        <v>29</v>
      </c>
      <c r="AX142" s="187" t="s">
        <v>73</v>
      </c>
      <c r="AY142" s="189" t="s">
        <v>121</v>
      </c>
    </row>
    <row r="143" s="172" customFormat="true" ht="12.8" hidden="false" customHeight="false" outlineLevel="0" collapsed="false">
      <c r="B143" s="173"/>
      <c r="D143" s="174" t="s">
        <v>130</v>
      </c>
      <c r="E143" s="175"/>
      <c r="F143" s="176" t="s">
        <v>558</v>
      </c>
      <c r="H143" s="177" t="n">
        <v>1.6</v>
      </c>
      <c r="L143" s="173"/>
      <c r="M143" s="178"/>
      <c r="N143" s="179"/>
      <c r="O143" s="179"/>
      <c r="P143" s="179"/>
      <c r="Q143" s="179"/>
      <c r="R143" s="179"/>
      <c r="S143" s="179"/>
      <c r="T143" s="180"/>
      <c r="AT143" s="175" t="s">
        <v>130</v>
      </c>
      <c r="AU143" s="175" t="s">
        <v>83</v>
      </c>
      <c r="AV143" s="172" t="s">
        <v>83</v>
      </c>
      <c r="AW143" s="172" t="s">
        <v>29</v>
      </c>
      <c r="AX143" s="172" t="s">
        <v>81</v>
      </c>
      <c r="AY143" s="175" t="s">
        <v>121</v>
      </c>
    </row>
    <row r="144" s="22" customFormat="true" ht="36" hidden="false" customHeight="true" outlineLevel="0" collapsed="false">
      <c r="A144" s="17"/>
      <c r="B144" s="159"/>
      <c r="C144" s="160" t="s">
        <v>146</v>
      </c>
      <c r="D144" s="160" t="s">
        <v>123</v>
      </c>
      <c r="E144" s="161" t="s">
        <v>559</v>
      </c>
      <c r="F144" s="162" t="s">
        <v>560</v>
      </c>
      <c r="G144" s="163" t="s">
        <v>134</v>
      </c>
      <c r="H144" s="164" t="n">
        <v>62.9</v>
      </c>
      <c r="I144" s="165" t="n">
        <v>47.7</v>
      </c>
      <c r="J144" s="165" t="n">
        <f aca="false">ROUND(I144*H144,2)</f>
        <v>3000.33</v>
      </c>
      <c r="K144" s="162" t="s">
        <v>127</v>
      </c>
      <c r="L144" s="18"/>
      <c r="M144" s="166"/>
      <c r="N144" s="167" t="s">
        <v>38</v>
      </c>
      <c r="O144" s="168" t="n">
        <v>0.128</v>
      </c>
      <c r="P144" s="168" t="n">
        <f aca="false">O144*H144</f>
        <v>8.0512</v>
      </c>
      <c r="Q144" s="168" t="n">
        <v>0</v>
      </c>
      <c r="R144" s="168" t="n">
        <f aca="false">Q144*H144</f>
        <v>0</v>
      </c>
      <c r="S144" s="168" t="n">
        <v>0</v>
      </c>
      <c r="T144" s="169" t="n">
        <f aca="false">S144*H144</f>
        <v>0</v>
      </c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R144" s="170" t="s">
        <v>128</v>
      </c>
      <c r="AT144" s="170" t="s">
        <v>123</v>
      </c>
      <c r="AU144" s="170" t="s">
        <v>83</v>
      </c>
      <c r="AY144" s="3" t="s">
        <v>121</v>
      </c>
      <c r="BE144" s="171" t="n">
        <f aca="false">IF(N144="základní",J144,0)</f>
        <v>3000.33</v>
      </c>
      <c r="BF144" s="171" t="n">
        <f aca="false">IF(N144="snížená",J144,0)</f>
        <v>0</v>
      </c>
      <c r="BG144" s="171" t="n">
        <f aca="false">IF(N144="zákl. přenesená",J144,0)</f>
        <v>0</v>
      </c>
      <c r="BH144" s="171" t="n">
        <f aca="false">IF(N144="sníž. přenesená",J144,0)</f>
        <v>0</v>
      </c>
      <c r="BI144" s="171" t="n">
        <f aca="false">IF(N144="nulová",J144,0)</f>
        <v>0</v>
      </c>
      <c r="BJ144" s="3" t="s">
        <v>81</v>
      </c>
      <c r="BK144" s="171" t="n">
        <f aca="false">ROUND(I144*H144,2)</f>
        <v>3000.33</v>
      </c>
      <c r="BL144" s="3" t="s">
        <v>128</v>
      </c>
      <c r="BM144" s="170" t="s">
        <v>561</v>
      </c>
    </row>
    <row r="145" s="187" customFormat="true" ht="12.8" hidden="false" customHeight="false" outlineLevel="0" collapsed="false">
      <c r="B145" s="188"/>
      <c r="D145" s="174" t="s">
        <v>130</v>
      </c>
      <c r="E145" s="189"/>
      <c r="F145" s="190" t="s">
        <v>543</v>
      </c>
      <c r="H145" s="189"/>
      <c r="L145" s="188"/>
      <c r="M145" s="191"/>
      <c r="N145" s="192"/>
      <c r="O145" s="192"/>
      <c r="P145" s="192"/>
      <c r="Q145" s="192"/>
      <c r="R145" s="192"/>
      <c r="S145" s="192"/>
      <c r="T145" s="193"/>
      <c r="AT145" s="189" t="s">
        <v>130</v>
      </c>
      <c r="AU145" s="189" t="s">
        <v>83</v>
      </c>
      <c r="AV145" s="187" t="s">
        <v>81</v>
      </c>
      <c r="AW145" s="187" t="s">
        <v>29</v>
      </c>
      <c r="AX145" s="187" t="s">
        <v>73</v>
      </c>
      <c r="AY145" s="189" t="s">
        <v>121</v>
      </c>
    </row>
    <row r="146" s="172" customFormat="true" ht="12.8" hidden="false" customHeight="false" outlineLevel="0" collapsed="false">
      <c r="B146" s="173"/>
      <c r="D146" s="174" t="s">
        <v>130</v>
      </c>
      <c r="E146" s="175"/>
      <c r="F146" s="176" t="s">
        <v>562</v>
      </c>
      <c r="H146" s="177" t="n">
        <v>54.15</v>
      </c>
      <c r="L146" s="173"/>
      <c r="M146" s="178"/>
      <c r="N146" s="179"/>
      <c r="O146" s="179"/>
      <c r="P146" s="179"/>
      <c r="Q146" s="179"/>
      <c r="R146" s="179"/>
      <c r="S146" s="179"/>
      <c r="T146" s="180"/>
      <c r="AT146" s="175" t="s">
        <v>130</v>
      </c>
      <c r="AU146" s="175" t="s">
        <v>83</v>
      </c>
      <c r="AV146" s="172" t="s">
        <v>83</v>
      </c>
      <c r="AW146" s="172" t="s">
        <v>29</v>
      </c>
      <c r="AX146" s="172" t="s">
        <v>73</v>
      </c>
      <c r="AY146" s="175" t="s">
        <v>121</v>
      </c>
    </row>
    <row r="147" s="187" customFormat="true" ht="12.8" hidden="false" customHeight="false" outlineLevel="0" collapsed="false">
      <c r="B147" s="188"/>
      <c r="D147" s="174" t="s">
        <v>130</v>
      </c>
      <c r="E147" s="189"/>
      <c r="F147" s="190" t="s">
        <v>545</v>
      </c>
      <c r="H147" s="189"/>
      <c r="L147" s="188"/>
      <c r="M147" s="191"/>
      <c r="N147" s="192"/>
      <c r="O147" s="192"/>
      <c r="P147" s="192"/>
      <c r="Q147" s="192"/>
      <c r="R147" s="192"/>
      <c r="S147" s="192"/>
      <c r="T147" s="193"/>
      <c r="AT147" s="189" t="s">
        <v>130</v>
      </c>
      <c r="AU147" s="189" t="s">
        <v>83</v>
      </c>
      <c r="AV147" s="187" t="s">
        <v>81</v>
      </c>
      <c r="AW147" s="187" t="s">
        <v>29</v>
      </c>
      <c r="AX147" s="187" t="s">
        <v>73</v>
      </c>
      <c r="AY147" s="189" t="s">
        <v>121</v>
      </c>
    </row>
    <row r="148" s="172" customFormat="true" ht="12.8" hidden="false" customHeight="false" outlineLevel="0" collapsed="false">
      <c r="B148" s="173"/>
      <c r="D148" s="174" t="s">
        <v>130</v>
      </c>
      <c r="E148" s="175"/>
      <c r="F148" s="176" t="s">
        <v>563</v>
      </c>
      <c r="H148" s="177" t="n">
        <v>8.75</v>
      </c>
      <c r="L148" s="173"/>
      <c r="M148" s="178"/>
      <c r="N148" s="179"/>
      <c r="O148" s="179"/>
      <c r="P148" s="179"/>
      <c r="Q148" s="179"/>
      <c r="R148" s="179"/>
      <c r="S148" s="179"/>
      <c r="T148" s="180"/>
      <c r="AT148" s="175" t="s">
        <v>130</v>
      </c>
      <c r="AU148" s="175" t="s">
        <v>83</v>
      </c>
      <c r="AV148" s="172" t="s">
        <v>83</v>
      </c>
      <c r="AW148" s="172" t="s">
        <v>29</v>
      </c>
      <c r="AX148" s="172" t="s">
        <v>73</v>
      </c>
      <c r="AY148" s="175" t="s">
        <v>121</v>
      </c>
    </row>
    <row r="149" s="194" customFormat="true" ht="12.8" hidden="false" customHeight="false" outlineLevel="0" collapsed="false">
      <c r="B149" s="195"/>
      <c r="D149" s="174" t="s">
        <v>130</v>
      </c>
      <c r="E149" s="196"/>
      <c r="F149" s="197" t="s">
        <v>234</v>
      </c>
      <c r="H149" s="198" t="n">
        <v>62.9</v>
      </c>
      <c r="L149" s="195"/>
      <c r="M149" s="199"/>
      <c r="N149" s="200"/>
      <c r="O149" s="200"/>
      <c r="P149" s="200"/>
      <c r="Q149" s="200"/>
      <c r="R149" s="200"/>
      <c r="S149" s="200"/>
      <c r="T149" s="201"/>
      <c r="AT149" s="196" t="s">
        <v>130</v>
      </c>
      <c r="AU149" s="196" t="s">
        <v>83</v>
      </c>
      <c r="AV149" s="194" t="s">
        <v>128</v>
      </c>
      <c r="AW149" s="194" t="s">
        <v>29</v>
      </c>
      <c r="AX149" s="194" t="s">
        <v>81</v>
      </c>
      <c r="AY149" s="196" t="s">
        <v>121</v>
      </c>
    </row>
    <row r="150" s="22" customFormat="true" ht="36" hidden="false" customHeight="true" outlineLevel="0" collapsed="false">
      <c r="A150" s="17"/>
      <c r="B150" s="159"/>
      <c r="C150" s="160" t="s">
        <v>150</v>
      </c>
      <c r="D150" s="160" t="s">
        <v>123</v>
      </c>
      <c r="E150" s="161" t="s">
        <v>280</v>
      </c>
      <c r="F150" s="162" t="s">
        <v>281</v>
      </c>
      <c r="G150" s="163" t="s">
        <v>134</v>
      </c>
      <c r="H150" s="164" t="n">
        <v>10.75</v>
      </c>
      <c r="I150" s="165" t="n">
        <v>41.3</v>
      </c>
      <c r="J150" s="165" t="n">
        <f aca="false">ROUND(I150*H150,2)</f>
        <v>443.98</v>
      </c>
      <c r="K150" s="162" t="s">
        <v>127</v>
      </c>
      <c r="L150" s="18"/>
      <c r="M150" s="166"/>
      <c r="N150" s="167" t="s">
        <v>38</v>
      </c>
      <c r="O150" s="168" t="n">
        <v>0.107</v>
      </c>
      <c r="P150" s="168" t="n">
        <f aca="false">O150*H150</f>
        <v>1.15025</v>
      </c>
      <c r="Q150" s="168" t="n">
        <v>0</v>
      </c>
      <c r="R150" s="168" t="n">
        <f aca="false">Q150*H150</f>
        <v>0</v>
      </c>
      <c r="S150" s="168" t="n">
        <v>0</v>
      </c>
      <c r="T150" s="169" t="n">
        <f aca="false">S150*H150</f>
        <v>0</v>
      </c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R150" s="170" t="s">
        <v>128</v>
      </c>
      <c r="AT150" s="170" t="s">
        <v>123</v>
      </c>
      <c r="AU150" s="170" t="s">
        <v>83</v>
      </c>
      <c r="AY150" s="3" t="s">
        <v>121</v>
      </c>
      <c r="BE150" s="171" t="n">
        <f aca="false">IF(N150="základní",J150,0)</f>
        <v>443.98</v>
      </c>
      <c r="BF150" s="171" t="n">
        <f aca="false">IF(N150="snížená",J150,0)</f>
        <v>0</v>
      </c>
      <c r="BG150" s="171" t="n">
        <f aca="false">IF(N150="zákl. přenesená",J150,0)</f>
        <v>0</v>
      </c>
      <c r="BH150" s="171" t="n">
        <f aca="false">IF(N150="sníž. přenesená",J150,0)</f>
        <v>0</v>
      </c>
      <c r="BI150" s="171" t="n">
        <f aca="false">IF(N150="nulová",J150,0)</f>
        <v>0</v>
      </c>
      <c r="BJ150" s="3" t="s">
        <v>81</v>
      </c>
      <c r="BK150" s="171" t="n">
        <f aca="false">ROUND(I150*H150,2)</f>
        <v>443.98</v>
      </c>
      <c r="BL150" s="3" t="s">
        <v>128</v>
      </c>
      <c r="BM150" s="170" t="s">
        <v>564</v>
      </c>
    </row>
    <row r="151" s="187" customFormat="true" ht="12.8" hidden="false" customHeight="false" outlineLevel="0" collapsed="false">
      <c r="B151" s="188"/>
      <c r="D151" s="174" t="s">
        <v>130</v>
      </c>
      <c r="E151" s="189"/>
      <c r="F151" s="190" t="s">
        <v>543</v>
      </c>
      <c r="H151" s="189"/>
      <c r="L151" s="188"/>
      <c r="M151" s="191"/>
      <c r="N151" s="192"/>
      <c r="O151" s="192"/>
      <c r="P151" s="192"/>
      <c r="Q151" s="192"/>
      <c r="R151" s="192"/>
      <c r="S151" s="192"/>
      <c r="T151" s="193"/>
      <c r="AT151" s="189" t="s">
        <v>130</v>
      </c>
      <c r="AU151" s="189" t="s">
        <v>83</v>
      </c>
      <c r="AV151" s="187" t="s">
        <v>81</v>
      </c>
      <c r="AW151" s="187" t="s">
        <v>29</v>
      </c>
      <c r="AX151" s="187" t="s">
        <v>73</v>
      </c>
      <c r="AY151" s="189" t="s">
        <v>121</v>
      </c>
    </row>
    <row r="152" s="172" customFormat="true" ht="12.8" hidden="false" customHeight="false" outlineLevel="0" collapsed="false">
      <c r="B152" s="173"/>
      <c r="D152" s="174" t="s">
        <v>130</v>
      </c>
      <c r="E152" s="175"/>
      <c r="F152" s="176" t="s">
        <v>565</v>
      </c>
      <c r="H152" s="177" t="n">
        <v>7</v>
      </c>
      <c r="L152" s="173"/>
      <c r="M152" s="178"/>
      <c r="N152" s="179"/>
      <c r="O152" s="179"/>
      <c r="P152" s="179"/>
      <c r="Q152" s="179"/>
      <c r="R152" s="179"/>
      <c r="S152" s="179"/>
      <c r="T152" s="180"/>
      <c r="AT152" s="175" t="s">
        <v>130</v>
      </c>
      <c r="AU152" s="175" t="s">
        <v>83</v>
      </c>
      <c r="AV152" s="172" t="s">
        <v>83</v>
      </c>
      <c r="AW152" s="172" t="s">
        <v>29</v>
      </c>
      <c r="AX152" s="172" t="s">
        <v>73</v>
      </c>
      <c r="AY152" s="175" t="s">
        <v>121</v>
      </c>
    </row>
    <row r="153" s="187" customFormat="true" ht="12.8" hidden="false" customHeight="false" outlineLevel="0" collapsed="false">
      <c r="B153" s="188"/>
      <c r="D153" s="174" t="s">
        <v>130</v>
      </c>
      <c r="E153" s="189"/>
      <c r="F153" s="190" t="s">
        <v>545</v>
      </c>
      <c r="H153" s="189"/>
      <c r="L153" s="188"/>
      <c r="M153" s="191"/>
      <c r="N153" s="192"/>
      <c r="O153" s="192"/>
      <c r="P153" s="192"/>
      <c r="Q153" s="192"/>
      <c r="R153" s="192"/>
      <c r="S153" s="192"/>
      <c r="T153" s="193"/>
      <c r="AT153" s="189" t="s">
        <v>130</v>
      </c>
      <c r="AU153" s="189" t="s">
        <v>83</v>
      </c>
      <c r="AV153" s="187" t="s">
        <v>81</v>
      </c>
      <c r="AW153" s="187" t="s">
        <v>29</v>
      </c>
      <c r="AX153" s="187" t="s">
        <v>73</v>
      </c>
      <c r="AY153" s="189" t="s">
        <v>121</v>
      </c>
    </row>
    <row r="154" s="172" customFormat="true" ht="12.8" hidden="false" customHeight="false" outlineLevel="0" collapsed="false">
      <c r="B154" s="173"/>
      <c r="D154" s="174" t="s">
        <v>130</v>
      </c>
      <c r="E154" s="175"/>
      <c r="F154" s="176" t="s">
        <v>566</v>
      </c>
      <c r="H154" s="177" t="n">
        <v>3.75</v>
      </c>
      <c r="L154" s="173"/>
      <c r="M154" s="178"/>
      <c r="N154" s="179"/>
      <c r="O154" s="179"/>
      <c r="P154" s="179"/>
      <c r="Q154" s="179"/>
      <c r="R154" s="179"/>
      <c r="S154" s="179"/>
      <c r="T154" s="180"/>
      <c r="AT154" s="175" t="s">
        <v>130</v>
      </c>
      <c r="AU154" s="175" t="s">
        <v>83</v>
      </c>
      <c r="AV154" s="172" t="s">
        <v>83</v>
      </c>
      <c r="AW154" s="172" t="s">
        <v>29</v>
      </c>
      <c r="AX154" s="172" t="s">
        <v>73</v>
      </c>
      <c r="AY154" s="175" t="s">
        <v>121</v>
      </c>
    </row>
    <row r="155" s="194" customFormat="true" ht="12.8" hidden="false" customHeight="false" outlineLevel="0" collapsed="false">
      <c r="B155" s="195"/>
      <c r="D155" s="174" t="s">
        <v>130</v>
      </c>
      <c r="E155" s="196"/>
      <c r="F155" s="197" t="s">
        <v>234</v>
      </c>
      <c r="H155" s="198" t="n">
        <v>10.75</v>
      </c>
      <c r="L155" s="195"/>
      <c r="M155" s="199"/>
      <c r="N155" s="200"/>
      <c r="O155" s="200"/>
      <c r="P155" s="200"/>
      <c r="Q155" s="200"/>
      <c r="R155" s="200"/>
      <c r="S155" s="200"/>
      <c r="T155" s="201"/>
      <c r="AT155" s="196" t="s">
        <v>130</v>
      </c>
      <c r="AU155" s="196" t="s">
        <v>83</v>
      </c>
      <c r="AV155" s="194" t="s">
        <v>128</v>
      </c>
      <c r="AW155" s="194" t="s">
        <v>29</v>
      </c>
      <c r="AX155" s="194" t="s">
        <v>81</v>
      </c>
      <c r="AY155" s="196" t="s">
        <v>121</v>
      </c>
    </row>
    <row r="156" s="146" customFormat="true" ht="22.8" hidden="false" customHeight="true" outlineLevel="0" collapsed="false">
      <c r="B156" s="147"/>
      <c r="D156" s="148" t="s">
        <v>72</v>
      </c>
      <c r="E156" s="157" t="s">
        <v>128</v>
      </c>
      <c r="F156" s="157" t="s">
        <v>296</v>
      </c>
      <c r="J156" s="158" t="n">
        <f aca="false">BK156</f>
        <v>42796.2</v>
      </c>
      <c r="L156" s="147"/>
      <c r="M156" s="151"/>
      <c r="N156" s="152"/>
      <c r="O156" s="152"/>
      <c r="P156" s="153" t="n">
        <f aca="false">SUM(P157:P172)</f>
        <v>36.93305</v>
      </c>
      <c r="Q156" s="152"/>
      <c r="R156" s="153" t="n">
        <f aca="false">SUM(R157:R172)</f>
        <v>48.9108048</v>
      </c>
      <c r="S156" s="152"/>
      <c r="T156" s="154" t="n">
        <f aca="false">SUM(T157:T172)</f>
        <v>0</v>
      </c>
      <c r="AR156" s="148" t="s">
        <v>81</v>
      </c>
      <c r="AT156" s="155" t="s">
        <v>72</v>
      </c>
      <c r="AU156" s="155" t="s">
        <v>81</v>
      </c>
      <c r="AY156" s="148" t="s">
        <v>121</v>
      </c>
      <c r="BK156" s="156" t="n">
        <f aca="false">SUM(BK157:BK172)</f>
        <v>42796.2</v>
      </c>
    </row>
    <row r="157" s="22" customFormat="true" ht="36" hidden="false" customHeight="true" outlineLevel="0" collapsed="false">
      <c r="A157" s="17"/>
      <c r="B157" s="159"/>
      <c r="C157" s="160" t="s">
        <v>154</v>
      </c>
      <c r="D157" s="160" t="s">
        <v>123</v>
      </c>
      <c r="E157" s="161" t="s">
        <v>567</v>
      </c>
      <c r="F157" s="162" t="s">
        <v>568</v>
      </c>
      <c r="G157" s="163" t="s">
        <v>197</v>
      </c>
      <c r="H157" s="164" t="n">
        <v>15.95</v>
      </c>
      <c r="I157" s="165" t="n">
        <v>1380</v>
      </c>
      <c r="J157" s="165" t="n">
        <f aca="false">ROUND(I157*H157,2)</f>
        <v>22011</v>
      </c>
      <c r="K157" s="162" t="s">
        <v>127</v>
      </c>
      <c r="L157" s="18"/>
      <c r="M157" s="166"/>
      <c r="N157" s="167" t="s">
        <v>38</v>
      </c>
      <c r="O157" s="168" t="n">
        <v>0.674</v>
      </c>
      <c r="P157" s="168" t="n">
        <f aca="false">O157*H157</f>
        <v>10.7503</v>
      </c>
      <c r="Q157" s="168" t="n">
        <v>2.13408</v>
      </c>
      <c r="R157" s="168" t="n">
        <f aca="false">Q157*H157</f>
        <v>34.038576</v>
      </c>
      <c r="S157" s="168" t="n">
        <v>0</v>
      </c>
      <c r="T157" s="169" t="n">
        <f aca="false">S157*H157</f>
        <v>0</v>
      </c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R157" s="170" t="s">
        <v>128</v>
      </c>
      <c r="AT157" s="170" t="s">
        <v>123</v>
      </c>
      <c r="AU157" s="170" t="s">
        <v>83</v>
      </c>
      <c r="AY157" s="3" t="s">
        <v>121</v>
      </c>
      <c r="BE157" s="171" t="n">
        <f aca="false">IF(N157="základní",J157,0)</f>
        <v>22011</v>
      </c>
      <c r="BF157" s="171" t="n">
        <f aca="false">IF(N157="snížená",J157,0)</f>
        <v>0</v>
      </c>
      <c r="BG157" s="171" t="n">
        <f aca="false">IF(N157="zákl. přenesená",J157,0)</f>
        <v>0</v>
      </c>
      <c r="BH157" s="171" t="n">
        <f aca="false">IF(N157="sníž. přenesená",J157,0)</f>
        <v>0</v>
      </c>
      <c r="BI157" s="171" t="n">
        <f aca="false">IF(N157="nulová",J157,0)</f>
        <v>0</v>
      </c>
      <c r="BJ157" s="3" t="s">
        <v>81</v>
      </c>
      <c r="BK157" s="171" t="n">
        <f aca="false">ROUND(I157*H157,2)</f>
        <v>22011</v>
      </c>
      <c r="BL157" s="3" t="s">
        <v>128</v>
      </c>
      <c r="BM157" s="170" t="s">
        <v>569</v>
      </c>
    </row>
    <row r="158" s="187" customFormat="true" ht="12.8" hidden="false" customHeight="false" outlineLevel="0" collapsed="false">
      <c r="B158" s="188"/>
      <c r="D158" s="174" t="s">
        <v>130</v>
      </c>
      <c r="E158" s="189"/>
      <c r="F158" s="190" t="s">
        <v>570</v>
      </c>
      <c r="H158" s="189"/>
      <c r="L158" s="188"/>
      <c r="M158" s="191"/>
      <c r="N158" s="192"/>
      <c r="O158" s="192"/>
      <c r="P158" s="192"/>
      <c r="Q158" s="192"/>
      <c r="R158" s="192"/>
      <c r="S158" s="192"/>
      <c r="T158" s="193"/>
      <c r="AT158" s="189" t="s">
        <v>130</v>
      </c>
      <c r="AU158" s="189" t="s">
        <v>83</v>
      </c>
      <c r="AV158" s="187" t="s">
        <v>81</v>
      </c>
      <c r="AW158" s="187" t="s">
        <v>29</v>
      </c>
      <c r="AX158" s="187" t="s">
        <v>73</v>
      </c>
      <c r="AY158" s="189" t="s">
        <v>121</v>
      </c>
    </row>
    <row r="159" s="172" customFormat="true" ht="12.8" hidden="false" customHeight="false" outlineLevel="0" collapsed="false">
      <c r="B159" s="173"/>
      <c r="D159" s="174" t="s">
        <v>130</v>
      </c>
      <c r="E159" s="175"/>
      <c r="F159" s="176" t="s">
        <v>571</v>
      </c>
      <c r="H159" s="177" t="n">
        <v>15.95</v>
      </c>
      <c r="L159" s="173"/>
      <c r="M159" s="178"/>
      <c r="N159" s="179"/>
      <c r="O159" s="179"/>
      <c r="P159" s="179"/>
      <c r="Q159" s="179"/>
      <c r="R159" s="179"/>
      <c r="S159" s="179"/>
      <c r="T159" s="180"/>
      <c r="AT159" s="175" t="s">
        <v>130</v>
      </c>
      <c r="AU159" s="175" t="s">
        <v>83</v>
      </c>
      <c r="AV159" s="172" t="s">
        <v>83</v>
      </c>
      <c r="AW159" s="172" t="s">
        <v>29</v>
      </c>
      <c r="AX159" s="172" t="s">
        <v>81</v>
      </c>
      <c r="AY159" s="175" t="s">
        <v>121</v>
      </c>
    </row>
    <row r="160" s="22" customFormat="true" ht="36" hidden="false" customHeight="true" outlineLevel="0" collapsed="false">
      <c r="A160" s="17"/>
      <c r="B160" s="159"/>
      <c r="C160" s="160" t="s">
        <v>158</v>
      </c>
      <c r="D160" s="160" t="s">
        <v>123</v>
      </c>
      <c r="E160" s="161" t="s">
        <v>572</v>
      </c>
      <c r="F160" s="162" t="s">
        <v>573</v>
      </c>
      <c r="G160" s="163" t="s">
        <v>197</v>
      </c>
      <c r="H160" s="164" t="n">
        <v>6.11</v>
      </c>
      <c r="I160" s="165" t="n">
        <v>1650</v>
      </c>
      <c r="J160" s="165" t="n">
        <f aca="false">ROUND(I160*H160,2)</f>
        <v>10081.5</v>
      </c>
      <c r="K160" s="162" t="s">
        <v>127</v>
      </c>
      <c r="L160" s="18"/>
      <c r="M160" s="166"/>
      <c r="N160" s="167" t="s">
        <v>38</v>
      </c>
      <c r="O160" s="168" t="n">
        <v>0.575</v>
      </c>
      <c r="P160" s="168" t="n">
        <f aca="false">O160*H160</f>
        <v>3.51325</v>
      </c>
      <c r="Q160" s="168" t="n">
        <v>2.43408</v>
      </c>
      <c r="R160" s="168" t="n">
        <f aca="false">Q160*H160</f>
        <v>14.8722288</v>
      </c>
      <c r="S160" s="168" t="n">
        <v>0</v>
      </c>
      <c r="T160" s="169" t="n">
        <f aca="false">S160*H160</f>
        <v>0</v>
      </c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R160" s="170" t="s">
        <v>128</v>
      </c>
      <c r="AT160" s="170" t="s">
        <v>123</v>
      </c>
      <c r="AU160" s="170" t="s">
        <v>83</v>
      </c>
      <c r="AY160" s="3" t="s">
        <v>121</v>
      </c>
      <c r="BE160" s="171" t="n">
        <f aca="false">IF(N160="základní",J160,0)</f>
        <v>10081.5</v>
      </c>
      <c r="BF160" s="171" t="n">
        <f aca="false">IF(N160="snížená",J160,0)</f>
        <v>0</v>
      </c>
      <c r="BG160" s="171" t="n">
        <f aca="false">IF(N160="zákl. přenesená",J160,0)</f>
        <v>0</v>
      </c>
      <c r="BH160" s="171" t="n">
        <f aca="false">IF(N160="sníž. přenesená",J160,0)</f>
        <v>0</v>
      </c>
      <c r="BI160" s="171" t="n">
        <f aca="false">IF(N160="nulová",J160,0)</f>
        <v>0</v>
      </c>
      <c r="BJ160" s="3" t="s">
        <v>81</v>
      </c>
      <c r="BK160" s="171" t="n">
        <f aca="false">ROUND(I160*H160,2)</f>
        <v>10081.5</v>
      </c>
      <c r="BL160" s="3" t="s">
        <v>128</v>
      </c>
      <c r="BM160" s="170" t="s">
        <v>574</v>
      </c>
    </row>
    <row r="161" s="187" customFormat="true" ht="12.8" hidden="false" customHeight="false" outlineLevel="0" collapsed="false">
      <c r="B161" s="188"/>
      <c r="D161" s="174" t="s">
        <v>130</v>
      </c>
      <c r="E161" s="189"/>
      <c r="F161" s="190" t="s">
        <v>575</v>
      </c>
      <c r="H161" s="189"/>
      <c r="L161" s="188"/>
      <c r="M161" s="191"/>
      <c r="N161" s="192"/>
      <c r="O161" s="192"/>
      <c r="P161" s="192"/>
      <c r="Q161" s="192"/>
      <c r="R161" s="192"/>
      <c r="S161" s="192"/>
      <c r="T161" s="193"/>
      <c r="AT161" s="189" t="s">
        <v>130</v>
      </c>
      <c r="AU161" s="189" t="s">
        <v>83</v>
      </c>
      <c r="AV161" s="187" t="s">
        <v>81</v>
      </c>
      <c r="AW161" s="187" t="s">
        <v>29</v>
      </c>
      <c r="AX161" s="187" t="s">
        <v>73</v>
      </c>
      <c r="AY161" s="189" t="s">
        <v>121</v>
      </c>
    </row>
    <row r="162" s="172" customFormat="true" ht="12.8" hidden="false" customHeight="false" outlineLevel="0" collapsed="false">
      <c r="B162" s="173"/>
      <c r="D162" s="174" t="s">
        <v>130</v>
      </c>
      <c r="E162" s="175"/>
      <c r="F162" s="176" t="s">
        <v>576</v>
      </c>
      <c r="H162" s="177" t="n">
        <v>3.52</v>
      </c>
      <c r="L162" s="173"/>
      <c r="M162" s="178"/>
      <c r="N162" s="179"/>
      <c r="O162" s="179"/>
      <c r="P162" s="179"/>
      <c r="Q162" s="179"/>
      <c r="R162" s="179"/>
      <c r="S162" s="179"/>
      <c r="T162" s="180"/>
      <c r="AT162" s="175" t="s">
        <v>130</v>
      </c>
      <c r="AU162" s="175" t="s">
        <v>83</v>
      </c>
      <c r="AV162" s="172" t="s">
        <v>83</v>
      </c>
      <c r="AW162" s="172" t="s">
        <v>29</v>
      </c>
      <c r="AX162" s="172" t="s">
        <v>73</v>
      </c>
      <c r="AY162" s="175" t="s">
        <v>121</v>
      </c>
    </row>
    <row r="163" s="187" customFormat="true" ht="12.8" hidden="false" customHeight="false" outlineLevel="0" collapsed="false">
      <c r="B163" s="188"/>
      <c r="D163" s="174" t="s">
        <v>130</v>
      </c>
      <c r="E163" s="189"/>
      <c r="F163" s="190" t="s">
        <v>577</v>
      </c>
      <c r="H163" s="189"/>
      <c r="L163" s="188"/>
      <c r="M163" s="191"/>
      <c r="N163" s="192"/>
      <c r="O163" s="192"/>
      <c r="P163" s="192"/>
      <c r="Q163" s="192"/>
      <c r="R163" s="192"/>
      <c r="S163" s="192"/>
      <c r="T163" s="193"/>
      <c r="AT163" s="189" t="s">
        <v>130</v>
      </c>
      <c r="AU163" s="189" t="s">
        <v>83</v>
      </c>
      <c r="AV163" s="187" t="s">
        <v>81</v>
      </c>
      <c r="AW163" s="187" t="s">
        <v>29</v>
      </c>
      <c r="AX163" s="187" t="s">
        <v>73</v>
      </c>
      <c r="AY163" s="189" t="s">
        <v>121</v>
      </c>
    </row>
    <row r="164" s="172" customFormat="true" ht="12.8" hidden="false" customHeight="false" outlineLevel="0" collapsed="false">
      <c r="B164" s="173"/>
      <c r="D164" s="174" t="s">
        <v>130</v>
      </c>
      <c r="E164" s="175"/>
      <c r="F164" s="176" t="s">
        <v>578</v>
      </c>
      <c r="H164" s="177" t="n">
        <v>2.59</v>
      </c>
      <c r="L164" s="173"/>
      <c r="M164" s="178"/>
      <c r="N164" s="179"/>
      <c r="O164" s="179"/>
      <c r="P164" s="179"/>
      <c r="Q164" s="179"/>
      <c r="R164" s="179"/>
      <c r="S164" s="179"/>
      <c r="T164" s="180"/>
      <c r="AT164" s="175" t="s">
        <v>130</v>
      </c>
      <c r="AU164" s="175" t="s">
        <v>83</v>
      </c>
      <c r="AV164" s="172" t="s">
        <v>83</v>
      </c>
      <c r="AW164" s="172" t="s">
        <v>29</v>
      </c>
      <c r="AX164" s="172" t="s">
        <v>73</v>
      </c>
      <c r="AY164" s="175" t="s">
        <v>121</v>
      </c>
    </row>
    <row r="165" s="194" customFormat="true" ht="12.8" hidden="false" customHeight="false" outlineLevel="0" collapsed="false">
      <c r="B165" s="195"/>
      <c r="D165" s="174" t="s">
        <v>130</v>
      </c>
      <c r="E165" s="196"/>
      <c r="F165" s="197" t="s">
        <v>234</v>
      </c>
      <c r="H165" s="198" t="n">
        <v>6.11</v>
      </c>
      <c r="L165" s="195"/>
      <c r="M165" s="199"/>
      <c r="N165" s="200"/>
      <c r="O165" s="200"/>
      <c r="P165" s="200"/>
      <c r="Q165" s="200"/>
      <c r="R165" s="200"/>
      <c r="S165" s="200"/>
      <c r="T165" s="201"/>
      <c r="AT165" s="196" t="s">
        <v>130</v>
      </c>
      <c r="AU165" s="196" t="s">
        <v>83</v>
      </c>
      <c r="AV165" s="194" t="s">
        <v>128</v>
      </c>
      <c r="AW165" s="194" t="s">
        <v>29</v>
      </c>
      <c r="AX165" s="194" t="s">
        <v>81</v>
      </c>
      <c r="AY165" s="196" t="s">
        <v>121</v>
      </c>
    </row>
    <row r="166" s="22" customFormat="true" ht="48" hidden="false" customHeight="true" outlineLevel="0" collapsed="false">
      <c r="A166" s="17"/>
      <c r="B166" s="159"/>
      <c r="C166" s="160" t="s">
        <v>162</v>
      </c>
      <c r="D166" s="160" t="s">
        <v>123</v>
      </c>
      <c r="E166" s="161" t="s">
        <v>579</v>
      </c>
      <c r="F166" s="162" t="s">
        <v>580</v>
      </c>
      <c r="G166" s="163" t="s">
        <v>134</v>
      </c>
      <c r="H166" s="164" t="n">
        <v>35.7</v>
      </c>
      <c r="I166" s="165" t="n">
        <v>185</v>
      </c>
      <c r="J166" s="165" t="n">
        <f aca="false">ROUND(I166*H166,2)</f>
        <v>6604.5</v>
      </c>
      <c r="K166" s="162" t="s">
        <v>127</v>
      </c>
      <c r="L166" s="18"/>
      <c r="M166" s="166"/>
      <c r="N166" s="167" t="s">
        <v>38</v>
      </c>
      <c r="O166" s="168" t="n">
        <v>0.635</v>
      </c>
      <c r="P166" s="168" t="n">
        <f aca="false">O166*H166</f>
        <v>22.6695</v>
      </c>
      <c r="Q166" s="168" t="n">
        <v>0</v>
      </c>
      <c r="R166" s="168" t="n">
        <f aca="false">Q166*H166</f>
        <v>0</v>
      </c>
      <c r="S166" s="168" t="n">
        <v>0</v>
      </c>
      <c r="T166" s="169" t="n">
        <f aca="false">S166*H166</f>
        <v>0</v>
      </c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R166" s="170" t="s">
        <v>128</v>
      </c>
      <c r="AT166" s="170" t="s">
        <v>123</v>
      </c>
      <c r="AU166" s="170" t="s">
        <v>83</v>
      </c>
      <c r="AY166" s="3" t="s">
        <v>121</v>
      </c>
      <c r="BE166" s="171" t="n">
        <f aca="false">IF(N166="základní",J166,0)</f>
        <v>6604.5</v>
      </c>
      <c r="BF166" s="171" t="n">
        <f aca="false">IF(N166="snížená",J166,0)</f>
        <v>0</v>
      </c>
      <c r="BG166" s="171" t="n">
        <f aca="false">IF(N166="zákl. přenesená",J166,0)</f>
        <v>0</v>
      </c>
      <c r="BH166" s="171" t="n">
        <f aca="false">IF(N166="sníž. přenesená",J166,0)</f>
        <v>0</v>
      </c>
      <c r="BI166" s="171" t="n">
        <f aca="false">IF(N166="nulová",J166,0)</f>
        <v>0</v>
      </c>
      <c r="BJ166" s="3" t="s">
        <v>81</v>
      </c>
      <c r="BK166" s="171" t="n">
        <f aca="false">ROUND(I166*H166,2)</f>
        <v>6604.5</v>
      </c>
      <c r="BL166" s="3" t="s">
        <v>128</v>
      </c>
      <c r="BM166" s="170" t="s">
        <v>581</v>
      </c>
    </row>
    <row r="167" s="187" customFormat="true" ht="12.8" hidden="false" customHeight="false" outlineLevel="0" collapsed="false">
      <c r="B167" s="188"/>
      <c r="D167" s="174" t="s">
        <v>130</v>
      </c>
      <c r="E167" s="189"/>
      <c r="F167" s="190" t="s">
        <v>582</v>
      </c>
      <c r="H167" s="189"/>
      <c r="L167" s="188"/>
      <c r="M167" s="191"/>
      <c r="N167" s="192"/>
      <c r="O167" s="192"/>
      <c r="P167" s="192"/>
      <c r="Q167" s="192"/>
      <c r="R167" s="192"/>
      <c r="S167" s="192"/>
      <c r="T167" s="193"/>
      <c r="AT167" s="189" t="s">
        <v>130</v>
      </c>
      <c r="AU167" s="189" t="s">
        <v>83</v>
      </c>
      <c r="AV167" s="187" t="s">
        <v>81</v>
      </c>
      <c r="AW167" s="187" t="s">
        <v>29</v>
      </c>
      <c r="AX167" s="187" t="s">
        <v>73</v>
      </c>
      <c r="AY167" s="189" t="s">
        <v>121</v>
      </c>
    </row>
    <row r="168" s="172" customFormat="true" ht="12.8" hidden="false" customHeight="false" outlineLevel="0" collapsed="false">
      <c r="B168" s="173"/>
      <c r="D168" s="174" t="s">
        <v>130</v>
      </c>
      <c r="E168" s="175"/>
      <c r="F168" s="176" t="s">
        <v>583</v>
      </c>
      <c r="H168" s="177" t="n">
        <v>35.7</v>
      </c>
      <c r="L168" s="173"/>
      <c r="M168" s="178"/>
      <c r="N168" s="179"/>
      <c r="O168" s="179"/>
      <c r="P168" s="179"/>
      <c r="Q168" s="179"/>
      <c r="R168" s="179"/>
      <c r="S168" s="179"/>
      <c r="T168" s="180"/>
      <c r="AT168" s="175" t="s">
        <v>130</v>
      </c>
      <c r="AU168" s="175" t="s">
        <v>83</v>
      </c>
      <c r="AV168" s="172" t="s">
        <v>83</v>
      </c>
      <c r="AW168" s="172" t="s">
        <v>29</v>
      </c>
      <c r="AX168" s="172" t="s">
        <v>81</v>
      </c>
      <c r="AY168" s="175" t="s">
        <v>121</v>
      </c>
    </row>
    <row r="169" s="22" customFormat="true" ht="24" hidden="false" customHeight="true" outlineLevel="0" collapsed="false">
      <c r="A169" s="17"/>
      <c r="B169" s="159"/>
      <c r="C169" s="160" t="s">
        <v>142</v>
      </c>
      <c r="D169" s="160" t="s">
        <v>123</v>
      </c>
      <c r="E169" s="161" t="s">
        <v>584</v>
      </c>
      <c r="F169" s="162" t="s">
        <v>585</v>
      </c>
      <c r="G169" s="163" t="s">
        <v>197</v>
      </c>
      <c r="H169" s="164" t="n">
        <v>1.344</v>
      </c>
      <c r="I169" s="165" t="n">
        <v>3050</v>
      </c>
      <c r="J169" s="165" t="n">
        <f aca="false">ROUND(I169*H169,2)</f>
        <v>4099.2</v>
      </c>
      <c r="K169" s="162"/>
      <c r="L169" s="18"/>
      <c r="M169" s="166"/>
      <c r="N169" s="167" t="s">
        <v>38</v>
      </c>
      <c r="O169" s="168" t="n">
        <v>0</v>
      </c>
      <c r="P169" s="168" t="n">
        <f aca="false">O169*H169</f>
        <v>0</v>
      </c>
      <c r="Q169" s="168" t="n">
        <v>0</v>
      </c>
      <c r="R169" s="168" t="n">
        <f aca="false">Q169*H169</f>
        <v>0</v>
      </c>
      <c r="S169" s="168" t="n">
        <v>0</v>
      </c>
      <c r="T169" s="169" t="n">
        <f aca="false">S169*H169</f>
        <v>0</v>
      </c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R169" s="170" t="s">
        <v>128</v>
      </c>
      <c r="AT169" s="170" t="s">
        <v>123</v>
      </c>
      <c r="AU169" s="170" t="s">
        <v>83</v>
      </c>
      <c r="AY169" s="3" t="s">
        <v>121</v>
      </c>
      <c r="BE169" s="171" t="n">
        <f aca="false">IF(N169="základní",J169,0)</f>
        <v>4099.2</v>
      </c>
      <c r="BF169" s="171" t="n">
        <f aca="false">IF(N169="snížená",J169,0)</f>
        <v>0</v>
      </c>
      <c r="BG169" s="171" t="n">
        <f aca="false">IF(N169="zákl. přenesená",J169,0)</f>
        <v>0</v>
      </c>
      <c r="BH169" s="171" t="n">
        <f aca="false">IF(N169="sníž. přenesená",J169,0)</f>
        <v>0</v>
      </c>
      <c r="BI169" s="171" t="n">
        <f aca="false">IF(N169="nulová",J169,0)</f>
        <v>0</v>
      </c>
      <c r="BJ169" s="3" t="s">
        <v>81</v>
      </c>
      <c r="BK169" s="171" t="n">
        <f aca="false">ROUND(I169*H169,2)</f>
        <v>4099.2</v>
      </c>
      <c r="BL169" s="3" t="s">
        <v>128</v>
      </c>
      <c r="BM169" s="170" t="s">
        <v>586</v>
      </c>
    </row>
    <row r="170" customFormat="false" ht="35.05" hidden="false" customHeight="true" outlineLevel="0" collapsed="false">
      <c r="A170" s="17"/>
      <c r="B170" s="18"/>
      <c r="C170" s="17"/>
      <c r="D170" s="174" t="s">
        <v>177</v>
      </c>
      <c r="E170" s="17"/>
      <c r="F170" s="181" t="s">
        <v>587</v>
      </c>
      <c r="G170" s="17"/>
      <c r="H170" s="17"/>
      <c r="I170" s="17"/>
      <c r="J170" s="17"/>
      <c r="K170" s="17"/>
      <c r="L170" s="18"/>
      <c r="M170" s="182"/>
      <c r="N170" s="183"/>
      <c r="O170" s="55"/>
      <c r="P170" s="55"/>
      <c r="Q170" s="55"/>
      <c r="R170" s="55"/>
      <c r="S170" s="55"/>
      <c r="T170" s="56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T170" s="3" t="s">
        <v>177</v>
      </c>
      <c r="AU170" s="3" t="s">
        <v>83</v>
      </c>
    </row>
    <row r="171" s="187" customFormat="true" ht="12.8" hidden="false" customHeight="false" outlineLevel="0" collapsed="false">
      <c r="B171" s="188"/>
      <c r="D171" s="174" t="s">
        <v>130</v>
      </c>
      <c r="E171" s="189"/>
      <c r="F171" s="190" t="s">
        <v>588</v>
      </c>
      <c r="H171" s="189"/>
      <c r="L171" s="188"/>
      <c r="M171" s="191"/>
      <c r="N171" s="192"/>
      <c r="O171" s="192"/>
      <c r="P171" s="192"/>
      <c r="Q171" s="192"/>
      <c r="R171" s="192"/>
      <c r="S171" s="192"/>
      <c r="T171" s="193"/>
      <c r="AT171" s="189" t="s">
        <v>130</v>
      </c>
      <c r="AU171" s="189" t="s">
        <v>83</v>
      </c>
      <c r="AV171" s="187" t="s">
        <v>81</v>
      </c>
      <c r="AW171" s="187" t="s">
        <v>29</v>
      </c>
      <c r="AX171" s="187" t="s">
        <v>73</v>
      </c>
      <c r="AY171" s="189" t="s">
        <v>121</v>
      </c>
    </row>
    <row r="172" s="172" customFormat="true" ht="12.8" hidden="false" customHeight="false" outlineLevel="0" collapsed="false">
      <c r="B172" s="173"/>
      <c r="D172" s="174" t="s">
        <v>130</v>
      </c>
      <c r="E172" s="175"/>
      <c r="F172" s="176" t="s">
        <v>550</v>
      </c>
      <c r="H172" s="177" t="n">
        <v>1.344</v>
      </c>
      <c r="L172" s="173"/>
      <c r="M172" s="184"/>
      <c r="N172" s="185"/>
      <c r="O172" s="185"/>
      <c r="P172" s="185"/>
      <c r="Q172" s="185"/>
      <c r="R172" s="185"/>
      <c r="S172" s="185"/>
      <c r="T172" s="186"/>
      <c r="AT172" s="175" t="s">
        <v>130</v>
      </c>
      <c r="AU172" s="175" t="s">
        <v>83</v>
      </c>
      <c r="AV172" s="172" t="s">
        <v>83</v>
      </c>
      <c r="AW172" s="172" t="s">
        <v>29</v>
      </c>
      <c r="AX172" s="172" t="s">
        <v>81</v>
      </c>
      <c r="AY172" s="175" t="s">
        <v>121</v>
      </c>
    </row>
    <row r="173" s="22" customFormat="true" ht="6.95" hidden="false" customHeight="true" outlineLevel="0" collapsed="false">
      <c r="A173" s="17"/>
      <c r="B173" s="39"/>
      <c r="C173" s="40"/>
      <c r="D173" s="40"/>
      <c r="E173" s="40"/>
      <c r="F173" s="40"/>
      <c r="G173" s="40"/>
      <c r="H173" s="40"/>
      <c r="I173" s="40"/>
      <c r="J173" s="40"/>
      <c r="K173" s="40"/>
      <c r="L173" s="18"/>
      <c r="M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</row>
  </sheetData>
  <autoFilter ref="C118:K172"/>
  <mergeCells count="9">
    <mergeCell ref="L2:V2"/>
    <mergeCell ref="E7:H7"/>
    <mergeCell ref="E9:H9"/>
    <mergeCell ref="E18:H18"/>
    <mergeCell ref="E27:H27"/>
    <mergeCell ref="E85:H85"/>
    <mergeCell ref="E87:H87"/>
    <mergeCell ref="E109:H109"/>
    <mergeCell ref="E111:H111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M132"/>
  <sheetViews>
    <sheetView windowProtection="false" showFormulas="false" showGridLines="false" showRowColHeaders="true" showZeros="true" rightToLeft="false" tabSelected="true" showOutlineSymbols="true" defaultGridColor="true" view="normal" topLeftCell="A110" colorId="64" zoomScale="100" zoomScaleNormal="100" zoomScalePageLayoutView="100" workbookViewId="0">
      <selection pane="topLeft" activeCell="F138" activeCellId="0" sqref="F138"/>
    </sheetView>
  </sheetViews>
  <sheetFormatPr defaultRowHeight="12.8"/>
  <cols>
    <col collapsed="false" hidden="false" max="2" min="2" style="0" width="1.67515923566879"/>
    <col collapsed="false" hidden="false" max="3" min="3" style="0" width="4.1656050955414"/>
    <col collapsed="false" hidden="false" max="4" min="4" style="0" width="4.3375796178344"/>
    <col collapsed="false" hidden="false" max="5" min="5" style="0" width="17.1656050955414"/>
    <col collapsed="false" hidden="false" max="6" min="6" style="0" width="50.828025477707"/>
    <col collapsed="false" hidden="false" max="7" min="7" style="0" width="10.5605095541401"/>
    <col collapsed="false" hidden="false" max="8" min="8" style="0" width="11.5031847133758"/>
    <col collapsed="false" hidden="false" max="11" min="9" style="0" width="20.1656050955414"/>
    <col collapsed="false" hidden="false" max="12" min="12" style="0" width="9.3375796178344"/>
    <col collapsed="false" hidden="true" max="21" min="13" style="0" width="0"/>
    <col collapsed="false" hidden="false" max="22" min="22" style="0" width="12.3375796178344"/>
    <col collapsed="false" hidden="false" max="23" min="23" style="0" width="16.3375796178344"/>
    <col collapsed="false" hidden="false" max="24" min="24" style="0" width="12.3375796178344"/>
    <col collapsed="false" hidden="false" max="25" min="25" style="0" width="15"/>
    <col collapsed="false" hidden="false" max="26" min="26" style="0" width="11"/>
    <col collapsed="false" hidden="false" max="27" min="27" style="0" width="15"/>
    <col collapsed="false" hidden="false" max="28" min="28" style="0" width="16.3375796178344"/>
    <col collapsed="false" hidden="false" max="29" min="29" style="0" width="11"/>
    <col collapsed="false" hidden="false" max="30" min="30" style="0" width="15"/>
    <col collapsed="false" hidden="false" max="31" min="31" style="0" width="16.3375796178344"/>
    <col collapsed="false" hidden="false" max="43" min="32" style="0" width="8.5031847133758"/>
    <col collapsed="false" hidden="true" max="65" min="44" style="0" width="0"/>
    <col collapsed="false" hidden="false" max="1025" min="66" style="0" width="8.5031847133758"/>
  </cols>
  <sheetData>
    <row r="1" customFormat="false" ht="12.8" hidden="false" customHeight="false" outlineLevel="0" collapsed="false">
      <c r="A1" s="99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95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83</v>
      </c>
    </row>
    <row r="4" customFormat="false" ht="24.95" hidden="false" customHeight="true" outlineLevel="0" collapsed="false">
      <c r="B4" s="6"/>
      <c r="D4" s="7" t="s">
        <v>96</v>
      </c>
      <c r="L4" s="6"/>
      <c r="M4" s="100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3" t="s">
        <v>13</v>
      </c>
      <c r="L6" s="6"/>
    </row>
    <row r="7" customFormat="false" ht="25.5" hidden="false" customHeight="true" outlineLevel="0" collapsed="false">
      <c r="B7" s="6"/>
      <c r="E7" s="101" t="str">
        <f aca="false">'Rekapitulace stavby'!K6</f>
        <v>PD - Technická a dopravní  infrastruktura pro 36 RD Ježník III - nádrž A</v>
      </c>
      <c r="F7" s="101"/>
      <c r="G7" s="101"/>
      <c r="H7" s="101"/>
      <c r="L7" s="6"/>
    </row>
    <row r="8" s="22" customFormat="true" ht="12" hidden="false" customHeight="true" outlineLevel="0" collapsed="false">
      <c r="A8" s="17"/>
      <c r="B8" s="18"/>
      <c r="C8" s="17"/>
      <c r="D8" s="13" t="s">
        <v>97</v>
      </c>
      <c r="E8" s="17"/>
      <c r="F8" s="17"/>
      <c r="G8" s="17"/>
      <c r="H8" s="17"/>
      <c r="I8" s="17"/>
      <c r="J8" s="17"/>
      <c r="K8" s="17"/>
      <c r="L8" s="34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="22" customFormat="true" ht="16.5" hidden="false" customHeight="true" outlineLevel="0" collapsed="false">
      <c r="A9" s="17"/>
      <c r="B9" s="18"/>
      <c r="C9" s="17"/>
      <c r="D9" s="17"/>
      <c r="E9" s="48" t="s">
        <v>589</v>
      </c>
      <c r="F9" s="48"/>
      <c r="G9" s="48"/>
      <c r="H9" s="48"/>
      <c r="I9" s="17"/>
      <c r="J9" s="17"/>
      <c r="K9" s="17"/>
      <c r="L9" s="34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="22" customFormat="true" ht="12.8" hidden="false" customHeight="false" outlineLevel="0" collapsed="false">
      <c r="A10" s="17"/>
      <c r="B10" s="18"/>
      <c r="C10" s="17"/>
      <c r="D10" s="17"/>
      <c r="E10" s="17"/>
      <c r="F10" s="17"/>
      <c r="G10" s="17"/>
      <c r="H10" s="17"/>
      <c r="I10" s="17"/>
      <c r="J10" s="17"/>
      <c r="K10" s="17"/>
      <c r="L10" s="34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customFormat="false" ht="12" hidden="false" customHeight="true" outlineLevel="0" collapsed="false">
      <c r="A11" s="17"/>
      <c r="B11" s="18"/>
      <c r="C11" s="17"/>
      <c r="D11" s="13" t="s">
        <v>15</v>
      </c>
      <c r="E11" s="17"/>
      <c r="F11" s="14"/>
      <c r="G11" s="17"/>
      <c r="H11" s="17"/>
      <c r="I11" s="13" t="s">
        <v>16</v>
      </c>
      <c r="J11" s="14"/>
      <c r="K11" s="17"/>
      <c r="L11" s="34"/>
      <c r="M11" s="22"/>
      <c r="N11" s="22"/>
      <c r="O11" s="22"/>
      <c r="P11" s="22"/>
      <c r="Q11" s="22"/>
      <c r="R11" s="22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customFormat="false" ht="12" hidden="false" customHeight="true" outlineLevel="0" collapsed="false">
      <c r="A12" s="17"/>
      <c r="B12" s="18"/>
      <c r="C12" s="17"/>
      <c r="D12" s="13" t="s">
        <v>17</v>
      </c>
      <c r="E12" s="17"/>
      <c r="F12" s="14" t="s">
        <v>18</v>
      </c>
      <c r="G12" s="17"/>
      <c r="H12" s="17"/>
      <c r="I12" s="13" t="s">
        <v>19</v>
      </c>
      <c r="J12" s="102" t="str">
        <f aca="false">'Rekapitulace stavby'!AN8</f>
        <v>24. 4. 2020</v>
      </c>
      <c r="K12" s="17"/>
      <c r="L12" s="34"/>
      <c r="M12" s="22"/>
      <c r="N12" s="22"/>
      <c r="O12" s="22"/>
      <c r="P12" s="22"/>
      <c r="Q12" s="22"/>
      <c r="R12" s="22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customFormat="false" ht="10.8" hidden="false" customHeight="true" outlineLevel="0" collapsed="false">
      <c r="A13" s="17"/>
      <c r="B13" s="18"/>
      <c r="C13" s="17"/>
      <c r="D13" s="17"/>
      <c r="E13" s="17"/>
      <c r="F13" s="17"/>
      <c r="G13" s="17"/>
      <c r="H13" s="17"/>
      <c r="I13" s="17"/>
      <c r="J13" s="17"/>
      <c r="K13" s="17"/>
      <c r="L13" s="34"/>
      <c r="M13" s="22"/>
      <c r="N13" s="22"/>
      <c r="O13" s="22"/>
      <c r="P13" s="22"/>
      <c r="Q13" s="22"/>
      <c r="R13" s="22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customFormat="false" ht="12" hidden="false" customHeight="true" outlineLevel="0" collapsed="false">
      <c r="A14" s="17"/>
      <c r="B14" s="18"/>
      <c r="C14" s="17"/>
      <c r="D14" s="13" t="s">
        <v>21</v>
      </c>
      <c r="E14" s="17"/>
      <c r="F14" s="17"/>
      <c r="G14" s="17"/>
      <c r="H14" s="17"/>
      <c r="I14" s="13" t="s">
        <v>22</v>
      </c>
      <c r="J14" s="14"/>
      <c r="K14" s="17"/>
      <c r="L14" s="34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customFormat="false" ht="18" hidden="false" customHeight="true" outlineLevel="0" collapsed="false">
      <c r="A15" s="17"/>
      <c r="B15" s="18"/>
      <c r="C15" s="17"/>
      <c r="D15" s="17"/>
      <c r="E15" s="14" t="s">
        <v>23</v>
      </c>
      <c r="F15" s="17"/>
      <c r="G15" s="17"/>
      <c r="H15" s="17"/>
      <c r="I15" s="13" t="s">
        <v>24</v>
      </c>
      <c r="J15" s="14"/>
      <c r="K15" s="17"/>
      <c r="L15" s="34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customFormat="false" ht="6.95" hidden="false" customHeight="true" outlineLevel="0" collapsed="false">
      <c r="A16" s="17"/>
      <c r="B16" s="18"/>
      <c r="C16" s="17"/>
      <c r="D16" s="17"/>
      <c r="E16" s="17"/>
      <c r="F16" s="17"/>
      <c r="G16" s="17"/>
      <c r="H16" s="17"/>
      <c r="I16" s="17"/>
      <c r="J16" s="17"/>
      <c r="K16" s="17"/>
      <c r="L16" s="34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customFormat="false" ht="12" hidden="false" customHeight="true" outlineLevel="0" collapsed="false">
      <c r="A17" s="17"/>
      <c r="B17" s="18"/>
      <c r="C17" s="17"/>
      <c r="D17" s="13" t="s">
        <v>25</v>
      </c>
      <c r="E17" s="17"/>
      <c r="F17" s="17"/>
      <c r="G17" s="17"/>
      <c r="H17" s="17"/>
      <c r="I17" s="13" t="s">
        <v>22</v>
      </c>
      <c r="J17" s="14" t="n">
        <f aca="false">'Rekapitulace stavby'!AN13</f>
        <v>0</v>
      </c>
      <c r="K17" s="17"/>
      <c r="L17" s="34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customFormat="false" ht="18" hidden="false" customHeight="true" outlineLevel="0" collapsed="false">
      <c r="A18" s="17"/>
      <c r="B18" s="18"/>
      <c r="C18" s="17"/>
      <c r="D18" s="17"/>
      <c r="E18" s="10" t="str">
        <f aca="false">'Rekapitulace stavby'!E14</f>
        <v> </v>
      </c>
      <c r="F18" s="10"/>
      <c r="G18" s="10"/>
      <c r="H18" s="10"/>
      <c r="I18" s="13" t="s">
        <v>24</v>
      </c>
      <c r="J18" s="14" t="n">
        <f aca="false">'Rekapitulace stavby'!AN14</f>
        <v>0</v>
      </c>
      <c r="K18" s="17"/>
      <c r="L18" s="34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customFormat="false" ht="6.95" hidden="false" customHeight="true" outlineLevel="0" collapsed="false">
      <c r="A19" s="17"/>
      <c r="B19" s="18"/>
      <c r="C19" s="17"/>
      <c r="D19" s="17"/>
      <c r="E19" s="17"/>
      <c r="F19" s="17"/>
      <c r="G19" s="17"/>
      <c r="H19" s="17"/>
      <c r="I19" s="17"/>
      <c r="J19" s="17"/>
      <c r="K19" s="17"/>
      <c r="L19" s="34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customFormat="false" ht="12" hidden="false" customHeight="true" outlineLevel="0" collapsed="false">
      <c r="A20" s="17"/>
      <c r="B20" s="18"/>
      <c r="C20" s="17"/>
      <c r="D20" s="13" t="s">
        <v>27</v>
      </c>
      <c r="E20" s="17"/>
      <c r="F20" s="17"/>
      <c r="G20" s="17"/>
      <c r="H20" s="17"/>
      <c r="I20" s="13" t="s">
        <v>22</v>
      </c>
      <c r="J20" s="14"/>
      <c r="K20" s="17"/>
      <c r="L20" s="34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customFormat="false" ht="18" hidden="false" customHeight="true" outlineLevel="0" collapsed="false">
      <c r="A21" s="17"/>
      <c r="B21" s="18"/>
      <c r="C21" s="17"/>
      <c r="D21" s="17"/>
      <c r="E21" s="14" t="s">
        <v>28</v>
      </c>
      <c r="F21" s="17"/>
      <c r="G21" s="17"/>
      <c r="H21" s="17"/>
      <c r="I21" s="13" t="s">
        <v>24</v>
      </c>
      <c r="J21" s="14"/>
      <c r="K21" s="17"/>
      <c r="L21" s="34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customFormat="false" ht="6.95" hidden="false" customHeight="true" outlineLevel="0" collapsed="false">
      <c r="A22" s="17"/>
      <c r="B22" s="18"/>
      <c r="C22" s="17"/>
      <c r="D22" s="17"/>
      <c r="E22" s="17"/>
      <c r="F22" s="17"/>
      <c r="G22" s="17"/>
      <c r="H22" s="17"/>
      <c r="I22" s="17"/>
      <c r="J22" s="17"/>
      <c r="K22" s="17"/>
      <c r="L22" s="34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customFormat="false" ht="12" hidden="false" customHeight="true" outlineLevel="0" collapsed="false">
      <c r="A23" s="17"/>
      <c r="B23" s="18"/>
      <c r="C23" s="17"/>
      <c r="D23" s="13" t="s">
        <v>30</v>
      </c>
      <c r="E23" s="17"/>
      <c r="F23" s="17"/>
      <c r="G23" s="17"/>
      <c r="H23" s="17"/>
      <c r="I23" s="13" t="s">
        <v>22</v>
      </c>
      <c r="J23" s="14"/>
      <c r="K23" s="17"/>
      <c r="L23" s="34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customFormat="false" ht="18" hidden="false" customHeight="true" outlineLevel="0" collapsed="false">
      <c r="A24" s="17"/>
      <c r="B24" s="18"/>
      <c r="C24" s="17"/>
      <c r="D24" s="17"/>
      <c r="E24" s="14" t="s">
        <v>31</v>
      </c>
      <c r="F24" s="17"/>
      <c r="G24" s="17"/>
      <c r="H24" s="17"/>
      <c r="I24" s="13" t="s">
        <v>24</v>
      </c>
      <c r="J24" s="14"/>
      <c r="K24" s="17"/>
      <c r="L24" s="34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customFormat="false" ht="6.95" hidden="false" customHeight="true" outlineLevel="0" collapsed="false">
      <c r="A25" s="17"/>
      <c r="B25" s="18"/>
      <c r="C25" s="17"/>
      <c r="D25" s="17"/>
      <c r="E25" s="17"/>
      <c r="F25" s="17"/>
      <c r="G25" s="17"/>
      <c r="H25" s="17"/>
      <c r="I25" s="17"/>
      <c r="J25" s="17"/>
      <c r="K25" s="17"/>
      <c r="L25" s="34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customFormat="false" ht="12" hidden="false" customHeight="true" outlineLevel="0" collapsed="false">
      <c r="A26" s="17"/>
      <c r="B26" s="18"/>
      <c r="C26" s="17"/>
      <c r="D26" s="13" t="s">
        <v>32</v>
      </c>
      <c r="E26" s="17"/>
      <c r="F26" s="17"/>
      <c r="G26" s="17"/>
      <c r="H26" s="17"/>
      <c r="I26" s="17"/>
      <c r="J26" s="17"/>
      <c r="K26" s="17"/>
      <c r="L26" s="34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="106" customFormat="true" ht="16.5" hidden="false" customHeight="true" outlineLevel="0" collapsed="false">
      <c r="A27" s="103"/>
      <c r="B27" s="104"/>
      <c r="C27" s="103"/>
      <c r="D27" s="103"/>
      <c r="E27" s="15"/>
      <c r="F27" s="15"/>
      <c r="G27" s="15"/>
      <c r="H27" s="15"/>
      <c r="I27" s="103"/>
      <c r="J27" s="103"/>
      <c r="K27" s="103"/>
      <c r="L27" s="105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</row>
    <row r="28" s="22" customFormat="true" ht="6.95" hidden="false" customHeight="true" outlineLevel="0" collapsed="false">
      <c r="A28" s="17"/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34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customFormat="false" ht="6.95" hidden="false" customHeight="true" outlineLevel="0" collapsed="false">
      <c r="A29" s="17"/>
      <c r="B29" s="18"/>
      <c r="C29" s="17"/>
      <c r="D29" s="67"/>
      <c r="E29" s="67"/>
      <c r="F29" s="67"/>
      <c r="G29" s="67"/>
      <c r="H29" s="67"/>
      <c r="I29" s="67"/>
      <c r="J29" s="67"/>
      <c r="K29" s="67"/>
      <c r="L29" s="34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customFormat="false" ht="25.45" hidden="false" customHeight="true" outlineLevel="0" collapsed="false">
      <c r="A30" s="17"/>
      <c r="B30" s="18"/>
      <c r="C30" s="17"/>
      <c r="D30" s="107" t="s">
        <v>33</v>
      </c>
      <c r="E30" s="17"/>
      <c r="F30" s="17"/>
      <c r="G30" s="17"/>
      <c r="H30" s="17"/>
      <c r="I30" s="17"/>
      <c r="J30" s="108" t="n">
        <f aca="false">ROUND(J117, 2)</f>
        <v>77000</v>
      </c>
      <c r="K30" s="17"/>
      <c r="L30" s="34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customFormat="false" ht="6.95" hidden="false" customHeight="true" outlineLevel="0" collapsed="false">
      <c r="A31" s="17"/>
      <c r="B31" s="18"/>
      <c r="C31" s="17"/>
      <c r="D31" s="67"/>
      <c r="E31" s="67"/>
      <c r="F31" s="67"/>
      <c r="G31" s="67"/>
      <c r="H31" s="67"/>
      <c r="I31" s="67"/>
      <c r="J31" s="67"/>
      <c r="K31" s="67"/>
      <c r="L31" s="34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customFormat="false" ht="14.4" hidden="false" customHeight="true" outlineLevel="0" collapsed="false">
      <c r="A32" s="17"/>
      <c r="B32" s="18"/>
      <c r="C32" s="17"/>
      <c r="D32" s="17"/>
      <c r="E32" s="17"/>
      <c r="F32" s="109" t="s">
        <v>35</v>
      </c>
      <c r="G32" s="17"/>
      <c r="H32" s="17"/>
      <c r="I32" s="109" t="s">
        <v>34</v>
      </c>
      <c r="J32" s="109" t="s">
        <v>36</v>
      </c>
      <c r="K32" s="17"/>
      <c r="L32" s="34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customFormat="false" ht="14.4" hidden="false" customHeight="true" outlineLevel="0" collapsed="false">
      <c r="A33" s="17"/>
      <c r="B33" s="18"/>
      <c r="C33" s="17"/>
      <c r="D33" s="110" t="s">
        <v>37</v>
      </c>
      <c r="E33" s="13" t="s">
        <v>38</v>
      </c>
      <c r="F33" s="111" t="n">
        <f aca="false">ROUND((SUM(BE117:BE131)),  2)</f>
        <v>77000</v>
      </c>
      <c r="G33" s="17"/>
      <c r="H33" s="17"/>
      <c r="I33" s="112" t="n">
        <v>0.21</v>
      </c>
      <c r="J33" s="111" t="n">
        <f aca="false">ROUND(((SUM(BE117:BE131))*I33),  2)</f>
        <v>16170</v>
      </c>
      <c r="K33" s="17"/>
      <c r="L33" s="34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customFormat="false" ht="14.4" hidden="false" customHeight="true" outlineLevel="0" collapsed="false">
      <c r="A34" s="17"/>
      <c r="B34" s="18"/>
      <c r="C34" s="17"/>
      <c r="D34" s="17"/>
      <c r="E34" s="13" t="s">
        <v>39</v>
      </c>
      <c r="F34" s="111" t="n">
        <f aca="false">ROUND((SUM(BF117:BF131)),  2)</f>
        <v>0</v>
      </c>
      <c r="G34" s="17"/>
      <c r="H34" s="17"/>
      <c r="I34" s="112" t="n">
        <v>0.15</v>
      </c>
      <c r="J34" s="111" t="n">
        <f aca="false">ROUND(((SUM(BF117:BF131))*I34),  2)</f>
        <v>0</v>
      </c>
      <c r="K34" s="17"/>
      <c r="L34" s="34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customFormat="false" ht="14.4" hidden="true" customHeight="true" outlineLevel="0" collapsed="false">
      <c r="A35" s="17"/>
      <c r="B35" s="18"/>
      <c r="C35" s="17"/>
      <c r="D35" s="17"/>
      <c r="E35" s="13" t="s">
        <v>40</v>
      </c>
      <c r="F35" s="111" t="n">
        <f aca="false">ROUND((SUM(BG117:BG131)),  2)</f>
        <v>0</v>
      </c>
      <c r="G35" s="17"/>
      <c r="H35" s="17"/>
      <c r="I35" s="112" t="n">
        <v>0.21</v>
      </c>
      <c r="J35" s="111" t="n">
        <f aca="false">0</f>
        <v>0</v>
      </c>
      <c r="K35" s="17"/>
      <c r="L35" s="34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customFormat="false" ht="14.4" hidden="true" customHeight="true" outlineLevel="0" collapsed="false">
      <c r="A36" s="17"/>
      <c r="B36" s="18"/>
      <c r="C36" s="17"/>
      <c r="D36" s="17"/>
      <c r="E36" s="13" t="s">
        <v>41</v>
      </c>
      <c r="F36" s="111" t="n">
        <f aca="false">ROUND((SUM(BH117:BH131)),  2)</f>
        <v>0</v>
      </c>
      <c r="G36" s="17"/>
      <c r="H36" s="17"/>
      <c r="I36" s="112" t="n">
        <v>0.15</v>
      </c>
      <c r="J36" s="111" t="n">
        <f aca="false">0</f>
        <v>0</v>
      </c>
      <c r="K36" s="17"/>
      <c r="L36" s="34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customFormat="false" ht="14.4" hidden="true" customHeight="true" outlineLevel="0" collapsed="false">
      <c r="A37" s="17"/>
      <c r="B37" s="18"/>
      <c r="C37" s="17"/>
      <c r="D37" s="17"/>
      <c r="E37" s="13" t="s">
        <v>42</v>
      </c>
      <c r="F37" s="111" t="n">
        <f aca="false">ROUND((SUM(BI117:BI131)),  2)</f>
        <v>0</v>
      </c>
      <c r="G37" s="17"/>
      <c r="H37" s="17"/>
      <c r="I37" s="112" t="n">
        <v>0</v>
      </c>
      <c r="J37" s="111" t="n">
        <f aca="false">0</f>
        <v>0</v>
      </c>
      <c r="K37" s="17"/>
      <c r="L37" s="34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customFormat="false" ht="6.95" hidden="false" customHeight="true" outlineLevel="0" collapsed="false">
      <c r="A38" s="17"/>
      <c r="B38" s="18"/>
      <c r="C38" s="17"/>
      <c r="D38" s="17"/>
      <c r="E38" s="17"/>
      <c r="F38" s="17"/>
      <c r="G38" s="17"/>
      <c r="H38" s="17"/>
      <c r="I38" s="17"/>
      <c r="J38" s="17"/>
      <c r="K38" s="17"/>
      <c r="L38" s="34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customFormat="false" ht="25.45" hidden="false" customHeight="true" outlineLevel="0" collapsed="false">
      <c r="A39" s="17"/>
      <c r="B39" s="18"/>
      <c r="C39" s="113"/>
      <c r="D39" s="114" t="s">
        <v>43</v>
      </c>
      <c r="E39" s="58"/>
      <c r="F39" s="58"/>
      <c r="G39" s="115" t="s">
        <v>44</v>
      </c>
      <c r="H39" s="116" t="s">
        <v>45</v>
      </c>
      <c r="I39" s="58"/>
      <c r="J39" s="117" t="n">
        <f aca="false">SUM(J30:J37)</f>
        <v>93170</v>
      </c>
      <c r="K39" s="118"/>
      <c r="L39" s="34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customFormat="false" ht="14.4" hidden="false" customHeight="true" outlineLevel="0" collapsed="false">
      <c r="A40" s="17"/>
      <c r="B40" s="18"/>
      <c r="C40" s="17"/>
      <c r="D40" s="17"/>
      <c r="E40" s="17"/>
      <c r="F40" s="17"/>
      <c r="G40" s="17"/>
      <c r="H40" s="17"/>
      <c r="I40" s="17"/>
      <c r="J40" s="17"/>
      <c r="K40" s="17"/>
      <c r="L40" s="34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2" customFormat="true" ht="14.4" hidden="false" customHeight="true" outlineLevel="0" collapsed="false">
      <c r="B50" s="34"/>
      <c r="D50" s="35" t="s">
        <v>46</v>
      </c>
      <c r="E50" s="36"/>
      <c r="F50" s="36"/>
      <c r="G50" s="35" t="s">
        <v>47</v>
      </c>
      <c r="H50" s="36"/>
      <c r="I50" s="36"/>
      <c r="J50" s="36"/>
      <c r="K50" s="36"/>
      <c r="L50" s="34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2" customFormat="true" ht="12.8" hidden="false" customHeight="false" outlineLevel="0" collapsed="false">
      <c r="A61" s="17"/>
      <c r="B61" s="18"/>
      <c r="C61" s="17"/>
      <c r="D61" s="37" t="s">
        <v>48</v>
      </c>
      <c r="E61" s="20"/>
      <c r="F61" s="119" t="s">
        <v>49</v>
      </c>
      <c r="G61" s="37" t="s">
        <v>48</v>
      </c>
      <c r="H61" s="20"/>
      <c r="I61" s="20"/>
      <c r="J61" s="120" t="s">
        <v>49</v>
      </c>
      <c r="K61" s="20"/>
      <c r="L61" s="34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2" customFormat="true" ht="12.8" hidden="false" customHeight="false" outlineLevel="0" collapsed="false">
      <c r="A65" s="17"/>
      <c r="B65" s="18"/>
      <c r="C65" s="17"/>
      <c r="D65" s="35" t="s">
        <v>50</v>
      </c>
      <c r="E65" s="38"/>
      <c r="F65" s="38"/>
      <c r="G65" s="35" t="s">
        <v>51</v>
      </c>
      <c r="H65" s="38"/>
      <c r="I65" s="38"/>
      <c r="J65" s="38"/>
      <c r="K65" s="38"/>
      <c r="L65" s="34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2" customFormat="true" ht="12.8" hidden="false" customHeight="false" outlineLevel="0" collapsed="false">
      <c r="A76" s="17"/>
      <c r="B76" s="18"/>
      <c r="C76" s="17"/>
      <c r="D76" s="37" t="s">
        <v>48</v>
      </c>
      <c r="E76" s="20"/>
      <c r="F76" s="119" t="s">
        <v>49</v>
      </c>
      <c r="G76" s="37" t="s">
        <v>48</v>
      </c>
      <c r="H76" s="20"/>
      <c r="I76" s="20"/>
      <c r="J76" s="120" t="s">
        <v>49</v>
      </c>
      <c r="K76" s="20"/>
      <c r="L76" s="34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customFormat="false" ht="14.4" hidden="false" customHeight="true" outlineLevel="0" collapsed="false">
      <c r="A77" s="17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34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1" s="22" customFormat="true" ht="6.95" hidden="false" customHeight="true" outlineLevel="0" collapsed="false">
      <c r="A81" s="17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34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customFormat="false" ht="24.95" hidden="false" customHeight="true" outlineLevel="0" collapsed="false">
      <c r="A82" s="17"/>
      <c r="B82" s="18"/>
      <c r="C82" s="7" t="s">
        <v>99</v>
      </c>
      <c r="D82" s="17"/>
      <c r="E82" s="17"/>
      <c r="F82" s="17"/>
      <c r="G82" s="17"/>
      <c r="H82" s="17"/>
      <c r="I82" s="17"/>
      <c r="J82" s="17"/>
      <c r="K82" s="17"/>
      <c r="L82" s="34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customFormat="false" ht="6.95" hidden="false" customHeight="true" outlineLevel="0" collapsed="false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34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customFormat="false" ht="12" hidden="false" customHeight="true" outlineLevel="0" collapsed="false">
      <c r="A84" s="17"/>
      <c r="B84" s="18"/>
      <c r="C84" s="13" t="s">
        <v>13</v>
      </c>
      <c r="D84" s="17"/>
      <c r="E84" s="17"/>
      <c r="F84" s="17"/>
      <c r="G84" s="17"/>
      <c r="H84" s="17"/>
      <c r="I84" s="17"/>
      <c r="J84" s="17"/>
      <c r="K84" s="17"/>
      <c r="L84" s="34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customFormat="false" ht="25.5" hidden="false" customHeight="true" outlineLevel="0" collapsed="false">
      <c r="A85" s="17"/>
      <c r="B85" s="18"/>
      <c r="C85" s="17"/>
      <c r="D85" s="17"/>
      <c r="E85" s="101" t="str">
        <f aca="false">E7</f>
        <v>PD - Technická a dopravní  infrastruktura pro 36 RD Ježník III - nádrž A</v>
      </c>
      <c r="F85" s="101"/>
      <c r="G85" s="101"/>
      <c r="H85" s="101"/>
      <c r="I85" s="17"/>
      <c r="J85" s="17"/>
      <c r="K85" s="17"/>
      <c r="L85" s="34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customFormat="false" ht="12" hidden="false" customHeight="true" outlineLevel="0" collapsed="false">
      <c r="A86" s="17"/>
      <c r="B86" s="18"/>
      <c r="C86" s="13" t="s">
        <v>97</v>
      </c>
      <c r="D86" s="17"/>
      <c r="E86" s="17"/>
      <c r="F86" s="17"/>
      <c r="G86" s="17"/>
      <c r="H86" s="17"/>
      <c r="I86" s="17"/>
      <c r="J86" s="17"/>
      <c r="K86" s="17"/>
      <c r="L86" s="34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customFormat="false" ht="16.5" hidden="false" customHeight="true" outlineLevel="0" collapsed="false">
      <c r="A87" s="17"/>
      <c r="B87" s="18"/>
      <c r="C87" s="17"/>
      <c r="D87" s="17"/>
      <c r="E87" s="48" t="str">
        <f aca="false">E9</f>
        <v>045972_VRN - VRN_Vedlejší rozpočtové náklady</v>
      </c>
      <c r="F87" s="48"/>
      <c r="G87" s="48"/>
      <c r="H87" s="48"/>
      <c r="I87" s="17"/>
      <c r="J87" s="17"/>
      <c r="K87" s="17"/>
      <c r="L87" s="34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customFormat="false" ht="6.95" hidden="false" customHeight="true" outlineLevel="0" collapsed="false">
      <c r="A88" s="17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34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customFormat="false" ht="12" hidden="false" customHeight="true" outlineLevel="0" collapsed="false">
      <c r="A89" s="17"/>
      <c r="B89" s="18"/>
      <c r="C89" s="13" t="s">
        <v>17</v>
      </c>
      <c r="D89" s="17"/>
      <c r="E89" s="17"/>
      <c r="F89" s="14" t="str">
        <f aca="false">F12</f>
        <v>Krnov</v>
      </c>
      <c r="G89" s="17"/>
      <c r="H89" s="17"/>
      <c r="I89" s="13" t="s">
        <v>19</v>
      </c>
      <c r="J89" s="102" t="str">
        <f aca="false">IF(J12="","",J12)</f>
        <v>24. 4. 2020</v>
      </c>
      <c r="K89" s="17"/>
      <c r="L89" s="34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customFormat="false" ht="6.95" hidden="false" customHeight="true" outlineLevel="0" collapsed="false">
      <c r="A90" s="17"/>
      <c r="B90" s="18"/>
      <c r="C90" s="17"/>
      <c r="D90" s="17"/>
      <c r="E90" s="17"/>
      <c r="F90" s="17"/>
      <c r="G90" s="17"/>
      <c r="H90" s="17"/>
      <c r="I90" s="17"/>
      <c r="J90" s="17"/>
      <c r="K90" s="17"/>
      <c r="L90" s="34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customFormat="false" ht="27.9" hidden="false" customHeight="true" outlineLevel="0" collapsed="false">
      <c r="A91" s="17"/>
      <c r="B91" s="18"/>
      <c r="C91" s="13" t="s">
        <v>21</v>
      </c>
      <c r="D91" s="17"/>
      <c r="E91" s="17"/>
      <c r="F91" s="14" t="str">
        <f aca="false">E15</f>
        <v>Město Krnov</v>
      </c>
      <c r="G91" s="17"/>
      <c r="H91" s="17"/>
      <c r="I91" s="13" t="s">
        <v>27</v>
      </c>
      <c r="J91" s="121" t="str">
        <f aca="false">E21</f>
        <v>Lesprojekt Krnov, s.r.o.</v>
      </c>
      <c r="K91" s="17"/>
      <c r="L91" s="34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customFormat="false" ht="27.9" hidden="false" customHeight="true" outlineLevel="0" collapsed="false">
      <c r="A92" s="17"/>
      <c r="B92" s="18"/>
      <c r="C92" s="13" t="s">
        <v>25</v>
      </c>
      <c r="D92" s="17"/>
      <c r="E92" s="17"/>
      <c r="F92" s="14" t="str">
        <f aca="false">IF(E18="","",E18)</f>
        <v> </v>
      </c>
      <c r="G92" s="17"/>
      <c r="H92" s="17"/>
      <c r="I92" s="13" t="s">
        <v>30</v>
      </c>
      <c r="J92" s="121" t="str">
        <f aca="false">E24</f>
        <v>Ing. Vlasta Horáková</v>
      </c>
      <c r="K92" s="17"/>
      <c r="L92" s="34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customFormat="false" ht="10.3" hidden="false" customHeight="true" outlineLevel="0" collapsed="false">
      <c r="A93" s="17"/>
      <c r="B93" s="18"/>
      <c r="C93" s="17"/>
      <c r="D93" s="17"/>
      <c r="E93" s="17"/>
      <c r="F93" s="17"/>
      <c r="G93" s="17"/>
      <c r="H93" s="17"/>
      <c r="I93" s="17"/>
      <c r="J93" s="17"/>
      <c r="K93" s="17"/>
      <c r="L93" s="34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customFormat="false" ht="29.3" hidden="false" customHeight="true" outlineLevel="0" collapsed="false">
      <c r="A94" s="17"/>
      <c r="B94" s="18"/>
      <c r="C94" s="122" t="s">
        <v>100</v>
      </c>
      <c r="D94" s="113"/>
      <c r="E94" s="113"/>
      <c r="F94" s="113"/>
      <c r="G94" s="113"/>
      <c r="H94" s="113"/>
      <c r="I94" s="113"/>
      <c r="J94" s="123" t="s">
        <v>101</v>
      </c>
      <c r="K94" s="113"/>
      <c r="L94" s="34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customFormat="false" ht="10.3" hidden="false" customHeight="true" outlineLevel="0" collapsed="false">
      <c r="A95" s="17"/>
      <c r="B95" s="18"/>
      <c r="C95" s="17"/>
      <c r="D95" s="17"/>
      <c r="E95" s="17"/>
      <c r="F95" s="17"/>
      <c r="G95" s="17"/>
      <c r="H95" s="17"/>
      <c r="I95" s="17"/>
      <c r="J95" s="17"/>
      <c r="K95" s="17"/>
      <c r="L95" s="34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</row>
    <row r="96" customFormat="false" ht="22.8" hidden="false" customHeight="true" outlineLevel="0" collapsed="false">
      <c r="A96" s="17"/>
      <c r="B96" s="18"/>
      <c r="C96" s="124" t="s">
        <v>102</v>
      </c>
      <c r="D96" s="17"/>
      <c r="E96" s="17"/>
      <c r="F96" s="17"/>
      <c r="G96" s="17"/>
      <c r="H96" s="17"/>
      <c r="I96" s="17"/>
      <c r="J96" s="108" t="n">
        <f aca="false">J117</f>
        <v>77000</v>
      </c>
      <c r="K96" s="17"/>
      <c r="L96" s="34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U96" s="3" t="s">
        <v>103</v>
      </c>
    </row>
    <row r="97" s="125" customFormat="true" ht="24.95" hidden="false" customHeight="true" outlineLevel="0" collapsed="false">
      <c r="B97" s="126"/>
      <c r="D97" s="127" t="s">
        <v>590</v>
      </c>
      <c r="E97" s="128"/>
      <c r="F97" s="128"/>
      <c r="G97" s="128"/>
      <c r="H97" s="128"/>
      <c r="I97" s="128"/>
      <c r="J97" s="129" t="n">
        <f aca="false">J118</f>
        <v>77000</v>
      </c>
      <c r="L97" s="126"/>
    </row>
    <row r="98" s="22" customFormat="true" ht="21.85" hidden="false" customHeight="true" outlineLevel="0" collapsed="false">
      <c r="A98" s="17"/>
      <c r="B98" s="18"/>
      <c r="C98" s="17"/>
      <c r="D98" s="17"/>
      <c r="E98" s="17"/>
      <c r="F98" s="17"/>
      <c r="G98" s="17"/>
      <c r="H98" s="17"/>
      <c r="I98" s="17"/>
      <c r="J98" s="17"/>
      <c r="K98" s="17"/>
      <c r="L98" s="34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</row>
    <row r="99" customFormat="false" ht="6.95" hidden="false" customHeight="true" outlineLevel="0" collapsed="false">
      <c r="A99" s="17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34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</row>
    <row r="103" s="22" customFormat="true" ht="6.95" hidden="false" customHeight="true" outlineLevel="0" collapsed="false">
      <c r="A103" s="17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4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</row>
    <row r="104" customFormat="false" ht="24.95" hidden="false" customHeight="true" outlineLevel="0" collapsed="false">
      <c r="A104" s="17"/>
      <c r="B104" s="18"/>
      <c r="C104" s="7" t="s">
        <v>106</v>
      </c>
      <c r="D104" s="17"/>
      <c r="E104" s="17"/>
      <c r="F104" s="17"/>
      <c r="G104" s="17"/>
      <c r="H104" s="17"/>
      <c r="I104" s="17"/>
      <c r="J104" s="17"/>
      <c r="K104" s="17"/>
      <c r="L104" s="34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</row>
    <row r="105" customFormat="false" ht="6.95" hidden="false" customHeight="true" outlineLevel="0" collapsed="false">
      <c r="A105" s="17"/>
      <c r="B105" s="18"/>
      <c r="C105" s="17"/>
      <c r="D105" s="17"/>
      <c r="E105" s="17"/>
      <c r="F105" s="17"/>
      <c r="G105" s="17"/>
      <c r="H105" s="17"/>
      <c r="I105" s="17"/>
      <c r="J105" s="17"/>
      <c r="K105" s="17"/>
      <c r="L105" s="34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</row>
    <row r="106" customFormat="false" ht="12" hidden="false" customHeight="true" outlineLevel="0" collapsed="false">
      <c r="A106" s="17"/>
      <c r="B106" s="18"/>
      <c r="C106" s="13" t="s">
        <v>13</v>
      </c>
      <c r="D106" s="17"/>
      <c r="E106" s="17"/>
      <c r="F106" s="17"/>
      <c r="G106" s="17"/>
      <c r="H106" s="17"/>
      <c r="I106" s="17"/>
      <c r="J106" s="17"/>
      <c r="K106" s="17"/>
      <c r="L106" s="34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</row>
    <row r="107" customFormat="false" ht="25.5" hidden="false" customHeight="true" outlineLevel="0" collapsed="false">
      <c r="A107" s="17"/>
      <c r="B107" s="18"/>
      <c r="C107" s="17"/>
      <c r="D107" s="17"/>
      <c r="E107" s="101" t="str">
        <f aca="false">E7</f>
        <v>PD - Technická a dopravní  infrastruktura pro 36 RD Ježník III - nádrž A</v>
      </c>
      <c r="F107" s="101"/>
      <c r="G107" s="101"/>
      <c r="H107" s="101"/>
      <c r="I107" s="17"/>
      <c r="J107" s="17"/>
      <c r="K107" s="17"/>
      <c r="L107" s="34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</row>
    <row r="108" customFormat="false" ht="12" hidden="false" customHeight="true" outlineLevel="0" collapsed="false">
      <c r="A108" s="17"/>
      <c r="B108" s="18"/>
      <c r="C108" s="13" t="s">
        <v>97</v>
      </c>
      <c r="D108" s="17"/>
      <c r="E108" s="17"/>
      <c r="F108" s="17"/>
      <c r="G108" s="17"/>
      <c r="H108" s="17"/>
      <c r="I108" s="17"/>
      <c r="J108" s="17"/>
      <c r="K108" s="17"/>
      <c r="L108" s="34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</row>
    <row r="109" customFormat="false" ht="16.5" hidden="false" customHeight="true" outlineLevel="0" collapsed="false">
      <c r="A109" s="17"/>
      <c r="B109" s="18"/>
      <c r="C109" s="17"/>
      <c r="D109" s="17"/>
      <c r="E109" s="48" t="str">
        <f aca="false">E9</f>
        <v>045972_VRN - VRN_Vedlejší rozpočtové náklady</v>
      </c>
      <c r="F109" s="48"/>
      <c r="G109" s="48"/>
      <c r="H109" s="48"/>
      <c r="I109" s="17"/>
      <c r="J109" s="17"/>
      <c r="K109" s="17"/>
      <c r="L109" s="34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</row>
    <row r="110" customFormat="false" ht="6.95" hidden="false" customHeight="true" outlineLevel="0" collapsed="false">
      <c r="A110" s="17"/>
      <c r="B110" s="18"/>
      <c r="C110" s="17"/>
      <c r="D110" s="17"/>
      <c r="E110" s="17"/>
      <c r="F110" s="17"/>
      <c r="G110" s="17"/>
      <c r="H110" s="17"/>
      <c r="I110" s="17"/>
      <c r="J110" s="17"/>
      <c r="K110" s="17"/>
      <c r="L110" s="34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</row>
    <row r="111" customFormat="false" ht="12" hidden="false" customHeight="true" outlineLevel="0" collapsed="false">
      <c r="A111" s="17"/>
      <c r="B111" s="18"/>
      <c r="C111" s="13" t="s">
        <v>17</v>
      </c>
      <c r="D111" s="17"/>
      <c r="E111" s="17"/>
      <c r="F111" s="14" t="str">
        <f aca="false">F12</f>
        <v>Krnov</v>
      </c>
      <c r="G111" s="17"/>
      <c r="H111" s="17"/>
      <c r="I111" s="13" t="s">
        <v>19</v>
      </c>
      <c r="J111" s="102" t="str">
        <f aca="false">IF(J12="","",J12)</f>
        <v>24. 4. 2020</v>
      </c>
      <c r="K111" s="17"/>
      <c r="L111" s="34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</row>
    <row r="112" customFormat="false" ht="6.95" hidden="false" customHeight="true" outlineLevel="0" collapsed="false">
      <c r="A112" s="17"/>
      <c r="B112" s="18"/>
      <c r="C112" s="17"/>
      <c r="D112" s="17"/>
      <c r="E112" s="17"/>
      <c r="F112" s="17"/>
      <c r="G112" s="17"/>
      <c r="H112" s="17"/>
      <c r="I112" s="17"/>
      <c r="J112" s="17"/>
      <c r="K112" s="17"/>
      <c r="L112" s="34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</row>
    <row r="113" customFormat="false" ht="27.9" hidden="false" customHeight="true" outlineLevel="0" collapsed="false">
      <c r="A113" s="17"/>
      <c r="B113" s="18"/>
      <c r="C113" s="13" t="s">
        <v>21</v>
      </c>
      <c r="D113" s="17"/>
      <c r="E113" s="17"/>
      <c r="F113" s="14" t="str">
        <f aca="false">E15</f>
        <v>Město Krnov</v>
      </c>
      <c r="G113" s="17"/>
      <c r="H113" s="17"/>
      <c r="I113" s="13" t="s">
        <v>27</v>
      </c>
      <c r="J113" s="121" t="str">
        <f aca="false">E21</f>
        <v>Lesprojekt Krnov, s.r.o.</v>
      </c>
      <c r="K113" s="17"/>
      <c r="L113" s="34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</row>
    <row r="114" customFormat="false" ht="27.9" hidden="false" customHeight="true" outlineLevel="0" collapsed="false">
      <c r="A114" s="17"/>
      <c r="B114" s="18"/>
      <c r="C114" s="13" t="s">
        <v>25</v>
      </c>
      <c r="D114" s="17"/>
      <c r="E114" s="17"/>
      <c r="F114" s="14" t="str">
        <f aca="false">IF(E18="","",E18)</f>
        <v> </v>
      </c>
      <c r="G114" s="17"/>
      <c r="H114" s="17"/>
      <c r="I114" s="13" t="s">
        <v>30</v>
      </c>
      <c r="J114" s="121" t="str">
        <f aca="false">E24</f>
        <v>Ing. Vlasta Horáková</v>
      </c>
      <c r="K114" s="17"/>
      <c r="L114" s="34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</row>
    <row r="115" customFormat="false" ht="10.3" hidden="false" customHeight="true" outlineLevel="0" collapsed="false">
      <c r="A115" s="17"/>
      <c r="B115" s="18"/>
      <c r="C115" s="17"/>
      <c r="D115" s="17"/>
      <c r="E115" s="17"/>
      <c r="F115" s="17"/>
      <c r="G115" s="17"/>
      <c r="H115" s="17"/>
      <c r="I115" s="17"/>
      <c r="J115" s="17"/>
      <c r="K115" s="17"/>
      <c r="L115" s="34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</row>
    <row r="116" s="141" customFormat="true" ht="29.3" hidden="false" customHeight="true" outlineLevel="0" collapsed="false">
      <c r="A116" s="135"/>
      <c r="B116" s="136"/>
      <c r="C116" s="137" t="s">
        <v>107</v>
      </c>
      <c r="D116" s="138" t="s">
        <v>58</v>
      </c>
      <c r="E116" s="138" t="s">
        <v>54</v>
      </c>
      <c r="F116" s="138" t="s">
        <v>55</v>
      </c>
      <c r="G116" s="138" t="s">
        <v>108</v>
      </c>
      <c r="H116" s="138" t="s">
        <v>109</v>
      </c>
      <c r="I116" s="138" t="s">
        <v>110</v>
      </c>
      <c r="J116" s="138" t="s">
        <v>101</v>
      </c>
      <c r="K116" s="139" t="s">
        <v>111</v>
      </c>
      <c r="L116" s="140"/>
      <c r="M116" s="63"/>
      <c r="N116" s="64" t="s">
        <v>37</v>
      </c>
      <c r="O116" s="64" t="s">
        <v>112</v>
      </c>
      <c r="P116" s="64" t="s">
        <v>113</v>
      </c>
      <c r="Q116" s="64" t="s">
        <v>114</v>
      </c>
      <c r="R116" s="64" t="s">
        <v>115</v>
      </c>
      <c r="S116" s="64" t="s">
        <v>116</v>
      </c>
      <c r="T116" s="65" t="s">
        <v>117</v>
      </c>
      <c r="U116" s="135"/>
      <c r="V116" s="135"/>
      <c r="W116" s="135"/>
      <c r="X116" s="135"/>
      <c r="Y116" s="135"/>
      <c r="Z116" s="135"/>
      <c r="AA116" s="135"/>
      <c r="AB116" s="135"/>
      <c r="AC116" s="135"/>
      <c r="AD116" s="135"/>
      <c r="AE116" s="135"/>
    </row>
    <row r="117" s="22" customFormat="true" ht="22.8" hidden="false" customHeight="true" outlineLevel="0" collapsed="false">
      <c r="A117" s="17"/>
      <c r="B117" s="18"/>
      <c r="C117" s="71" t="s">
        <v>118</v>
      </c>
      <c r="D117" s="17"/>
      <c r="E117" s="17"/>
      <c r="F117" s="17"/>
      <c r="G117" s="17"/>
      <c r="H117" s="17"/>
      <c r="I117" s="17"/>
      <c r="J117" s="142" t="n">
        <f aca="false">BK117</f>
        <v>77000</v>
      </c>
      <c r="K117" s="17"/>
      <c r="L117" s="18"/>
      <c r="M117" s="66"/>
      <c r="N117" s="53"/>
      <c r="O117" s="67"/>
      <c r="P117" s="143" t="n">
        <f aca="false">P118</f>
        <v>0</v>
      </c>
      <c r="Q117" s="67"/>
      <c r="R117" s="143" t="n">
        <f aca="false">R118</f>
        <v>0</v>
      </c>
      <c r="S117" s="67"/>
      <c r="T117" s="144" t="n">
        <f aca="false">T118</f>
        <v>0</v>
      </c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T117" s="3" t="s">
        <v>72</v>
      </c>
      <c r="AU117" s="3" t="s">
        <v>103</v>
      </c>
      <c r="BK117" s="145" t="n">
        <f aca="false">BK118</f>
        <v>77000</v>
      </c>
    </row>
    <row r="118" s="146" customFormat="true" ht="25.9" hidden="false" customHeight="true" outlineLevel="0" collapsed="false">
      <c r="B118" s="147"/>
      <c r="D118" s="148" t="s">
        <v>72</v>
      </c>
      <c r="E118" s="149" t="s">
        <v>591</v>
      </c>
      <c r="F118" s="149" t="s">
        <v>592</v>
      </c>
      <c r="J118" s="150" t="n">
        <f aca="false">BK118</f>
        <v>77000</v>
      </c>
      <c r="L118" s="147"/>
      <c r="M118" s="151"/>
      <c r="N118" s="152"/>
      <c r="O118" s="152"/>
      <c r="P118" s="153" t="n">
        <f aca="false">SUM(P119:P131)</f>
        <v>0</v>
      </c>
      <c r="Q118" s="152"/>
      <c r="R118" s="153" t="n">
        <f aca="false">SUM(R119:R131)</f>
        <v>0</v>
      </c>
      <c r="S118" s="152"/>
      <c r="T118" s="154" t="n">
        <f aca="false">SUM(T119:T131)</f>
        <v>0</v>
      </c>
      <c r="AR118" s="148" t="s">
        <v>146</v>
      </c>
      <c r="AT118" s="155" t="s">
        <v>72</v>
      </c>
      <c r="AU118" s="155" t="s">
        <v>73</v>
      </c>
      <c r="AY118" s="148" t="s">
        <v>121</v>
      </c>
      <c r="BK118" s="156" t="n">
        <f aca="false">SUM(BK119:BK131)</f>
        <v>77000</v>
      </c>
    </row>
    <row r="119" s="22" customFormat="true" ht="16.5" hidden="false" customHeight="true" outlineLevel="0" collapsed="false">
      <c r="A119" s="17"/>
      <c r="B119" s="159"/>
      <c r="C119" s="160" t="s">
        <v>81</v>
      </c>
      <c r="D119" s="160" t="s">
        <v>123</v>
      </c>
      <c r="E119" s="161" t="s">
        <v>593</v>
      </c>
      <c r="F119" s="162" t="s">
        <v>594</v>
      </c>
      <c r="G119" s="163" t="s">
        <v>183</v>
      </c>
      <c r="H119" s="164" t="n">
        <v>1</v>
      </c>
      <c r="I119" s="165" t="n">
        <v>2000</v>
      </c>
      <c r="J119" s="165" t="n">
        <f aca="false">ROUND(I119*H119,2)</f>
        <v>2000</v>
      </c>
      <c r="K119" s="162"/>
      <c r="L119" s="18"/>
      <c r="M119" s="166"/>
      <c r="N119" s="167" t="s">
        <v>38</v>
      </c>
      <c r="O119" s="168" t="n">
        <v>0</v>
      </c>
      <c r="P119" s="168" t="n">
        <f aca="false">O119*H119</f>
        <v>0</v>
      </c>
      <c r="Q119" s="168" t="n">
        <v>0</v>
      </c>
      <c r="R119" s="168" t="n">
        <f aca="false">Q119*H119</f>
        <v>0</v>
      </c>
      <c r="S119" s="168" t="n">
        <v>0</v>
      </c>
      <c r="T119" s="169" t="n">
        <f aca="false">S119*H119</f>
        <v>0</v>
      </c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R119" s="170" t="s">
        <v>595</v>
      </c>
      <c r="AT119" s="170" t="s">
        <v>123</v>
      </c>
      <c r="AU119" s="170" t="s">
        <v>81</v>
      </c>
      <c r="AY119" s="3" t="s">
        <v>121</v>
      </c>
      <c r="BE119" s="171" t="n">
        <f aca="false">IF(N119="základní",J119,0)</f>
        <v>2000</v>
      </c>
      <c r="BF119" s="171" t="n">
        <f aca="false">IF(N119="snížená",J119,0)</f>
        <v>0</v>
      </c>
      <c r="BG119" s="171" t="n">
        <f aca="false">IF(N119="zákl. přenesená",J119,0)</f>
        <v>0</v>
      </c>
      <c r="BH119" s="171" t="n">
        <f aca="false">IF(N119="sníž. přenesená",J119,0)</f>
        <v>0</v>
      </c>
      <c r="BI119" s="171" t="n">
        <f aca="false">IF(N119="nulová",J119,0)</f>
        <v>0</v>
      </c>
      <c r="BJ119" s="3" t="s">
        <v>81</v>
      </c>
      <c r="BK119" s="171" t="n">
        <f aca="false">ROUND(I119*H119,2)</f>
        <v>2000</v>
      </c>
      <c r="BL119" s="3" t="s">
        <v>595</v>
      </c>
      <c r="BM119" s="170" t="s">
        <v>596</v>
      </c>
    </row>
    <row r="120" s="187" customFormat="true" ht="12.8" hidden="false" customHeight="false" outlineLevel="0" collapsed="false">
      <c r="B120" s="188"/>
      <c r="D120" s="174" t="s">
        <v>130</v>
      </c>
      <c r="E120" s="189"/>
      <c r="F120" s="190" t="s">
        <v>597</v>
      </c>
      <c r="H120" s="189"/>
      <c r="L120" s="188"/>
      <c r="M120" s="191"/>
      <c r="N120" s="192"/>
      <c r="O120" s="192"/>
      <c r="P120" s="192"/>
      <c r="Q120" s="192"/>
      <c r="R120" s="192"/>
      <c r="S120" s="192"/>
      <c r="T120" s="193"/>
      <c r="AT120" s="189" t="s">
        <v>130</v>
      </c>
      <c r="AU120" s="189" t="s">
        <v>81</v>
      </c>
      <c r="AV120" s="187" t="s">
        <v>81</v>
      </c>
      <c r="AW120" s="187" t="s">
        <v>29</v>
      </c>
      <c r="AX120" s="187" t="s">
        <v>73</v>
      </c>
      <c r="AY120" s="189" t="s">
        <v>121</v>
      </c>
    </row>
    <row r="121" s="172" customFormat="true" ht="12.8" hidden="false" customHeight="false" outlineLevel="0" collapsed="false">
      <c r="B121" s="173"/>
      <c r="D121" s="174" t="s">
        <v>130</v>
      </c>
      <c r="E121" s="175"/>
      <c r="F121" s="176" t="s">
        <v>81</v>
      </c>
      <c r="H121" s="177" t="n">
        <v>1</v>
      </c>
      <c r="L121" s="173"/>
      <c r="M121" s="178"/>
      <c r="N121" s="179"/>
      <c r="O121" s="179"/>
      <c r="P121" s="179"/>
      <c r="Q121" s="179"/>
      <c r="R121" s="179"/>
      <c r="S121" s="179"/>
      <c r="T121" s="180"/>
      <c r="AT121" s="175" t="s">
        <v>130</v>
      </c>
      <c r="AU121" s="175" t="s">
        <v>81</v>
      </c>
      <c r="AV121" s="172" t="s">
        <v>83</v>
      </c>
      <c r="AW121" s="172" t="s">
        <v>29</v>
      </c>
      <c r="AX121" s="172" t="s">
        <v>81</v>
      </c>
      <c r="AY121" s="175" t="s">
        <v>121</v>
      </c>
    </row>
    <row r="122" s="22" customFormat="true" ht="16.5" hidden="false" customHeight="true" outlineLevel="0" collapsed="false">
      <c r="A122" s="17"/>
      <c r="B122" s="159"/>
      <c r="C122" s="160" t="s">
        <v>83</v>
      </c>
      <c r="D122" s="160" t="s">
        <v>123</v>
      </c>
      <c r="E122" s="161" t="s">
        <v>598</v>
      </c>
      <c r="F122" s="162" t="s">
        <v>599</v>
      </c>
      <c r="G122" s="163" t="s">
        <v>183</v>
      </c>
      <c r="H122" s="164" t="n">
        <v>1</v>
      </c>
      <c r="I122" s="165" t="n">
        <v>1000</v>
      </c>
      <c r="J122" s="165" t="n">
        <f aca="false">ROUND(I122*H122,2)</f>
        <v>1000</v>
      </c>
      <c r="K122" s="162"/>
      <c r="L122" s="18"/>
      <c r="M122" s="166"/>
      <c r="N122" s="167" t="s">
        <v>38</v>
      </c>
      <c r="O122" s="168" t="n">
        <v>0</v>
      </c>
      <c r="P122" s="168" t="n">
        <f aca="false">O122*H122</f>
        <v>0</v>
      </c>
      <c r="Q122" s="168" t="n">
        <v>0</v>
      </c>
      <c r="R122" s="168" t="n">
        <f aca="false">Q122*H122</f>
        <v>0</v>
      </c>
      <c r="S122" s="168" t="n">
        <v>0</v>
      </c>
      <c r="T122" s="169" t="n">
        <f aca="false">S122*H122</f>
        <v>0</v>
      </c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R122" s="170" t="s">
        <v>595</v>
      </c>
      <c r="AT122" s="170" t="s">
        <v>123</v>
      </c>
      <c r="AU122" s="170" t="s">
        <v>81</v>
      </c>
      <c r="AY122" s="3" t="s">
        <v>121</v>
      </c>
      <c r="BE122" s="171" t="n">
        <f aca="false">IF(N122="základní",J122,0)</f>
        <v>1000</v>
      </c>
      <c r="BF122" s="171" t="n">
        <f aca="false">IF(N122="snížená",J122,0)</f>
        <v>0</v>
      </c>
      <c r="BG122" s="171" t="n">
        <f aca="false">IF(N122="zákl. přenesená",J122,0)</f>
        <v>0</v>
      </c>
      <c r="BH122" s="171" t="n">
        <f aca="false">IF(N122="sníž. přenesená",J122,0)</f>
        <v>0</v>
      </c>
      <c r="BI122" s="171" t="n">
        <f aca="false">IF(N122="nulová",J122,0)</f>
        <v>0</v>
      </c>
      <c r="BJ122" s="3" t="s">
        <v>81</v>
      </c>
      <c r="BK122" s="171" t="n">
        <f aca="false">ROUND(I122*H122,2)</f>
        <v>1000</v>
      </c>
      <c r="BL122" s="3" t="s">
        <v>595</v>
      </c>
      <c r="BM122" s="170" t="s">
        <v>600</v>
      </c>
    </row>
    <row r="123" s="22" customFormat="true" ht="16.5" hidden="false" customHeight="true" outlineLevel="0" collapsed="false">
      <c r="A123" s="17"/>
      <c r="B123" s="159"/>
      <c r="C123" s="160" t="s">
        <v>137</v>
      </c>
      <c r="D123" s="160" t="s">
        <v>123</v>
      </c>
      <c r="E123" s="161" t="s">
        <v>601</v>
      </c>
      <c r="F123" s="162" t="s">
        <v>602</v>
      </c>
      <c r="G123" s="163" t="s">
        <v>183</v>
      </c>
      <c r="H123" s="164" t="n">
        <v>1</v>
      </c>
      <c r="I123" s="165" t="n">
        <v>20000</v>
      </c>
      <c r="J123" s="165" t="n">
        <f aca="false">ROUND(I123*H123,2)</f>
        <v>20000</v>
      </c>
      <c r="K123" s="162"/>
      <c r="L123" s="18"/>
      <c r="M123" s="166"/>
      <c r="N123" s="167" t="s">
        <v>38</v>
      </c>
      <c r="O123" s="168" t="n">
        <v>0</v>
      </c>
      <c r="P123" s="168" t="n">
        <f aca="false">O123*H123</f>
        <v>0</v>
      </c>
      <c r="Q123" s="168" t="n">
        <v>0</v>
      </c>
      <c r="R123" s="168" t="n">
        <f aca="false">Q123*H123</f>
        <v>0</v>
      </c>
      <c r="S123" s="168" t="n">
        <v>0</v>
      </c>
      <c r="T123" s="169" t="n">
        <f aca="false">S123*H123</f>
        <v>0</v>
      </c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R123" s="170" t="s">
        <v>595</v>
      </c>
      <c r="AT123" s="170" t="s">
        <v>123</v>
      </c>
      <c r="AU123" s="170" t="s">
        <v>81</v>
      </c>
      <c r="AY123" s="3" t="s">
        <v>121</v>
      </c>
      <c r="BE123" s="171" t="n">
        <f aca="false">IF(N123="základní",J123,0)</f>
        <v>20000</v>
      </c>
      <c r="BF123" s="171" t="n">
        <f aca="false">IF(N123="snížená",J123,0)</f>
        <v>0</v>
      </c>
      <c r="BG123" s="171" t="n">
        <f aca="false">IF(N123="zákl. přenesená",J123,0)</f>
        <v>0</v>
      </c>
      <c r="BH123" s="171" t="n">
        <f aca="false">IF(N123="sníž. přenesená",J123,0)</f>
        <v>0</v>
      </c>
      <c r="BI123" s="171" t="n">
        <f aca="false">IF(N123="nulová",J123,0)</f>
        <v>0</v>
      </c>
      <c r="BJ123" s="3" t="s">
        <v>81</v>
      </c>
      <c r="BK123" s="171" t="n">
        <f aca="false">ROUND(I123*H123,2)</f>
        <v>20000</v>
      </c>
      <c r="BL123" s="3" t="s">
        <v>595</v>
      </c>
      <c r="BM123" s="170" t="s">
        <v>603</v>
      </c>
    </row>
    <row r="124" s="22" customFormat="true" ht="16.5" hidden="false" customHeight="true" outlineLevel="0" collapsed="false">
      <c r="A124" s="17"/>
      <c r="B124" s="159"/>
      <c r="C124" s="160" t="s">
        <v>128</v>
      </c>
      <c r="D124" s="160" t="s">
        <v>123</v>
      </c>
      <c r="E124" s="161" t="s">
        <v>604</v>
      </c>
      <c r="F124" s="162" t="s">
        <v>605</v>
      </c>
      <c r="G124" s="163" t="s">
        <v>183</v>
      </c>
      <c r="H124" s="164" t="n">
        <v>1</v>
      </c>
      <c r="I124" s="165" t="n">
        <v>15000</v>
      </c>
      <c r="J124" s="165" t="n">
        <f aca="false">ROUND(I124*H124,2)</f>
        <v>15000</v>
      </c>
      <c r="K124" s="162"/>
      <c r="L124" s="18"/>
      <c r="M124" s="166"/>
      <c r="N124" s="167" t="s">
        <v>38</v>
      </c>
      <c r="O124" s="168" t="n">
        <v>0</v>
      </c>
      <c r="P124" s="168" t="n">
        <f aca="false">O124*H124</f>
        <v>0</v>
      </c>
      <c r="Q124" s="168" t="n">
        <v>0</v>
      </c>
      <c r="R124" s="168" t="n">
        <f aca="false">Q124*H124</f>
        <v>0</v>
      </c>
      <c r="S124" s="168" t="n">
        <v>0</v>
      </c>
      <c r="T124" s="169" t="n">
        <f aca="false">S124*H124</f>
        <v>0</v>
      </c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R124" s="170" t="s">
        <v>595</v>
      </c>
      <c r="AT124" s="170" t="s">
        <v>123</v>
      </c>
      <c r="AU124" s="170" t="s">
        <v>81</v>
      </c>
      <c r="AY124" s="3" t="s">
        <v>121</v>
      </c>
      <c r="BE124" s="171" t="n">
        <f aca="false">IF(N124="základní",J124,0)</f>
        <v>15000</v>
      </c>
      <c r="BF124" s="171" t="n">
        <f aca="false">IF(N124="snížená",J124,0)</f>
        <v>0</v>
      </c>
      <c r="BG124" s="171" t="n">
        <f aca="false">IF(N124="zákl. přenesená",J124,0)</f>
        <v>0</v>
      </c>
      <c r="BH124" s="171" t="n">
        <f aca="false">IF(N124="sníž. přenesená",J124,0)</f>
        <v>0</v>
      </c>
      <c r="BI124" s="171" t="n">
        <f aca="false">IF(N124="nulová",J124,0)</f>
        <v>0</v>
      </c>
      <c r="BJ124" s="3" t="s">
        <v>81</v>
      </c>
      <c r="BK124" s="171" t="n">
        <f aca="false">ROUND(I124*H124,2)</f>
        <v>15000</v>
      </c>
      <c r="BL124" s="3" t="s">
        <v>595</v>
      </c>
      <c r="BM124" s="170" t="s">
        <v>606</v>
      </c>
    </row>
    <row r="125" s="22" customFormat="true" ht="16.5" hidden="false" customHeight="true" outlineLevel="0" collapsed="false">
      <c r="A125" s="17"/>
      <c r="B125" s="159"/>
      <c r="C125" s="160" t="s">
        <v>146</v>
      </c>
      <c r="D125" s="160" t="s">
        <v>123</v>
      </c>
      <c r="E125" s="161" t="s">
        <v>607</v>
      </c>
      <c r="F125" s="162" t="s">
        <v>608</v>
      </c>
      <c r="G125" s="163" t="s">
        <v>183</v>
      </c>
      <c r="H125" s="164" t="n">
        <v>1</v>
      </c>
      <c r="I125" s="165" t="n">
        <v>10000</v>
      </c>
      <c r="J125" s="165" t="n">
        <f aca="false">ROUND(I125*H125,2)</f>
        <v>10000</v>
      </c>
      <c r="K125" s="162"/>
      <c r="L125" s="18"/>
      <c r="M125" s="166"/>
      <c r="N125" s="167" t="s">
        <v>38</v>
      </c>
      <c r="O125" s="168" t="n">
        <v>0</v>
      </c>
      <c r="P125" s="168" t="n">
        <f aca="false">O125*H125</f>
        <v>0</v>
      </c>
      <c r="Q125" s="168" t="n">
        <v>0</v>
      </c>
      <c r="R125" s="168" t="n">
        <f aca="false">Q125*H125</f>
        <v>0</v>
      </c>
      <c r="S125" s="168" t="n">
        <v>0</v>
      </c>
      <c r="T125" s="169" t="n">
        <f aca="false">S125*H125</f>
        <v>0</v>
      </c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R125" s="170" t="s">
        <v>595</v>
      </c>
      <c r="AT125" s="170" t="s">
        <v>123</v>
      </c>
      <c r="AU125" s="170" t="s">
        <v>81</v>
      </c>
      <c r="AY125" s="3" t="s">
        <v>121</v>
      </c>
      <c r="BE125" s="171" t="n">
        <f aca="false">IF(N125="základní",J125,0)</f>
        <v>10000</v>
      </c>
      <c r="BF125" s="171" t="n">
        <f aca="false">IF(N125="snížená",J125,0)</f>
        <v>0</v>
      </c>
      <c r="BG125" s="171" t="n">
        <f aca="false">IF(N125="zákl. přenesená",J125,0)</f>
        <v>0</v>
      </c>
      <c r="BH125" s="171" t="n">
        <f aca="false">IF(N125="sníž. přenesená",J125,0)</f>
        <v>0</v>
      </c>
      <c r="BI125" s="171" t="n">
        <f aca="false">IF(N125="nulová",J125,0)</f>
        <v>0</v>
      </c>
      <c r="BJ125" s="3" t="s">
        <v>81</v>
      </c>
      <c r="BK125" s="171" t="n">
        <f aca="false">ROUND(I125*H125,2)</f>
        <v>10000</v>
      </c>
      <c r="BL125" s="3" t="s">
        <v>595</v>
      </c>
      <c r="BM125" s="170" t="s">
        <v>609</v>
      </c>
    </row>
    <row r="126" s="22" customFormat="true" ht="16.5" hidden="false" customHeight="true" outlineLevel="0" collapsed="false">
      <c r="A126" s="17"/>
      <c r="B126" s="159"/>
      <c r="C126" s="160" t="s">
        <v>150</v>
      </c>
      <c r="D126" s="160" t="s">
        <v>123</v>
      </c>
      <c r="E126" s="161" t="s">
        <v>610</v>
      </c>
      <c r="F126" s="162" t="s">
        <v>611</v>
      </c>
      <c r="G126" s="163" t="s">
        <v>183</v>
      </c>
      <c r="H126" s="164" t="n">
        <v>1</v>
      </c>
      <c r="I126" s="165" t="n">
        <v>10000</v>
      </c>
      <c r="J126" s="165" t="n">
        <f aca="false">ROUND(I126*H126,2)</f>
        <v>10000</v>
      </c>
      <c r="K126" s="162"/>
      <c r="L126" s="18"/>
      <c r="M126" s="166"/>
      <c r="N126" s="167" t="s">
        <v>38</v>
      </c>
      <c r="O126" s="168" t="n">
        <v>0</v>
      </c>
      <c r="P126" s="168" t="n">
        <f aca="false">O126*H126</f>
        <v>0</v>
      </c>
      <c r="Q126" s="168" t="n">
        <v>0</v>
      </c>
      <c r="R126" s="168" t="n">
        <f aca="false">Q126*H126</f>
        <v>0</v>
      </c>
      <c r="S126" s="168" t="n">
        <v>0</v>
      </c>
      <c r="T126" s="169" t="n">
        <f aca="false">S126*H126</f>
        <v>0</v>
      </c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R126" s="170" t="s">
        <v>595</v>
      </c>
      <c r="AT126" s="170" t="s">
        <v>123</v>
      </c>
      <c r="AU126" s="170" t="s">
        <v>81</v>
      </c>
      <c r="AY126" s="3" t="s">
        <v>121</v>
      </c>
      <c r="BE126" s="171" t="n">
        <f aca="false">IF(N126="základní",J126,0)</f>
        <v>10000</v>
      </c>
      <c r="BF126" s="171" t="n">
        <f aca="false">IF(N126="snížená",J126,0)</f>
        <v>0</v>
      </c>
      <c r="BG126" s="171" t="n">
        <f aca="false">IF(N126="zákl. přenesená",J126,0)</f>
        <v>0</v>
      </c>
      <c r="BH126" s="171" t="n">
        <f aca="false">IF(N126="sníž. přenesená",J126,0)</f>
        <v>0</v>
      </c>
      <c r="BI126" s="171" t="n">
        <f aca="false">IF(N126="nulová",J126,0)</f>
        <v>0</v>
      </c>
      <c r="BJ126" s="3" t="s">
        <v>81</v>
      </c>
      <c r="BK126" s="171" t="n">
        <f aca="false">ROUND(I126*H126,2)</f>
        <v>10000</v>
      </c>
      <c r="BL126" s="3" t="s">
        <v>595</v>
      </c>
      <c r="BM126" s="170" t="s">
        <v>612</v>
      </c>
    </row>
    <row r="127" s="22" customFormat="true" ht="16.5" hidden="false" customHeight="true" outlineLevel="0" collapsed="false">
      <c r="A127" s="17"/>
      <c r="B127" s="159"/>
      <c r="C127" s="160" t="s">
        <v>154</v>
      </c>
      <c r="D127" s="160" t="s">
        <v>123</v>
      </c>
      <c r="E127" s="161" t="s">
        <v>613</v>
      </c>
      <c r="F127" s="162" t="s">
        <v>614</v>
      </c>
      <c r="G127" s="163" t="s">
        <v>183</v>
      </c>
      <c r="H127" s="164" t="n">
        <v>1</v>
      </c>
      <c r="I127" s="165" t="n">
        <v>2000</v>
      </c>
      <c r="J127" s="165" t="n">
        <f aca="false">ROUND(I127*H127,2)</f>
        <v>2000</v>
      </c>
      <c r="K127" s="162"/>
      <c r="L127" s="18"/>
      <c r="M127" s="166"/>
      <c r="N127" s="167" t="s">
        <v>38</v>
      </c>
      <c r="O127" s="168" t="n">
        <v>0</v>
      </c>
      <c r="P127" s="168" t="n">
        <f aca="false">O127*H127</f>
        <v>0</v>
      </c>
      <c r="Q127" s="168" t="n">
        <v>0</v>
      </c>
      <c r="R127" s="168" t="n">
        <f aca="false">Q127*H127</f>
        <v>0</v>
      </c>
      <c r="S127" s="168" t="n">
        <v>0</v>
      </c>
      <c r="T127" s="169" t="n">
        <f aca="false">S127*H127</f>
        <v>0</v>
      </c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R127" s="170" t="s">
        <v>595</v>
      </c>
      <c r="AT127" s="170" t="s">
        <v>123</v>
      </c>
      <c r="AU127" s="170" t="s">
        <v>81</v>
      </c>
      <c r="AY127" s="3" t="s">
        <v>121</v>
      </c>
      <c r="BE127" s="171" t="n">
        <f aca="false">IF(N127="základní",J127,0)</f>
        <v>2000</v>
      </c>
      <c r="BF127" s="171" t="n">
        <f aca="false">IF(N127="snížená",J127,0)</f>
        <v>0</v>
      </c>
      <c r="BG127" s="171" t="n">
        <f aca="false">IF(N127="zákl. přenesená",J127,0)</f>
        <v>0</v>
      </c>
      <c r="BH127" s="171" t="n">
        <f aca="false">IF(N127="sníž. přenesená",J127,0)</f>
        <v>0</v>
      </c>
      <c r="BI127" s="171" t="n">
        <f aca="false">IF(N127="nulová",J127,0)</f>
        <v>0</v>
      </c>
      <c r="BJ127" s="3" t="s">
        <v>81</v>
      </c>
      <c r="BK127" s="171" t="n">
        <f aca="false">ROUND(I127*H127,2)</f>
        <v>2000</v>
      </c>
      <c r="BL127" s="3" t="s">
        <v>595</v>
      </c>
      <c r="BM127" s="170" t="s">
        <v>615</v>
      </c>
    </row>
    <row r="128" s="22" customFormat="true" ht="16.5" hidden="false" customHeight="true" outlineLevel="0" collapsed="false">
      <c r="A128" s="17"/>
      <c r="B128" s="159"/>
      <c r="C128" s="160" t="s">
        <v>158</v>
      </c>
      <c r="D128" s="160" t="s">
        <v>123</v>
      </c>
      <c r="E128" s="161" t="s">
        <v>616</v>
      </c>
      <c r="F128" s="162" t="s">
        <v>617</v>
      </c>
      <c r="G128" s="163" t="s">
        <v>183</v>
      </c>
      <c r="H128" s="164" t="n">
        <v>1</v>
      </c>
      <c r="I128" s="165" t="n">
        <v>2000</v>
      </c>
      <c r="J128" s="165" t="n">
        <f aca="false">ROUND(I128*H128,2)</f>
        <v>2000</v>
      </c>
      <c r="K128" s="162"/>
      <c r="L128" s="18"/>
      <c r="M128" s="166"/>
      <c r="N128" s="167" t="s">
        <v>38</v>
      </c>
      <c r="O128" s="168" t="n">
        <v>0</v>
      </c>
      <c r="P128" s="168" t="n">
        <f aca="false">O128*H128</f>
        <v>0</v>
      </c>
      <c r="Q128" s="168" t="n">
        <v>0</v>
      </c>
      <c r="R128" s="168" t="n">
        <f aca="false">Q128*H128</f>
        <v>0</v>
      </c>
      <c r="S128" s="168" t="n">
        <v>0</v>
      </c>
      <c r="T128" s="169" t="n">
        <f aca="false">S128*H128</f>
        <v>0</v>
      </c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R128" s="170" t="s">
        <v>595</v>
      </c>
      <c r="AT128" s="170" t="s">
        <v>123</v>
      </c>
      <c r="AU128" s="170" t="s">
        <v>81</v>
      </c>
      <c r="AY128" s="3" t="s">
        <v>121</v>
      </c>
      <c r="BE128" s="171" t="n">
        <f aca="false">IF(N128="základní",J128,0)</f>
        <v>2000</v>
      </c>
      <c r="BF128" s="171" t="n">
        <f aca="false">IF(N128="snížená",J128,0)</f>
        <v>0</v>
      </c>
      <c r="BG128" s="171" t="n">
        <f aca="false">IF(N128="zákl. přenesená",J128,0)</f>
        <v>0</v>
      </c>
      <c r="BH128" s="171" t="n">
        <f aca="false">IF(N128="sníž. přenesená",J128,0)</f>
        <v>0</v>
      </c>
      <c r="BI128" s="171" t="n">
        <f aca="false">IF(N128="nulová",J128,0)</f>
        <v>0</v>
      </c>
      <c r="BJ128" s="3" t="s">
        <v>81</v>
      </c>
      <c r="BK128" s="171" t="n">
        <f aca="false">ROUND(I128*H128,2)</f>
        <v>2000</v>
      </c>
      <c r="BL128" s="3" t="s">
        <v>595</v>
      </c>
      <c r="BM128" s="170" t="s">
        <v>618</v>
      </c>
    </row>
    <row r="129" s="22" customFormat="true" ht="24" hidden="false" customHeight="true" outlineLevel="0" collapsed="false">
      <c r="A129" s="17"/>
      <c r="B129" s="159"/>
      <c r="C129" s="160" t="s">
        <v>162</v>
      </c>
      <c r="D129" s="160" t="s">
        <v>123</v>
      </c>
      <c r="E129" s="161" t="s">
        <v>619</v>
      </c>
      <c r="F129" s="162" t="s">
        <v>620</v>
      </c>
      <c r="G129" s="163" t="s">
        <v>183</v>
      </c>
      <c r="H129" s="164" t="n">
        <v>1</v>
      </c>
      <c r="I129" s="165" t="n">
        <v>5000</v>
      </c>
      <c r="J129" s="165" t="n">
        <f aca="false">ROUND(I129*H129,2)</f>
        <v>5000</v>
      </c>
      <c r="K129" s="162"/>
      <c r="L129" s="18"/>
      <c r="M129" s="166"/>
      <c r="N129" s="167" t="s">
        <v>38</v>
      </c>
      <c r="O129" s="168" t="n">
        <v>0</v>
      </c>
      <c r="P129" s="168" t="n">
        <f aca="false">O129*H129</f>
        <v>0</v>
      </c>
      <c r="Q129" s="168" t="n">
        <v>0</v>
      </c>
      <c r="R129" s="168" t="n">
        <f aca="false">Q129*H129</f>
        <v>0</v>
      </c>
      <c r="S129" s="168" t="n">
        <v>0</v>
      </c>
      <c r="T129" s="169" t="n">
        <f aca="false">S129*H129</f>
        <v>0</v>
      </c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R129" s="170" t="s">
        <v>595</v>
      </c>
      <c r="AT129" s="170" t="s">
        <v>123</v>
      </c>
      <c r="AU129" s="170" t="s">
        <v>81</v>
      </c>
      <c r="AY129" s="3" t="s">
        <v>121</v>
      </c>
      <c r="BE129" s="171" t="n">
        <f aca="false">IF(N129="základní",J129,0)</f>
        <v>5000</v>
      </c>
      <c r="BF129" s="171" t="n">
        <f aca="false">IF(N129="snížená",J129,0)</f>
        <v>0</v>
      </c>
      <c r="BG129" s="171" t="n">
        <f aca="false">IF(N129="zákl. přenesená",J129,0)</f>
        <v>0</v>
      </c>
      <c r="BH129" s="171" t="n">
        <f aca="false">IF(N129="sníž. přenesená",J129,0)</f>
        <v>0</v>
      </c>
      <c r="BI129" s="171" t="n">
        <f aca="false">IF(N129="nulová",J129,0)</f>
        <v>0</v>
      </c>
      <c r="BJ129" s="3" t="s">
        <v>81</v>
      </c>
      <c r="BK129" s="171" t="n">
        <f aca="false">ROUND(I129*H129,2)</f>
        <v>5000</v>
      </c>
      <c r="BL129" s="3" t="s">
        <v>595</v>
      </c>
      <c r="BM129" s="170" t="s">
        <v>621</v>
      </c>
    </row>
    <row r="130" s="22" customFormat="true" ht="16.5" hidden="false" customHeight="true" outlineLevel="0" collapsed="false">
      <c r="A130" s="17"/>
      <c r="B130" s="159"/>
      <c r="C130" s="160" t="s">
        <v>142</v>
      </c>
      <c r="D130" s="160" t="s">
        <v>123</v>
      </c>
      <c r="E130" s="161" t="s">
        <v>622</v>
      </c>
      <c r="F130" s="162" t="s">
        <v>623</v>
      </c>
      <c r="G130" s="163" t="s">
        <v>183</v>
      </c>
      <c r="H130" s="164" t="n">
        <v>1</v>
      </c>
      <c r="I130" s="165" t="n">
        <v>10000</v>
      </c>
      <c r="J130" s="165" t="n">
        <f aca="false">ROUND(I130*H130,2)</f>
        <v>10000</v>
      </c>
      <c r="K130" s="162"/>
      <c r="L130" s="18"/>
      <c r="M130" s="166"/>
      <c r="N130" s="167" t="s">
        <v>38</v>
      </c>
      <c r="O130" s="168" t="n">
        <v>0</v>
      </c>
      <c r="P130" s="168" t="n">
        <f aca="false">O130*H130</f>
        <v>0</v>
      </c>
      <c r="Q130" s="168" t="n">
        <v>0</v>
      </c>
      <c r="R130" s="168" t="n">
        <f aca="false">Q130*H130</f>
        <v>0</v>
      </c>
      <c r="S130" s="168" t="n">
        <v>0</v>
      </c>
      <c r="T130" s="169" t="n">
        <f aca="false">S130*H130</f>
        <v>0</v>
      </c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R130" s="170" t="s">
        <v>595</v>
      </c>
      <c r="AT130" s="170" t="s">
        <v>123</v>
      </c>
      <c r="AU130" s="170" t="s">
        <v>81</v>
      </c>
      <c r="AY130" s="3" t="s">
        <v>121</v>
      </c>
      <c r="BE130" s="171" t="n">
        <f aca="false">IF(N130="základní",J130,0)</f>
        <v>10000</v>
      </c>
      <c r="BF130" s="171" t="n">
        <f aca="false">IF(N130="snížená",J130,0)</f>
        <v>0</v>
      </c>
      <c r="BG130" s="171" t="n">
        <f aca="false">IF(N130="zákl. přenesená",J130,0)</f>
        <v>0</v>
      </c>
      <c r="BH130" s="171" t="n">
        <f aca="false">IF(N130="sníž. přenesená",J130,0)</f>
        <v>0</v>
      </c>
      <c r="BI130" s="171" t="n">
        <f aca="false">IF(N130="nulová",J130,0)</f>
        <v>0</v>
      </c>
      <c r="BJ130" s="3" t="s">
        <v>81</v>
      </c>
      <c r="BK130" s="171" t="n">
        <f aca="false">ROUND(I130*H130,2)</f>
        <v>10000</v>
      </c>
      <c r="BL130" s="3" t="s">
        <v>595</v>
      </c>
      <c r="BM130" s="170" t="s">
        <v>624</v>
      </c>
    </row>
    <row r="131" customFormat="false" ht="57.45" hidden="false" customHeight="true" outlineLevel="0" collapsed="false">
      <c r="A131" s="17"/>
      <c r="B131" s="18"/>
      <c r="C131" s="17"/>
      <c r="D131" s="174" t="s">
        <v>177</v>
      </c>
      <c r="E131" s="17"/>
      <c r="F131" s="181" t="s">
        <v>625</v>
      </c>
      <c r="G131" s="17"/>
      <c r="H131" s="17"/>
      <c r="I131" s="17"/>
      <c r="J131" s="17"/>
      <c r="K131" s="17"/>
      <c r="L131" s="18"/>
      <c r="M131" s="215"/>
      <c r="N131" s="216"/>
      <c r="O131" s="217"/>
      <c r="P131" s="217"/>
      <c r="Q131" s="217"/>
      <c r="R131" s="217"/>
      <c r="S131" s="217"/>
      <c r="T131" s="218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T131" s="3" t="s">
        <v>177</v>
      </c>
      <c r="AU131" s="3" t="s">
        <v>81</v>
      </c>
    </row>
    <row r="132" customFormat="false" ht="6.95" hidden="false" customHeight="true" outlineLevel="0" collapsed="false">
      <c r="A132" s="17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18"/>
      <c r="M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</row>
  </sheetData>
  <autoFilter ref="C116:K131"/>
  <mergeCells count="9">
    <mergeCell ref="L2:V2"/>
    <mergeCell ref="E7:H7"/>
    <mergeCell ref="E9:H9"/>
    <mergeCell ref="E18:H18"/>
    <mergeCell ref="E27:H27"/>
    <mergeCell ref="E85:H85"/>
    <mergeCell ref="E87:H87"/>
    <mergeCell ref="E107:H107"/>
    <mergeCell ref="E109:H109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230</TotalTime>
  <Application>LibreOffice/4.4.2.2$Windows_x86 LibreOffice_project/c4c7d32d0d49397cad38d62472b0bc8acff48dd6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2020-04-24T11:00:50Z</dcterms:created>
  <dc:creator>PC-BOHDANA\Bohdana</dc:creator>
  <dc:language>cs-CZ</dc:language>
  <dcterms:modified xsi:type="dcterms:W3CDTF">2020-05-07T11:43:46Z</dcterms:modified>
  <cp:revision>1</cp:revision>
</cp:coreProperties>
</file>