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5"/>
  </bookViews>
  <sheets>
    <sheet name="Rekapitulace stavby" sheetId="1" r:id="rId1"/>
    <sheet name="045972_01 - 01_Příprava ú..." sheetId="2" r:id="rId2"/>
    <sheet name="045972_02 - 02_Nádrž" sheetId="3" r:id="rId3"/>
    <sheet name="045972_03 - 03_Vypouštěcí..." sheetId="4" r:id="rId4"/>
    <sheet name="045972_04 - 04_Úpravy toku" sheetId="5" r:id="rId5"/>
    <sheet name="045972_VRN - VRN_Vedlejší..." sheetId="6" r:id="rId6"/>
  </sheets>
  <definedNames>
    <definedName name="_xlnm.Print_Area" localSheetId="1">'045972_01 - 01_Příprava ú...'!$C$4:$J$76,'045972_01 - 01_Příprava ú...'!$C$82:$J$99,'045972_01 - 01_Příprava ú...'!$C$105:$K$151</definedName>
    <definedName name="_xlnm._FilterDatabase" localSheetId="1" hidden="1">'045972_01 - 01_Příprava ú...'!$C$117:$K$151</definedName>
    <definedName name="_xlnm.Print_Area" localSheetId="2">'045972_02 - 02_Nádrž'!$C$4:$J$76,'045972_02 - 02_Nádrž'!$C$82:$J$101,'045972_02 - 02_Nádrž'!$C$107:$K$218</definedName>
    <definedName name="_xlnm._FilterDatabase" localSheetId="2" hidden="1">'045972_02 - 02_Nádrž'!$C$119:$K$218</definedName>
    <definedName name="_xlnm.Print_Area" localSheetId="3">'045972_03 - 03_Vypouštěcí...'!$C$4:$J$76,'045972_03 - 03_Vypouštěcí...'!$C$82:$J$107,'045972_03 - 03_Vypouštěcí...'!$C$113:$K$299</definedName>
    <definedName name="_xlnm._FilterDatabase" localSheetId="3" hidden="1">'045972_03 - 03_Vypouštěcí...'!$C$125:$K$299</definedName>
    <definedName name="_xlnm.Print_Area" localSheetId="4">'045972_04 - 04_Úpravy toku'!$C$4:$J$76,'045972_04 - 04_Úpravy toku'!$C$82:$J$100,'045972_04 - 04_Úpravy toku'!$C$106:$K$172</definedName>
    <definedName name="_xlnm._FilterDatabase" localSheetId="4" hidden="1">'045972_04 - 04_Úpravy toku'!$C$118:$K$172</definedName>
    <definedName name="_xlnm.Print_Area" localSheetId="5">'045972_VRN - VRN_Vedlejší...'!$C$4:$J$76,'045972_VRN - VRN_Vedlejší...'!$C$82:$J$98,'045972_VRN - VRN_Vedlejší...'!$C$104:$K$131</definedName>
    <definedName name="_xlnm._FilterDatabase" localSheetId="5" hidden="1">'045972_VRN - VRN_Vedlejší...'!$C$116:$K$131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'045972_01 - 01_Příprava ú...'!$117:$117</definedName>
    <definedName name="_xlnm.Print_Titles" localSheetId="2">'045972_02 - 02_Nádrž'!$119:$119</definedName>
    <definedName name="_xlnm.Print_Titles" localSheetId="3">'045972_03 - 03_Vypouštěcí...'!$125:$125</definedName>
    <definedName name="_xlnm.Print_Titles" localSheetId="4">'045972_04 - 04_Úpravy toku'!$118:$118</definedName>
    <definedName name="_xlnm.Print_Titles" localSheetId="5">'045972_VRN - VRN_Vedlejší...'!$116:$116</definedName>
  </definedNames>
  <calcPr calcId="145621"/>
</workbook>
</file>

<file path=xl/sharedStrings.xml><?xml version="1.0" encoding="utf-8"?>
<sst xmlns="http://schemas.openxmlformats.org/spreadsheetml/2006/main" count="4055" uniqueCount="628">
  <si>
    <t>Export Komplet</t>
  </si>
  <si>
    <t>2.0</t>
  </si>
  <si>
    <t>False</t>
  </si>
  <si>
    <t>{fd924920-243a-496f-8e83-68e4c95d319d}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</si>
  <si>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</si>
  <si>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</si>
  <si>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</si>
  <si>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</si>
  <si>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</si>
  <si>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</si>
  <si>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</si>
  <si>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</si>
  <si>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</si>
  <si>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045972_A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</si>
  <si>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</si>
  <si>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</si>
  <si>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PD - Technická a dopravní  infrastruktura pro 36 RD Ježník III - nádrž A</t>
  </si>
  <si>
    <t>KSO:</t>
  </si>
  <si>
    <t>CC-CZ:</t>
  </si>
  <si>
    <t>Místo:</t>
  </si>
  <si>
    <t>Krnov</t>
  </si>
  <si>
    <t>Datum:</t>
  </si>
  <si>
    <t>24. 4. 2020</t>
  </si>
  <si>
    <t>Zadavatel:</t>
  </si>
  <si>
    <t>IČ:</t>
  </si>
  <si>
    <t>Město Krnov</t>
  </si>
  <si>
    <t>DIČ:</t>
  </si>
  <si>
    <t>Uchazeč:</t>
  </si>
  <si>
    <t>Vyplň údaj</t>
  </si>
  <si>
    <t>Projektant:</t>
  </si>
  <si>
    <t>Lesprojekt Krnov, s.r.o.</t>
  </si>
  <si>
    <t>True</t>
  </si>
  <si>
    <t>Zpracovatel:</t>
  </si>
  <si>
    <t>Ing. Vlasta Horáková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</si>
  <si>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</si>
  <si>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</si>
  <si>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</si>
  <si>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</si>
  <si>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</si>
  <si>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</si>
  <si>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</si>
  <si>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</si>
  <si>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</si>
  <si>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</si>
  <si>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</si>
  <si>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</si>
  <si>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</si>
  <si>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</si>
  <si>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</si>
  <si>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</si>
  <si>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</si>
  <si>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</si>
  <si>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</si>
  <si>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</si>
  <si>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</si>
  <si>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</si>
  <si>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</si>
  <si>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</si>
  <si>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</si>
  <si>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</si>
  <si>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</si>
  <si>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</si>
  <si>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</si>
  <si>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</si>
  <si>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</si>
  <si>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</si>
  <si>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</si>
  <si>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</si>
  <si>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</si>
  <si>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</si>
  <si>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</si>
  <si>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</si>
  <si>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</si>
  <si>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</si>
  <si>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</si>
  <si>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</si>
  <si>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</si>
  <si>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</si>
  <si>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</si>
  <si>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</si>
  <si>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045972_01</t>
  </si>
  <si>
    <t>01_Příprava území</t>
  </si>
  <si>
    <t>STA</t>
  </si>
  <si>
    <t>1</t>
  </si>
  <si>
    <t>{1dbb17ab-111b-41fa-b1f6-63afeecda10c}</t>
  </si>
  <si>
    <t>2</t>
  </si>
  <si>
    <t>045972_02</t>
  </si>
  <si>
    <t>02_Nádrž</t>
  </si>
  <si>
    <t>{1c63b803-b33f-4f8d-b06d-5874610422ad}</t>
  </si>
  <si>
    <t>045972_03</t>
  </si>
  <si>
    <t>03_Vypouštěcí a napouštěcí zařízení</t>
  </si>
  <si>
    <t>{b16f8020-4cff-440b-9800-be690d1306cc}</t>
  </si>
  <si>
    <t>045972_04</t>
  </si>
  <si>
    <t>04_Úpravy toku</t>
  </si>
  <si>
    <t>{2a939009-196f-4ccc-a9c7-5b7d049a19c7}</t>
  </si>
  <si>
    <t>045972_VRN</t>
  </si>
  <si>
    <t>VRN_Vedlejší rozpočtové náklady</t>
  </si>
  <si>
    <t>{a523bc96-45cc-4100-b5e1-b9d0351cce94}</t>
  </si>
  <si>
    <t>KRYCÍ LIST SOUPISU PRACÍ</t>
  </si>
  <si>
    <t>Objekt:</t>
  </si>
  <si>
    <t>045972_01 - 01_Příprava území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</si>
  <si>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</si>
  <si>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</si>
  <si>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</si>
  <si>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</si>
  <si>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</si>
  <si>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</si>
  <si>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</si>
  <si>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</si>
  <si>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</si>
  <si>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</si>
  <si>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</si>
  <si>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</si>
  <si>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</si>
  <si>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</si>
  <si>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</si>
  <si>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</si>
  <si>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</si>
  <si>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</si>
  <si>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</si>
  <si>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</si>
  <si>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</si>
  <si>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</si>
  <si>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</si>
  <si>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</si>
  <si>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</si>
  <si>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111101102</t>
  </si>
  <si>
    <t>Odstranění travin a rákosu  travin, při celkové ploše přes 0,1 do 1 ha</t>
  </si>
  <si>
    <t>ha</t>
  </si>
  <si>
    <t>CS ÚRS 2019 02</t>
  </si>
  <si>
    <t>4</t>
  </si>
  <si>
    <t>193883422</t>
  </si>
  <si>
    <t>VV</t>
  </si>
  <si>
    <t>1425/10000</t>
  </si>
  <si>
    <t>111201101</t>
  </si>
  <si>
    <t>Odstranění křovin a stromů s odstraněním kořenů  průměru kmene do 100 mm do sklonu terénu 1 : 5, při celkové ploše do 1 000 m2</t>
  </si>
  <si>
    <t>m2</t>
  </si>
  <si>
    <t>-251900980</t>
  </si>
  <si>
    <t>50+25+5</t>
  </si>
  <si>
    <t>3</t>
  </si>
  <si>
    <t>112101101</t>
  </si>
  <si>
    <t>Odstranění stromů s odřezáním kmene a s odvětvením listnatých, průměru kmene přes 100 do 300 mm</t>
  </si>
  <si>
    <t>kus</t>
  </si>
  <si>
    <t>243418552</t>
  </si>
  <si>
    <t>10</t>
  </si>
  <si>
    <t>112101102</t>
  </si>
  <si>
    <t>Odstranění stromů s odřezáním kmene a s odvětvením listnatých, průměru kmene přes 300 do 500 mm</t>
  </si>
  <si>
    <t>892657808</t>
  </si>
  <si>
    <t>5</t>
  </si>
  <si>
    <t>112201101</t>
  </si>
  <si>
    <t>Odstranění pařezů  s jejich vykopáním, vytrháním nebo odstřelením, s přesekáním kořenů průměru přes 100 do 300 mm</t>
  </si>
  <si>
    <t>1417889447</t>
  </si>
  <si>
    <t>6</t>
  </si>
  <si>
    <t>112201102</t>
  </si>
  <si>
    <t>Odstranění pařezů  s jejich vykopáním, vytrháním nebo odstřelením, s přesekáním kořenů průměru přes 300 do 500 mm</t>
  </si>
  <si>
    <t>-2099466312</t>
  </si>
  <si>
    <t>7</t>
  </si>
  <si>
    <t>112201103</t>
  </si>
  <si>
    <t>Odstranění pařezů  s jejich vykopáním, vytrháním nebo odstřelením, s přesekáním kořenů průměru přes 500 do 700 mm</t>
  </si>
  <si>
    <t>-2079385359</t>
  </si>
  <si>
    <t>8</t>
  </si>
  <si>
    <t>112201104</t>
  </si>
  <si>
    <t>Odstranění pařezů  s jejich vykopáním, vytrháním nebo odstřelením, s přesekáním kořenů průměru přes 700 do 900 mm</t>
  </si>
  <si>
    <t>1170521110</t>
  </si>
  <si>
    <t>9</t>
  </si>
  <si>
    <t>112201105</t>
  </si>
  <si>
    <t>Odstranění pařezů  s jejich vykopáním, vytrháním nebo odstřelením, s přesekáním kořenů průměru přes 900 mm</t>
  </si>
  <si>
    <t>-1063294764</t>
  </si>
  <si>
    <t>162201411</t>
  </si>
  <si>
    <t>Vodorovné přemístění větví, kmenů nebo pařezů  s naložením, složením a dopravou do 1000 m kmenů stromů listnatých, průměru přes 100 do 300 mm</t>
  </si>
  <si>
    <t>1820156360</t>
  </si>
  <si>
    <t>11</t>
  </si>
  <si>
    <t>162201412</t>
  </si>
  <si>
    <t>Vodorovné přemístění větví, kmenů nebo pařezů  s naložením, složením a dopravou do 1000 m kmenů stromů listnatých, průměru přes 300 do 500 mm</t>
  </si>
  <si>
    <t>373536976</t>
  </si>
  <si>
    <t>12</t>
  </si>
  <si>
    <t>R_45972_01_01</t>
  </si>
  <si>
    <t>Štěpkování dřevní hmoty z pařezů</t>
  </si>
  <si>
    <t>45466700</t>
  </si>
  <si>
    <t>P</t>
  </si>
  <si>
    <t xml:space="preserve">Poznámka k položce:
Položka zahrnuje dopravu štěpkovacího stroje, štěpkování pařezů a náletových křovin a dřevin, rozprostření vzniklé štěpky v místě stavby.
Položka udává průměrnou cenu za rozštěpkování jednoho pařezu. 
</t>
  </si>
  <si>
    <t>3+4+2+1+1</t>
  </si>
  <si>
    <t>13</t>
  </si>
  <si>
    <t>R_45972_01_02</t>
  </si>
  <si>
    <t>Odvoz přebytečného materiálu z přípravy území</t>
  </si>
  <si>
    <t>soubor</t>
  </si>
  <si>
    <t>1353156790</t>
  </si>
  <si>
    <t>Poznámka k položce:
Položka zahrnuje odvoz kmenů stromů, větví a ostatního organického materiálu, který se nebude štěpkovat. Místo uložení bude určeno zhotovitelem stavby a odsouhlaseno investorem. Maximální vzálenost odvozu je 25 km.</t>
  </si>
  <si>
    <t>14</t>
  </si>
  <si>
    <t>R_45972_01_03</t>
  </si>
  <si>
    <t>Ochrana stromů obandážováním</t>
  </si>
  <si>
    <t>ks</t>
  </si>
  <si>
    <t>1217647263</t>
  </si>
  <si>
    <t xml:space="preserve">Poznámka k položce:
Dočasná vzrostlých stromů včetně kmenových náběh, které by mohly být činností na stavbě  poškozeny. 
Položka zahrnuje obandážování  obedněním deskami výšky min 2,5 m s ovázáním drátem,  po dokončení stavby odstranění bandáže 
</t>
  </si>
  <si>
    <t>045972_02 - 02_Nádrž</t>
  </si>
  <si>
    <t xml:space="preserve">    4 - Vodorovné konstrukce</t>
  </si>
  <si>
    <t xml:space="preserve">    998 - Přesun hmot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</si>
  <si>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</si>
  <si>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</si>
  <si>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</si>
  <si>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-1624539023</t>
  </si>
  <si>
    <t>TAB.2</t>
  </si>
  <si>
    <t>"z celkové plochy stavby"142,5</t>
  </si>
  <si>
    <t>122201102</t>
  </si>
  <si>
    <t>Odkopávky a prokopávky nezapažené  s přehozením výkopku na vzdálenost do 3 m nebo s naložením na dopravní prostředek v hornině tř. 3 přes 100 do 1 000 m3</t>
  </si>
  <si>
    <t>-1778253424</t>
  </si>
  <si>
    <t>TAB.6</t>
  </si>
  <si>
    <t>"výkop nádrže"659,0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</si>
  <si>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</si>
  <si>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</si>
  <si>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2053733711</t>
  </si>
  <si>
    <t>Příplatek za 30% objemu výkopu nádrže</t>
  </si>
  <si>
    <t>659,0*0,3</t>
  </si>
  <si>
    <t>132201101</t>
  </si>
  <si>
    <t>Hloubení zapažených i nezapažených rýh šířky do 600 mm  s urovnáním dna do předepsaného profilu a spádu v hornině tř. 3 do 100 m3</t>
  </si>
  <si>
    <t>976118007</t>
  </si>
  <si>
    <t>TAB.5.1</t>
  </si>
  <si>
    <t>"rýha pro opěrnou patku"1,84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</si>
  <si>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</si>
  <si>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</si>
  <si>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680604140</t>
  </si>
  <si>
    <t>přemístění zeminy z výkopů do násypů</t>
  </si>
  <si>
    <t>167101102</t>
  </si>
  <si>
    <t>Nakládání, skládání a překládání neulehlého výkopku nebo sypaniny  nakládání, množství přes 100 m3, z hornin tř. 1 až 4</t>
  </si>
  <si>
    <t>-820755406</t>
  </si>
  <si>
    <t>Nakládání přebytečné zeminy</t>
  </si>
  <si>
    <t>při provádění okolních terénních úprav</t>
  </si>
  <si>
    <t>Předpokládá se nakládání 50% objemu</t>
  </si>
  <si>
    <t>528,6*0,5</t>
  </si>
  <si>
    <t>171101101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</si>
  <si>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</si>
  <si>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-1477579333</t>
  </si>
  <si>
    <t>TAB.3</t>
  </si>
  <si>
    <t>"těleso hutněného násypu na 95%"78,25</t>
  </si>
  <si>
    <t>"odečtení kubatury obetonávky odtokového potrubí vč. jíl. vrstvy"-7,30</t>
  </si>
  <si>
    <t>"dodatečný dosyp vzdušného svahu"107,0</t>
  </si>
  <si>
    <t>Součet</t>
  </si>
  <si>
    <t>171201101</t>
  </si>
  <si>
    <t>Uložení sypaniny do násypů  s rozprostřením sypaniny ve vrstvách a s hrubým urovnáním nezhutněných z jakýchkoliv hornin</t>
  </si>
  <si>
    <t>2011685298</t>
  </si>
  <si>
    <t>Rozprostření přebytečné zeminy</t>
  </si>
  <si>
    <t>"plocha*prům.tl."961*0,55</t>
  </si>
  <si>
    <t>181301101</t>
  </si>
  <si>
    <t>Rozprostření a urovnání ornice v rovině nebo ve svahu sklonu do 1:5 při souvislé ploše do 500 m2, tl. vrstvy do 100 mm</t>
  </si>
  <si>
    <t>1827952271</t>
  </si>
  <si>
    <t>"povrch hutněných násypů"200</t>
  </si>
  <si>
    <t>181301111</t>
  </si>
  <si>
    <t>Rozprostření a urovnání ornice v rovině nebo ve svahu sklonu do 1:5 při souvislé ploše přes 500 m2, tl. vrstvy do 100 mm</t>
  </si>
  <si>
    <t>1368377692</t>
  </si>
  <si>
    <t>"okolní terénní úpravy"961</t>
  </si>
  <si>
    <t>182301121</t>
  </si>
  <si>
    <t>Rozprostření a urovnání ornice ve svahu sklonu přes 1:5 při souvislé ploše do 500 m2, tl. vrstvy do 100 mm</t>
  </si>
  <si>
    <t>1518958864</t>
  </si>
  <si>
    <t>"svahy hutněných násypů hráze"277</t>
  </si>
  <si>
    <t>181951101</t>
  </si>
  <si>
    <t>Úprava pláně vyrovnáním výškových rozdílů  v hornině tř. 1 až 4 bez zhutnění</t>
  </si>
  <si>
    <t>-768985383</t>
  </si>
  <si>
    <t>Urovnání finálního terénu</t>
  </si>
  <si>
    <t>závěrečných okolních úprav</t>
  </si>
  <si>
    <t>"plocha"961</t>
  </si>
  <si>
    <t>181951102</t>
  </si>
  <si>
    <t>Úprava pláně vyrovnáním výškových rozdílů  v hornině tř. 1 až 4 se zhutněním</t>
  </si>
  <si>
    <t>1544920912</t>
  </si>
  <si>
    <t>Úprava dna nádrže včetně spádování</t>
  </si>
  <si>
    <t>"plocha z půdorysu"274,0</t>
  </si>
  <si>
    <t>181411121</t>
  </si>
  <si>
    <t>Založení trávníku na půdě předem připravené plochy do 1000 m2 výsevem včetně utažení lučního v rovině nebo na svahu do 1:5</t>
  </si>
  <si>
    <t>673618571</t>
  </si>
  <si>
    <t>"povrch hutněných násypů nádrže"200</t>
  </si>
  <si>
    <t>181411122</t>
  </si>
  <si>
    <t>Založení trávníku na půdě předem připravené plochy do 1000 m2 výsevem včetně utažení lučního na svahu přes 1:5 do 1:2</t>
  </si>
  <si>
    <t>1144521006</t>
  </si>
  <si>
    <t>"svahy hutněných násypů nádrže"277</t>
  </si>
  <si>
    <t>16</t>
  </si>
  <si>
    <t>M</t>
  </si>
  <si>
    <t>005724740</t>
  </si>
  <si>
    <t>osivo směs travní krajinná-svahová</t>
  </si>
  <si>
    <t>kg</t>
  </si>
  <si>
    <t>-1138631664</t>
  </si>
  <si>
    <t>Spotřeba osiva 10g/m2</t>
  </si>
  <si>
    <t>"plochy zpětného ohumusování*10/1000"1438*10/1000</t>
  </si>
  <si>
    <t>17</t>
  </si>
  <si>
    <t>182201101</t>
  </si>
  <si>
    <t>Svahování trvalých svahů do projektovaných profilů  s potřebným přemístěním výkopku při svahování násypů v jakékoliv hornině</t>
  </si>
  <si>
    <t>29651799</t>
  </si>
  <si>
    <t>Svahování hutněných násypů</t>
  </si>
  <si>
    <t>návodní svah</t>
  </si>
  <si>
    <t>"plocha*koeficient svahu"362*1,10</t>
  </si>
  <si>
    <t>vzdušný svah</t>
  </si>
  <si>
    <t>"plocha*koeficient svahu"88*1,05</t>
  </si>
  <si>
    <t>koruna násypu</t>
  </si>
  <si>
    <t>"délka*šířka"61*3</t>
  </si>
  <si>
    <t>18</t>
  </si>
  <si>
    <t>R_45972_02_01</t>
  </si>
  <si>
    <t>Třídění zeminy do hutněných násypů</t>
  </si>
  <si>
    <t>139261784</t>
  </si>
  <si>
    <t>Poznámka k položce:
Položka zahrnuje ruční odstranění balvanů nad 100 mm ze zeminy, která bude použita do hutněného násypu na 95%</t>
  </si>
  <si>
    <t>Odstranění balvanů nad 100 mm</t>
  </si>
  <si>
    <t>Vodorovné konstrukce</t>
  </si>
  <si>
    <t>19</t>
  </si>
  <si>
    <t>463211152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</si>
  <si>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</si>
  <si>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-1479888348</t>
  </si>
  <si>
    <t>opěrná patka v patě svahu</t>
  </si>
  <si>
    <t>"plocha řezu*délka"0,24*(5,0+5,2)</t>
  </si>
  <si>
    <t>opevnění svahu kolem požeráku</t>
  </si>
  <si>
    <t>"plocha*prům.tl.*koef. svahu*2strany"1,3*0,5*1,4*2</t>
  </si>
  <si>
    <t>20</t>
  </si>
  <si>
    <t>464531112</t>
  </si>
  <si>
    <t>Pohoz dna nebo svahů jakékoliv tloušťky  z hrubého drceného kameniva, z terénu, frakce 63 - 125 mm</t>
  </si>
  <si>
    <t>1952526184</t>
  </si>
  <si>
    <t>opevnění návodního svahu kolem požeráku</t>
  </si>
  <si>
    <t>tl. pohozu 250 mm</t>
  </si>
  <si>
    <t>"plocha z půd.*koef.svahu*tl."28*1,12*0,25</t>
  </si>
  <si>
    <t>465511127</t>
  </si>
  <si>
    <t>Dlažba z lomového kamene lomařsky upraveného  na sucho s vyklínováním kamenem, s vyplněním spár těženým kamenivem, drnem nebo ornicí s osetím, tl. kamene 200 mm</t>
  </si>
  <si>
    <t>120440692</t>
  </si>
  <si>
    <t>horní přístup k požeráku</t>
  </si>
  <si>
    <t>"plocha z půd"1,7</t>
  </si>
  <si>
    <t>opevnění dna u vtoku do požeráku</t>
  </si>
  <si>
    <t>"plocha z půd"2,7</t>
  </si>
  <si>
    <t>22</t>
  </si>
  <si>
    <t>465511327</t>
  </si>
  <si>
    <t>Dlažba z lomového kamene lomařsky upraveného  na sucho s vyklínováním kamenem, s vyplněním spár těženým kamenivem, drnem nebo ornicí s osetím, tl. kamene 300 mm</t>
  </si>
  <si>
    <t>756434156</t>
  </si>
  <si>
    <t>Opevnění nátoku</t>
  </si>
  <si>
    <t>"plocha z půd.*koef. svahu"8,5*1,1</t>
  </si>
  <si>
    <t>998</t>
  </si>
  <si>
    <t>Přesun hmot</t>
  </si>
  <si>
    <t>23</t>
  </si>
  <si>
    <t>998331011</t>
  </si>
  <si>
    <t>Přesun hmot pro nádrže  dopravní vzdálenost do 500 m</t>
  </si>
  <si>
    <t>t</t>
  </si>
  <si>
    <t>-1262224150</t>
  </si>
  <si>
    <t>045972_03 - 03_Vypouštěcí a napouštěcí zařízení</t>
  </si>
  <si>
    <t xml:space="preserve">    2 - Zakládání</t>
  </si>
  <si>
    <t xml:space="preserve">    3 - Svislé a kompletní konstrukce</t>
  </si>
  <si>
    <t xml:space="preserve">    8 - Trubní vedení</t>
  </si>
  <si>
    <t xml:space="preserve">    9 - Ostatní konstrukce a práce, bourání</t>
  </si>
  <si>
    <t>PSV - Práce a dodávky PSV</t>
  </si>
  <si>
    <t xml:space="preserve">    767 - Konstrukce zámečnické</t>
  </si>
  <si>
    <t>131201201</t>
  </si>
  <si>
    <t>Hloubení zapažených jam a zářezů  s urovnáním dna do předepsaného profilu a spádu v hornině tř. 3 do 100 m3</t>
  </si>
  <si>
    <t>1902469233</t>
  </si>
  <si>
    <t>TAB.5.2</t>
  </si>
  <si>
    <t>"jáma pro kanalizační šachtu"5,12</t>
  </si>
  <si>
    <t>"jáma pro základ požeráku"1,68</t>
  </si>
  <si>
    <t>132201201</t>
  </si>
  <si>
    <t>Hloubení zapažených i nezapažených rýh šířky přes 600 do 2 000 mm  s urovnáním dna do předepsaného profilu a spádu v hornině tř. 3 do 100 m3</t>
  </si>
  <si>
    <t>-1970805125</t>
  </si>
  <si>
    <t>"rýha pro nátokové potrubí"4,92</t>
  </si>
  <si>
    <t>"rýha pro odtokové potrubí"21,38</t>
  </si>
  <si>
    <t>"rýha pro nátokové čelo"4,05</t>
  </si>
  <si>
    <t>"rýha pro výtokové čelo"3,84</t>
  </si>
  <si>
    <t>-307000034</t>
  </si>
  <si>
    <t>Přesuny vhodných zemin do zásypů konstrukcí</t>
  </si>
  <si>
    <t>(kromě potrubí)</t>
  </si>
  <si>
    <t>TAB.5.3. Zásypy konstrukcí</t>
  </si>
  <si>
    <t>6,46</t>
  </si>
  <si>
    <t>"TAB.5.5. Zásypy z těsnicí zeminy</t>
  </si>
  <si>
    <t>5,93</t>
  </si>
  <si>
    <t>171103213</t>
  </si>
  <si>
    <t>Uložení netříděných sypanin z hornin tř. 1 až 4 do zemních hrází  pro jakoukoliv šířku koruny přívodních kanálů inundačních nebo ochranných se zhutněním do 100 % PS - koef. C s příměsí jílové hlíny přes 50 % objemu</t>
  </si>
  <si>
    <t>-1793830574</t>
  </si>
  <si>
    <t>Těsnicí obsyp odtokového potrubí</t>
  </si>
  <si>
    <t>"plocha řezu*délka"0,70*7,7</t>
  </si>
  <si>
    <t>Těsnicí obsyp kolem základu požeráku</t>
  </si>
  <si>
    <t>"plocha*výška"0,90*0,6</t>
  </si>
  <si>
    <t>174101101</t>
  </si>
  <si>
    <t>Zásyp sypaninou z jakékoliv horniny  s uložením výkopku ve vrstvách se zhutněním jam, šachet, rýh nebo kolem objektů v těchto vykopávkách</t>
  </si>
  <si>
    <t>126427156</t>
  </si>
  <si>
    <t>TAB.5.3</t>
  </si>
  <si>
    <t>použití zeminy z výkopu</t>
  </si>
  <si>
    <t>"obsyp kolem nátokového čela"2,83</t>
  </si>
  <si>
    <t>"obsyp kolem výtokového čela"2,84</t>
  </si>
  <si>
    <t>TAB.5.4</t>
  </si>
  <si>
    <t>zásyp štěrkopískem</t>
  </si>
  <si>
    <t>"obsyp kolem kanalizační šachty"3,20</t>
  </si>
  <si>
    <t>TAB.5.5</t>
  </si>
  <si>
    <t>zásypy z těsnicí jílovité zeminy z výkopu</t>
  </si>
  <si>
    <t>"obsyp kolem základu požeráku jílovitou zeminou"0,59</t>
  </si>
  <si>
    <t>"obsyp potrubí jílovitou zeminou"5,39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</si>
  <si>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</si>
  <si>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</si>
  <si>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1874175149</t>
  </si>
  <si>
    <t>Obsyp nátokového potrubí</t>
  </si>
  <si>
    <t>min. 200 nad vrchol potrubí</t>
  </si>
  <si>
    <t>max. zrnitost 30 mm</t>
  </si>
  <si>
    <t>včetně ručně provedených upevňovacích klínů</t>
  </si>
  <si>
    <t>"plocha řezu*délka"0,4*4,1</t>
  </si>
  <si>
    <t>58331200</t>
  </si>
  <si>
    <t>štěrkopísek netříděný zásypový</t>
  </si>
  <si>
    <t>-4783462</t>
  </si>
  <si>
    <t>Obsyp kolem kanalizační šachty</t>
  </si>
  <si>
    <t>"objem*obj.hmotnost"3,2*1,5</t>
  </si>
  <si>
    <t>175111109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</si>
  <si>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</si>
  <si>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1933606232</t>
  </si>
  <si>
    <t>Příplatek za obsyp nátokového potrubí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</si>
  <si>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</si>
  <si>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</si>
  <si>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-331634577</t>
  </si>
  <si>
    <t>Zásyp rýhy odtokového potrubí nad jílovým těsněním</t>
  </si>
  <si>
    <t>"výška*šířka*délka"0,55*1,2*13,2</t>
  </si>
  <si>
    <t>Zásyp rýhy nátokového potrubí nad ručním obsypem</t>
  </si>
  <si>
    <t>"výška*šířka*délka"0,85*0,8*4,1</t>
  </si>
  <si>
    <t>Zakládání</t>
  </si>
  <si>
    <t>273322511</t>
  </si>
  <si>
    <t>Základy z betonu železového (bez výztuže) desky z betonu se zvýšenými nároky na prostředí tř. C 25/30</t>
  </si>
  <si>
    <t>-854959632</t>
  </si>
  <si>
    <t>TAB.7.1</t>
  </si>
  <si>
    <t>spodní díl základové patky</t>
  </si>
  <si>
    <t>"plocha*tl."1,82*0,20</t>
  </si>
  <si>
    <t>zabetonování spodního dílu požeráku</t>
  </si>
  <si>
    <t>"plocha*tl."1,26*0,4</t>
  </si>
  <si>
    <t>Svislé a kompletní konstrukce</t>
  </si>
  <si>
    <t>321321115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</si>
  <si>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</si>
  <si>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1948140302</t>
  </si>
  <si>
    <t>TAB.7.3. Výtokové čelo</t>
  </si>
  <si>
    <t>"plocha*tl."1,54*0,4</t>
  </si>
  <si>
    <t>"plocha otvoru*tl.-odečtení"0,03*0,4*-1</t>
  </si>
  <si>
    <t>TAB.7.4. Nátokové čelo</t>
  </si>
  <si>
    <t>"plocha*tl."2,04*0,4</t>
  </si>
  <si>
    <t>"plocha otvoru*tl.-odečtení"0,07*0,4*-1</t>
  </si>
  <si>
    <t>TAB.7.5. Obetonávka odtokového potrubí</t>
  </si>
  <si>
    <t>"podkladní beton-šířka*tl.*délka"0,6*0,1*13,15</t>
  </si>
  <si>
    <t>"horní díl-plocha řezu*délka"0,17*13,45</t>
  </si>
  <si>
    <t>321366112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</si>
  <si>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</si>
  <si>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-1807932786</t>
  </si>
  <si>
    <t>Žebírková výztuž pro spojení požeráku s patkou</t>
  </si>
  <si>
    <t>průměr 20 mm, hmotnost 2,46 kg/m</t>
  </si>
  <si>
    <t>4 ks délky 1,15m</t>
  </si>
  <si>
    <t>"počet*délka*ztrátné 30%*hm."4*1,15*1,3*2,46/1000</t>
  </si>
  <si>
    <t>321368211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</si>
  <si>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</si>
  <si>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-987488723</t>
  </si>
  <si>
    <t>KARI sítě 100/100/8, hmotnost 7,90kg/m2</t>
  </si>
  <si>
    <t>Výtokové čelo</t>
  </si>
  <si>
    <t>"plocha*2*ztrátné 20%*hm."1,30*2*1,2*0,0079</t>
  </si>
  <si>
    <t>Nátokové čelo</t>
  </si>
  <si>
    <t>"plocha*2*ztrátné 20%*hm."1,8*2*1,2*0,0079</t>
  </si>
  <si>
    <t>Obetonávka odtokového potrubí</t>
  </si>
  <si>
    <t>"spodní díl - délka v řezu*délka*ztrátné 20%*hm."0,85*13,45*1,2*0,0079</t>
  </si>
  <si>
    <t>"horní díl - délka v řezu*délka*ztrátné 20%*hm."0,96*13,45*1,2*0,0079</t>
  </si>
  <si>
    <t>321351010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</si>
  <si>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</si>
  <si>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-705583706</t>
  </si>
  <si>
    <t>"obvod*výška"3,60*1,10</t>
  </si>
  <si>
    <t>"obvod*výška"4,20*1,20</t>
  </si>
  <si>
    <t>"výška*2*délka"0,6*2*13,45</t>
  </si>
  <si>
    <t>321352010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</si>
  <si>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</si>
  <si>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-2070768343</t>
  </si>
  <si>
    <t>R_45972_03_01</t>
  </si>
  <si>
    <t>Prefabrikovaný požerák ze ŽB tř. C30/37-XF3</t>
  </si>
  <si>
    <t>m</t>
  </si>
  <si>
    <t>593857677</t>
  </si>
  <si>
    <t>Poznámka k položce:
Položka zahrnuje výrobu, dopravu a osazení prefabrikovaného výrobku požeráku.
Součásti dodávky:
- drážky pro dluže včetně kotevních prvků
- vodotěsné zabudování odtokové roury DN 200
- povrchové úpravy kovových prvků
- armovací výztuž, závěsné úchyty
- podrobnosti dle PD</t>
  </si>
  <si>
    <t>TAB.7.2. Požerák</t>
  </si>
  <si>
    <t>"plocha v půd. výška= 0,29*1,8"</t>
  </si>
  <si>
    <t>"výška"1,8</t>
  </si>
  <si>
    <t>451573111</t>
  </si>
  <si>
    <t>Lože pod potrubí, stoky a drobné objekty v otevřeném výkopu z písku a štěrkopísku do 63 mm</t>
  </si>
  <si>
    <t>1653924626</t>
  </si>
  <si>
    <t>pískové lože pod napouštěcí potrubí</t>
  </si>
  <si>
    <t>"tl.*šířka*délka"0,15*0,8*4</t>
  </si>
  <si>
    <t>pískové lože pod kanalizační šachtu</t>
  </si>
  <si>
    <t>"tl.*plocha"0,15*3,2</t>
  </si>
  <si>
    <t>Trubní vedení</t>
  </si>
  <si>
    <t>R_45972_03_02</t>
  </si>
  <si>
    <t>Kanalizační šachta betonová prefabrikovaná včetně poklopu</t>
  </si>
  <si>
    <t>595846677</t>
  </si>
  <si>
    <t xml:space="preserve">Poznámka k položce:
Položka zahrnuje:
Šachtové dno soutočné DN 300
Přechodový konus 1000/625, výška 600 mm
Poklop s betonovým víkem, tř. zatížení A15, bez odvětrání
Šachtová stupadla
Osazení šachty dle PD
</t>
  </si>
  <si>
    <t>R_45972_03_03</t>
  </si>
  <si>
    <t>Montáž kanalizačního potrubí z plastu, materiál PE korugované DN 200</t>
  </si>
  <si>
    <t>-1032831178</t>
  </si>
  <si>
    <t>R_45972_03_04</t>
  </si>
  <si>
    <t>Montáž kanalizačního potrubí z plastu, materiál PE korugované DN 300</t>
  </si>
  <si>
    <t>-380533950</t>
  </si>
  <si>
    <t>R_45972_03_05</t>
  </si>
  <si>
    <t>kanalizační trouby, materiál PE korugované, DN 200, SN8, barva černá, včetně vodotěsných spojovacích systémový prvků</t>
  </si>
  <si>
    <t>1519585074</t>
  </si>
  <si>
    <t>R_45972_03_06</t>
  </si>
  <si>
    <t>kanalizační trouby, materiál PE korugované, DN 300, SN8, barva černá, včetně vodotěsných spojovacích systémový prvků</t>
  </si>
  <si>
    <t>-159799258</t>
  </si>
  <si>
    <t>R_45972_03_11</t>
  </si>
  <si>
    <t>Dodávka a montáž koncové zpětné klapky DN 200</t>
  </si>
  <si>
    <t>2086314973</t>
  </si>
  <si>
    <t>Poznámka k položce:
Typ klapky bude límcový, pro připevnění na betonovou stěnu, viz PD</t>
  </si>
  <si>
    <t>Ostatní konstrukce a práce, bourání</t>
  </si>
  <si>
    <t>24</t>
  </si>
  <si>
    <t>934956124</t>
  </si>
  <si>
    <t>Přepadová a ochranná zařízení nádrží  dřevěná hradítka (dluže požeráku) š.150 mm, bez nátěru, s potřebným kováním z dubového dřeva, tl. 50 mm</t>
  </si>
  <si>
    <t>1923235203</t>
  </si>
  <si>
    <t>Poznámka k položce:
Položka zahrnuje také potřebné zkosení konců a opracování dluží dle skutečných rozměrů na stavbě</t>
  </si>
  <si>
    <t>šířka dluží 200 a 150 mm - dle PD</t>
  </si>
  <si>
    <t>přední dlužová stěna</t>
  </si>
  <si>
    <t>"šířka*výška"0,545*1,0</t>
  </si>
  <si>
    <t>zadní dlužová stěna, včetně štěrbiny</t>
  </si>
  <si>
    <t>"šířka*výška"0,545*1,35</t>
  </si>
  <si>
    <t>25</t>
  </si>
  <si>
    <t>R_45972_03_09</t>
  </si>
  <si>
    <t>Přilnavostní nátěr řídkou jílovitou směsí (pačok)</t>
  </si>
  <si>
    <t>206153908</t>
  </si>
  <si>
    <t xml:space="preserve">Natření betonových ploch </t>
  </si>
  <si>
    <t>obetonávka odtokového potrubí</t>
  </si>
  <si>
    <t>"délka řezu*délka" 1,5*13,5</t>
  </si>
  <si>
    <t>stěny požeráku</t>
  </si>
  <si>
    <t>"zadní stěna+polovina bočních" 1+1</t>
  </si>
  <si>
    <t>stěny zákl. patky požeráku</t>
  </si>
  <si>
    <t>"obvod*výška"5,4*0,6</t>
  </si>
  <si>
    <t>26</t>
  </si>
  <si>
    <t>R_45972_03_10</t>
  </si>
  <si>
    <t>Úprava zrnitosti zemin</t>
  </si>
  <si>
    <t>-2135880653</t>
  </si>
  <si>
    <t xml:space="preserve">Třídění jílovité zeminy z výkopu </t>
  </si>
  <si>
    <t>pro dosažení max. zrnitosti 30 mm</t>
  </si>
  <si>
    <t>27</t>
  </si>
  <si>
    <t>R_45972_03_12</t>
  </si>
  <si>
    <t>Vodočetná lať</t>
  </si>
  <si>
    <t>-2107341220</t>
  </si>
  <si>
    <t>Poznámka k položce:
Položka zahrnuje dodávku a osazení vodočetné latě na stěnu výpustního zařízení, včetně dodatečného provedení rysek a výškových kót hladin</t>
  </si>
  <si>
    <t>1,4</t>
  </si>
  <si>
    <t>28</t>
  </si>
  <si>
    <t>-30699351</t>
  </si>
  <si>
    <t>PSV</t>
  </si>
  <si>
    <t>Práce a dodávky PSV</t>
  </si>
  <si>
    <t>767</t>
  </si>
  <si>
    <t>Konstrukce zámečnické</t>
  </si>
  <si>
    <t>29</t>
  </si>
  <si>
    <t>R_45972_03_07</t>
  </si>
  <si>
    <t>Dodávka a montáž vtokových česlí požeráku</t>
  </si>
  <si>
    <t>1671299367</t>
  </si>
  <si>
    <t xml:space="preserve">Poznámka k položce:
Položka zahrnuje:
- výrobu čslí dle PD
- povrchovou úpravu pozinkováním 
- dodávku a montáž česlí 
</t>
  </si>
  <si>
    <t>30</t>
  </si>
  <si>
    <t>R_45972_03_08</t>
  </si>
  <si>
    <t>Dodávka a montáž uzamykatelného poklopu</t>
  </si>
  <si>
    <t>1625110665</t>
  </si>
  <si>
    <t xml:space="preserve">Poznámka k položce:
Položka zahrnuje:
- výrobu poklopu dle PD
- povrchovou úpravu pozinkováním 
- kotvení poklopu k požeráku, včetně vyvrtání potřebných otvorů, chemických kotev
- kotevní prvky včetně jejich antikorozní povrchové úpravy
- uzamykací systém
- dodávku a montáž </t>
  </si>
  <si>
    <t>045972_04 - 04_Úpravy toku</t>
  </si>
  <si>
    <t>122201101</t>
  </si>
  <si>
    <t>Odkopávky a prokopávky nezapažené  s přehozením výkopku na vzdálenost do 3 m nebo s naložením na dopravní prostředek v hornině tř. 3 do 100 m3</t>
  </si>
  <si>
    <t>1618050136</t>
  </si>
  <si>
    <t>TAB.4.1 - Kubatury úpravy toku</t>
  </si>
  <si>
    <t>"odkopávky dna a břehů LB+PB"20,95</t>
  </si>
  <si>
    <t>TAB.4.2 - Kubatury příkopu za výtokovým čelem</t>
  </si>
  <si>
    <t>"odkopávky dna a břehů LB+PB"6,63</t>
  </si>
  <si>
    <t>611172194</t>
  </si>
  <si>
    <t>"rýhy pro založení opevnění břehů LB+PB"1,70</t>
  </si>
  <si>
    <t>Rýha pro stabilizační pas</t>
  </si>
  <si>
    <t>"délka*šířka*hloubka"2,80*0,60*0,80</t>
  </si>
  <si>
    <t>132201192</t>
  </si>
  <si>
    <t>Hloubení zapažených i nezapažených rýh šířky do 600 mm  s urovnáním dna do předepsaného profilu a spádu Příplatek k cenám za hloubení rýh v tekoucí vodě při lesnicko-technických melioracích (LTM) v hornině tř. 3 do 100 m3</t>
  </si>
  <si>
    <t>-1681825635</t>
  </si>
  <si>
    <t>Příplatek za 30%</t>
  </si>
  <si>
    <t>"rýhy pro založení opevnění břehů LB+PB"1,70*0,3</t>
  </si>
  <si>
    <t>"délka*šířka*hloubka"2,80*0,60*0,80*0,3</t>
  </si>
  <si>
    <t>2076337</t>
  </si>
  <si>
    <t>"zásyp nad opevněním LB+PB"1,60</t>
  </si>
  <si>
    <t>182101101</t>
  </si>
  <si>
    <t>Svahování trvalých svahů do projektovaných profilů  s potřebným přemístěním výkopku při svahování v zářezech v hornině tř. 1 až 4</t>
  </si>
  <si>
    <t>1443755533</t>
  </si>
  <si>
    <t>"svahování za opevněním LB+PB"54,15</t>
  </si>
  <si>
    <t>"svahování za opevněním LB+PB"8,75</t>
  </si>
  <si>
    <t>-672249447</t>
  </si>
  <si>
    <t>"svahování nad opevněním LB+PB"7,0</t>
  </si>
  <si>
    <t>"svahování nad opevněním LB+PB"3,75</t>
  </si>
  <si>
    <t>462511370</t>
  </si>
  <si>
    <t>Zához z lomového kamene neupraveného záhozového  bez proštěrkování z terénu, hmotnosti jednotlivých kamenů přes 200 do 500 kg</t>
  </si>
  <si>
    <t>-238008961</t>
  </si>
  <si>
    <t>TAB.4.1. Kubatury úpravy toku</t>
  </si>
  <si>
    <t>"opevnění břehu LB+PB"15,95</t>
  </si>
  <si>
    <t>462512270</t>
  </si>
  <si>
    <t>Zához z lomového kamene neupraveného záhozového  s proštěrkováním z terénu, hmotnosti jednotlivých kamenů do 200 kg</t>
  </si>
  <si>
    <t>-1630659882</t>
  </si>
  <si>
    <t>Opevnění dna úprav toku</t>
  </si>
  <si>
    <t>"plocha z půdorysu*tl." 8,8*0,4</t>
  </si>
  <si>
    <t>TAB.4.2 Kubatury příkopu za výtokovým čelem</t>
  </si>
  <si>
    <t>"opevnění svahu a dna"2,59</t>
  </si>
  <si>
    <t>462519003</t>
  </si>
  <si>
    <t>Zához z lomového kamene neupraveného záhozového  Příplatek k cenám za urovnání viditelných ploch záhozu z kamene, hmotnosti jednotlivých kamenů přes 200 do 500 kg</t>
  </si>
  <si>
    <t>1348431146</t>
  </si>
  <si>
    <t>Urovnání líců záhozu</t>
  </si>
  <si>
    <t>"plocha z půdorysu*koef.svahu"25,5*1,4</t>
  </si>
  <si>
    <t>R_45972_04_01</t>
  </si>
  <si>
    <t>Stabilizační pas z lomového kamene hmotnosti nad 500 kg</t>
  </si>
  <si>
    <t>29848770</t>
  </si>
  <si>
    <t>Poznámka k položce:
Položka zahrnuje uložení kamenů na štět do půdorysného tvaru klenby proti směru toku</t>
  </si>
  <si>
    <t>Stabilizační pas pro ukončení úprav toku</t>
  </si>
  <si>
    <t>045972_VRN - VRN_Vedlejší rozpočtové náklady</t>
  </si>
  <si>
    <t>VRN - Vedlejší rozpočtové náklady</t>
  </si>
  <si>
    <t>VRN</t>
  </si>
  <si>
    <t>Vedlejší rozpočtové náklady</t>
  </si>
  <si>
    <t>R_45972_05_01</t>
  </si>
  <si>
    <t>Vytyčení a ochrana inženýrských sítí</t>
  </si>
  <si>
    <t>512</t>
  </si>
  <si>
    <t>-851048148</t>
  </si>
  <si>
    <t>Ochrana vodovodního potrubí KVAK</t>
  </si>
  <si>
    <t>R_45972_05_02</t>
  </si>
  <si>
    <t>Zřízení norné stěny při provádění úprav toku</t>
  </si>
  <si>
    <t>911303226</t>
  </si>
  <si>
    <t>R_45972_05_03</t>
  </si>
  <si>
    <t>Vytyčení stavby</t>
  </si>
  <si>
    <t>973807755</t>
  </si>
  <si>
    <t>R_45972_05_04</t>
  </si>
  <si>
    <t>Zpracování dokumentace skutečného provedení</t>
  </si>
  <si>
    <t>-790219965</t>
  </si>
  <si>
    <t>R_45972_05_05</t>
  </si>
  <si>
    <t>Zařízení staveniště - zřízení a likvidace</t>
  </si>
  <si>
    <t>-530539436</t>
  </si>
  <si>
    <t>R_45972_05_06</t>
  </si>
  <si>
    <t>Převedení tekoucí vody - čerpání, hrázkování</t>
  </si>
  <si>
    <t>516751740</t>
  </si>
  <si>
    <t>R_45972_05_07</t>
  </si>
  <si>
    <t>Zpracování plánu BOZP</t>
  </si>
  <si>
    <t>-609454441</t>
  </si>
  <si>
    <t>R_45972_05_08</t>
  </si>
  <si>
    <t>Zpracování povodňového a havarijního plánu</t>
  </si>
  <si>
    <t>1546045217</t>
  </si>
  <si>
    <t>R_45972_05_09</t>
  </si>
  <si>
    <t>Dodávka, montáž a demontáž dočasného dopravního značení</t>
  </si>
  <si>
    <t>-595848128</t>
  </si>
  <si>
    <t>R_45972_05_10</t>
  </si>
  <si>
    <t>Odborný dohled geologa</t>
  </si>
  <si>
    <t>1190032834</t>
  </si>
  <si>
    <t>Poznámka k položce:
Položka zahrnuje odborné posouzení vhodnosti zeminy do hutněných násypů a odborné doporučení počtu pojezdů hutnícího válce na základě druhu a konzistence zeminy. Vhodnost zeminy bude odpovídat požadavům ČSN 75 2410 na homogenní hráze.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</si>
</sst>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/MM/YYYY"/>
    <numFmt numFmtId="169" formatCode="#,##0.00000"/>
    <numFmt numFmtId="170" formatCode="#,##0.000"/>
  </numFmts>
  <fonts count="40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rgb="FF0000FF"/>
      <name val="Wingdings 2"/>
      <family val="0"/>
    </font>
    <font>
      <u val="single"/>
      <sz val="11"/>
      <color rgb="FF0000FF"/>
      <name val="Calibri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0" fillId="0" borderId="0" applyBorder="0" applyProtection="0">
      <alignment/>
    </xf>
  </cellStyleXfs>
  <cellXfs count="247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7" fillId="3" borderId="0" xfId="0" applyFont="1" applyAlignment="1" applyProtection="1">
      <alignment horizontal="left" vertical="center"/>
      <protection hidden="1"/>
    </xf>
    <xf numFmtId="165" fontId="7" fillId="3" borderId="0" xfId="0" applyFont="1" applyAlignment="1" applyProtection="1">
      <alignment horizontal="left" vertical="center"/>
      <protection hidden="1"/>
    </xf>
    <xf numFmtId="165" fontId="7" fillId="3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10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6" fontId="10" fillId="0" borderId="5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7" fontId="6" fillId="0" borderId="0" xfId="0" applyFont="1" applyBorder="1" applyAlignment="1" applyProtection="1">
      <alignment horizontal="left" vertical="center"/>
      <protection hidden="1"/>
    </xf>
    <xf numFmtId="166" fontId="11" fillId="0" borderId="0" xfId="0" applyFont="1" applyBorder="1" applyAlignment="1" applyProtection="1">
      <alignment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2" fillId="4" borderId="6" xfId="0" applyFont="1" applyBorder="1" applyAlignment="1" applyProtection="1">
      <alignment horizontal="left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2" fillId="4" borderId="7" xfId="0" applyFont="1" applyBorder="1" applyAlignment="1" applyProtection="1">
      <alignment horizontal="center" vertical="center"/>
      <protection hidden="1"/>
    </xf>
    <xf numFmtId="164" fontId="12" fillId="4" borderId="7" xfId="0" applyFont="1" applyBorder="1" applyAlignment="1" applyProtection="1">
      <alignment horizontal="left" vertical="center"/>
      <protection hidden="1"/>
    </xf>
    <xf numFmtId="166" fontId="12" fillId="4" borderId="8" xfId="0" applyFont="1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13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Alignment="1" applyProtection="1">
      <alignment vertical="center"/>
      <protection hidden="1"/>
    </xf>
    <xf numFmtId="168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4" fillId="0" borderId="11" xfId="0" applyFont="1" applyBorder="1" applyAlignment="1" applyProtection="1">
      <alignment horizontal="center" vertical="center"/>
      <protection hidden="1"/>
    </xf>
    <xf numFmtId="164" fontId="0" fillId="0" borderId="12" xfId="0" applyBorder="1" applyAlignment="1" applyProtection="1">
      <alignment vertical="center"/>
      <protection hidden="1"/>
    </xf>
    <xf numFmtId="164" fontId="0" fillId="0" borderId="13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0" fillId="5" borderId="7" xfId="0" applyFont="1" applyBorder="1" applyAlignment="1" applyProtection="1">
      <alignment vertical="center"/>
      <protection hidden="1"/>
    </xf>
    <xf numFmtId="164" fontId="15" fillId="5" borderId="7" xfId="0" applyFont="1" applyBorder="1" applyAlignment="1" applyProtection="1">
      <alignment horizontal="center" vertical="center"/>
      <protection hidden="1"/>
    </xf>
    <xf numFmtId="164" fontId="15" fillId="5" borderId="7" xfId="0" applyFont="1" applyBorder="1" applyAlignment="1" applyProtection="1">
      <alignment horizontal="right" vertical="center"/>
      <protection hidden="1"/>
    </xf>
    <xf numFmtId="164" fontId="15" fillId="5" borderId="8" xfId="0" applyFont="1" applyBorder="1" applyAlignment="1" applyProtection="1">
      <alignment horizontal="center" vertical="center"/>
      <protection hidden="1"/>
    </xf>
    <xf numFmtId="164" fontId="15" fillId="5" borderId="0" xfId="0" applyFont="1" applyAlignment="1" applyProtection="1">
      <alignment horizontal="center" vertical="center"/>
      <protection hidden="1"/>
    </xf>
    <xf numFmtId="164" fontId="16" fillId="0" borderId="15" xfId="0" applyFont="1" applyBorder="1" applyAlignment="1" applyProtection="1">
      <alignment horizontal="center" vertical="center" wrapText="1"/>
      <protection hidden="1"/>
    </xf>
    <xf numFmtId="164" fontId="16" fillId="0" borderId="16" xfId="0" applyFont="1" applyBorder="1" applyAlignment="1" applyProtection="1">
      <alignment horizontal="center" vertical="center" wrapText="1"/>
      <protection hidden="1"/>
    </xf>
    <xf numFmtId="164" fontId="16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Border="1" applyAlignment="1" applyProtection="1">
      <alignment horizontal="right" vertical="center"/>
      <protection hidden="1"/>
    </xf>
    <xf numFmtId="166" fontId="17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6" fontId="14" fillId="0" borderId="18" xfId="0" applyFont="1" applyBorder="1" applyAlignment="1" applyProtection="1">
      <alignment vertical="center"/>
      <protection hidden="1"/>
    </xf>
    <xf numFmtId="166" fontId="14" fillId="0" borderId="0" xfId="0" applyFont="1" applyBorder="1" applyAlignment="1" applyProtection="1">
      <alignment vertical="center"/>
      <protection hidden="1"/>
    </xf>
    <xf numFmtId="169" fontId="14" fillId="0" borderId="0" xfId="0" applyFont="1" applyBorder="1" applyAlignment="1" applyProtection="1">
      <alignment vertical="center"/>
      <protection hidden="1"/>
    </xf>
    <xf numFmtId="166" fontId="14" fillId="0" borderId="14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1" fillId="0" borderId="3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Border="1" applyAlignment="1" applyProtection="1">
      <alignment horizontal="left" vertical="center" wrapText="1"/>
      <protection hidden="1"/>
    </xf>
    <xf numFmtId="164" fontId="23" fillId="0" borderId="0" xfId="0" applyFont="1" applyAlignment="1" applyProtection="1">
      <alignment vertical="center"/>
      <protection hidden="1"/>
    </xf>
    <xf numFmtId="166" fontId="23" fillId="0" borderId="0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6" fontId="24" fillId="0" borderId="18" xfId="0" applyFont="1" applyBorder="1" applyAlignment="1" applyProtection="1">
      <alignment vertical="center"/>
      <protection hidden="1"/>
    </xf>
    <xf numFmtId="166" fontId="24" fillId="0" borderId="0" xfId="0" applyFont="1" applyBorder="1" applyAlignment="1" applyProtection="1">
      <alignment vertical="center"/>
      <protection hidden="1"/>
    </xf>
    <xf numFmtId="169" fontId="24" fillId="0" borderId="0" xfId="0" applyFont="1" applyBorder="1" applyAlignment="1" applyProtection="1">
      <alignment vertical="center"/>
      <protection hidden="1"/>
    </xf>
    <xf numFmtId="166" fontId="24" fillId="0" borderId="1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6" fontId="24" fillId="0" borderId="19" xfId="0" applyFont="1" applyBorder="1" applyAlignment="1" applyProtection="1">
      <alignment vertical="center"/>
      <protection hidden="1"/>
    </xf>
    <xf numFmtId="166" fontId="24" fillId="0" borderId="20" xfId="0" applyFont="1" applyBorder="1" applyAlignment="1" applyProtection="1">
      <alignment vertical="center"/>
      <protection hidden="1"/>
    </xf>
    <xf numFmtId="169" fontId="24" fillId="0" borderId="20" xfId="0" applyFont="1" applyBorder="1" applyAlignment="1" applyProtection="1">
      <alignment vertical="center"/>
      <protection hidden="1"/>
    </xf>
    <xf numFmtId="166" fontId="24" fillId="0" borderId="21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8" fontId="7" fillId="0" borderId="0" xfId="0" applyFont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3" xfId="0" applyBorder="1" applyAlignment="1" applyProtection="1">
      <alignment vertical="center" wrapText="1"/>
      <protection hidden="1"/>
    </xf>
    <xf numFmtId="164" fontId="0" fillId="0" borderId="0" xfId="0" applyAlignment="1" applyProtection="1">
      <alignment vertical="center" wrapText="1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6" fontId="6" fillId="0" borderId="0" xfId="0" applyFont="1" applyAlignment="1" applyProtection="1">
      <alignment vertical="center"/>
      <protection hidden="1"/>
    </xf>
    <xf numFmtId="167" fontId="6" fillId="0" borderId="0" xfId="0" applyFont="1" applyAlignment="1" applyProtection="1">
      <alignment horizontal="right" vertical="center"/>
      <protection hidden="1"/>
    </xf>
    <xf numFmtId="164" fontId="0" fillId="5" borderId="0" xfId="0" applyFont="1" applyAlignment="1" applyProtection="1">
      <alignment vertical="center"/>
      <protection hidden="1"/>
    </xf>
    <xf numFmtId="164" fontId="12" fillId="5" borderId="6" xfId="0" applyFont="1" applyBorder="1" applyAlignment="1" applyProtection="1">
      <alignment horizontal="left" vertical="center"/>
      <protection hidden="1"/>
    </xf>
    <xf numFmtId="164" fontId="12" fillId="5" borderId="7" xfId="0" applyFont="1" applyBorder="1" applyAlignment="1" applyProtection="1">
      <alignment horizontal="right" vertical="center"/>
      <protection hidden="1"/>
    </xf>
    <xf numFmtId="164" fontId="12" fillId="5" borderId="7" xfId="0" applyFont="1" applyBorder="1" applyAlignment="1" applyProtection="1">
      <alignment horizontal="center" vertical="center"/>
      <protection hidden="1"/>
    </xf>
    <xf numFmtId="164" fontId="0" fillId="5" borderId="7" xfId="0" applyFont="1" applyBorder="1" applyAlignment="1" applyProtection="1">
      <alignment vertical="center"/>
      <protection hidden="1"/>
    </xf>
    <xf numFmtId="166" fontId="12" fillId="5" borderId="7" xfId="0" applyFont="1" applyBorder="1" applyAlignment="1" applyProtection="1">
      <alignment vertical="center"/>
      <protection hidden="1"/>
    </xf>
    <xf numFmtId="164" fontId="0" fillId="5" borderId="8" xfId="0" applyFont="1" applyBorder="1" applyAlignment="1" applyProtection="1">
      <alignment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righ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15" fillId="5" borderId="0" xfId="0" applyFont="1" applyAlignment="1" applyProtection="1">
      <alignment horizontal="left" vertical="center"/>
      <protection hidden="1"/>
    </xf>
    <xf numFmtId="164" fontId="0" fillId="5" borderId="0" xfId="0" applyFont="1" applyAlignment="1" applyProtection="1">
      <alignment vertical="center"/>
      <protection hidden="1"/>
    </xf>
    <xf numFmtId="164" fontId="15" fillId="5" borderId="0" xfId="0" applyFont="1" applyAlignment="1" applyProtection="1">
      <alignment horizontal="right" vertical="center"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28" fillId="0" borderId="20" xfId="0" applyFont="1" applyBorder="1" applyAlignment="1" applyProtection="1">
      <alignment horizontal="left" vertical="center"/>
      <protection hidden="1"/>
    </xf>
    <xf numFmtId="164" fontId="28" fillId="0" borderId="20" xfId="0" applyFont="1" applyBorder="1" applyAlignment="1" applyProtection="1">
      <alignment vertical="center"/>
      <protection hidden="1"/>
    </xf>
    <xf numFmtId="164" fontId="28" fillId="0" borderId="20" xfId="0" applyFont="1" applyBorder="1" applyAlignment="1" applyProtection="1">
      <alignment vertical="center"/>
      <protection hidden="1"/>
    </xf>
    <xf numFmtId="166" fontId="28" fillId="0" borderId="20" xfId="0" applyFont="1" applyBorder="1" applyAlignment="1" applyProtection="1">
      <alignment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3" xfId="0" applyFont="1" applyBorder="1" applyAlignment="1" applyProtection="1">
      <alignment vertical="center"/>
      <protection hidden="1"/>
    </xf>
    <xf numFmtId="164" fontId="29" fillId="0" borderId="20" xfId="0" applyFont="1" applyBorder="1" applyAlignment="1" applyProtection="1">
      <alignment horizontal="left" vertical="center"/>
      <protection hidden="1"/>
    </xf>
    <xf numFmtId="164" fontId="29" fillId="0" borderId="20" xfId="0" applyFont="1" applyBorder="1" applyAlignment="1" applyProtection="1">
      <alignment vertical="center"/>
      <protection hidden="1"/>
    </xf>
    <xf numFmtId="164" fontId="29" fillId="0" borderId="20" xfId="0" applyFont="1" applyBorder="1" applyAlignment="1" applyProtection="1">
      <alignment vertical="center"/>
      <protection hidden="1"/>
    </xf>
    <xf numFmtId="166" fontId="29" fillId="0" borderId="2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vertical="center" wrapText="1"/>
      <protection hidden="1"/>
    </xf>
    <xf numFmtId="164" fontId="15" fillId="5" borderId="15" xfId="0" applyFont="1" applyBorder="1" applyAlignment="1" applyProtection="1">
      <alignment horizontal="center" vertical="center" wrapText="1"/>
      <protection hidden="1"/>
    </xf>
    <xf numFmtId="164" fontId="15" fillId="5" borderId="16" xfId="0" applyFont="1" applyBorder="1" applyAlignment="1" applyProtection="1">
      <alignment horizontal="center" vertical="center" wrapText="1"/>
      <protection hidden="1"/>
    </xf>
    <xf numFmtId="164" fontId="15" fillId="5" borderId="16" xfId="0" applyFont="1" applyBorder="1" applyAlignment="1" applyProtection="1">
      <alignment horizontal="center" vertical="center" wrapText="1"/>
      <protection hidden="1"/>
    </xf>
    <xf numFmtId="164" fontId="15" fillId="5" borderId="17" xfId="0" applyFont="1" applyBorder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6" fontId="17" fillId="0" borderId="0" xfId="0" applyFont="1" applyAlignment="1" applyProtection="1">
      <alignment/>
      <protection hidden="1"/>
    </xf>
    <xf numFmtId="169" fontId="30" fillId="0" borderId="12" xfId="0" applyFont="1" applyBorder="1" applyAlignment="1" applyProtection="1">
      <alignment/>
      <protection hidden="1"/>
    </xf>
    <xf numFmtId="169" fontId="30" fillId="0" borderId="13" xfId="0" applyFont="1" applyBorder="1" applyAlignment="1" applyProtection="1">
      <alignment/>
      <protection hidden="1"/>
    </xf>
    <xf numFmtId="166" fontId="31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/>
      <protection hidden="1"/>
    </xf>
    <xf numFmtId="164" fontId="32" fillId="0" borderId="3" xfId="0" applyFont="1" applyBorder="1" applyAlignment="1" applyProtection="1">
      <alignment/>
      <protection hidden="1"/>
    </xf>
    <xf numFmtId="164" fontId="32" fillId="0" borderId="0" xfId="0" applyFont="1" applyAlignment="1" applyProtection="1">
      <alignment horizontal="left"/>
      <protection hidden="1"/>
    </xf>
    <xf numFmtId="164" fontId="28" fillId="0" borderId="0" xfId="0" applyFont="1" applyAlignment="1" applyProtection="1">
      <alignment horizontal="left"/>
      <protection hidden="1"/>
    </xf>
    <xf numFmtId="164" fontId="32" fillId="0" borderId="0" xfId="0" applyFont="1" applyAlignment="1" applyProtection="1">
      <alignment/>
      <protection hidden="1"/>
    </xf>
    <xf numFmtId="166" fontId="28" fillId="0" borderId="0" xfId="0" applyFont="1" applyAlignment="1" applyProtection="1">
      <alignment/>
      <protection hidden="1"/>
    </xf>
    <xf numFmtId="164" fontId="32" fillId="0" borderId="18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/>
      <protection hidden="1"/>
    </xf>
    <xf numFmtId="169" fontId="32" fillId="0" borderId="0" xfId="0" applyFont="1" applyBorder="1" applyAlignment="1" applyProtection="1">
      <alignment/>
      <protection hidden="1"/>
    </xf>
    <xf numFmtId="169" fontId="32" fillId="0" borderId="14" xfId="0" applyFont="1" applyBorder="1" applyAlignment="1" applyProtection="1">
      <alignment/>
      <protection hidden="1"/>
    </xf>
    <xf numFmtId="164" fontId="32" fillId="0" borderId="0" xfId="0" applyFont="1" applyAlignment="1" applyProtection="1">
      <alignment horizontal="center"/>
      <protection hidden="1"/>
    </xf>
    <xf numFmtId="166" fontId="32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horizontal="left"/>
      <protection hidden="1"/>
    </xf>
    <xf numFmtId="166" fontId="29" fillId="0" borderId="0" xfId="0" applyFont="1" applyAlignment="1" applyProtection="1">
      <alignment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15" fillId="0" borderId="22" xfId="0" applyFont="1" applyBorder="1" applyAlignment="1" applyProtection="1">
      <alignment horizontal="center" vertical="center"/>
      <protection hidden="1"/>
    </xf>
    <xf numFmtId="165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center" vertical="center" wrapText="1"/>
      <protection hidden="1"/>
    </xf>
    <xf numFmtId="170" fontId="15" fillId="0" borderId="22" xfId="0" applyFont="1" applyBorder="1" applyAlignment="1" applyProtection="1">
      <alignment vertical="center"/>
      <protection hidden="1"/>
    </xf>
    <xf numFmtId="166" fontId="15" fillId="3" borderId="22" xfId="0" applyFont="1" applyBorder="1" applyAlignment="1" applyProtection="1">
      <alignment vertical="center"/>
      <protection hidden="1"/>
    </xf>
    <xf numFmtId="166" fontId="15" fillId="0" borderId="22" xfId="0" applyFont="1" applyBorder="1" applyAlignment="1" applyProtection="1">
      <alignment vertical="center"/>
      <protection hidden="1"/>
    </xf>
    <xf numFmtId="164" fontId="16" fillId="3" borderId="18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9" fontId="16" fillId="0" borderId="0" xfId="0" applyFont="1" applyBorder="1" applyAlignment="1" applyProtection="1">
      <alignment vertical="center"/>
      <protection hidden="1"/>
    </xf>
    <xf numFmtId="169" fontId="16" fillId="0" borderId="14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3" fillId="0" borderId="3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horizontal="left" vertical="center" wrapText="1"/>
      <protection hidden="1"/>
    </xf>
    <xf numFmtId="170" fontId="33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3" fillId="0" borderId="18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0" borderId="14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 wrapText="1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33" fillId="0" borderId="19" xfId="0" applyFont="1" applyBorder="1" applyAlignment="1" applyProtection="1">
      <alignment vertical="center"/>
      <protection hidden="1"/>
    </xf>
    <xf numFmtId="164" fontId="33" fillId="0" borderId="20" xfId="0" applyFont="1" applyBorder="1" applyAlignment="1" applyProtection="1">
      <alignment vertical="center"/>
      <protection hidden="1"/>
    </xf>
    <xf numFmtId="164" fontId="33" fillId="0" borderId="21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3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horizontal="left" vertical="center" wrapText="1"/>
      <protection hidden="1"/>
    </xf>
    <xf numFmtId="164" fontId="36" fillId="0" borderId="0" xfId="0" applyFont="1" applyAlignment="1" applyProtection="1">
      <alignment vertical="center"/>
      <protection hidden="1"/>
    </xf>
    <xf numFmtId="164" fontId="36" fillId="0" borderId="18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4" xfId="0" applyFont="1" applyBorder="1" applyAlignment="1" applyProtection="1">
      <alignment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3" xfId="0" applyFont="1" applyBorder="1" applyAlignment="1" applyProtection="1">
      <alignment vertical="center"/>
      <protection hidden="1"/>
    </xf>
    <xf numFmtId="164" fontId="37" fillId="0" borderId="0" xfId="0" applyFont="1" applyAlignment="1" applyProtection="1">
      <alignment horizontal="left" vertical="center"/>
      <protection hidden="1"/>
    </xf>
    <xf numFmtId="164" fontId="37" fillId="0" borderId="0" xfId="0" applyFont="1" applyAlignment="1" applyProtection="1">
      <alignment horizontal="left" vertical="center" wrapText="1"/>
      <protection hidden="1"/>
    </xf>
    <xf numFmtId="170" fontId="37" fillId="0" borderId="0" xfId="0" applyFont="1" applyAlignment="1" applyProtection="1">
      <alignment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18" xfId="0" applyFont="1" applyBorder="1" applyAlignment="1" applyProtection="1">
      <alignment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0" borderId="14" xfId="0" applyFont="1" applyBorder="1" applyAlignment="1" applyProtection="1">
      <alignment vertical="center"/>
      <protection hidden="1"/>
    </xf>
    <xf numFmtId="164" fontId="38" fillId="0" borderId="22" xfId="0" applyFont="1" applyBorder="1" applyAlignment="1" applyProtection="1">
      <alignment horizontal="center" vertical="center"/>
      <protection hidden="1"/>
    </xf>
    <xf numFmtId="165" fontId="38" fillId="0" borderId="22" xfId="0" applyFont="1" applyBorder="1" applyAlignment="1" applyProtection="1">
      <alignment horizontal="left" vertical="center" wrapText="1"/>
      <protection hidden="1"/>
    </xf>
    <xf numFmtId="164" fontId="38" fillId="0" borderId="22" xfId="0" applyFont="1" applyBorder="1" applyAlignment="1" applyProtection="1">
      <alignment horizontal="left" vertical="center" wrapText="1"/>
      <protection hidden="1"/>
    </xf>
    <xf numFmtId="164" fontId="38" fillId="0" borderId="22" xfId="0" applyFont="1" applyBorder="1" applyAlignment="1" applyProtection="1">
      <alignment horizontal="center" vertical="center" wrapText="1"/>
      <protection hidden="1"/>
    </xf>
    <xf numFmtId="170" fontId="38" fillId="0" borderId="22" xfId="0" applyFont="1" applyBorder="1" applyAlignment="1" applyProtection="1">
      <alignment vertical="center"/>
      <protection hidden="1"/>
    </xf>
    <xf numFmtId="166" fontId="38" fillId="3" borderId="22" xfId="0" applyFont="1" applyBorder="1" applyAlignment="1" applyProtection="1">
      <alignment vertical="center"/>
      <protection hidden="1"/>
    </xf>
    <xf numFmtId="166" fontId="38" fillId="0" borderId="22" xfId="0" applyFont="1" applyBorder="1" applyAlignment="1" applyProtection="1">
      <alignment vertical="center"/>
      <protection hidden="1"/>
    </xf>
    <xf numFmtId="164" fontId="39" fillId="0" borderId="3" xfId="0" applyFont="1" applyBorder="1" applyAlignment="1" applyProtection="1">
      <alignment vertical="center"/>
      <protection hidden="1"/>
    </xf>
    <xf numFmtId="164" fontId="38" fillId="3" borderId="18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left" vertical="center"/>
      <protection hidden="1"/>
    </xf>
    <xf numFmtId="164" fontId="16" fillId="0" borderId="20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9" fontId="16" fillId="0" borderId="20" xfId="0" applyFont="1" applyBorder="1" applyAlignment="1" applyProtection="1">
      <alignment vertical="center"/>
      <protection hidden="1"/>
    </xf>
    <xf numFmtId="169" fontId="16" fillId="0" borderId="21" xfId="0" applyFont="1" applyBorder="1" applyAlignment="1" applyProtection="1">
      <alignment vertical="center"/>
      <protection hidden="1"/>
    </xf>
    <xf numFmtId="164" fontId="0" fillId="0" borderId="19" xfId="0" applyFont="1" applyBorder="1" applyAlignment="1" applyProtection="1">
      <alignment vertical="center"/>
      <protection hidden="1"/>
    </xf>
    <xf numFmtId="164" fontId="0" fillId="0" borderId="20" xfId="0" applyBorder="1" applyAlignment="1" applyProtection="1">
      <alignment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314325</xdr:colOff>
      <xdr:row>1</xdr:row>
      <xdr:rowOff>123825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314325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314325</xdr:colOff>
      <xdr:row>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314325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314325</xdr:colOff>
      <xdr:row>1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314325</xdr:colOff>
      <xdr:row>1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workbookViewId="0" topLeftCell="A6">
      <selection activeCell="A1" sqref="A1"/>
    </sheetView>
  </sheetViews>
  <sheetFormatPr defaultColWidth="9.140625" defaultRowHeight="12"/>
  <cols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57421875" style="0" customWidth="1"/>
    <col min="39" max="39" width="3.28125" style="0" customWidth="1"/>
    <col min="40" max="40" width="13.28125" style="0" customWidth="1"/>
    <col min="41" max="41" width="7.57421875" style="0" customWidth="1"/>
    <col min="42" max="42" width="4.140625" style="0" customWidth="1"/>
    <col min="43" max="43" width="9.140625" style="0" hidden="1" customWidth="1"/>
    <col min="44" max="44" width="13.7109375" style="0" customWidth="1"/>
    <col min="45" max="56" width="9.140625" style="0" hidden="1" customWidth="1"/>
    <col min="57" max="57" width="66.421875" style="0" customWidth="1"/>
    <col min="58" max="70" width="8.57421875" style="0" customWidth="1"/>
    <col min="71" max="91" width="9.140625" style="0" hidden="1" customWidth="1"/>
    <col min="92" max="1025" width="8.57421875" style="0" customWidth="1"/>
  </cols>
  <sheetData>
    <row r="1" spans="1:74" ht="12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44:72" ht="36.95" customHeight="1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95" customHeight="1">
      <c r="B4" s="6"/>
      <c r="D4" s="7" t="s">
        <v>8</v>
      </c>
      <c r="AR4" s="6"/>
      <c r="AS4" s="8" t="s">
        <v>9</v>
      </c>
      <c r="BE4" s="9" t="s">
        <v>10</v>
      </c>
      <c r="BS4" s="3" t="s">
        <v>11</v>
      </c>
    </row>
    <row r="5" spans="2:71" ht="12" customHeight="1">
      <c r="B5" s="6"/>
      <c r="D5" s="10" t="s">
        <v>12</v>
      </c>
      <c r="K5" s="11" t="s">
        <v>13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6"/>
      <c r="BE5" s="12" t="s">
        <v>14</v>
      </c>
      <c r="BS5" s="3" t="s">
        <v>5</v>
      </c>
    </row>
    <row r="6" spans="2:71" ht="36.95" customHeight="1">
      <c r="B6" s="6"/>
      <c r="D6" s="13" t="s">
        <v>15</v>
      </c>
      <c r="K6" s="14" t="s">
        <v>16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R6" s="6"/>
      <c r="BE6" s="12"/>
      <c r="BS6" s="3" t="s">
        <v>5</v>
      </c>
    </row>
    <row r="7" spans="2:71" ht="12" customHeight="1">
      <c r="B7" s="6"/>
      <c r="D7" s="15" t="s">
        <v>17</v>
      </c>
      <c r="K7" s="16"/>
      <c r="AK7" s="15" t="s">
        <v>18</v>
      </c>
      <c r="AN7" s="16"/>
      <c r="AR7" s="6"/>
      <c r="BE7" s="12"/>
      <c r="BS7" s="3" t="s">
        <v>5</v>
      </c>
    </row>
    <row r="8" spans="2:71" ht="12" customHeight="1">
      <c r="B8" s="6"/>
      <c r="D8" s="15" t="s">
        <v>19</v>
      </c>
      <c r="K8" s="16" t="s">
        <v>20</v>
      </c>
      <c r="AK8" s="15" t="s">
        <v>21</v>
      </c>
      <c r="AN8" s="17" t="s">
        <v>22</v>
      </c>
      <c r="AR8" s="6"/>
      <c r="BE8" s="12"/>
      <c r="BS8" s="3" t="s">
        <v>5</v>
      </c>
    </row>
    <row r="9" spans="2:71" ht="14.4" customHeight="1">
      <c r="B9" s="6"/>
      <c r="AR9" s="6"/>
      <c r="BE9" s="12"/>
      <c r="BS9" s="3" t="s">
        <v>5</v>
      </c>
    </row>
    <row r="10" spans="2:71" ht="12" customHeight="1">
      <c r="B10" s="6"/>
      <c r="D10" s="15" t="s">
        <v>23</v>
      </c>
      <c r="AK10" s="15" t="s">
        <v>24</v>
      </c>
      <c r="AN10" s="16"/>
      <c r="AR10" s="6"/>
      <c r="BE10" s="12"/>
      <c r="BS10" s="3" t="s">
        <v>5</v>
      </c>
    </row>
    <row r="11" spans="2:71" ht="18.5" customHeight="1">
      <c r="B11" s="6"/>
      <c r="E11" s="16" t="s">
        <v>25</v>
      </c>
      <c r="AK11" s="15" t="s">
        <v>26</v>
      </c>
      <c r="AN11" s="16"/>
      <c r="AR11" s="6"/>
      <c r="BE11" s="12"/>
      <c r="BS11" s="3" t="s">
        <v>5</v>
      </c>
    </row>
    <row r="12" spans="2:71" ht="6.95" customHeight="1">
      <c r="B12" s="6"/>
      <c r="AR12" s="6"/>
      <c r="BE12" s="12"/>
      <c r="BS12" s="3" t="s">
        <v>5</v>
      </c>
    </row>
    <row r="13" spans="2:71" ht="12" customHeight="1">
      <c r="B13" s="6"/>
      <c r="D13" s="15" t="s">
        <v>27</v>
      </c>
      <c r="AK13" s="15" t="s">
        <v>24</v>
      </c>
      <c r="AN13" s="18" t="s">
        <v>28</v>
      </c>
      <c r="AR13" s="6"/>
      <c r="BE13" s="12"/>
      <c r="BS13" s="3" t="s">
        <v>5</v>
      </c>
    </row>
    <row r="14" spans="2:71" ht="12.8">
      <c r="B14" s="6"/>
      <c r="E14" s="19" t="s">
        <v>28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5" t="s">
        <v>26</v>
      </c>
      <c r="AN14" s="18" t="s">
        <v>28</v>
      </c>
      <c r="AR14" s="6"/>
      <c r="BE14" s="12"/>
      <c r="BS14" s="3" t="s">
        <v>5</v>
      </c>
    </row>
    <row r="15" spans="2:71" ht="6.95" customHeight="1">
      <c r="B15" s="6"/>
      <c r="AR15" s="6"/>
      <c r="BE15" s="12"/>
      <c r="BS15" s="3" t="s">
        <v>2</v>
      </c>
    </row>
    <row r="16" spans="2:71" ht="12" customHeight="1">
      <c r="B16" s="6"/>
      <c r="D16" s="15" t="s">
        <v>29</v>
      </c>
      <c r="AK16" s="15" t="s">
        <v>24</v>
      </c>
      <c r="AN16" s="16"/>
      <c r="AR16" s="6"/>
      <c r="BE16" s="12"/>
      <c r="BS16" s="3" t="s">
        <v>2</v>
      </c>
    </row>
    <row r="17" spans="2:71" ht="18.5" customHeight="1">
      <c r="B17" s="6"/>
      <c r="E17" s="16" t="s">
        <v>30</v>
      </c>
      <c r="AK17" s="15" t="s">
        <v>26</v>
      </c>
      <c r="AN17" s="16"/>
      <c r="AR17" s="6"/>
      <c r="BE17" s="12"/>
      <c r="BS17" s="3" t="s">
        <v>31</v>
      </c>
    </row>
    <row r="18" spans="2:71" ht="6.95" customHeight="1">
      <c r="B18" s="6"/>
      <c r="AR18" s="6"/>
      <c r="BE18" s="12"/>
      <c r="BS18" s="3" t="s">
        <v>5</v>
      </c>
    </row>
    <row r="19" spans="2:71" ht="12" customHeight="1">
      <c r="B19" s="6"/>
      <c r="D19" s="15" t="s">
        <v>32</v>
      </c>
      <c r="AK19" s="15" t="s">
        <v>24</v>
      </c>
      <c r="AN19" s="16"/>
      <c r="AR19" s="6"/>
      <c r="BE19" s="12"/>
      <c r="BS19" s="3" t="s">
        <v>5</v>
      </c>
    </row>
    <row r="20" spans="2:71" ht="18.5" customHeight="1">
      <c r="B20" s="6"/>
      <c r="E20" s="16" t="s">
        <v>33</v>
      </c>
      <c r="AK20" s="15" t="s">
        <v>26</v>
      </c>
      <c r="AN20" s="16"/>
      <c r="AR20" s="6"/>
      <c r="BE20" s="12"/>
      <c r="BS20" s="3" t="s">
        <v>2</v>
      </c>
    </row>
    <row r="21" spans="2:57" ht="6.95" customHeight="1">
      <c r="B21" s="6"/>
      <c r="AR21" s="6"/>
      <c r="BE21" s="12"/>
    </row>
    <row r="22" spans="2:57" ht="12" customHeight="1">
      <c r="B22" s="6"/>
      <c r="D22" s="15" t="s">
        <v>34</v>
      </c>
      <c r="AR22" s="6"/>
      <c r="BE22" s="12"/>
    </row>
    <row r="23" spans="2:57" ht="16.5" customHeight="1">
      <c r="B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6"/>
      <c r="BE23" s="12"/>
    </row>
    <row r="24" spans="2:57" ht="6.95" customHeight="1">
      <c r="B24" s="6"/>
      <c r="AR24" s="6"/>
      <c r="BE24" s="12"/>
    </row>
    <row r="25" spans="2:57" ht="6.95" customHeight="1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  <c r="BE25" s="12"/>
    </row>
    <row r="26" spans="1:57" s="27" customFormat="1" ht="25.9" customHeight="1">
      <c r="A26" s="22"/>
      <c r="B26" s="23"/>
      <c r="C26" s="22"/>
      <c r="D26" s="24" t="s">
        <v>35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>
        <f>ROUND(AG94,2)</f>
        <v>0</v>
      </c>
      <c r="AL26" s="26"/>
      <c r="AM26" s="26"/>
      <c r="AN26" s="26"/>
      <c r="AO26" s="26"/>
      <c r="AP26" s="22"/>
      <c r="AQ26" s="22"/>
      <c r="AR26" s="23"/>
      <c r="BE26" s="12"/>
    </row>
    <row r="27" spans="1:57" ht="6.95" customHeight="1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BE27" s="12"/>
    </row>
    <row r="28" spans="1:57" ht="12.8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8" t="s">
        <v>36</v>
      </c>
      <c r="M28" s="28"/>
      <c r="N28" s="28"/>
      <c r="O28" s="28"/>
      <c r="P28" s="28"/>
      <c r="Q28" s="22"/>
      <c r="R28" s="22"/>
      <c r="S28" s="22"/>
      <c r="T28" s="22"/>
      <c r="U28" s="22"/>
      <c r="V28" s="22"/>
      <c r="W28" s="28" t="s">
        <v>37</v>
      </c>
      <c r="X28" s="28"/>
      <c r="Y28" s="28"/>
      <c r="Z28" s="28"/>
      <c r="AA28" s="28"/>
      <c r="AB28" s="28"/>
      <c r="AC28" s="28"/>
      <c r="AD28" s="28"/>
      <c r="AE28" s="28"/>
      <c r="AF28" s="22"/>
      <c r="AG28" s="22"/>
      <c r="AH28" s="22"/>
      <c r="AI28" s="22"/>
      <c r="AJ28" s="22"/>
      <c r="AK28" s="28" t="s">
        <v>38</v>
      </c>
      <c r="AL28" s="28"/>
      <c r="AM28" s="28"/>
      <c r="AN28" s="28"/>
      <c r="AO28" s="28"/>
      <c r="AP28" s="22"/>
      <c r="AQ28" s="22"/>
      <c r="AR28" s="23"/>
      <c r="BE28" s="12"/>
    </row>
    <row r="29" spans="2:57" s="29" customFormat="1" ht="14.4" customHeight="1">
      <c r="B29" s="30"/>
      <c r="D29" s="15" t="s">
        <v>39</v>
      </c>
      <c r="F29" s="15" t="s">
        <v>40</v>
      </c>
      <c r="L29" s="31">
        <v>0.21</v>
      </c>
      <c r="M29" s="31"/>
      <c r="N29" s="31"/>
      <c r="O29" s="31"/>
      <c r="P29" s="31"/>
      <c r="W29" s="32">
        <f>ROUND(AZ94,2)</f>
        <v>0</v>
      </c>
      <c r="X29" s="32"/>
      <c r="Y29" s="32"/>
      <c r="Z29" s="32"/>
      <c r="AA29" s="32"/>
      <c r="AB29" s="32"/>
      <c r="AC29" s="32"/>
      <c r="AD29" s="32"/>
      <c r="AE29" s="32"/>
      <c r="AK29" s="32">
        <f>ROUND(AV94,2)</f>
        <v>0</v>
      </c>
      <c r="AL29" s="32"/>
      <c r="AM29" s="32"/>
      <c r="AN29" s="32"/>
      <c r="AO29" s="32"/>
      <c r="AR29" s="30"/>
      <c r="BE29" s="12"/>
    </row>
    <row r="30" spans="1:57" ht="14.4" customHeight="1">
      <c r="A30" s="29"/>
      <c r="B30" s="30"/>
      <c r="C30" s="29"/>
      <c r="D30" s="29"/>
      <c r="E30" s="29"/>
      <c r="F30" s="15" t="s">
        <v>41</v>
      </c>
      <c r="G30" s="29"/>
      <c r="H30" s="29"/>
      <c r="I30" s="29"/>
      <c r="J30" s="29"/>
      <c r="K30" s="29"/>
      <c r="L30" s="31">
        <v>0.15</v>
      </c>
      <c r="M30" s="31"/>
      <c r="N30" s="31"/>
      <c r="O30" s="31"/>
      <c r="P30" s="31"/>
      <c r="Q30" s="29"/>
      <c r="R30" s="29"/>
      <c r="S30" s="29"/>
      <c r="T30" s="29"/>
      <c r="U30" s="29"/>
      <c r="V30" s="29"/>
      <c r="W30" s="32">
        <f>ROUND(BA94,2)</f>
        <v>0</v>
      </c>
      <c r="X30" s="32"/>
      <c r="Y30" s="32"/>
      <c r="Z30" s="32"/>
      <c r="AA30" s="32"/>
      <c r="AB30" s="32"/>
      <c r="AC30" s="32"/>
      <c r="AD30" s="32"/>
      <c r="AE30" s="32"/>
      <c r="AF30" s="29"/>
      <c r="AG30" s="29"/>
      <c r="AH30" s="29"/>
      <c r="AI30" s="29"/>
      <c r="AJ30" s="29"/>
      <c r="AK30" s="32">
        <f>ROUND(AW94,2)</f>
        <v>0</v>
      </c>
      <c r="AL30" s="32"/>
      <c r="AM30" s="32"/>
      <c r="AN30" s="32"/>
      <c r="AO30" s="32"/>
      <c r="AP30" s="29"/>
      <c r="AQ30" s="29"/>
      <c r="AR30" s="30"/>
      <c r="BE30" s="12"/>
    </row>
    <row r="31" spans="1:57" ht="14.4" customHeight="1" hidden="1">
      <c r="A31" s="29"/>
      <c r="B31" s="30"/>
      <c r="C31" s="29"/>
      <c r="D31" s="29"/>
      <c r="E31" s="29"/>
      <c r="F31" s="15" t="s">
        <v>42</v>
      </c>
      <c r="G31" s="29"/>
      <c r="H31" s="29"/>
      <c r="I31" s="29"/>
      <c r="J31" s="29"/>
      <c r="K31" s="29"/>
      <c r="L31" s="31">
        <v>0.21</v>
      </c>
      <c r="M31" s="31"/>
      <c r="N31" s="31"/>
      <c r="O31" s="31"/>
      <c r="P31" s="31"/>
      <c r="Q31" s="29"/>
      <c r="R31" s="29"/>
      <c r="S31" s="29"/>
      <c r="T31" s="29"/>
      <c r="U31" s="29"/>
      <c r="V31" s="29"/>
      <c r="W31" s="32">
        <f>ROUND(BB94,2)</f>
        <v>0</v>
      </c>
      <c r="X31" s="32"/>
      <c r="Y31" s="32"/>
      <c r="Z31" s="32"/>
      <c r="AA31" s="32"/>
      <c r="AB31" s="32"/>
      <c r="AC31" s="32"/>
      <c r="AD31" s="32"/>
      <c r="AE31" s="32"/>
      <c r="AF31" s="29"/>
      <c r="AG31" s="29"/>
      <c r="AH31" s="29"/>
      <c r="AI31" s="29"/>
      <c r="AJ31" s="29"/>
      <c r="AK31" s="32">
        <v>0</v>
      </c>
      <c r="AL31" s="32"/>
      <c r="AM31" s="32"/>
      <c r="AN31" s="32"/>
      <c r="AO31" s="32"/>
      <c r="AP31" s="29"/>
      <c r="AQ31" s="29"/>
      <c r="AR31" s="30"/>
      <c r="BE31" s="12"/>
    </row>
    <row r="32" spans="1:57" ht="14.4" customHeight="1" hidden="1">
      <c r="A32" s="29"/>
      <c r="B32" s="30"/>
      <c r="C32" s="29"/>
      <c r="D32" s="29"/>
      <c r="E32" s="29"/>
      <c r="F32" s="15" t="s">
        <v>43</v>
      </c>
      <c r="G32" s="29"/>
      <c r="H32" s="29"/>
      <c r="I32" s="29"/>
      <c r="J32" s="29"/>
      <c r="K32" s="29"/>
      <c r="L32" s="31">
        <v>0.15</v>
      </c>
      <c r="M32" s="31"/>
      <c r="N32" s="31"/>
      <c r="O32" s="31"/>
      <c r="P32" s="31"/>
      <c r="Q32" s="29"/>
      <c r="R32" s="29"/>
      <c r="S32" s="29"/>
      <c r="T32" s="29"/>
      <c r="U32" s="29"/>
      <c r="V32" s="29"/>
      <c r="W32" s="32">
        <f>ROUND(BC94,2)</f>
        <v>0</v>
      </c>
      <c r="X32" s="32"/>
      <c r="Y32" s="32"/>
      <c r="Z32" s="32"/>
      <c r="AA32" s="32"/>
      <c r="AB32" s="32"/>
      <c r="AC32" s="32"/>
      <c r="AD32" s="32"/>
      <c r="AE32" s="32"/>
      <c r="AF32" s="29"/>
      <c r="AG32" s="29"/>
      <c r="AH32" s="29"/>
      <c r="AI32" s="29"/>
      <c r="AJ32" s="29"/>
      <c r="AK32" s="32">
        <v>0</v>
      </c>
      <c r="AL32" s="32"/>
      <c r="AM32" s="32"/>
      <c r="AN32" s="32"/>
      <c r="AO32" s="32"/>
      <c r="AP32" s="29"/>
      <c r="AQ32" s="29"/>
      <c r="AR32" s="30"/>
      <c r="BE32" s="12"/>
    </row>
    <row r="33" spans="1:57" ht="14.4" customHeight="1" hidden="1">
      <c r="A33" s="29"/>
      <c r="B33" s="30"/>
      <c r="C33" s="29"/>
      <c r="D33" s="29"/>
      <c r="E33" s="29"/>
      <c r="F33" s="15" t="s">
        <v>44</v>
      </c>
      <c r="G33" s="29"/>
      <c r="H33" s="29"/>
      <c r="I33" s="29"/>
      <c r="J33" s="29"/>
      <c r="K33" s="29"/>
      <c r="L33" s="31">
        <v>0</v>
      </c>
      <c r="M33" s="31"/>
      <c r="N33" s="31"/>
      <c r="O33" s="31"/>
      <c r="P33" s="31"/>
      <c r="Q33" s="29"/>
      <c r="R33" s="29"/>
      <c r="S33" s="29"/>
      <c r="T33" s="29"/>
      <c r="U33" s="29"/>
      <c r="V33" s="29"/>
      <c r="W33" s="32">
        <f>ROUND(BD94,2)</f>
        <v>0</v>
      </c>
      <c r="X33" s="32"/>
      <c r="Y33" s="32"/>
      <c r="Z33" s="32"/>
      <c r="AA33" s="32"/>
      <c r="AB33" s="32"/>
      <c r="AC33" s="32"/>
      <c r="AD33" s="32"/>
      <c r="AE33" s="32"/>
      <c r="AF33" s="29"/>
      <c r="AG33" s="29"/>
      <c r="AH33" s="29"/>
      <c r="AI33" s="29"/>
      <c r="AJ33" s="29"/>
      <c r="AK33" s="32">
        <v>0</v>
      </c>
      <c r="AL33" s="32"/>
      <c r="AM33" s="32"/>
      <c r="AN33" s="32"/>
      <c r="AO33" s="32"/>
      <c r="AP33" s="29"/>
      <c r="AQ33" s="29"/>
      <c r="AR33" s="30"/>
      <c r="BE33" s="12"/>
    </row>
    <row r="34" spans="1:57" s="27" customFormat="1" ht="6.95" customHeight="1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BE34" s="12"/>
    </row>
    <row r="35" spans="1:57" ht="25.9" customHeight="1">
      <c r="A35" s="22"/>
      <c r="B35" s="23"/>
      <c r="C35" s="33"/>
      <c r="D35" s="34" t="s">
        <v>45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46</v>
      </c>
      <c r="U35" s="35"/>
      <c r="V35" s="35"/>
      <c r="W35" s="35"/>
      <c r="X35" s="37" t="s">
        <v>47</v>
      </c>
      <c r="Y35" s="37"/>
      <c r="Z35" s="37"/>
      <c r="AA35" s="37"/>
      <c r="AB35" s="37"/>
      <c r="AC35" s="35"/>
      <c r="AD35" s="35"/>
      <c r="AE35" s="35"/>
      <c r="AF35" s="35"/>
      <c r="AG35" s="35"/>
      <c r="AH35" s="35"/>
      <c r="AI35" s="35"/>
      <c r="AJ35" s="35"/>
      <c r="AK35" s="38">
        <f>SUM(AK26:AK33)</f>
        <v>0</v>
      </c>
      <c r="AL35" s="38"/>
      <c r="AM35" s="38"/>
      <c r="AN35" s="38"/>
      <c r="AO35" s="38"/>
      <c r="AP35" s="33"/>
      <c r="AQ35" s="33"/>
      <c r="AR35" s="23"/>
      <c r="BE35" s="22"/>
    </row>
    <row r="36" spans="1:57" ht="6.95" customHeight="1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BE36" s="22"/>
    </row>
    <row r="37" spans="1:57" ht="14.4" customHeight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BE37" s="22"/>
    </row>
    <row r="38" spans="2:44" ht="14.4" customHeight="1">
      <c r="B38" s="6"/>
      <c r="AR38" s="6"/>
    </row>
    <row r="39" spans="2:44" ht="14.4" customHeight="1">
      <c r="B39" s="6"/>
      <c r="AR39" s="6"/>
    </row>
    <row r="40" spans="2:44" ht="14.4" customHeight="1">
      <c r="B40" s="6"/>
      <c r="AR40" s="6"/>
    </row>
    <row r="41" spans="2:44" ht="14.4" customHeight="1">
      <c r="B41" s="6"/>
      <c r="AR41" s="6"/>
    </row>
    <row r="42" spans="2:44" ht="14.4" customHeight="1">
      <c r="B42" s="6"/>
      <c r="AR42" s="6"/>
    </row>
    <row r="43" spans="2:44" ht="14.4" customHeight="1">
      <c r="B43" s="6"/>
      <c r="AR43" s="6"/>
    </row>
    <row r="44" spans="2:44" ht="14.4" customHeight="1">
      <c r="B44" s="6"/>
      <c r="AR44" s="6"/>
    </row>
    <row r="45" spans="2:44" ht="14.4" customHeight="1">
      <c r="B45" s="6"/>
      <c r="AR45" s="6"/>
    </row>
    <row r="46" spans="2:44" ht="14.4" customHeight="1">
      <c r="B46" s="6"/>
      <c r="AR46" s="6"/>
    </row>
    <row r="47" spans="2:44" ht="14.4" customHeight="1">
      <c r="B47" s="6"/>
      <c r="AR47" s="6"/>
    </row>
    <row r="48" spans="2:44" ht="14.4" customHeight="1">
      <c r="B48" s="6"/>
      <c r="AR48" s="6"/>
    </row>
    <row r="49" spans="2:44" s="27" customFormat="1" ht="14.4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2:44" ht="12.8">
      <c r="B50" s="6"/>
      <c r="AR50" s="6"/>
    </row>
    <row r="51" spans="2:44" ht="12.8">
      <c r="B51" s="6"/>
      <c r="AR51" s="6"/>
    </row>
    <row r="52" spans="2:44" ht="12.8">
      <c r="B52" s="6"/>
      <c r="AR52" s="6"/>
    </row>
    <row r="53" spans="2:44" ht="12.8">
      <c r="B53" s="6"/>
      <c r="AR53" s="6"/>
    </row>
    <row r="54" spans="2:44" ht="12.8">
      <c r="B54" s="6"/>
      <c r="AR54" s="6"/>
    </row>
    <row r="55" spans="2:44" ht="12.8">
      <c r="B55" s="6"/>
      <c r="AR55" s="6"/>
    </row>
    <row r="56" spans="2:44" ht="12.8">
      <c r="B56" s="6"/>
      <c r="AR56" s="6"/>
    </row>
    <row r="57" spans="2:44" ht="12.8">
      <c r="B57" s="6"/>
      <c r="AR57" s="6"/>
    </row>
    <row r="58" spans="2:44" ht="12.8">
      <c r="B58" s="6"/>
      <c r="AR58" s="6"/>
    </row>
    <row r="59" spans="2:44" ht="12.8">
      <c r="B59" s="6"/>
      <c r="AR59" s="6"/>
    </row>
    <row r="60" spans="1:57" s="27" customFormat="1" ht="12.8">
      <c r="A60" s="22"/>
      <c r="B60" s="23"/>
      <c r="C60" s="22"/>
      <c r="D60" s="42" t="s">
        <v>50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2" t="s">
        <v>51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42" t="s">
        <v>50</v>
      </c>
      <c r="AI60" s="25"/>
      <c r="AJ60" s="25"/>
      <c r="AK60" s="25"/>
      <c r="AL60" s="25"/>
      <c r="AM60" s="42" t="s">
        <v>51</v>
      </c>
      <c r="AN60" s="25"/>
      <c r="AO60" s="25"/>
      <c r="AP60" s="22"/>
      <c r="AQ60" s="22"/>
      <c r="AR60" s="23"/>
      <c r="BE60" s="22"/>
    </row>
    <row r="61" spans="2:44" ht="12.8">
      <c r="B61" s="6"/>
      <c r="AR61" s="6"/>
    </row>
    <row r="62" spans="2:44" ht="12.8">
      <c r="B62" s="6"/>
      <c r="AR62" s="6"/>
    </row>
    <row r="63" spans="2:44" ht="12.8">
      <c r="B63" s="6"/>
      <c r="AR63" s="6"/>
    </row>
    <row r="64" spans="1:57" s="27" customFormat="1" ht="12.8">
      <c r="A64" s="22"/>
      <c r="B64" s="23"/>
      <c r="C64" s="22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2"/>
      <c r="AQ64" s="22"/>
      <c r="AR64" s="23"/>
      <c r="BE64" s="22"/>
    </row>
    <row r="65" spans="2:44" ht="12.8">
      <c r="B65" s="6"/>
      <c r="AR65" s="6"/>
    </row>
    <row r="66" spans="2:44" ht="12.8">
      <c r="B66" s="6"/>
      <c r="AR66" s="6"/>
    </row>
    <row r="67" spans="2:44" ht="12.8">
      <c r="B67" s="6"/>
      <c r="AR67" s="6"/>
    </row>
    <row r="68" spans="2:44" ht="12.8">
      <c r="B68" s="6"/>
      <c r="AR68" s="6"/>
    </row>
    <row r="69" spans="2:44" ht="12.8">
      <c r="B69" s="6"/>
      <c r="AR69" s="6"/>
    </row>
    <row r="70" spans="2:44" ht="12.8">
      <c r="B70" s="6"/>
      <c r="AR70" s="6"/>
    </row>
    <row r="71" spans="2:44" ht="12.8">
      <c r="B71" s="6"/>
      <c r="AR71" s="6"/>
    </row>
    <row r="72" spans="2:44" ht="12.8">
      <c r="B72" s="6"/>
      <c r="AR72" s="6"/>
    </row>
    <row r="73" spans="2:44" ht="12.8">
      <c r="B73" s="6"/>
      <c r="AR73" s="6"/>
    </row>
    <row r="74" spans="2:44" ht="12.8">
      <c r="B74" s="6"/>
      <c r="AR74" s="6"/>
    </row>
    <row r="75" spans="1:57" s="27" customFormat="1" ht="12.8">
      <c r="A75" s="22"/>
      <c r="B75" s="23"/>
      <c r="C75" s="22"/>
      <c r="D75" s="42" t="s">
        <v>50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2" t="s">
        <v>51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42" t="s">
        <v>50</v>
      </c>
      <c r="AI75" s="25"/>
      <c r="AJ75" s="25"/>
      <c r="AK75" s="25"/>
      <c r="AL75" s="25"/>
      <c r="AM75" s="42" t="s">
        <v>51</v>
      </c>
      <c r="AN75" s="25"/>
      <c r="AO75" s="25"/>
      <c r="AP75" s="22"/>
      <c r="AQ75" s="22"/>
      <c r="AR75" s="23"/>
      <c r="BE75" s="22"/>
    </row>
    <row r="76" spans="1:57" ht="12.8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3"/>
      <c r="BE76" s="22"/>
    </row>
    <row r="77" spans="1:57" ht="6.95" customHeight="1">
      <c r="A77" s="2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3"/>
      <c r="BE77" s="22"/>
    </row>
    <row r="81" spans="1:57" s="27" customFormat="1" ht="6.95" customHeight="1">
      <c r="A81" s="22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3"/>
      <c r="BE81" s="22"/>
    </row>
    <row r="82" spans="1:57" ht="24.95" customHeight="1">
      <c r="A82" s="22"/>
      <c r="B82" s="23"/>
      <c r="C82" s="7" t="s">
        <v>54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3"/>
      <c r="BE82" s="22"/>
    </row>
    <row r="83" spans="1:57" ht="6.95" customHeight="1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3"/>
      <c r="BE83" s="22"/>
    </row>
    <row r="84" spans="2:44" s="48" customFormat="1" ht="12" customHeight="1">
      <c r="B84" s="49"/>
      <c r="C84" s="15" t="s">
        <v>12</v>
      </c>
      <c r="L84" s="48" t="str">
        <f>K5</f>
        <v>045972_A</v>
      </c>
      <c r="AR84" s="49"/>
    </row>
    <row r="85" spans="2:44" s="50" customFormat="1" ht="36.95" customHeight="1">
      <c r="B85" s="51"/>
      <c r="C85" s="52" t="s">
        <v>15</v>
      </c>
      <c r="L85" s="53" t="str">
        <f>K6</f>
        <v>PD - Technická a dopravní  infrastruktura pro 36 RD Ježník III - nádrž A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R85" s="51"/>
    </row>
    <row r="86" spans="1:57" s="27" customFormat="1" ht="6.95" customHeight="1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3"/>
      <c r="BE86" s="22"/>
    </row>
    <row r="87" spans="1:57" ht="12" customHeight="1">
      <c r="A87" s="22"/>
      <c r="B87" s="23"/>
      <c r="C87" s="15" t="s">
        <v>19</v>
      </c>
      <c r="D87" s="22"/>
      <c r="E87" s="22"/>
      <c r="F87" s="22"/>
      <c r="G87" s="22"/>
      <c r="H87" s="22"/>
      <c r="I87" s="22"/>
      <c r="J87" s="22"/>
      <c r="K87" s="22"/>
      <c r="L87" s="54" t="str">
        <f>IF(K8="","",K8)</f>
        <v>Krnov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5" t="s">
        <v>21</v>
      </c>
      <c r="AJ87" s="22"/>
      <c r="AK87" s="22"/>
      <c r="AL87" s="22"/>
      <c r="AM87" s="55" t="str">
        <f>IF(AN8="","",AN8)</f>
        <v>24. 4. 2020</v>
      </c>
      <c r="AN87" s="55"/>
      <c r="AO87" s="22"/>
      <c r="AP87" s="22"/>
      <c r="AQ87" s="22"/>
      <c r="AR87" s="23"/>
      <c r="BE87" s="22"/>
    </row>
    <row r="88" spans="1:57" ht="6.95" customHeight="1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3"/>
      <c r="BE88" s="22"/>
    </row>
    <row r="89" spans="1:57" ht="15.15" customHeight="1">
      <c r="A89" s="22"/>
      <c r="B89" s="23"/>
      <c r="C89" s="15" t="s">
        <v>23</v>
      </c>
      <c r="D89" s="22"/>
      <c r="E89" s="22"/>
      <c r="F89" s="22"/>
      <c r="G89" s="22"/>
      <c r="H89" s="22"/>
      <c r="I89" s="22"/>
      <c r="J89" s="22"/>
      <c r="K89" s="22"/>
      <c r="L89" s="48" t="str">
        <f>IF(E11="","",E11)</f>
        <v>Město Krnov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15" t="s">
        <v>29</v>
      </c>
      <c r="AJ89" s="22"/>
      <c r="AK89" s="22"/>
      <c r="AL89" s="22"/>
      <c r="AM89" s="56" t="str">
        <f>IF(E17="","",E17)</f>
        <v>Lesprojekt Krnov, s.r.o.</v>
      </c>
      <c r="AN89" s="56"/>
      <c r="AO89" s="56"/>
      <c r="AP89" s="56"/>
      <c r="AQ89" s="22"/>
      <c r="AR89" s="23"/>
      <c r="AS89" s="57" t="s">
        <v>55</v>
      </c>
      <c r="AT89" s="57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22"/>
    </row>
    <row r="90" spans="1:57" ht="15.15" customHeight="1">
      <c r="A90" s="22"/>
      <c r="B90" s="23"/>
      <c r="C90" s="15" t="s">
        <v>27</v>
      </c>
      <c r="D90" s="22"/>
      <c r="E90" s="22"/>
      <c r="F90" s="22"/>
      <c r="G90" s="22"/>
      <c r="H90" s="22"/>
      <c r="I90" s="22"/>
      <c r="J90" s="22"/>
      <c r="K90" s="22"/>
      <c r="L90" s="48" t="str">
        <f>IF(E14="Vyplň údaj","",E14)</f>
        <v/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5" t="s">
        <v>32</v>
      </c>
      <c r="AJ90" s="22"/>
      <c r="AK90" s="22"/>
      <c r="AL90" s="22"/>
      <c r="AM90" s="56" t="str">
        <f>IF(E20="","",E20)</f>
        <v>Ing. Vlasta Horáková</v>
      </c>
      <c r="AN90" s="56"/>
      <c r="AO90" s="56"/>
      <c r="AP90" s="56"/>
      <c r="AQ90" s="22"/>
      <c r="AR90" s="23"/>
      <c r="AS90" s="57"/>
      <c r="AT90" s="57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22"/>
    </row>
    <row r="91" spans="1:57" ht="10.8" customHeight="1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3"/>
      <c r="AS91" s="57"/>
      <c r="AT91" s="57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22"/>
    </row>
    <row r="92" spans="1:57" ht="29.3" customHeight="1">
      <c r="A92" s="22"/>
      <c r="B92" s="23"/>
      <c r="C92" s="62" t="s">
        <v>56</v>
      </c>
      <c r="D92" s="62"/>
      <c r="E92" s="62"/>
      <c r="F92" s="62"/>
      <c r="G92" s="62"/>
      <c r="H92" s="63"/>
      <c r="I92" s="64" t="s">
        <v>57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5" t="s">
        <v>58</v>
      </c>
      <c r="AH92" s="65"/>
      <c r="AI92" s="65"/>
      <c r="AJ92" s="65"/>
      <c r="AK92" s="65"/>
      <c r="AL92" s="65"/>
      <c r="AM92" s="65"/>
      <c r="AN92" s="66" t="s">
        <v>59</v>
      </c>
      <c r="AO92" s="66"/>
      <c r="AP92" s="66"/>
      <c r="AQ92" s="67" t="s">
        <v>60</v>
      </c>
      <c r="AR92" s="23"/>
      <c r="AS92" s="68" t="s">
        <v>61</v>
      </c>
      <c r="AT92" s="69" t="s">
        <v>62</v>
      </c>
      <c r="AU92" s="69" t="s">
        <v>63</v>
      </c>
      <c r="AV92" s="69" t="s">
        <v>64</v>
      </c>
      <c r="AW92" s="69" t="s">
        <v>65</v>
      </c>
      <c r="AX92" s="69" t="s">
        <v>66</v>
      </c>
      <c r="AY92" s="69" t="s">
        <v>67</v>
      </c>
      <c r="AZ92" s="69" t="s">
        <v>68</v>
      </c>
      <c r="BA92" s="69" t="s">
        <v>69</v>
      </c>
      <c r="BB92" s="69" t="s">
        <v>70</v>
      </c>
      <c r="BC92" s="69" t="s">
        <v>71</v>
      </c>
      <c r="BD92" s="70" t="s">
        <v>72</v>
      </c>
      <c r="BE92" s="22"/>
    </row>
    <row r="93" spans="1:57" ht="10.8" customHeight="1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3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22"/>
    </row>
    <row r="94" spans="2:90" s="74" customFormat="1" ht="32.4" customHeight="1">
      <c r="B94" s="75"/>
      <c r="C94" s="76" t="s">
        <v>73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8">
        <f>ROUND(SUM(AG95:AG99),2)</f>
        <v>0</v>
      </c>
      <c r="AH94" s="78"/>
      <c r="AI94" s="78"/>
      <c r="AJ94" s="78"/>
      <c r="AK94" s="78"/>
      <c r="AL94" s="78"/>
      <c r="AM94" s="78"/>
      <c r="AN94" s="79">
        <f>SUM(AG94,AT94)</f>
        <v>0</v>
      </c>
      <c r="AO94" s="79"/>
      <c r="AP94" s="79"/>
      <c r="AQ94" s="80"/>
      <c r="AR94" s="75"/>
      <c r="AS94" s="81">
        <f>ROUND(SUM(AS95:AS99),2)</f>
        <v>0</v>
      </c>
      <c r="AT94" s="82">
        <f>ROUND(SUM(AV94:AW94),2)</f>
        <v>0</v>
      </c>
      <c r="AU94" s="83">
        <f>ROUND(SUM(AU95:AU99),5)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ROUND(SUM(AZ95:AZ99),2)</f>
        <v>0</v>
      </c>
      <c r="BA94" s="82">
        <f>ROUND(SUM(BA95:BA99),2)</f>
        <v>0</v>
      </c>
      <c r="BB94" s="82">
        <f>ROUND(SUM(BB95:BB99),2)</f>
        <v>0</v>
      </c>
      <c r="BC94" s="82">
        <f>ROUND(SUM(BC95:BC99),2)</f>
        <v>0</v>
      </c>
      <c r="BD94" s="84">
        <f>ROUND(SUM(BD95:BD99),2)</f>
        <v>0</v>
      </c>
      <c r="BS94" s="85" t="s">
        <v>74</v>
      </c>
      <c r="BT94" s="85" t="s">
        <v>75</v>
      </c>
      <c r="BU94" s="86" t="s">
        <v>76</v>
      </c>
      <c r="BV94" s="85" t="s">
        <v>77</v>
      </c>
      <c r="BW94" s="85" t="s">
        <v>3</v>
      </c>
      <c r="BX94" s="85" t="s">
        <v>78</v>
      </c>
      <c r="CL94" s="85"/>
    </row>
    <row r="95" spans="1:91" s="98" customFormat="1" ht="27" customHeight="1">
      <c r="A95" s="87" t="s">
        <v>79</v>
      </c>
      <c r="B95" s="88"/>
      <c r="C95" s="89"/>
      <c r="D95" s="90" t="s">
        <v>80</v>
      </c>
      <c r="E95" s="90"/>
      <c r="F95" s="90"/>
      <c r="G95" s="90"/>
      <c r="H95" s="90"/>
      <c r="I95" s="91"/>
      <c r="J95" s="90" t="s">
        <v>81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2">
        <f>'045972_01 - 01_Příprava ú...'!J30</f>
        <v>0</v>
      </c>
      <c r="AH95" s="92"/>
      <c r="AI95" s="92"/>
      <c r="AJ95" s="92"/>
      <c r="AK95" s="92"/>
      <c r="AL95" s="92"/>
      <c r="AM95" s="92"/>
      <c r="AN95" s="92">
        <f>SUM(AG95,AT95)</f>
        <v>0</v>
      </c>
      <c r="AO95" s="92"/>
      <c r="AP95" s="92"/>
      <c r="AQ95" s="93" t="s">
        <v>82</v>
      </c>
      <c r="AR95" s="88"/>
      <c r="AS95" s="94">
        <v>0</v>
      </c>
      <c r="AT95" s="95">
        <f>ROUND(SUM(AV95:AW95),2)</f>
        <v>0</v>
      </c>
      <c r="AU95" s="96">
        <f>'045972_01 - 01_Příprava ú...'!P118</f>
        <v>0</v>
      </c>
      <c r="AV95" s="95">
        <f>'045972_01 - 01_Příprava ú...'!J33</f>
        <v>0</v>
      </c>
      <c r="AW95" s="95">
        <f>'045972_01 - 01_Příprava ú...'!J34</f>
        <v>0</v>
      </c>
      <c r="AX95" s="95">
        <f>'045972_01 - 01_Příprava ú...'!J35</f>
        <v>0</v>
      </c>
      <c r="AY95" s="95">
        <f>'045972_01 - 01_Příprava ú...'!J36</f>
        <v>0</v>
      </c>
      <c r="AZ95" s="95">
        <f>'045972_01 - 01_Příprava ú...'!F33</f>
        <v>0</v>
      </c>
      <c r="BA95" s="95">
        <f>'045972_01 - 01_Příprava ú...'!F34</f>
        <v>0</v>
      </c>
      <c r="BB95" s="95">
        <f>'045972_01 - 01_Příprava ú...'!F35</f>
        <v>0</v>
      </c>
      <c r="BC95" s="95">
        <f>'045972_01 - 01_Příprava ú...'!F36</f>
        <v>0</v>
      </c>
      <c r="BD95" s="97">
        <f>'045972_01 - 01_Příprava ú...'!F37</f>
        <v>0</v>
      </c>
      <c r="BT95" s="99" t="s">
        <v>83</v>
      </c>
      <c r="BV95" s="99" t="s">
        <v>77</v>
      </c>
      <c r="BW95" s="99" t="s">
        <v>84</v>
      </c>
      <c r="BX95" s="99" t="s">
        <v>3</v>
      </c>
      <c r="CL95" s="99"/>
      <c r="CM95" s="99" t="s">
        <v>85</v>
      </c>
    </row>
    <row r="96" spans="1:91" s="98" customFormat="1" ht="27" customHeight="1">
      <c r="A96" s="87" t="s">
        <v>79</v>
      </c>
      <c r="B96" s="88"/>
      <c r="C96" s="89"/>
      <c r="D96" s="90" t="s">
        <v>86</v>
      </c>
      <c r="E96" s="90"/>
      <c r="F96" s="90"/>
      <c r="G96" s="90"/>
      <c r="H96" s="90"/>
      <c r="I96" s="91"/>
      <c r="J96" s="90" t="s">
        <v>87</v>
      </c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2">
        <f>'045972_02 - 02_Nádrž'!J30</f>
        <v>0</v>
      </c>
      <c r="AH96" s="92"/>
      <c r="AI96" s="92"/>
      <c r="AJ96" s="92"/>
      <c r="AK96" s="92"/>
      <c r="AL96" s="92"/>
      <c r="AM96" s="92"/>
      <c r="AN96" s="92">
        <f>SUM(AG96,AT96)</f>
        <v>0</v>
      </c>
      <c r="AO96" s="92"/>
      <c r="AP96" s="92"/>
      <c r="AQ96" s="93" t="s">
        <v>82</v>
      </c>
      <c r="AR96" s="88"/>
      <c r="AS96" s="94">
        <v>0</v>
      </c>
      <c r="AT96" s="95">
        <f>ROUND(SUM(AV96:AW96),2)</f>
        <v>0</v>
      </c>
      <c r="AU96" s="96">
        <f>'045972_02 - 02_Nádrž'!P120</f>
        <v>0</v>
      </c>
      <c r="AV96" s="95">
        <f>'045972_02 - 02_Nádrž'!J33</f>
        <v>0</v>
      </c>
      <c r="AW96" s="95">
        <f>'045972_02 - 02_Nádrž'!J34</f>
        <v>0</v>
      </c>
      <c r="AX96" s="95">
        <f>'045972_02 - 02_Nádrž'!J35</f>
        <v>0</v>
      </c>
      <c r="AY96" s="95">
        <f>'045972_02 - 02_Nádrž'!J36</f>
        <v>0</v>
      </c>
      <c r="AZ96" s="95">
        <f>'045972_02 - 02_Nádrž'!F33</f>
        <v>0</v>
      </c>
      <c r="BA96" s="95">
        <f>'045972_02 - 02_Nádrž'!F34</f>
        <v>0</v>
      </c>
      <c r="BB96" s="95">
        <f>'045972_02 - 02_Nádrž'!F35</f>
        <v>0</v>
      </c>
      <c r="BC96" s="95">
        <f>'045972_02 - 02_Nádrž'!F36</f>
        <v>0</v>
      </c>
      <c r="BD96" s="97">
        <f>'045972_02 - 02_Nádrž'!F37</f>
        <v>0</v>
      </c>
      <c r="BT96" s="99" t="s">
        <v>83</v>
      </c>
      <c r="BV96" s="99" t="s">
        <v>77</v>
      </c>
      <c r="BW96" s="99" t="s">
        <v>88</v>
      </c>
      <c r="BX96" s="99" t="s">
        <v>3</v>
      </c>
      <c r="CL96" s="99"/>
      <c r="CM96" s="99" t="s">
        <v>85</v>
      </c>
    </row>
    <row r="97" spans="1:91" s="98" customFormat="1" ht="27" customHeight="1">
      <c r="A97" s="87" t="s">
        <v>79</v>
      </c>
      <c r="B97" s="88"/>
      <c r="C97" s="89"/>
      <c r="D97" s="90" t="s">
        <v>89</v>
      </c>
      <c r="E97" s="90"/>
      <c r="F97" s="90"/>
      <c r="G97" s="90"/>
      <c r="H97" s="90"/>
      <c r="I97" s="91"/>
      <c r="J97" s="90" t="s">
        <v>90</v>
      </c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2">
        <f>'045972_03 - 03_Vypouštěcí...'!J30</f>
        <v>0</v>
      </c>
      <c r="AH97" s="92"/>
      <c r="AI97" s="92"/>
      <c r="AJ97" s="92"/>
      <c r="AK97" s="92"/>
      <c r="AL97" s="92"/>
      <c r="AM97" s="92"/>
      <c r="AN97" s="92">
        <f>SUM(AG97,AT97)</f>
        <v>0</v>
      </c>
      <c r="AO97" s="92"/>
      <c r="AP97" s="92"/>
      <c r="AQ97" s="93" t="s">
        <v>82</v>
      </c>
      <c r="AR97" s="88"/>
      <c r="AS97" s="94">
        <v>0</v>
      </c>
      <c r="AT97" s="95">
        <f>ROUND(SUM(AV97:AW97),2)</f>
        <v>0</v>
      </c>
      <c r="AU97" s="96">
        <f>'045972_03 - 03_Vypouštěcí...'!P126</f>
        <v>0</v>
      </c>
      <c r="AV97" s="95">
        <f>'045972_03 - 03_Vypouštěcí...'!J33</f>
        <v>0</v>
      </c>
      <c r="AW97" s="95">
        <f>'045972_03 - 03_Vypouštěcí...'!J34</f>
        <v>0</v>
      </c>
      <c r="AX97" s="95">
        <f>'045972_03 - 03_Vypouštěcí...'!J35</f>
        <v>0</v>
      </c>
      <c r="AY97" s="95">
        <f>'045972_03 - 03_Vypouštěcí...'!J36</f>
        <v>0</v>
      </c>
      <c r="AZ97" s="95">
        <f>'045972_03 - 03_Vypouštěcí...'!F33</f>
        <v>0</v>
      </c>
      <c r="BA97" s="95">
        <f>'045972_03 - 03_Vypouštěcí...'!F34</f>
        <v>0</v>
      </c>
      <c r="BB97" s="95">
        <f>'045972_03 - 03_Vypouštěcí...'!F35</f>
        <v>0</v>
      </c>
      <c r="BC97" s="95">
        <f>'045972_03 - 03_Vypouštěcí...'!F36</f>
        <v>0</v>
      </c>
      <c r="BD97" s="97">
        <f>'045972_03 - 03_Vypouštěcí...'!F37</f>
        <v>0</v>
      </c>
      <c r="BT97" s="99" t="s">
        <v>83</v>
      </c>
      <c r="BV97" s="99" t="s">
        <v>77</v>
      </c>
      <c r="BW97" s="99" t="s">
        <v>91</v>
      </c>
      <c r="BX97" s="99" t="s">
        <v>3</v>
      </c>
      <c r="CL97" s="99"/>
      <c r="CM97" s="99" t="s">
        <v>85</v>
      </c>
    </row>
    <row r="98" spans="1:91" s="98" customFormat="1" ht="27" customHeight="1">
      <c r="A98" s="87" t="s">
        <v>79</v>
      </c>
      <c r="B98" s="88"/>
      <c r="C98" s="89"/>
      <c r="D98" s="90" t="s">
        <v>92</v>
      </c>
      <c r="E98" s="90"/>
      <c r="F98" s="90"/>
      <c r="G98" s="90"/>
      <c r="H98" s="90"/>
      <c r="I98" s="91"/>
      <c r="J98" s="90" t="s">
        <v>93</v>
      </c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2">
        <f>'045972_04 - 04_Úpravy toku'!J30</f>
        <v>0</v>
      </c>
      <c r="AH98" s="92"/>
      <c r="AI98" s="92"/>
      <c r="AJ98" s="92"/>
      <c r="AK98" s="92"/>
      <c r="AL98" s="92"/>
      <c r="AM98" s="92"/>
      <c r="AN98" s="92">
        <f>SUM(AG98,AT98)</f>
        <v>0</v>
      </c>
      <c r="AO98" s="92"/>
      <c r="AP98" s="92"/>
      <c r="AQ98" s="93" t="s">
        <v>82</v>
      </c>
      <c r="AR98" s="88"/>
      <c r="AS98" s="94">
        <v>0</v>
      </c>
      <c r="AT98" s="95">
        <f>ROUND(SUM(AV98:AW98),2)</f>
        <v>0</v>
      </c>
      <c r="AU98" s="96">
        <f>'045972_04 - 04_Úpravy toku'!P119</f>
        <v>0</v>
      </c>
      <c r="AV98" s="95">
        <f>'045972_04 - 04_Úpravy toku'!J33</f>
        <v>0</v>
      </c>
      <c r="AW98" s="95">
        <f>'045972_04 - 04_Úpravy toku'!J34</f>
        <v>0</v>
      </c>
      <c r="AX98" s="95">
        <f>'045972_04 - 04_Úpravy toku'!J35</f>
        <v>0</v>
      </c>
      <c r="AY98" s="95">
        <f>'045972_04 - 04_Úpravy toku'!J36</f>
        <v>0</v>
      </c>
      <c r="AZ98" s="95">
        <f>'045972_04 - 04_Úpravy toku'!F33</f>
        <v>0</v>
      </c>
      <c r="BA98" s="95">
        <f>'045972_04 - 04_Úpravy toku'!F34</f>
        <v>0</v>
      </c>
      <c r="BB98" s="95">
        <f>'045972_04 - 04_Úpravy toku'!F35</f>
        <v>0</v>
      </c>
      <c r="BC98" s="95">
        <f>'045972_04 - 04_Úpravy toku'!F36</f>
        <v>0</v>
      </c>
      <c r="BD98" s="97">
        <f>'045972_04 - 04_Úpravy toku'!F37</f>
        <v>0</v>
      </c>
      <c r="BT98" s="99" t="s">
        <v>83</v>
      </c>
      <c r="BV98" s="99" t="s">
        <v>77</v>
      </c>
      <c r="BW98" s="99" t="s">
        <v>94</v>
      </c>
      <c r="BX98" s="99" t="s">
        <v>3</v>
      </c>
      <c r="CL98" s="99"/>
      <c r="CM98" s="99" t="s">
        <v>85</v>
      </c>
    </row>
    <row r="99" spans="1:91" ht="27" customHeight="1">
      <c r="A99" s="87" t="s">
        <v>79</v>
      </c>
      <c r="B99" s="88"/>
      <c r="C99" s="89"/>
      <c r="D99" s="90" t="s">
        <v>95</v>
      </c>
      <c r="E99" s="90"/>
      <c r="F99" s="90"/>
      <c r="G99" s="90"/>
      <c r="H99" s="90"/>
      <c r="I99" s="91"/>
      <c r="J99" s="90" t="s">
        <v>96</v>
      </c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2">
        <f>'045972_VRN - VRN_Vedlejší...'!J30</f>
        <v>0</v>
      </c>
      <c r="AH99" s="92"/>
      <c r="AI99" s="92"/>
      <c r="AJ99" s="92"/>
      <c r="AK99" s="92"/>
      <c r="AL99" s="92"/>
      <c r="AM99" s="92"/>
      <c r="AN99" s="92">
        <f>SUM(AG99,AT99)</f>
        <v>0</v>
      </c>
      <c r="AO99" s="92"/>
      <c r="AP99" s="92"/>
      <c r="AQ99" s="93" t="s">
        <v>82</v>
      </c>
      <c r="AR99" s="88"/>
      <c r="AS99" s="100">
        <v>0</v>
      </c>
      <c r="AT99" s="101">
        <f>ROUND(SUM(AV99:AW99),2)</f>
        <v>0</v>
      </c>
      <c r="AU99" s="102">
        <f>'045972_VRN - VRN_Vedlejší...'!P117</f>
        <v>0</v>
      </c>
      <c r="AV99" s="101">
        <f>'045972_VRN - VRN_Vedlejší...'!J33</f>
        <v>0</v>
      </c>
      <c r="AW99" s="101">
        <f>'045972_VRN - VRN_Vedlejší...'!J34</f>
        <v>0</v>
      </c>
      <c r="AX99" s="101">
        <f>'045972_VRN - VRN_Vedlejší...'!J35</f>
        <v>0</v>
      </c>
      <c r="AY99" s="101">
        <f>'045972_VRN - VRN_Vedlejší...'!J36</f>
        <v>0</v>
      </c>
      <c r="AZ99" s="101">
        <f>'045972_VRN - VRN_Vedlejší...'!F33</f>
        <v>0</v>
      </c>
      <c r="BA99" s="101">
        <f>'045972_VRN - VRN_Vedlejší...'!F34</f>
        <v>0</v>
      </c>
      <c r="BB99" s="101">
        <f>'045972_VRN - VRN_Vedlejší...'!F35</f>
        <v>0</v>
      </c>
      <c r="BC99" s="101">
        <f>'045972_VRN - VRN_Vedlejší...'!F36</f>
        <v>0</v>
      </c>
      <c r="BD99" s="103">
        <f>'045972_VRN - VRN_Vedlejší...'!F37</f>
        <v>0</v>
      </c>
      <c r="BE99" s="98"/>
      <c r="BT99" s="99" t="s">
        <v>83</v>
      </c>
      <c r="BV99" s="99" t="s">
        <v>77</v>
      </c>
      <c r="BW99" s="99" t="s">
        <v>97</v>
      </c>
      <c r="BX99" s="99" t="s">
        <v>3</v>
      </c>
      <c r="CL99" s="99"/>
      <c r="CM99" s="99" t="s">
        <v>85</v>
      </c>
    </row>
    <row r="100" spans="1:57" s="27" customFormat="1" ht="30" customHeight="1">
      <c r="A100" s="22"/>
      <c r="B100" s="23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3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6.95" customHeight="1">
      <c r="A101" s="22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23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</sheetData>
  <mergeCells count="58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D99:H99"/>
    <mergeCell ref="J99:AF99"/>
    <mergeCell ref="AG99:AM99"/>
    <mergeCell ref="AN99:AP99"/>
  </mergeCells>
  <hyperlinks>
    <hyperlink ref="A95" location="'045972_01 - 01_Příprava ú!..'.C2" display="/"/>
    <hyperlink ref="A96" location="'045972_02 - 02_Nádrž'!C2" display="/"/>
    <hyperlink ref="A97" location="'045972_03 - 03_Vypouštěcí!..'.C2" display="/"/>
    <hyperlink ref="A98" location="'045972_04 - 04_Úpravy toku'!C2" display="/"/>
    <hyperlink ref="A99" location="'045972_VRN - VRN_Vedlejší!..'.C2" display="/"/>
  </hyperlink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30">
      <selection activeCell="F150" sqref="F150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10.421875" style="0" customWidth="1"/>
    <col min="8" max="8" width="11.57421875" style="0" customWidth="1"/>
    <col min="9" max="9" width="20.140625" style="104" customWidth="1"/>
    <col min="10" max="11" width="20.140625" style="0" customWidth="1"/>
    <col min="12" max="12" width="9.28125" style="0" customWidth="1"/>
    <col min="13" max="21" width="9.1406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8.57421875" style="0" customWidth="1"/>
    <col min="44" max="65" width="9.140625" style="0" hidden="1" customWidth="1"/>
    <col min="66" max="1025" width="8.57421875" style="0" customWidth="1"/>
  </cols>
  <sheetData>
    <row r="1" ht="12"/>
    <row r="2" spans="12:46" ht="36.95" customHeight="1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84</v>
      </c>
    </row>
    <row r="3" spans="2:46" ht="6.95" customHeight="1">
      <c r="B3" s="4"/>
      <c r="C3" s="5"/>
      <c r="D3" s="5"/>
      <c r="E3" s="5"/>
      <c r="F3" s="5"/>
      <c r="G3" s="5"/>
      <c r="H3" s="5"/>
      <c r="I3" s="105"/>
      <c r="J3" s="5"/>
      <c r="K3" s="5"/>
      <c r="L3" s="6"/>
      <c r="AT3" s="3" t="s">
        <v>85</v>
      </c>
    </row>
    <row r="4" spans="2:46" ht="24.95" customHeight="1">
      <c r="B4" s="6"/>
      <c r="D4" s="7" t="s">
        <v>98</v>
      </c>
      <c r="L4" s="6"/>
      <c r="M4" s="106" t="s">
        <v>9</v>
      </c>
      <c r="AT4" s="3" t="s">
        <v>2</v>
      </c>
    </row>
    <row r="5" spans="2:12" ht="6.95" customHeight="1">
      <c r="B5" s="6"/>
      <c r="L5" s="6"/>
    </row>
    <row r="6" spans="2:12" ht="12" customHeight="1">
      <c r="B6" s="6"/>
      <c r="D6" s="15" t="s">
        <v>15</v>
      </c>
      <c r="L6" s="6"/>
    </row>
    <row r="7" spans="2:12" ht="25.5" customHeight="1">
      <c r="B7" s="6"/>
      <c r="E7" s="107" t="str">
        <f>'Rekapitulace stavby'!K6</f>
        <v>PD - Technická a dopravní  infrastruktura pro 36 RD Ježník III - nádrž A</v>
      </c>
      <c r="F7" s="107"/>
      <c r="G7" s="107"/>
      <c r="H7" s="107"/>
      <c r="L7" s="6"/>
    </row>
    <row r="8" spans="1:31" s="27" customFormat="1" ht="12" customHeight="1">
      <c r="A8" s="22"/>
      <c r="B8" s="23"/>
      <c r="C8" s="22"/>
      <c r="D8" s="15" t="s">
        <v>99</v>
      </c>
      <c r="E8" s="22"/>
      <c r="F8" s="22"/>
      <c r="G8" s="22"/>
      <c r="H8" s="22"/>
      <c r="I8" s="108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7" customFormat="1" ht="16.5" customHeight="1">
      <c r="A9" s="22"/>
      <c r="B9" s="23"/>
      <c r="C9" s="22"/>
      <c r="D9" s="22"/>
      <c r="E9" s="53" t="s">
        <v>100</v>
      </c>
      <c r="F9" s="53"/>
      <c r="G9" s="53"/>
      <c r="H9" s="53"/>
      <c r="I9" s="108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7" customFormat="1" ht="12.8">
      <c r="A10" s="22"/>
      <c r="B10" s="23"/>
      <c r="C10" s="22"/>
      <c r="D10" s="22"/>
      <c r="E10" s="22"/>
      <c r="F10" s="22"/>
      <c r="G10" s="22"/>
      <c r="H10" s="22"/>
      <c r="I10" s="108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" customHeight="1">
      <c r="A11" s="22"/>
      <c r="B11" s="23"/>
      <c r="C11" s="22"/>
      <c r="D11" s="15" t="s">
        <v>17</v>
      </c>
      <c r="E11" s="22"/>
      <c r="F11" s="16"/>
      <c r="G11" s="22"/>
      <c r="H11" s="22"/>
      <c r="I11" s="109" t="s">
        <v>18</v>
      </c>
      <c r="J11" s="16"/>
      <c r="K11" s="22"/>
      <c r="L11" s="39"/>
      <c r="M11" s="27"/>
      <c r="N11" s="27"/>
      <c r="O11" s="27"/>
      <c r="P11" s="27"/>
      <c r="Q11" s="27"/>
      <c r="R11" s="2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" customHeight="1">
      <c r="A12" s="22"/>
      <c r="B12" s="23"/>
      <c r="C12" s="22"/>
      <c r="D12" s="15" t="s">
        <v>19</v>
      </c>
      <c r="E12" s="22"/>
      <c r="F12" s="16" t="s">
        <v>20</v>
      </c>
      <c r="G12" s="22"/>
      <c r="H12" s="22"/>
      <c r="I12" s="109" t="s">
        <v>21</v>
      </c>
      <c r="J12" s="110" t="str">
        <f>'Rekapitulace stavby'!AN8</f>
        <v>24. 4. 2020</v>
      </c>
      <c r="K12" s="22"/>
      <c r="L12" s="39"/>
      <c r="M12" s="27"/>
      <c r="N12" s="27"/>
      <c r="O12" s="27"/>
      <c r="P12" s="27"/>
      <c r="Q12" s="27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0.8" customHeight="1">
      <c r="A13" s="22"/>
      <c r="B13" s="23"/>
      <c r="C13" s="22"/>
      <c r="D13" s="22"/>
      <c r="E13" s="22"/>
      <c r="F13" s="22"/>
      <c r="G13" s="22"/>
      <c r="H13" s="22"/>
      <c r="I13" s="108"/>
      <c r="J13" s="22"/>
      <c r="K13" s="22"/>
      <c r="L13" s="39"/>
      <c r="M13" s="27"/>
      <c r="N13" s="27"/>
      <c r="O13" s="27"/>
      <c r="P13" s="27"/>
      <c r="Q13" s="27"/>
      <c r="R13" s="2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" customHeight="1">
      <c r="A14" s="22"/>
      <c r="B14" s="23"/>
      <c r="C14" s="22"/>
      <c r="D14" s="15" t="s">
        <v>23</v>
      </c>
      <c r="E14" s="22"/>
      <c r="F14" s="22"/>
      <c r="G14" s="22"/>
      <c r="H14" s="22"/>
      <c r="I14" s="109" t="s">
        <v>24</v>
      </c>
      <c r="J14" s="16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customHeight="1">
      <c r="A15" s="22"/>
      <c r="B15" s="23"/>
      <c r="C15" s="22"/>
      <c r="D15" s="22"/>
      <c r="E15" s="16" t="s">
        <v>25</v>
      </c>
      <c r="F15" s="22"/>
      <c r="G15" s="22"/>
      <c r="H15" s="22"/>
      <c r="I15" s="109" t="s">
        <v>26</v>
      </c>
      <c r="J15" s="16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6.95" customHeight="1">
      <c r="A16" s="22"/>
      <c r="B16" s="23"/>
      <c r="C16" s="22"/>
      <c r="D16" s="22"/>
      <c r="E16" s="22"/>
      <c r="F16" s="22"/>
      <c r="G16" s="22"/>
      <c r="H16" s="22"/>
      <c r="I16" s="108"/>
      <c r="J16" s="22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" customHeight="1">
      <c r="A17" s="22"/>
      <c r="B17" s="23"/>
      <c r="C17" s="22"/>
      <c r="D17" s="15" t="s">
        <v>27</v>
      </c>
      <c r="E17" s="22"/>
      <c r="F17" s="22"/>
      <c r="G17" s="22"/>
      <c r="H17" s="22"/>
      <c r="I17" s="109" t="s">
        <v>24</v>
      </c>
      <c r="J17" s="17" t="str">
        <f>'Rekapitulace stavby'!AN13</f>
        <v>Vyplň údaj</v>
      </c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8" customHeight="1">
      <c r="A18" s="22"/>
      <c r="B18" s="23"/>
      <c r="C18" s="22"/>
      <c r="D18" s="22"/>
      <c r="E18" s="111" t="str">
        <f>'Rekapitulace stavby'!E14</f>
        <v>Vyplň údaj</v>
      </c>
      <c r="F18" s="111"/>
      <c r="G18" s="111"/>
      <c r="H18" s="111"/>
      <c r="I18" s="109" t="s">
        <v>26</v>
      </c>
      <c r="J18" s="17" t="str">
        <f>'Rekapitulace stavby'!AN14</f>
        <v>Vyplň údaj</v>
      </c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6.95" customHeight="1">
      <c r="A19" s="22"/>
      <c r="B19" s="23"/>
      <c r="C19" s="22"/>
      <c r="D19" s="22"/>
      <c r="E19" s="22"/>
      <c r="F19" s="22"/>
      <c r="G19" s="22"/>
      <c r="H19" s="22"/>
      <c r="I19" s="108"/>
      <c r="J19" s="22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2" customHeight="1">
      <c r="A20" s="22"/>
      <c r="B20" s="23"/>
      <c r="C20" s="22"/>
      <c r="D20" s="15" t="s">
        <v>29</v>
      </c>
      <c r="E20" s="22"/>
      <c r="F20" s="22"/>
      <c r="G20" s="22"/>
      <c r="H20" s="22"/>
      <c r="I20" s="109" t="s">
        <v>24</v>
      </c>
      <c r="J20" s="16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8" customHeight="1">
      <c r="A21" s="22"/>
      <c r="B21" s="23"/>
      <c r="C21" s="22"/>
      <c r="D21" s="22"/>
      <c r="E21" s="16" t="s">
        <v>30</v>
      </c>
      <c r="F21" s="22"/>
      <c r="G21" s="22"/>
      <c r="H21" s="22"/>
      <c r="I21" s="109" t="s">
        <v>26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6.95" customHeight="1">
      <c r="A22" s="22"/>
      <c r="B22" s="23"/>
      <c r="C22" s="22"/>
      <c r="D22" s="22"/>
      <c r="E22" s="22"/>
      <c r="F22" s="22"/>
      <c r="G22" s="22"/>
      <c r="H22" s="22"/>
      <c r="I22" s="108"/>
      <c r="J22" s="22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2" customHeight="1">
      <c r="A23" s="22"/>
      <c r="B23" s="23"/>
      <c r="C23" s="22"/>
      <c r="D23" s="15" t="s">
        <v>32</v>
      </c>
      <c r="E23" s="22"/>
      <c r="F23" s="22"/>
      <c r="G23" s="22"/>
      <c r="H23" s="22"/>
      <c r="I23" s="109" t="s">
        <v>24</v>
      </c>
      <c r="J23" s="16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8" customHeight="1">
      <c r="A24" s="22"/>
      <c r="B24" s="23"/>
      <c r="C24" s="22"/>
      <c r="D24" s="22"/>
      <c r="E24" s="16" t="s">
        <v>33</v>
      </c>
      <c r="F24" s="22"/>
      <c r="G24" s="22"/>
      <c r="H24" s="22"/>
      <c r="I24" s="109" t="s">
        <v>26</v>
      </c>
      <c r="J24" s="16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6.95" customHeight="1">
      <c r="A25" s="22"/>
      <c r="B25" s="23"/>
      <c r="C25" s="22"/>
      <c r="D25" s="22"/>
      <c r="E25" s="22"/>
      <c r="F25" s="22"/>
      <c r="G25" s="22"/>
      <c r="H25" s="22"/>
      <c r="I25" s="108"/>
      <c r="J25" s="22"/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" customHeight="1">
      <c r="A26" s="22"/>
      <c r="B26" s="23"/>
      <c r="C26" s="22"/>
      <c r="D26" s="15" t="s">
        <v>34</v>
      </c>
      <c r="E26" s="22"/>
      <c r="F26" s="22"/>
      <c r="G26" s="22"/>
      <c r="H26" s="22"/>
      <c r="I26" s="108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116" customFormat="1" ht="16.5" customHeight="1">
      <c r="A27" s="112"/>
      <c r="B27" s="113"/>
      <c r="C27" s="112"/>
      <c r="D27" s="112"/>
      <c r="E27" s="20"/>
      <c r="F27" s="20"/>
      <c r="G27" s="20"/>
      <c r="H27" s="20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7" customFormat="1" ht="6.95" customHeight="1">
      <c r="A28" s="22"/>
      <c r="B28" s="23"/>
      <c r="C28" s="22"/>
      <c r="D28" s="22"/>
      <c r="E28" s="22"/>
      <c r="F28" s="22"/>
      <c r="G28" s="22"/>
      <c r="H28" s="22"/>
      <c r="I28" s="108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6.95" customHeight="1">
      <c r="A29" s="22"/>
      <c r="B29" s="23"/>
      <c r="C29" s="22"/>
      <c r="D29" s="72"/>
      <c r="E29" s="72"/>
      <c r="F29" s="72"/>
      <c r="G29" s="72"/>
      <c r="H29" s="72"/>
      <c r="I29" s="117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25.5" customHeight="1">
      <c r="A30" s="22"/>
      <c r="B30" s="23"/>
      <c r="C30" s="22"/>
      <c r="D30" s="118" t="s">
        <v>35</v>
      </c>
      <c r="E30" s="22"/>
      <c r="F30" s="22"/>
      <c r="G30" s="22"/>
      <c r="H30" s="22"/>
      <c r="I30" s="108"/>
      <c r="J30" s="119">
        <f>ROUND(J118,2)</f>
        <v>0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6.95" customHeight="1">
      <c r="A31" s="22"/>
      <c r="B31" s="23"/>
      <c r="C31" s="22"/>
      <c r="D31" s="72"/>
      <c r="E31" s="72"/>
      <c r="F31" s="72"/>
      <c r="G31" s="72"/>
      <c r="H31" s="72"/>
      <c r="I31" s="117"/>
      <c r="J31" s="72"/>
      <c r="K31" s="7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14.4" customHeight="1">
      <c r="A32" s="22"/>
      <c r="B32" s="23"/>
      <c r="C32" s="22"/>
      <c r="D32" s="22"/>
      <c r="E32" s="22"/>
      <c r="F32" s="120" t="s">
        <v>37</v>
      </c>
      <c r="G32" s="22"/>
      <c r="H32" s="22"/>
      <c r="I32" s="121" t="s">
        <v>36</v>
      </c>
      <c r="J32" s="120" t="s">
        <v>38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4.4" customHeight="1">
      <c r="A33" s="22"/>
      <c r="B33" s="23"/>
      <c r="C33" s="22"/>
      <c r="D33" s="122" t="s">
        <v>39</v>
      </c>
      <c r="E33" s="15" t="s">
        <v>40</v>
      </c>
      <c r="F33" s="123">
        <f>ROUND((SUM(BE118:BE151)),2)</f>
        <v>0</v>
      </c>
      <c r="G33" s="22"/>
      <c r="H33" s="22"/>
      <c r="I33" s="124">
        <v>0.21</v>
      </c>
      <c r="J33" s="123">
        <f>ROUND(((SUM(BE118:BE151))*I33),2)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4.4" customHeight="1">
      <c r="A34" s="22"/>
      <c r="B34" s="23"/>
      <c r="C34" s="22"/>
      <c r="D34" s="22"/>
      <c r="E34" s="15" t="s">
        <v>41</v>
      </c>
      <c r="F34" s="123">
        <f>ROUND((SUM(BF118:BF151)),2)</f>
        <v>0</v>
      </c>
      <c r="G34" s="22"/>
      <c r="H34" s="22"/>
      <c r="I34" s="124">
        <v>0.15</v>
      </c>
      <c r="J34" s="123">
        <f>ROUND(((SUM(BF118:BF151))*I34),2)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4.4" customHeight="1" hidden="1">
      <c r="A35" s="22"/>
      <c r="B35" s="23"/>
      <c r="C35" s="22"/>
      <c r="D35" s="22"/>
      <c r="E35" s="15" t="s">
        <v>42</v>
      </c>
      <c r="F35" s="123">
        <f>ROUND((SUM(BG118:BG151)),2)</f>
        <v>0</v>
      </c>
      <c r="G35" s="22"/>
      <c r="H35" s="22"/>
      <c r="I35" s="124">
        <v>0.21</v>
      </c>
      <c r="J35" s="123">
        <f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4.4" customHeight="1" hidden="1">
      <c r="A36" s="22"/>
      <c r="B36" s="23"/>
      <c r="C36" s="22"/>
      <c r="D36" s="22"/>
      <c r="E36" s="15" t="s">
        <v>43</v>
      </c>
      <c r="F36" s="123">
        <f>ROUND((SUM(BH118:BH151)),2)</f>
        <v>0</v>
      </c>
      <c r="G36" s="22"/>
      <c r="H36" s="22"/>
      <c r="I36" s="124">
        <v>0.15</v>
      </c>
      <c r="J36" s="123">
        <f>0</f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4.4" customHeight="1" hidden="1">
      <c r="A37" s="22"/>
      <c r="B37" s="23"/>
      <c r="C37" s="22"/>
      <c r="D37" s="22"/>
      <c r="E37" s="15" t="s">
        <v>44</v>
      </c>
      <c r="F37" s="123">
        <f>ROUND((SUM(BI118:BI151)),2)</f>
        <v>0</v>
      </c>
      <c r="G37" s="22"/>
      <c r="H37" s="22"/>
      <c r="I37" s="124">
        <v>0</v>
      </c>
      <c r="J37" s="123">
        <f>0</f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6.95" customHeight="1">
      <c r="A38" s="22"/>
      <c r="B38" s="23"/>
      <c r="C38" s="22"/>
      <c r="D38" s="22"/>
      <c r="E38" s="22"/>
      <c r="F38" s="22"/>
      <c r="G38" s="22"/>
      <c r="H38" s="22"/>
      <c r="I38" s="108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25.5" customHeight="1">
      <c r="A39" s="22"/>
      <c r="B39" s="23"/>
      <c r="C39" s="125"/>
      <c r="D39" s="126" t="s">
        <v>45</v>
      </c>
      <c r="E39" s="63"/>
      <c r="F39" s="63"/>
      <c r="G39" s="127" t="s">
        <v>46</v>
      </c>
      <c r="H39" s="128" t="s">
        <v>47</v>
      </c>
      <c r="I39" s="129"/>
      <c r="J39" s="130">
        <f>SUM(J30:J37)</f>
        <v>0</v>
      </c>
      <c r="K39" s="131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4.4" customHeight="1">
      <c r="A40" s="22"/>
      <c r="B40" s="23"/>
      <c r="C40" s="22"/>
      <c r="D40" s="22"/>
      <c r="E40" s="22"/>
      <c r="F40" s="22"/>
      <c r="G40" s="22"/>
      <c r="H40" s="22"/>
      <c r="I40" s="108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27" customFormat="1" ht="14.4" customHeight="1">
      <c r="B50" s="39"/>
      <c r="D50" s="40" t="s">
        <v>48</v>
      </c>
      <c r="E50" s="41"/>
      <c r="F50" s="41"/>
      <c r="G50" s="40" t="s">
        <v>49</v>
      </c>
      <c r="H50" s="41"/>
      <c r="I50" s="132"/>
      <c r="J50" s="41"/>
      <c r="K50" s="41"/>
      <c r="L50" s="39"/>
    </row>
    <row r="51" spans="2:12" ht="12.8">
      <c r="B51" s="6"/>
      <c r="L51" s="6"/>
    </row>
    <row r="52" spans="2:12" ht="12.8">
      <c r="B52" s="6"/>
      <c r="L52" s="6"/>
    </row>
    <row r="53" spans="2:12" ht="12.8">
      <c r="B53" s="6"/>
      <c r="L53" s="6"/>
    </row>
    <row r="54" spans="2:12" ht="12.8">
      <c r="B54" s="6"/>
      <c r="L54" s="6"/>
    </row>
    <row r="55" spans="2:12" ht="12.8">
      <c r="B55" s="6"/>
      <c r="L55" s="6"/>
    </row>
    <row r="56" spans="2:12" ht="12.8">
      <c r="B56" s="6"/>
      <c r="L56" s="6"/>
    </row>
    <row r="57" spans="2:12" ht="12.8">
      <c r="B57" s="6"/>
      <c r="L57" s="6"/>
    </row>
    <row r="58" spans="2:12" ht="12.8">
      <c r="B58" s="6"/>
      <c r="L58" s="6"/>
    </row>
    <row r="59" spans="2:12" ht="12.8">
      <c r="B59" s="6"/>
      <c r="L59" s="6"/>
    </row>
    <row r="60" spans="2:12" ht="12.8">
      <c r="B60" s="6"/>
      <c r="L60" s="6"/>
    </row>
    <row r="61" spans="1:31" s="27" customFormat="1" ht="12.8">
      <c r="A61" s="22"/>
      <c r="B61" s="23"/>
      <c r="C61" s="22"/>
      <c r="D61" s="42" t="s">
        <v>50</v>
      </c>
      <c r="E61" s="25"/>
      <c r="F61" s="133" t="s">
        <v>51</v>
      </c>
      <c r="G61" s="42" t="s">
        <v>50</v>
      </c>
      <c r="H61" s="25"/>
      <c r="I61" s="134"/>
      <c r="J61" s="135" t="s">
        <v>51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2:12" ht="12.8">
      <c r="B62" s="6"/>
      <c r="L62" s="6"/>
    </row>
    <row r="63" spans="2:12" ht="12.8">
      <c r="B63" s="6"/>
      <c r="L63" s="6"/>
    </row>
    <row r="64" spans="2:12" ht="12.8">
      <c r="B64" s="6"/>
      <c r="L64" s="6"/>
    </row>
    <row r="65" spans="1:31" s="27" customFormat="1" ht="12.8">
      <c r="A65" s="22"/>
      <c r="B65" s="23"/>
      <c r="C65" s="22"/>
      <c r="D65" s="40" t="s">
        <v>52</v>
      </c>
      <c r="E65" s="43"/>
      <c r="F65" s="43"/>
      <c r="G65" s="40" t="s">
        <v>53</v>
      </c>
      <c r="H65" s="43"/>
      <c r="I65" s="136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2:12" ht="12.8">
      <c r="B66" s="6"/>
      <c r="L66" s="6"/>
    </row>
    <row r="67" spans="2:12" ht="12.8">
      <c r="B67" s="6"/>
      <c r="L67" s="6"/>
    </row>
    <row r="68" spans="2:12" ht="12.8">
      <c r="B68" s="6"/>
      <c r="L68" s="6"/>
    </row>
    <row r="69" spans="2:12" ht="12.8">
      <c r="B69" s="6"/>
      <c r="L69" s="6"/>
    </row>
    <row r="70" spans="2:12" ht="12.8">
      <c r="B70" s="6"/>
      <c r="L70" s="6"/>
    </row>
    <row r="71" spans="2:12" ht="12.8">
      <c r="B71" s="6"/>
      <c r="L71" s="6"/>
    </row>
    <row r="72" spans="2:12" ht="12.8">
      <c r="B72" s="6"/>
      <c r="L72" s="6"/>
    </row>
    <row r="73" spans="2:12" ht="12.8">
      <c r="B73" s="6"/>
      <c r="L73" s="6"/>
    </row>
    <row r="74" spans="2:12" ht="12.8">
      <c r="B74" s="6"/>
      <c r="L74" s="6"/>
    </row>
    <row r="75" spans="2:12" ht="12.8">
      <c r="B75" s="6"/>
      <c r="L75" s="6"/>
    </row>
    <row r="76" spans="1:31" s="27" customFormat="1" ht="12.8">
      <c r="A76" s="22"/>
      <c r="B76" s="23"/>
      <c r="C76" s="22"/>
      <c r="D76" s="42" t="s">
        <v>50</v>
      </c>
      <c r="E76" s="25"/>
      <c r="F76" s="133" t="s">
        <v>51</v>
      </c>
      <c r="G76" s="42" t="s">
        <v>50</v>
      </c>
      <c r="H76" s="25"/>
      <c r="I76" s="134"/>
      <c r="J76" s="135" t="s">
        <v>51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ht="14.4" customHeight="1">
      <c r="A77" s="22"/>
      <c r="B77" s="44"/>
      <c r="C77" s="45"/>
      <c r="D77" s="45"/>
      <c r="E77" s="45"/>
      <c r="F77" s="45"/>
      <c r="G77" s="45"/>
      <c r="H77" s="45"/>
      <c r="I77" s="137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ht="12.8"/>
    <row r="81" spans="1:31" s="27" customFormat="1" ht="6.95" customHeight="1">
      <c r="A81" s="22"/>
      <c r="B81" s="46"/>
      <c r="C81" s="47"/>
      <c r="D81" s="47"/>
      <c r="E81" s="47"/>
      <c r="F81" s="47"/>
      <c r="G81" s="47"/>
      <c r="H81" s="47"/>
      <c r="I81" s="138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24.95" customHeight="1">
      <c r="A82" s="22"/>
      <c r="B82" s="23"/>
      <c r="C82" s="7" t="s">
        <v>101</v>
      </c>
      <c r="D82" s="22"/>
      <c r="E82" s="22"/>
      <c r="F82" s="22"/>
      <c r="G82" s="22"/>
      <c r="H82" s="22"/>
      <c r="I82" s="108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6.95" customHeight="1">
      <c r="A83" s="22"/>
      <c r="B83" s="23"/>
      <c r="C83" s="22"/>
      <c r="D83" s="22"/>
      <c r="E83" s="22"/>
      <c r="F83" s="22"/>
      <c r="G83" s="22"/>
      <c r="H83" s="22"/>
      <c r="I83" s="108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ht="12" customHeight="1">
      <c r="A84" s="22"/>
      <c r="B84" s="23"/>
      <c r="C84" s="15" t="s">
        <v>15</v>
      </c>
      <c r="D84" s="22"/>
      <c r="E84" s="22"/>
      <c r="F84" s="22"/>
      <c r="G84" s="22"/>
      <c r="H84" s="22"/>
      <c r="I84" s="108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ht="25.5" customHeight="1">
      <c r="A85" s="22"/>
      <c r="B85" s="23"/>
      <c r="C85" s="22"/>
      <c r="D85" s="22"/>
      <c r="E85" s="107" t="str">
        <f>E7</f>
        <v>PD - Technická a dopravní  infrastruktura pro 36 RD Ježník III - nádrž A</v>
      </c>
      <c r="F85" s="107"/>
      <c r="G85" s="107"/>
      <c r="H85" s="107"/>
      <c r="I85" s="108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ht="12" customHeight="1">
      <c r="A86" s="22"/>
      <c r="B86" s="23"/>
      <c r="C86" s="15" t="s">
        <v>99</v>
      </c>
      <c r="D86" s="22"/>
      <c r="E86" s="22"/>
      <c r="F86" s="22"/>
      <c r="G86" s="22"/>
      <c r="H86" s="22"/>
      <c r="I86" s="108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ht="16.5" customHeight="1">
      <c r="A87" s="22"/>
      <c r="B87" s="23"/>
      <c r="C87" s="22"/>
      <c r="D87" s="22"/>
      <c r="E87" s="53" t="str">
        <f>E9</f>
        <v>045972_01 - 01_Příprava území</v>
      </c>
      <c r="F87" s="53"/>
      <c r="G87" s="53"/>
      <c r="H87" s="53"/>
      <c r="I87" s="108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ht="6.95" customHeight="1">
      <c r="A88" s="22"/>
      <c r="B88" s="23"/>
      <c r="C88" s="22"/>
      <c r="D88" s="22"/>
      <c r="E88" s="22"/>
      <c r="F88" s="22"/>
      <c r="G88" s="22"/>
      <c r="H88" s="22"/>
      <c r="I88" s="108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ht="12" customHeight="1">
      <c r="A89" s="22"/>
      <c r="B89" s="23"/>
      <c r="C89" s="15" t="s">
        <v>19</v>
      </c>
      <c r="D89" s="22"/>
      <c r="E89" s="22"/>
      <c r="F89" s="16" t="str">
        <f>F12</f>
        <v>Krnov</v>
      </c>
      <c r="G89" s="22"/>
      <c r="H89" s="22"/>
      <c r="I89" s="109" t="s">
        <v>21</v>
      </c>
      <c r="J89" s="110" t="str">
        <f>IF(J12="","",J12)</f>
        <v>24. 4. 2020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ht="6.95" customHeight="1">
      <c r="A90" s="22"/>
      <c r="B90" s="23"/>
      <c r="C90" s="22"/>
      <c r="D90" s="22"/>
      <c r="E90" s="22"/>
      <c r="F90" s="22"/>
      <c r="G90" s="22"/>
      <c r="H90" s="22"/>
      <c r="I90" s="108"/>
      <c r="J90" s="22"/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ht="27.9" customHeight="1">
      <c r="A91" s="22"/>
      <c r="B91" s="23"/>
      <c r="C91" s="15" t="s">
        <v>23</v>
      </c>
      <c r="D91" s="22"/>
      <c r="E91" s="22"/>
      <c r="F91" s="16" t="str">
        <f>E15</f>
        <v>Město Krnov</v>
      </c>
      <c r="G91" s="22"/>
      <c r="H91" s="22"/>
      <c r="I91" s="109" t="s">
        <v>29</v>
      </c>
      <c r="J91" s="139" t="str">
        <f>E21</f>
        <v>Lesprojekt Krnov, s.r.o.</v>
      </c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27.9" customHeight="1">
      <c r="A92" s="22"/>
      <c r="B92" s="23"/>
      <c r="C92" s="15" t="s">
        <v>27</v>
      </c>
      <c r="D92" s="22"/>
      <c r="E92" s="22"/>
      <c r="F92" s="16" t="str">
        <f>IF(E18="","",E18)</f>
        <v>Vyplň údaj</v>
      </c>
      <c r="G92" s="22"/>
      <c r="H92" s="22"/>
      <c r="I92" s="109" t="s">
        <v>32</v>
      </c>
      <c r="J92" s="139" t="str">
        <f>E24</f>
        <v>Ing. Vlasta Horáková</v>
      </c>
      <c r="K92" s="22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ht="10.3" customHeight="1">
      <c r="A93" s="22"/>
      <c r="B93" s="23"/>
      <c r="C93" s="22"/>
      <c r="D93" s="22"/>
      <c r="E93" s="22"/>
      <c r="F93" s="22"/>
      <c r="G93" s="22"/>
      <c r="H93" s="22"/>
      <c r="I93" s="108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ht="29.3" customHeight="1">
      <c r="A94" s="22"/>
      <c r="B94" s="23"/>
      <c r="C94" s="140" t="s">
        <v>102</v>
      </c>
      <c r="D94" s="125"/>
      <c r="E94" s="125"/>
      <c r="F94" s="125"/>
      <c r="G94" s="125"/>
      <c r="H94" s="125"/>
      <c r="I94" s="141"/>
      <c r="J94" s="142" t="s">
        <v>103</v>
      </c>
      <c r="K94" s="125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ht="10.3" customHeight="1">
      <c r="A95" s="22"/>
      <c r="B95" s="23"/>
      <c r="C95" s="22"/>
      <c r="D95" s="22"/>
      <c r="E95" s="22"/>
      <c r="F95" s="22"/>
      <c r="G95" s="22"/>
      <c r="H95" s="22"/>
      <c r="I95" s="108"/>
      <c r="J95" s="22"/>
      <c r="K95" s="22"/>
      <c r="L95" s="39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47" ht="22.8" customHeight="1">
      <c r="A96" s="22"/>
      <c r="B96" s="23"/>
      <c r="C96" s="143" t="s">
        <v>104</v>
      </c>
      <c r="D96" s="22"/>
      <c r="E96" s="22"/>
      <c r="F96" s="22"/>
      <c r="G96" s="22"/>
      <c r="H96" s="22"/>
      <c r="I96" s="108"/>
      <c r="J96" s="119">
        <f>J118</f>
        <v>0</v>
      </c>
      <c r="K96" s="22"/>
      <c r="L96" s="39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U96" s="3" t="s">
        <v>105</v>
      </c>
    </row>
    <row r="97" spans="2:12" s="144" customFormat="1" ht="24.95" customHeight="1">
      <c r="B97" s="145"/>
      <c r="D97" s="146" t="s">
        <v>106</v>
      </c>
      <c r="E97" s="147"/>
      <c r="F97" s="147"/>
      <c r="G97" s="147"/>
      <c r="H97" s="147"/>
      <c r="I97" s="148"/>
      <c r="J97" s="149">
        <f>J119</f>
        <v>0</v>
      </c>
      <c r="L97" s="145"/>
    </row>
    <row r="98" spans="2:12" s="150" customFormat="1" ht="19.95" customHeight="1">
      <c r="B98" s="151"/>
      <c r="D98" s="152" t="s">
        <v>107</v>
      </c>
      <c r="E98" s="153"/>
      <c r="F98" s="153"/>
      <c r="G98" s="153"/>
      <c r="H98" s="153"/>
      <c r="I98" s="154"/>
      <c r="J98" s="155">
        <f>J120</f>
        <v>0</v>
      </c>
      <c r="L98" s="151"/>
    </row>
    <row r="99" spans="1:31" s="27" customFormat="1" ht="21.85" customHeight="1">
      <c r="A99" s="22"/>
      <c r="B99" s="23"/>
      <c r="C99" s="22"/>
      <c r="D99" s="22"/>
      <c r="E99" s="22"/>
      <c r="F99" s="22"/>
      <c r="G99" s="22"/>
      <c r="H99" s="22"/>
      <c r="I99" s="108"/>
      <c r="J99" s="22"/>
      <c r="K99" s="22"/>
      <c r="L99" s="39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ht="6.95" customHeight="1">
      <c r="A100" s="22"/>
      <c r="B100" s="44"/>
      <c r="C100" s="45"/>
      <c r="D100" s="45"/>
      <c r="E100" s="45"/>
      <c r="F100" s="45"/>
      <c r="G100" s="45"/>
      <c r="H100" s="45"/>
      <c r="I100" s="137"/>
      <c r="J100" s="45"/>
      <c r="K100" s="45"/>
      <c r="L100" s="39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ht="12.8"/>
    <row r="104" spans="1:31" s="27" customFormat="1" ht="6.95" customHeight="1">
      <c r="A104" s="22"/>
      <c r="B104" s="46"/>
      <c r="C104" s="47"/>
      <c r="D104" s="47"/>
      <c r="E104" s="47"/>
      <c r="F104" s="47"/>
      <c r="G104" s="47"/>
      <c r="H104" s="47"/>
      <c r="I104" s="138"/>
      <c r="J104" s="47"/>
      <c r="K104" s="47"/>
      <c r="L104" s="39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ht="24.95" customHeight="1">
      <c r="A105" s="22"/>
      <c r="B105" s="23"/>
      <c r="C105" s="7" t="s">
        <v>108</v>
      </c>
      <c r="D105" s="22"/>
      <c r="E105" s="22"/>
      <c r="F105" s="22"/>
      <c r="G105" s="22"/>
      <c r="H105" s="22"/>
      <c r="I105" s="108"/>
      <c r="J105" s="22"/>
      <c r="K105" s="22"/>
      <c r="L105" s="39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ht="6.95" customHeight="1">
      <c r="A106" s="22"/>
      <c r="B106" s="23"/>
      <c r="C106" s="22"/>
      <c r="D106" s="22"/>
      <c r="E106" s="22"/>
      <c r="F106" s="22"/>
      <c r="G106" s="22"/>
      <c r="H106" s="22"/>
      <c r="I106" s="108"/>
      <c r="J106" s="22"/>
      <c r="K106" s="22"/>
      <c r="L106" s="39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ht="12" customHeight="1">
      <c r="A107" s="22"/>
      <c r="B107" s="23"/>
      <c r="C107" s="15" t="s">
        <v>15</v>
      </c>
      <c r="D107" s="22"/>
      <c r="E107" s="22"/>
      <c r="F107" s="22"/>
      <c r="G107" s="22"/>
      <c r="H107" s="22"/>
      <c r="I107" s="108"/>
      <c r="J107" s="22"/>
      <c r="K107" s="22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ht="25.5" customHeight="1">
      <c r="A108" s="22"/>
      <c r="B108" s="23"/>
      <c r="C108" s="22"/>
      <c r="D108" s="22"/>
      <c r="E108" s="107" t="str">
        <f>E7</f>
        <v>PD - Technická a dopravní  infrastruktura pro 36 RD Ježník III - nádrž A</v>
      </c>
      <c r="F108" s="107"/>
      <c r="G108" s="107"/>
      <c r="H108" s="107"/>
      <c r="I108" s="108"/>
      <c r="J108" s="22"/>
      <c r="K108" s="22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ht="12" customHeight="1">
      <c r="A109" s="22"/>
      <c r="B109" s="23"/>
      <c r="C109" s="15" t="s">
        <v>99</v>
      </c>
      <c r="D109" s="22"/>
      <c r="E109" s="22"/>
      <c r="F109" s="22"/>
      <c r="G109" s="22"/>
      <c r="H109" s="22"/>
      <c r="I109" s="108"/>
      <c r="J109" s="22"/>
      <c r="K109" s="22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ht="16.5" customHeight="1">
      <c r="A110" s="22"/>
      <c r="B110" s="23"/>
      <c r="C110" s="22"/>
      <c r="D110" s="22"/>
      <c r="E110" s="53" t="str">
        <f>E9</f>
        <v>045972_01 - 01_Příprava území</v>
      </c>
      <c r="F110" s="53"/>
      <c r="G110" s="53"/>
      <c r="H110" s="53"/>
      <c r="I110" s="108"/>
      <c r="J110" s="22"/>
      <c r="K110" s="22"/>
      <c r="L110" s="39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ht="6.95" customHeight="1">
      <c r="A111" s="22"/>
      <c r="B111" s="23"/>
      <c r="C111" s="22"/>
      <c r="D111" s="22"/>
      <c r="E111" s="22"/>
      <c r="F111" s="22"/>
      <c r="G111" s="22"/>
      <c r="H111" s="22"/>
      <c r="I111" s="108"/>
      <c r="J111" s="22"/>
      <c r="K111" s="22"/>
      <c r="L111" s="39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ht="12" customHeight="1">
      <c r="A112" s="22"/>
      <c r="B112" s="23"/>
      <c r="C112" s="15" t="s">
        <v>19</v>
      </c>
      <c r="D112" s="22"/>
      <c r="E112" s="22"/>
      <c r="F112" s="16" t="str">
        <f>F12</f>
        <v>Krnov</v>
      </c>
      <c r="G112" s="22"/>
      <c r="H112" s="22"/>
      <c r="I112" s="109" t="s">
        <v>21</v>
      </c>
      <c r="J112" s="110" t="str">
        <f>IF(J12="","",J12)</f>
        <v>24. 4. 2020</v>
      </c>
      <c r="K112" s="22"/>
      <c r="L112" s="39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ht="6.95" customHeight="1">
      <c r="A113" s="22"/>
      <c r="B113" s="23"/>
      <c r="C113" s="22"/>
      <c r="D113" s="22"/>
      <c r="E113" s="22"/>
      <c r="F113" s="22"/>
      <c r="G113" s="22"/>
      <c r="H113" s="22"/>
      <c r="I113" s="108"/>
      <c r="J113" s="22"/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ht="27.9" customHeight="1">
      <c r="A114" s="22"/>
      <c r="B114" s="23"/>
      <c r="C114" s="15" t="s">
        <v>23</v>
      </c>
      <c r="D114" s="22"/>
      <c r="E114" s="22"/>
      <c r="F114" s="16" t="str">
        <f>E15</f>
        <v>Město Krnov</v>
      </c>
      <c r="G114" s="22"/>
      <c r="H114" s="22"/>
      <c r="I114" s="109" t="s">
        <v>29</v>
      </c>
      <c r="J114" s="139" t="str">
        <f>E21</f>
        <v>Lesprojekt Krnov, s.r.o.</v>
      </c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ht="27.9" customHeight="1">
      <c r="A115" s="22"/>
      <c r="B115" s="23"/>
      <c r="C115" s="15" t="s">
        <v>27</v>
      </c>
      <c r="D115" s="22"/>
      <c r="E115" s="22"/>
      <c r="F115" s="16" t="str">
        <f>IF(E18="","",E18)</f>
        <v>Vyplň údaj</v>
      </c>
      <c r="G115" s="22"/>
      <c r="H115" s="22"/>
      <c r="I115" s="109" t="s">
        <v>32</v>
      </c>
      <c r="J115" s="139" t="str">
        <f>E24</f>
        <v>Ing. Vlasta Horáková</v>
      </c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ht="10.3" customHeight="1">
      <c r="A116" s="22"/>
      <c r="B116" s="23"/>
      <c r="C116" s="22"/>
      <c r="D116" s="22"/>
      <c r="E116" s="22"/>
      <c r="F116" s="22"/>
      <c r="G116" s="22"/>
      <c r="H116" s="22"/>
      <c r="I116" s="108"/>
      <c r="J116" s="22"/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s="163" customFormat="1" ht="29.3" customHeight="1">
      <c r="A117" s="156"/>
      <c r="B117" s="157"/>
      <c r="C117" s="158" t="s">
        <v>109</v>
      </c>
      <c r="D117" s="159" t="s">
        <v>60</v>
      </c>
      <c r="E117" s="159" t="s">
        <v>56</v>
      </c>
      <c r="F117" s="159" t="s">
        <v>57</v>
      </c>
      <c r="G117" s="159" t="s">
        <v>110</v>
      </c>
      <c r="H117" s="159" t="s">
        <v>111</v>
      </c>
      <c r="I117" s="160" t="s">
        <v>112</v>
      </c>
      <c r="J117" s="159" t="s">
        <v>103</v>
      </c>
      <c r="K117" s="161" t="s">
        <v>113</v>
      </c>
      <c r="L117" s="162"/>
      <c r="M117" s="68"/>
      <c r="N117" s="69" t="s">
        <v>39</v>
      </c>
      <c r="O117" s="69" t="s">
        <v>114</v>
      </c>
      <c r="P117" s="69" t="s">
        <v>115</v>
      </c>
      <c r="Q117" s="69" t="s">
        <v>116</v>
      </c>
      <c r="R117" s="69" t="s">
        <v>117</v>
      </c>
      <c r="S117" s="69" t="s">
        <v>118</v>
      </c>
      <c r="T117" s="70" t="s">
        <v>119</v>
      </c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63" s="27" customFormat="1" ht="22.8" customHeight="1">
      <c r="A118" s="22"/>
      <c r="B118" s="23"/>
      <c r="C118" s="76" t="s">
        <v>120</v>
      </c>
      <c r="D118" s="22"/>
      <c r="E118" s="22"/>
      <c r="F118" s="22"/>
      <c r="G118" s="22"/>
      <c r="H118" s="22"/>
      <c r="I118" s="108"/>
      <c r="J118" s="164">
        <f>BK118</f>
        <v>0</v>
      </c>
      <c r="K118" s="22"/>
      <c r="L118" s="23"/>
      <c r="M118" s="71"/>
      <c r="N118" s="58"/>
      <c r="O118" s="72"/>
      <c r="P118" s="165">
        <f>P119</f>
        <v>0</v>
      </c>
      <c r="Q118" s="72"/>
      <c r="R118" s="165">
        <f>R119</f>
        <v>0.00071</v>
      </c>
      <c r="S118" s="72"/>
      <c r="T118" s="166">
        <f>T119</f>
        <v>0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T118" s="3" t="s">
        <v>74</v>
      </c>
      <c r="AU118" s="3" t="s">
        <v>105</v>
      </c>
      <c r="BK118" s="167">
        <f>BK119</f>
        <v>0</v>
      </c>
    </row>
    <row r="119" spans="2:63" s="168" customFormat="1" ht="25.9" customHeight="1">
      <c r="B119" s="169"/>
      <c r="D119" s="170" t="s">
        <v>74</v>
      </c>
      <c r="E119" s="171" t="s">
        <v>121</v>
      </c>
      <c r="F119" s="171" t="s">
        <v>122</v>
      </c>
      <c r="I119" s="172"/>
      <c r="J119" s="173">
        <f>BK119</f>
        <v>0</v>
      </c>
      <c r="L119" s="169"/>
      <c r="M119" s="174"/>
      <c r="N119" s="175"/>
      <c r="O119" s="175"/>
      <c r="P119" s="176">
        <f>P120</f>
        <v>0</v>
      </c>
      <c r="Q119" s="175"/>
      <c r="R119" s="176">
        <f>R120</f>
        <v>0.00071</v>
      </c>
      <c r="S119" s="175"/>
      <c r="T119" s="177">
        <f>T120</f>
        <v>0</v>
      </c>
      <c r="AR119" s="170" t="s">
        <v>83</v>
      </c>
      <c r="AT119" s="178" t="s">
        <v>74</v>
      </c>
      <c r="AU119" s="178" t="s">
        <v>75</v>
      </c>
      <c r="AY119" s="170" t="s">
        <v>123</v>
      </c>
      <c r="BK119" s="179">
        <f>BK120</f>
        <v>0</v>
      </c>
    </row>
    <row r="120" spans="1:63" ht="22.8" customHeight="1">
      <c r="A120" s="168"/>
      <c r="B120" s="169"/>
      <c r="C120" s="168"/>
      <c r="D120" s="170" t="s">
        <v>74</v>
      </c>
      <c r="E120" s="180" t="s">
        <v>83</v>
      </c>
      <c r="F120" s="180" t="s">
        <v>124</v>
      </c>
      <c r="G120" s="168"/>
      <c r="H120" s="168"/>
      <c r="I120" s="172"/>
      <c r="J120" s="181">
        <f>BK120</f>
        <v>0</v>
      </c>
      <c r="K120" s="168"/>
      <c r="L120" s="169"/>
      <c r="M120" s="174"/>
      <c r="N120" s="175"/>
      <c r="O120" s="175"/>
      <c r="P120" s="176">
        <f>SUM(P121:P151)</f>
        <v>0</v>
      </c>
      <c r="Q120" s="175"/>
      <c r="R120" s="176">
        <f>SUM(R121:R151)</f>
        <v>0.00071</v>
      </c>
      <c r="S120" s="175"/>
      <c r="T120" s="177">
        <f>SUM(T121:T151)</f>
        <v>0</v>
      </c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R120" s="170" t="s">
        <v>83</v>
      </c>
      <c r="AT120" s="178" t="s">
        <v>74</v>
      </c>
      <c r="AU120" s="178" t="s">
        <v>83</v>
      </c>
      <c r="AY120" s="170" t="s">
        <v>123</v>
      </c>
      <c r="BK120" s="179">
        <f>SUM(BK121:BK151)</f>
        <v>0</v>
      </c>
    </row>
    <row r="121" spans="1:65" s="27" customFormat="1" ht="24" customHeight="1">
      <c r="A121" s="22"/>
      <c r="B121" s="182"/>
      <c r="C121" s="183" t="s">
        <v>83</v>
      </c>
      <c r="D121" s="183" t="s">
        <v>125</v>
      </c>
      <c r="E121" s="184" t="s">
        <v>126</v>
      </c>
      <c r="F121" s="185" t="s">
        <v>127</v>
      </c>
      <c r="G121" s="186" t="s">
        <v>128</v>
      </c>
      <c r="H121" s="187">
        <v>0.143</v>
      </c>
      <c r="I121" s="188"/>
      <c r="J121" s="189">
        <f>ROUND(I121*H121,2)</f>
        <v>0</v>
      </c>
      <c r="K121" s="185" t="s">
        <v>129</v>
      </c>
      <c r="L121" s="23"/>
      <c r="M121" s="190"/>
      <c r="N121" s="191" t="s">
        <v>40</v>
      </c>
      <c r="O121" s="60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94" t="s">
        <v>130</v>
      </c>
      <c r="AT121" s="194" t="s">
        <v>125</v>
      </c>
      <c r="AU121" s="194" t="s">
        <v>85</v>
      </c>
      <c r="AY121" s="3" t="s">
        <v>123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3" t="s">
        <v>83</v>
      </c>
      <c r="BK121" s="195">
        <f>ROUND(I121*H121,2)</f>
        <v>0</v>
      </c>
      <c r="BL121" s="3" t="s">
        <v>130</v>
      </c>
      <c r="BM121" s="194" t="s">
        <v>131</v>
      </c>
    </row>
    <row r="122" spans="2:51" s="196" customFormat="1" ht="12.8">
      <c r="B122" s="197"/>
      <c r="D122" s="198" t="s">
        <v>132</v>
      </c>
      <c r="E122" s="199"/>
      <c r="F122" s="200" t="s">
        <v>133</v>
      </c>
      <c r="H122" s="201">
        <v>0.143</v>
      </c>
      <c r="I122" s="202"/>
      <c r="L122" s="197"/>
      <c r="M122" s="203"/>
      <c r="N122" s="204"/>
      <c r="O122" s="204"/>
      <c r="P122" s="204"/>
      <c r="Q122" s="204"/>
      <c r="R122" s="204"/>
      <c r="S122" s="204"/>
      <c r="T122" s="205"/>
      <c r="AT122" s="199" t="s">
        <v>132</v>
      </c>
      <c r="AU122" s="199" t="s">
        <v>85</v>
      </c>
      <c r="AV122" s="196" t="s">
        <v>85</v>
      </c>
      <c r="AW122" s="196" t="s">
        <v>31</v>
      </c>
      <c r="AX122" s="196" t="s">
        <v>83</v>
      </c>
      <c r="AY122" s="199" t="s">
        <v>123</v>
      </c>
    </row>
    <row r="123" spans="1:65" s="27" customFormat="1" ht="36" customHeight="1">
      <c r="A123" s="22"/>
      <c r="B123" s="182"/>
      <c r="C123" s="183" t="s">
        <v>85</v>
      </c>
      <c r="D123" s="183" t="s">
        <v>125</v>
      </c>
      <c r="E123" s="184" t="s">
        <v>134</v>
      </c>
      <c r="F123" s="185" t="s">
        <v>135</v>
      </c>
      <c r="G123" s="186" t="s">
        <v>136</v>
      </c>
      <c r="H123" s="187">
        <v>80</v>
      </c>
      <c r="I123" s="188"/>
      <c r="J123" s="189">
        <f>ROUND(I123*H123,2)</f>
        <v>0</v>
      </c>
      <c r="K123" s="185" t="s">
        <v>129</v>
      </c>
      <c r="L123" s="23"/>
      <c r="M123" s="190"/>
      <c r="N123" s="191" t="s">
        <v>40</v>
      </c>
      <c r="O123" s="60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94" t="s">
        <v>130</v>
      </c>
      <c r="AT123" s="194" t="s">
        <v>125</v>
      </c>
      <c r="AU123" s="194" t="s">
        <v>85</v>
      </c>
      <c r="AY123" s="3" t="s">
        <v>123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3" t="s">
        <v>83</v>
      </c>
      <c r="BK123" s="195">
        <f>ROUND(I123*H123,2)</f>
        <v>0</v>
      </c>
      <c r="BL123" s="3" t="s">
        <v>130</v>
      </c>
      <c r="BM123" s="194" t="s">
        <v>137</v>
      </c>
    </row>
    <row r="124" spans="2:51" s="196" customFormat="1" ht="12.8">
      <c r="B124" s="197"/>
      <c r="D124" s="198" t="s">
        <v>132</v>
      </c>
      <c r="E124" s="199"/>
      <c r="F124" s="200" t="s">
        <v>138</v>
      </c>
      <c r="H124" s="201">
        <v>80</v>
      </c>
      <c r="I124" s="202"/>
      <c r="L124" s="197"/>
      <c r="M124" s="203"/>
      <c r="N124" s="204"/>
      <c r="O124" s="204"/>
      <c r="P124" s="204"/>
      <c r="Q124" s="204"/>
      <c r="R124" s="204"/>
      <c r="S124" s="204"/>
      <c r="T124" s="205"/>
      <c r="AT124" s="199" t="s">
        <v>132</v>
      </c>
      <c r="AU124" s="199" t="s">
        <v>85</v>
      </c>
      <c r="AV124" s="196" t="s">
        <v>85</v>
      </c>
      <c r="AW124" s="196" t="s">
        <v>31</v>
      </c>
      <c r="AX124" s="196" t="s">
        <v>83</v>
      </c>
      <c r="AY124" s="199" t="s">
        <v>123</v>
      </c>
    </row>
    <row r="125" spans="1:65" s="27" customFormat="1" ht="36" customHeight="1">
      <c r="A125" s="22"/>
      <c r="B125" s="182"/>
      <c r="C125" s="183" t="s">
        <v>139</v>
      </c>
      <c r="D125" s="183" t="s">
        <v>125</v>
      </c>
      <c r="E125" s="184" t="s">
        <v>140</v>
      </c>
      <c r="F125" s="185" t="s">
        <v>141</v>
      </c>
      <c r="G125" s="186" t="s">
        <v>142</v>
      </c>
      <c r="H125" s="187">
        <v>10</v>
      </c>
      <c r="I125" s="188"/>
      <c r="J125" s="189">
        <f>ROUND(I125*H125,2)</f>
        <v>0</v>
      </c>
      <c r="K125" s="185" t="s">
        <v>129</v>
      </c>
      <c r="L125" s="23"/>
      <c r="M125" s="190"/>
      <c r="N125" s="191" t="s">
        <v>40</v>
      </c>
      <c r="O125" s="60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94" t="s">
        <v>130</v>
      </c>
      <c r="AT125" s="194" t="s">
        <v>125</v>
      </c>
      <c r="AU125" s="194" t="s">
        <v>85</v>
      </c>
      <c r="AY125" s="3" t="s">
        <v>123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3" t="s">
        <v>83</v>
      </c>
      <c r="BK125" s="195">
        <f>ROUND(I125*H125,2)</f>
        <v>0</v>
      </c>
      <c r="BL125" s="3" t="s">
        <v>130</v>
      </c>
      <c r="BM125" s="194" t="s">
        <v>143</v>
      </c>
    </row>
    <row r="126" spans="2:51" s="196" customFormat="1" ht="12.8">
      <c r="B126" s="197"/>
      <c r="D126" s="198" t="s">
        <v>132</v>
      </c>
      <c r="E126" s="199"/>
      <c r="F126" s="200" t="s">
        <v>144</v>
      </c>
      <c r="H126" s="201">
        <v>10</v>
      </c>
      <c r="I126" s="202"/>
      <c r="L126" s="197"/>
      <c r="M126" s="203"/>
      <c r="N126" s="204"/>
      <c r="O126" s="204"/>
      <c r="P126" s="204"/>
      <c r="Q126" s="204"/>
      <c r="R126" s="204"/>
      <c r="S126" s="204"/>
      <c r="T126" s="205"/>
      <c r="AT126" s="199" t="s">
        <v>132</v>
      </c>
      <c r="AU126" s="199" t="s">
        <v>85</v>
      </c>
      <c r="AV126" s="196" t="s">
        <v>85</v>
      </c>
      <c r="AW126" s="196" t="s">
        <v>31</v>
      </c>
      <c r="AX126" s="196" t="s">
        <v>83</v>
      </c>
      <c r="AY126" s="199" t="s">
        <v>123</v>
      </c>
    </row>
    <row r="127" spans="1:65" s="27" customFormat="1" ht="36" customHeight="1">
      <c r="A127" s="22"/>
      <c r="B127" s="182"/>
      <c r="C127" s="183" t="s">
        <v>130</v>
      </c>
      <c r="D127" s="183" t="s">
        <v>125</v>
      </c>
      <c r="E127" s="184" t="s">
        <v>145</v>
      </c>
      <c r="F127" s="185" t="s">
        <v>146</v>
      </c>
      <c r="G127" s="186" t="s">
        <v>142</v>
      </c>
      <c r="H127" s="187">
        <v>5</v>
      </c>
      <c r="I127" s="188"/>
      <c r="J127" s="189">
        <f>ROUND(I127*H127,2)</f>
        <v>0</v>
      </c>
      <c r="K127" s="185" t="s">
        <v>129</v>
      </c>
      <c r="L127" s="23"/>
      <c r="M127" s="190"/>
      <c r="N127" s="191" t="s">
        <v>40</v>
      </c>
      <c r="O127" s="60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94" t="s">
        <v>130</v>
      </c>
      <c r="AT127" s="194" t="s">
        <v>125</v>
      </c>
      <c r="AU127" s="194" t="s">
        <v>85</v>
      </c>
      <c r="AY127" s="3" t="s">
        <v>123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3" t="s">
        <v>83</v>
      </c>
      <c r="BK127" s="195">
        <f>ROUND(I127*H127,2)</f>
        <v>0</v>
      </c>
      <c r="BL127" s="3" t="s">
        <v>130</v>
      </c>
      <c r="BM127" s="194" t="s">
        <v>147</v>
      </c>
    </row>
    <row r="128" spans="2:51" s="196" customFormat="1" ht="12.8">
      <c r="B128" s="197"/>
      <c r="D128" s="198" t="s">
        <v>132</v>
      </c>
      <c r="E128" s="199"/>
      <c r="F128" s="200" t="s">
        <v>148</v>
      </c>
      <c r="H128" s="201">
        <v>5</v>
      </c>
      <c r="I128" s="202"/>
      <c r="L128" s="197"/>
      <c r="M128" s="203"/>
      <c r="N128" s="204"/>
      <c r="O128" s="204"/>
      <c r="P128" s="204"/>
      <c r="Q128" s="204"/>
      <c r="R128" s="204"/>
      <c r="S128" s="204"/>
      <c r="T128" s="205"/>
      <c r="AT128" s="199" t="s">
        <v>132</v>
      </c>
      <c r="AU128" s="199" t="s">
        <v>85</v>
      </c>
      <c r="AV128" s="196" t="s">
        <v>85</v>
      </c>
      <c r="AW128" s="196" t="s">
        <v>31</v>
      </c>
      <c r="AX128" s="196" t="s">
        <v>83</v>
      </c>
      <c r="AY128" s="199" t="s">
        <v>123</v>
      </c>
    </row>
    <row r="129" spans="1:65" s="27" customFormat="1" ht="36" customHeight="1">
      <c r="A129" s="22"/>
      <c r="B129" s="182"/>
      <c r="C129" s="183" t="s">
        <v>148</v>
      </c>
      <c r="D129" s="183" t="s">
        <v>125</v>
      </c>
      <c r="E129" s="184" t="s">
        <v>149</v>
      </c>
      <c r="F129" s="185" t="s">
        <v>150</v>
      </c>
      <c r="G129" s="186" t="s">
        <v>142</v>
      </c>
      <c r="H129" s="187">
        <v>3</v>
      </c>
      <c r="I129" s="188"/>
      <c r="J129" s="189">
        <f>ROUND(I129*H129,2)</f>
        <v>0</v>
      </c>
      <c r="K129" s="185" t="s">
        <v>129</v>
      </c>
      <c r="L129" s="23"/>
      <c r="M129" s="190"/>
      <c r="N129" s="191" t="s">
        <v>40</v>
      </c>
      <c r="O129" s="60"/>
      <c r="P129" s="192">
        <f>O129*H129</f>
        <v>0</v>
      </c>
      <c r="Q129" s="192">
        <v>5E-05</v>
      </c>
      <c r="R129" s="192">
        <f>Q129*H129</f>
        <v>0.00015</v>
      </c>
      <c r="S129" s="192">
        <v>0</v>
      </c>
      <c r="T129" s="193">
        <f>S129*H129</f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94" t="s">
        <v>130</v>
      </c>
      <c r="AT129" s="194" t="s">
        <v>125</v>
      </c>
      <c r="AU129" s="194" t="s">
        <v>85</v>
      </c>
      <c r="AY129" s="3" t="s">
        <v>123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3" t="s">
        <v>83</v>
      </c>
      <c r="BK129" s="195">
        <f>ROUND(I129*H129,2)</f>
        <v>0</v>
      </c>
      <c r="BL129" s="3" t="s">
        <v>130</v>
      </c>
      <c r="BM129" s="194" t="s">
        <v>151</v>
      </c>
    </row>
    <row r="130" spans="2:51" s="196" customFormat="1" ht="12.8">
      <c r="B130" s="197"/>
      <c r="D130" s="198" t="s">
        <v>132</v>
      </c>
      <c r="E130" s="199"/>
      <c r="F130" s="200" t="s">
        <v>139</v>
      </c>
      <c r="H130" s="201">
        <v>3</v>
      </c>
      <c r="I130" s="202"/>
      <c r="L130" s="197"/>
      <c r="M130" s="203"/>
      <c r="N130" s="204"/>
      <c r="O130" s="204"/>
      <c r="P130" s="204"/>
      <c r="Q130" s="204"/>
      <c r="R130" s="204"/>
      <c r="S130" s="204"/>
      <c r="T130" s="205"/>
      <c r="AT130" s="199" t="s">
        <v>132</v>
      </c>
      <c r="AU130" s="199" t="s">
        <v>85</v>
      </c>
      <c r="AV130" s="196" t="s">
        <v>85</v>
      </c>
      <c r="AW130" s="196" t="s">
        <v>31</v>
      </c>
      <c r="AX130" s="196" t="s">
        <v>83</v>
      </c>
      <c r="AY130" s="199" t="s">
        <v>123</v>
      </c>
    </row>
    <row r="131" spans="1:65" s="27" customFormat="1" ht="36" customHeight="1">
      <c r="A131" s="22"/>
      <c r="B131" s="182"/>
      <c r="C131" s="183" t="s">
        <v>152</v>
      </c>
      <c r="D131" s="183" t="s">
        <v>125</v>
      </c>
      <c r="E131" s="184" t="s">
        <v>153</v>
      </c>
      <c r="F131" s="185" t="s">
        <v>154</v>
      </c>
      <c r="G131" s="186" t="s">
        <v>142</v>
      </c>
      <c r="H131" s="187">
        <v>4</v>
      </c>
      <c r="I131" s="188"/>
      <c r="J131" s="189">
        <f>ROUND(I131*H131,2)</f>
        <v>0</v>
      </c>
      <c r="K131" s="185" t="s">
        <v>129</v>
      </c>
      <c r="L131" s="23"/>
      <c r="M131" s="190"/>
      <c r="N131" s="191" t="s">
        <v>40</v>
      </c>
      <c r="O131" s="60"/>
      <c r="P131" s="192">
        <f>O131*H131</f>
        <v>0</v>
      </c>
      <c r="Q131" s="192">
        <v>5E-05</v>
      </c>
      <c r="R131" s="192">
        <f>Q131*H131</f>
        <v>0.0002</v>
      </c>
      <c r="S131" s="192">
        <v>0</v>
      </c>
      <c r="T131" s="193">
        <f>S131*H131</f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94" t="s">
        <v>130</v>
      </c>
      <c r="AT131" s="194" t="s">
        <v>125</v>
      </c>
      <c r="AU131" s="194" t="s">
        <v>85</v>
      </c>
      <c r="AY131" s="3" t="s">
        <v>123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3" t="s">
        <v>83</v>
      </c>
      <c r="BK131" s="195">
        <f>ROUND(I131*H131,2)</f>
        <v>0</v>
      </c>
      <c r="BL131" s="3" t="s">
        <v>130</v>
      </c>
      <c r="BM131" s="194" t="s">
        <v>155</v>
      </c>
    </row>
    <row r="132" spans="2:51" s="196" customFormat="1" ht="12.8">
      <c r="B132" s="197"/>
      <c r="D132" s="198" t="s">
        <v>132</v>
      </c>
      <c r="E132" s="199"/>
      <c r="F132" s="200" t="s">
        <v>130</v>
      </c>
      <c r="H132" s="201">
        <v>4</v>
      </c>
      <c r="I132" s="202"/>
      <c r="L132" s="197"/>
      <c r="M132" s="203"/>
      <c r="N132" s="204"/>
      <c r="O132" s="204"/>
      <c r="P132" s="204"/>
      <c r="Q132" s="204"/>
      <c r="R132" s="204"/>
      <c r="S132" s="204"/>
      <c r="T132" s="205"/>
      <c r="AT132" s="199" t="s">
        <v>132</v>
      </c>
      <c r="AU132" s="199" t="s">
        <v>85</v>
      </c>
      <c r="AV132" s="196" t="s">
        <v>85</v>
      </c>
      <c r="AW132" s="196" t="s">
        <v>31</v>
      </c>
      <c r="AX132" s="196" t="s">
        <v>83</v>
      </c>
      <c r="AY132" s="199" t="s">
        <v>123</v>
      </c>
    </row>
    <row r="133" spans="1:65" s="27" customFormat="1" ht="36" customHeight="1">
      <c r="A133" s="22"/>
      <c r="B133" s="182"/>
      <c r="C133" s="183" t="s">
        <v>156</v>
      </c>
      <c r="D133" s="183" t="s">
        <v>125</v>
      </c>
      <c r="E133" s="184" t="s">
        <v>157</v>
      </c>
      <c r="F133" s="185" t="s">
        <v>158</v>
      </c>
      <c r="G133" s="186" t="s">
        <v>142</v>
      </c>
      <c r="H133" s="187">
        <v>2</v>
      </c>
      <c r="I133" s="188"/>
      <c r="J133" s="189">
        <f>ROUND(I133*H133,2)</f>
        <v>0</v>
      </c>
      <c r="K133" s="185" t="s">
        <v>129</v>
      </c>
      <c r="L133" s="23"/>
      <c r="M133" s="190"/>
      <c r="N133" s="191" t="s">
        <v>40</v>
      </c>
      <c r="O133" s="60"/>
      <c r="P133" s="192">
        <f>O133*H133</f>
        <v>0</v>
      </c>
      <c r="Q133" s="192">
        <v>9E-05</v>
      </c>
      <c r="R133" s="192">
        <f>Q133*H133</f>
        <v>0.00018</v>
      </c>
      <c r="S133" s="192">
        <v>0</v>
      </c>
      <c r="T133" s="193">
        <f>S133*H133</f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94" t="s">
        <v>130</v>
      </c>
      <c r="AT133" s="194" t="s">
        <v>125</v>
      </c>
      <c r="AU133" s="194" t="s">
        <v>85</v>
      </c>
      <c r="AY133" s="3" t="s">
        <v>123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3" t="s">
        <v>83</v>
      </c>
      <c r="BK133" s="195">
        <f>ROUND(I133*H133,2)</f>
        <v>0</v>
      </c>
      <c r="BL133" s="3" t="s">
        <v>130</v>
      </c>
      <c r="BM133" s="194" t="s">
        <v>159</v>
      </c>
    </row>
    <row r="134" spans="2:51" s="196" customFormat="1" ht="12.8">
      <c r="B134" s="197"/>
      <c r="D134" s="198" t="s">
        <v>132</v>
      </c>
      <c r="E134" s="199"/>
      <c r="F134" s="200" t="s">
        <v>85</v>
      </c>
      <c r="H134" s="201">
        <v>2</v>
      </c>
      <c r="I134" s="202"/>
      <c r="L134" s="197"/>
      <c r="M134" s="203"/>
      <c r="N134" s="204"/>
      <c r="O134" s="204"/>
      <c r="P134" s="204"/>
      <c r="Q134" s="204"/>
      <c r="R134" s="204"/>
      <c r="S134" s="204"/>
      <c r="T134" s="205"/>
      <c r="AT134" s="199" t="s">
        <v>132</v>
      </c>
      <c r="AU134" s="199" t="s">
        <v>85</v>
      </c>
      <c r="AV134" s="196" t="s">
        <v>85</v>
      </c>
      <c r="AW134" s="196" t="s">
        <v>31</v>
      </c>
      <c r="AX134" s="196" t="s">
        <v>83</v>
      </c>
      <c r="AY134" s="199" t="s">
        <v>123</v>
      </c>
    </row>
    <row r="135" spans="1:65" s="27" customFormat="1" ht="36" customHeight="1">
      <c r="A135" s="22"/>
      <c r="B135" s="182"/>
      <c r="C135" s="183" t="s">
        <v>160</v>
      </c>
      <c r="D135" s="183" t="s">
        <v>125</v>
      </c>
      <c r="E135" s="184" t="s">
        <v>161</v>
      </c>
      <c r="F135" s="185" t="s">
        <v>162</v>
      </c>
      <c r="G135" s="186" t="s">
        <v>142</v>
      </c>
      <c r="H135" s="187">
        <v>1</v>
      </c>
      <c r="I135" s="188"/>
      <c r="J135" s="189">
        <f>ROUND(I135*H135,2)</f>
        <v>0</v>
      </c>
      <c r="K135" s="185" t="s">
        <v>129</v>
      </c>
      <c r="L135" s="23"/>
      <c r="M135" s="190"/>
      <c r="N135" s="191" t="s">
        <v>40</v>
      </c>
      <c r="O135" s="60"/>
      <c r="P135" s="192">
        <f>O135*H135</f>
        <v>0</v>
      </c>
      <c r="Q135" s="192">
        <v>9E-05</v>
      </c>
      <c r="R135" s="192">
        <f>Q135*H135</f>
        <v>9E-05</v>
      </c>
      <c r="S135" s="192">
        <v>0</v>
      </c>
      <c r="T135" s="193">
        <f>S135*H135</f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94" t="s">
        <v>130</v>
      </c>
      <c r="AT135" s="194" t="s">
        <v>125</v>
      </c>
      <c r="AU135" s="194" t="s">
        <v>85</v>
      </c>
      <c r="AY135" s="3" t="s">
        <v>123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3" t="s">
        <v>83</v>
      </c>
      <c r="BK135" s="195">
        <f>ROUND(I135*H135,2)</f>
        <v>0</v>
      </c>
      <c r="BL135" s="3" t="s">
        <v>130</v>
      </c>
      <c r="BM135" s="194" t="s">
        <v>163</v>
      </c>
    </row>
    <row r="136" spans="2:51" s="196" customFormat="1" ht="12.8">
      <c r="B136" s="197"/>
      <c r="D136" s="198" t="s">
        <v>132</v>
      </c>
      <c r="E136" s="199"/>
      <c r="F136" s="200" t="s">
        <v>83</v>
      </c>
      <c r="H136" s="201">
        <v>1</v>
      </c>
      <c r="I136" s="202"/>
      <c r="L136" s="197"/>
      <c r="M136" s="203"/>
      <c r="N136" s="204"/>
      <c r="O136" s="204"/>
      <c r="P136" s="204"/>
      <c r="Q136" s="204"/>
      <c r="R136" s="204"/>
      <c r="S136" s="204"/>
      <c r="T136" s="205"/>
      <c r="AT136" s="199" t="s">
        <v>132</v>
      </c>
      <c r="AU136" s="199" t="s">
        <v>85</v>
      </c>
      <c r="AV136" s="196" t="s">
        <v>85</v>
      </c>
      <c r="AW136" s="196" t="s">
        <v>31</v>
      </c>
      <c r="AX136" s="196" t="s">
        <v>83</v>
      </c>
      <c r="AY136" s="199" t="s">
        <v>123</v>
      </c>
    </row>
    <row r="137" spans="1:65" s="27" customFormat="1" ht="36" customHeight="1">
      <c r="A137" s="22"/>
      <c r="B137" s="182"/>
      <c r="C137" s="183" t="s">
        <v>164</v>
      </c>
      <c r="D137" s="183" t="s">
        <v>125</v>
      </c>
      <c r="E137" s="184" t="s">
        <v>165</v>
      </c>
      <c r="F137" s="185" t="s">
        <v>166</v>
      </c>
      <c r="G137" s="186" t="s">
        <v>142</v>
      </c>
      <c r="H137" s="187">
        <v>1</v>
      </c>
      <c r="I137" s="188"/>
      <c r="J137" s="189">
        <f>ROUND(I137*H137,2)</f>
        <v>0</v>
      </c>
      <c r="K137" s="185" t="s">
        <v>129</v>
      </c>
      <c r="L137" s="23"/>
      <c r="M137" s="190"/>
      <c r="N137" s="191" t="s">
        <v>40</v>
      </c>
      <c r="O137" s="60"/>
      <c r="P137" s="192">
        <f>O137*H137</f>
        <v>0</v>
      </c>
      <c r="Q137" s="192">
        <v>9E-05</v>
      </c>
      <c r="R137" s="192">
        <f>Q137*H137</f>
        <v>9E-05</v>
      </c>
      <c r="S137" s="192">
        <v>0</v>
      </c>
      <c r="T137" s="193">
        <f>S137*H137</f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94" t="s">
        <v>130</v>
      </c>
      <c r="AT137" s="194" t="s">
        <v>125</v>
      </c>
      <c r="AU137" s="194" t="s">
        <v>85</v>
      </c>
      <c r="AY137" s="3" t="s">
        <v>123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3" t="s">
        <v>83</v>
      </c>
      <c r="BK137" s="195">
        <f>ROUND(I137*H137,2)</f>
        <v>0</v>
      </c>
      <c r="BL137" s="3" t="s">
        <v>130</v>
      </c>
      <c r="BM137" s="194" t="s">
        <v>167</v>
      </c>
    </row>
    <row r="138" spans="2:51" s="196" customFormat="1" ht="12.8">
      <c r="B138" s="197"/>
      <c r="D138" s="198" t="s">
        <v>132</v>
      </c>
      <c r="E138" s="199"/>
      <c r="F138" s="200" t="s">
        <v>83</v>
      </c>
      <c r="H138" s="201">
        <v>1</v>
      </c>
      <c r="I138" s="202"/>
      <c r="L138" s="197"/>
      <c r="M138" s="203"/>
      <c r="N138" s="204"/>
      <c r="O138" s="204"/>
      <c r="P138" s="204"/>
      <c r="Q138" s="204"/>
      <c r="R138" s="204"/>
      <c r="S138" s="204"/>
      <c r="T138" s="205"/>
      <c r="AT138" s="199" t="s">
        <v>132</v>
      </c>
      <c r="AU138" s="199" t="s">
        <v>85</v>
      </c>
      <c r="AV138" s="196" t="s">
        <v>85</v>
      </c>
      <c r="AW138" s="196" t="s">
        <v>31</v>
      </c>
      <c r="AX138" s="196" t="s">
        <v>83</v>
      </c>
      <c r="AY138" s="199" t="s">
        <v>123</v>
      </c>
    </row>
    <row r="139" spans="1:65" s="27" customFormat="1" ht="36" customHeight="1">
      <c r="A139" s="22"/>
      <c r="B139" s="182"/>
      <c r="C139" s="183" t="s">
        <v>144</v>
      </c>
      <c r="D139" s="183" t="s">
        <v>125</v>
      </c>
      <c r="E139" s="184" t="s">
        <v>168</v>
      </c>
      <c r="F139" s="185" t="s">
        <v>169</v>
      </c>
      <c r="G139" s="186" t="s">
        <v>142</v>
      </c>
      <c r="H139" s="187">
        <v>10</v>
      </c>
      <c r="I139" s="188"/>
      <c r="J139" s="189">
        <f>ROUND(I139*H139,2)</f>
        <v>0</v>
      </c>
      <c r="K139" s="185" t="s">
        <v>129</v>
      </c>
      <c r="L139" s="23"/>
      <c r="M139" s="190"/>
      <c r="N139" s="191" t="s">
        <v>40</v>
      </c>
      <c r="O139" s="60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94" t="s">
        <v>130</v>
      </c>
      <c r="AT139" s="194" t="s">
        <v>125</v>
      </c>
      <c r="AU139" s="194" t="s">
        <v>85</v>
      </c>
      <c r="AY139" s="3" t="s">
        <v>123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3" t="s">
        <v>83</v>
      </c>
      <c r="BK139" s="195">
        <f>ROUND(I139*H139,2)</f>
        <v>0</v>
      </c>
      <c r="BL139" s="3" t="s">
        <v>130</v>
      </c>
      <c r="BM139" s="194" t="s">
        <v>170</v>
      </c>
    </row>
    <row r="140" spans="2:51" s="196" customFormat="1" ht="12.8">
      <c r="B140" s="197"/>
      <c r="D140" s="198" t="s">
        <v>132</v>
      </c>
      <c r="E140" s="199"/>
      <c r="F140" s="200" t="s">
        <v>144</v>
      </c>
      <c r="H140" s="201">
        <v>10</v>
      </c>
      <c r="I140" s="202"/>
      <c r="L140" s="197"/>
      <c r="M140" s="203"/>
      <c r="N140" s="204"/>
      <c r="O140" s="204"/>
      <c r="P140" s="204"/>
      <c r="Q140" s="204"/>
      <c r="R140" s="204"/>
      <c r="S140" s="204"/>
      <c r="T140" s="205"/>
      <c r="AT140" s="199" t="s">
        <v>132</v>
      </c>
      <c r="AU140" s="199" t="s">
        <v>85</v>
      </c>
      <c r="AV140" s="196" t="s">
        <v>85</v>
      </c>
      <c r="AW140" s="196" t="s">
        <v>31</v>
      </c>
      <c r="AX140" s="196" t="s">
        <v>83</v>
      </c>
      <c r="AY140" s="199" t="s">
        <v>123</v>
      </c>
    </row>
    <row r="141" spans="1:65" s="27" customFormat="1" ht="36" customHeight="1">
      <c r="A141" s="22"/>
      <c r="B141" s="182"/>
      <c r="C141" s="183" t="s">
        <v>171</v>
      </c>
      <c r="D141" s="183" t="s">
        <v>125</v>
      </c>
      <c r="E141" s="184" t="s">
        <v>172</v>
      </c>
      <c r="F141" s="185" t="s">
        <v>173</v>
      </c>
      <c r="G141" s="186" t="s">
        <v>142</v>
      </c>
      <c r="H141" s="187">
        <v>5</v>
      </c>
      <c r="I141" s="188"/>
      <c r="J141" s="189">
        <f>ROUND(I141*H141,2)</f>
        <v>0</v>
      </c>
      <c r="K141" s="185" t="s">
        <v>129</v>
      </c>
      <c r="L141" s="23"/>
      <c r="M141" s="190"/>
      <c r="N141" s="191" t="s">
        <v>40</v>
      </c>
      <c r="O141" s="60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94" t="s">
        <v>130</v>
      </c>
      <c r="AT141" s="194" t="s">
        <v>125</v>
      </c>
      <c r="AU141" s="194" t="s">
        <v>85</v>
      </c>
      <c r="AY141" s="3" t="s">
        <v>123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3" t="s">
        <v>83</v>
      </c>
      <c r="BK141" s="195">
        <f>ROUND(I141*H141,2)</f>
        <v>0</v>
      </c>
      <c r="BL141" s="3" t="s">
        <v>130</v>
      </c>
      <c r="BM141" s="194" t="s">
        <v>174</v>
      </c>
    </row>
    <row r="142" spans="2:51" s="196" customFormat="1" ht="12.8">
      <c r="B142" s="197"/>
      <c r="D142" s="198" t="s">
        <v>132</v>
      </c>
      <c r="E142" s="199"/>
      <c r="F142" s="200" t="s">
        <v>148</v>
      </c>
      <c r="H142" s="201">
        <v>5</v>
      </c>
      <c r="I142" s="202"/>
      <c r="L142" s="197"/>
      <c r="M142" s="203"/>
      <c r="N142" s="204"/>
      <c r="O142" s="204"/>
      <c r="P142" s="204"/>
      <c r="Q142" s="204"/>
      <c r="R142" s="204"/>
      <c r="S142" s="204"/>
      <c r="T142" s="205"/>
      <c r="AT142" s="199" t="s">
        <v>132</v>
      </c>
      <c r="AU142" s="199" t="s">
        <v>85</v>
      </c>
      <c r="AV142" s="196" t="s">
        <v>85</v>
      </c>
      <c r="AW142" s="196" t="s">
        <v>31</v>
      </c>
      <c r="AX142" s="196" t="s">
        <v>83</v>
      </c>
      <c r="AY142" s="199" t="s">
        <v>123</v>
      </c>
    </row>
    <row r="143" spans="1:65" s="27" customFormat="1" ht="16.5" customHeight="1">
      <c r="A143" s="22"/>
      <c r="B143" s="182"/>
      <c r="C143" s="183" t="s">
        <v>175</v>
      </c>
      <c r="D143" s="183" t="s">
        <v>125</v>
      </c>
      <c r="E143" s="184" t="s">
        <v>176</v>
      </c>
      <c r="F143" s="185" t="s">
        <v>177</v>
      </c>
      <c r="G143" s="186" t="s">
        <v>142</v>
      </c>
      <c r="H143" s="187">
        <v>11</v>
      </c>
      <c r="I143" s="188"/>
      <c r="J143" s="189">
        <f>ROUND(I143*H143,2)</f>
        <v>0</v>
      </c>
      <c r="K143" s="185"/>
      <c r="L143" s="23"/>
      <c r="M143" s="190"/>
      <c r="N143" s="191" t="s">
        <v>40</v>
      </c>
      <c r="O143" s="60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94" t="s">
        <v>130</v>
      </c>
      <c r="AT143" s="194" t="s">
        <v>125</v>
      </c>
      <c r="AU143" s="194" t="s">
        <v>85</v>
      </c>
      <c r="AY143" s="3" t="s">
        <v>123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3" t="s">
        <v>83</v>
      </c>
      <c r="BK143" s="195">
        <f>ROUND(I143*H143,2)</f>
        <v>0</v>
      </c>
      <c r="BL143" s="3" t="s">
        <v>130</v>
      </c>
      <c r="BM143" s="194" t="s">
        <v>178</v>
      </c>
    </row>
    <row r="144" spans="1:47" ht="82.05" customHeight="1">
      <c r="A144" s="22"/>
      <c r="B144" s="23"/>
      <c r="C144" s="22"/>
      <c r="D144" s="198" t="s">
        <v>179</v>
      </c>
      <c r="E144" s="22"/>
      <c r="F144" s="206" t="s">
        <v>180</v>
      </c>
      <c r="G144" s="22"/>
      <c r="H144" s="22"/>
      <c r="I144" s="108"/>
      <c r="J144" s="22"/>
      <c r="K144" s="22"/>
      <c r="L144" s="23"/>
      <c r="M144" s="207"/>
      <c r="N144" s="208"/>
      <c r="O144" s="60"/>
      <c r="P144" s="60"/>
      <c r="Q144" s="60"/>
      <c r="R144" s="60"/>
      <c r="S144" s="60"/>
      <c r="T144" s="61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T144" s="3" t="s">
        <v>179</v>
      </c>
      <c r="AU144" s="3" t="s">
        <v>85</v>
      </c>
    </row>
    <row r="145" spans="2:51" s="196" customFormat="1" ht="12.8">
      <c r="B145" s="197"/>
      <c r="D145" s="198" t="s">
        <v>132</v>
      </c>
      <c r="E145" s="199"/>
      <c r="F145" s="200" t="s">
        <v>181</v>
      </c>
      <c r="H145" s="201">
        <v>11</v>
      </c>
      <c r="I145" s="202"/>
      <c r="L145" s="197"/>
      <c r="M145" s="203"/>
      <c r="N145" s="204"/>
      <c r="O145" s="204"/>
      <c r="P145" s="204"/>
      <c r="Q145" s="204"/>
      <c r="R145" s="204"/>
      <c r="S145" s="204"/>
      <c r="T145" s="205"/>
      <c r="AT145" s="199" t="s">
        <v>132</v>
      </c>
      <c r="AU145" s="199" t="s">
        <v>85</v>
      </c>
      <c r="AV145" s="196" t="s">
        <v>85</v>
      </c>
      <c r="AW145" s="196" t="s">
        <v>31</v>
      </c>
      <c r="AX145" s="196" t="s">
        <v>83</v>
      </c>
      <c r="AY145" s="199" t="s">
        <v>123</v>
      </c>
    </row>
    <row r="146" spans="1:65" s="27" customFormat="1" ht="16.5" customHeight="1">
      <c r="A146" s="22"/>
      <c r="B146" s="182"/>
      <c r="C146" s="183" t="s">
        <v>182</v>
      </c>
      <c r="D146" s="183" t="s">
        <v>125</v>
      </c>
      <c r="E146" s="184" t="s">
        <v>183</v>
      </c>
      <c r="F146" s="185" t="s">
        <v>184</v>
      </c>
      <c r="G146" s="186" t="s">
        <v>185</v>
      </c>
      <c r="H146" s="187">
        <v>1</v>
      </c>
      <c r="I146" s="188"/>
      <c r="J146" s="189">
        <f>ROUND(I146*H146,2)</f>
        <v>0</v>
      </c>
      <c r="K146" s="185"/>
      <c r="L146" s="23"/>
      <c r="M146" s="190"/>
      <c r="N146" s="191" t="s">
        <v>40</v>
      </c>
      <c r="O146" s="60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94" t="s">
        <v>130</v>
      </c>
      <c r="AT146" s="194" t="s">
        <v>125</v>
      </c>
      <c r="AU146" s="194" t="s">
        <v>85</v>
      </c>
      <c r="AY146" s="3" t="s">
        <v>123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3" t="s">
        <v>83</v>
      </c>
      <c r="BK146" s="195">
        <f>ROUND(I146*H146,2)</f>
        <v>0</v>
      </c>
      <c r="BL146" s="3" t="s">
        <v>130</v>
      </c>
      <c r="BM146" s="194" t="s">
        <v>186</v>
      </c>
    </row>
    <row r="147" spans="1:47" ht="52.2" customHeight="1">
      <c r="A147" s="22"/>
      <c r="B147" s="23"/>
      <c r="C147" s="22"/>
      <c r="D147" s="198" t="s">
        <v>179</v>
      </c>
      <c r="E147" s="22"/>
      <c r="F147" s="206" t="s">
        <v>187</v>
      </c>
      <c r="G147" s="22"/>
      <c r="H147" s="22"/>
      <c r="I147" s="108"/>
      <c r="J147" s="22"/>
      <c r="K147" s="22"/>
      <c r="L147" s="23"/>
      <c r="M147" s="207"/>
      <c r="N147" s="208"/>
      <c r="O147" s="60"/>
      <c r="P147" s="60"/>
      <c r="Q147" s="60"/>
      <c r="R147" s="60"/>
      <c r="S147" s="60"/>
      <c r="T147" s="61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T147" s="3" t="s">
        <v>179</v>
      </c>
      <c r="AU147" s="3" t="s">
        <v>85</v>
      </c>
    </row>
    <row r="148" spans="2:51" s="196" customFormat="1" ht="12.8">
      <c r="B148" s="197"/>
      <c r="D148" s="198" t="s">
        <v>132</v>
      </c>
      <c r="E148" s="199"/>
      <c r="F148" s="200" t="s">
        <v>83</v>
      </c>
      <c r="H148" s="201">
        <v>1</v>
      </c>
      <c r="I148" s="202"/>
      <c r="L148" s="197"/>
      <c r="M148" s="203"/>
      <c r="N148" s="204"/>
      <c r="O148" s="204"/>
      <c r="P148" s="204"/>
      <c r="Q148" s="204"/>
      <c r="R148" s="204"/>
      <c r="S148" s="204"/>
      <c r="T148" s="205"/>
      <c r="AT148" s="199" t="s">
        <v>132</v>
      </c>
      <c r="AU148" s="199" t="s">
        <v>85</v>
      </c>
      <c r="AV148" s="196" t="s">
        <v>85</v>
      </c>
      <c r="AW148" s="196" t="s">
        <v>31</v>
      </c>
      <c r="AX148" s="196" t="s">
        <v>83</v>
      </c>
      <c r="AY148" s="199" t="s">
        <v>123</v>
      </c>
    </row>
    <row r="149" spans="1:65" s="27" customFormat="1" ht="16.5" customHeight="1">
      <c r="A149" s="22"/>
      <c r="B149" s="182"/>
      <c r="C149" s="183" t="s">
        <v>188</v>
      </c>
      <c r="D149" s="183" t="s">
        <v>125</v>
      </c>
      <c r="E149" s="184" t="s">
        <v>189</v>
      </c>
      <c r="F149" s="185" t="s">
        <v>190</v>
      </c>
      <c r="G149" s="186" t="s">
        <v>191</v>
      </c>
      <c r="H149" s="187">
        <v>6</v>
      </c>
      <c r="I149" s="188"/>
      <c r="J149" s="189">
        <f>ROUND(I149*H149,2)</f>
        <v>0</v>
      </c>
      <c r="K149" s="185"/>
      <c r="L149" s="23"/>
      <c r="M149" s="190"/>
      <c r="N149" s="191" t="s">
        <v>40</v>
      </c>
      <c r="O149" s="60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94" t="s">
        <v>130</v>
      </c>
      <c r="AT149" s="194" t="s">
        <v>125</v>
      </c>
      <c r="AU149" s="194" t="s">
        <v>85</v>
      </c>
      <c r="AY149" s="3" t="s">
        <v>123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3" t="s">
        <v>83</v>
      </c>
      <c r="BK149" s="195">
        <f>ROUND(I149*H149,2)</f>
        <v>0</v>
      </c>
      <c r="BL149" s="3" t="s">
        <v>130</v>
      </c>
      <c r="BM149" s="194" t="s">
        <v>192</v>
      </c>
    </row>
    <row r="150" spans="1:47" ht="91" customHeight="1">
      <c r="A150" s="22"/>
      <c r="B150" s="23"/>
      <c r="C150" s="22"/>
      <c r="D150" s="198" t="s">
        <v>179</v>
      </c>
      <c r="E150" s="22"/>
      <c r="F150" s="206" t="s">
        <v>193</v>
      </c>
      <c r="G150" s="22"/>
      <c r="H150" s="22"/>
      <c r="I150" s="108"/>
      <c r="J150" s="22"/>
      <c r="K150" s="22"/>
      <c r="L150" s="23"/>
      <c r="M150" s="207"/>
      <c r="N150" s="208"/>
      <c r="O150" s="60"/>
      <c r="P150" s="60"/>
      <c r="Q150" s="60"/>
      <c r="R150" s="60"/>
      <c r="S150" s="60"/>
      <c r="T150" s="61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T150" s="3" t="s">
        <v>179</v>
      </c>
      <c r="AU150" s="3" t="s">
        <v>85</v>
      </c>
    </row>
    <row r="151" spans="2:51" s="196" customFormat="1" ht="12.8">
      <c r="B151" s="197"/>
      <c r="D151" s="198" t="s">
        <v>132</v>
      </c>
      <c r="E151" s="199"/>
      <c r="F151" s="200" t="s">
        <v>152</v>
      </c>
      <c r="H151" s="201">
        <v>6</v>
      </c>
      <c r="I151" s="202"/>
      <c r="L151" s="197"/>
      <c r="M151" s="209"/>
      <c r="N151" s="210"/>
      <c r="O151" s="210"/>
      <c r="P151" s="210"/>
      <c r="Q151" s="210"/>
      <c r="R151" s="210"/>
      <c r="S151" s="210"/>
      <c r="T151" s="211"/>
      <c r="AT151" s="199" t="s">
        <v>132</v>
      </c>
      <c r="AU151" s="199" t="s">
        <v>85</v>
      </c>
      <c r="AV151" s="196" t="s">
        <v>85</v>
      </c>
      <c r="AW151" s="196" t="s">
        <v>31</v>
      </c>
      <c r="AX151" s="196" t="s">
        <v>83</v>
      </c>
      <c r="AY151" s="199" t="s">
        <v>123</v>
      </c>
    </row>
    <row r="152" spans="1:31" s="27" customFormat="1" ht="6.95" customHeight="1">
      <c r="A152" s="22"/>
      <c r="B152" s="44"/>
      <c r="C152" s="45"/>
      <c r="D152" s="45"/>
      <c r="E152" s="45"/>
      <c r="F152" s="45"/>
      <c r="G152" s="45"/>
      <c r="H152" s="45"/>
      <c r="I152" s="137"/>
      <c r="J152" s="45"/>
      <c r="K152" s="45"/>
      <c r="L152" s="23"/>
      <c r="M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</sheetData>
  <autoFilter ref="C117:K151"/>
  <mergeCells count="9">
    <mergeCell ref="L2:V2"/>
    <mergeCell ref="E7:H7"/>
    <mergeCell ref="E9:H9"/>
    <mergeCell ref="E18:H18"/>
    <mergeCell ref="E27:H27"/>
    <mergeCell ref="E85:H85"/>
    <mergeCell ref="E87:H87"/>
    <mergeCell ref="E108:H108"/>
    <mergeCell ref="E110:H110"/>
  </mergeCell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11">
      <selection activeCell="A195" sqref="A195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4.28125" style="0" customWidth="1"/>
    <col min="7" max="7" width="7.00390625" style="0" customWidth="1"/>
    <col min="8" max="8" width="11.57421875" style="0" customWidth="1"/>
    <col min="9" max="9" width="20.140625" style="104" customWidth="1"/>
    <col min="10" max="11" width="20.140625" style="0" customWidth="1"/>
    <col min="12" max="12" width="9.28125" style="0" customWidth="1"/>
    <col min="13" max="21" width="9.1406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8.57421875" style="0" customWidth="1"/>
    <col min="44" max="65" width="9.140625" style="0" hidden="1" customWidth="1"/>
    <col min="66" max="1025" width="8.57421875" style="0" customWidth="1"/>
  </cols>
  <sheetData>
    <row r="1" ht="12"/>
    <row r="2" spans="12:46" ht="36.95" customHeight="1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88</v>
      </c>
    </row>
    <row r="3" spans="2:46" ht="6.95" customHeight="1">
      <c r="B3" s="4"/>
      <c r="C3" s="5"/>
      <c r="D3" s="5"/>
      <c r="E3" s="5"/>
      <c r="F3" s="5"/>
      <c r="G3" s="5"/>
      <c r="H3" s="5"/>
      <c r="I3" s="105"/>
      <c r="J3" s="5"/>
      <c r="K3" s="5"/>
      <c r="L3" s="6"/>
      <c r="AT3" s="3" t="s">
        <v>85</v>
      </c>
    </row>
    <row r="4" spans="2:46" ht="24.95" customHeight="1">
      <c r="B4" s="6"/>
      <c r="D4" s="7" t="s">
        <v>98</v>
      </c>
      <c r="L4" s="6"/>
      <c r="M4" s="106" t="s">
        <v>9</v>
      </c>
      <c r="AT4" s="3" t="s">
        <v>2</v>
      </c>
    </row>
    <row r="5" spans="2:12" ht="6.95" customHeight="1">
      <c r="B5" s="6"/>
      <c r="L5" s="6"/>
    </row>
    <row r="6" spans="2:12" ht="12" customHeight="1">
      <c r="B6" s="6"/>
      <c r="D6" s="15" t="s">
        <v>15</v>
      </c>
      <c r="L6" s="6"/>
    </row>
    <row r="7" spans="2:12" ht="25.5" customHeight="1">
      <c r="B7" s="6"/>
      <c r="E7" s="107" t="str">
        <f>'Rekapitulace stavby'!K6</f>
        <v>PD - Technická a dopravní  infrastruktura pro 36 RD Ježník III - nádrž A</v>
      </c>
      <c r="F7" s="107"/>
      <c r="G7" s="107"/>
      <c r="H7" s="107"/>
      <c r="L7" s="6"/>
    </row>
    <row r="8" spans="1:31" s="27" customFormat="1" ht="12" customHeight="1">
      <c r="A8" s="22"/>
      <c r="B8" s="23"/>
      <c r="C8" s="22"/>
      <c r="D8" s="15" t="s">
        <v>99</v>
      </c>
      <c r="E8" s="22"/>
      <c r="F8" s="22"/>
      <c r="G8" s="22"/>
      <c r="H8" s="22"/>
      <c r="I8" s="108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7" customFormat="1" ht="16.5" customHeight="1">
      <c r="A9" s="22"/>
      <c r="B9" s="23"/>
      <c r="C9" s="22"/>
      <c r="D9" s="22"/>
      <c r="E9" s="53" t="s">
        <v>194</v>
      </c>
      <c r="F9" s="53"/>
      <c r="G9" s="53"/>
      <c r="H9" s="53"/>
      <c r="I9" s="108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7" customFormat="1" ht="12.8">
      <c r="A10" s="22"/>
      <c r="B10" s="23"/>
      <c r="C10" s="22"/>
      <c r="D10" s="22"/>
      <c r="E10" s="22"/>
      <c r="F10" s="22"/>
      <c r="G10" s="22"/>
      <c r="H10" s="22"/>
      <c r="I10" s="108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" customHeight="1">
      <c r="A11" s="22"/>
      <c r="B11" s="23"/>
      <c r="C11" s="22"/>
      <c r="D11" s="15" t="s">
        <v>17</v>
      </c>
      <c r="E11" s="22"/>
      <c r="F11" s="16"/>
      <c r="G11" s="22"/>
      <c r="H11" s="22"/>
      <c r="I11" s="109" t="s">
        <v>18</v>
      </c>
      <c r="J11" s="16"/>
      <c r="K11" s="22"/>
      <c r="L11" s="39"/>
      <c r="M11" s="27"/>
      <c r="N11" s="27"/>
      <c r="O11" s="27"/>
      <c r="P11" s="27"/>
      <c r="Q11" s="27"/>
      <c r="R11" s="2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" customHeight="1">
      <c r="A12" s="22"/>
      <c r="B12" s="23"/>
      <c r="C12" s="22"/>
      <c r="D12" s="15" t="s">
        <v>19</v>
      </c>
      <c r="E12" s="22"/>
      <c r="F12" s="16" t="s">
        <v>20</v>
      </c>
      <c r="G12" s="22"/>
      <c r="H12" s="22"/>
      <c r="I12" s="109" t="s">
        <v>21</v>
      </c>
      <c r="J12" s="110" t="str">
        <f>'Rekapitulace stavby'!AN8</f>
        <v>24. 4. 2020</v>
      </c>
      <c r="K12" s="22"/>
      <c r="L12" s="39"/>
      <c r="M12" s="27"/>
      <c r="N12" s="27"/>
      <c r="O12" s="27"/>
      <c r="P12" s="27"/>
      <c r="Q12" s="27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0.8" customHeight="1">
      <c r="A13" s="22"/>
      <c r="B13" s="23"/>
      <c r="C13" s="22"/>
      <c r="D13" s="22"/>
      <c r="E13" s="22"/>
      <c r="F13" s="22"/>
      <c r="G13" s="22"/>
      <c r="H13" s="22"/>
      <c r="I13" s="108"/>
      <c r="J13" s="22"/>
      <c r="K13" s="22"/>
      <c r="L13" s="39"/>
      <c r="M13" s="27"/>
      <c r="N13" s="27"/>
      <c r="O13" s="27"/>
      <c r="P13" s="27"/>
      <c r="Q13" s="27"/>
      <c r="R13" s="2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" customHeight="1">
      <c r="A14" s="22"/>
      <c r="B14" s="23"/>
      <c r="C14" s="22"/>
      <c r="D14" s="15" t="s">
        <v>23</v>
      </c>
      <c r="E14" s="22"/>
      <c r="F14" s="22"/>
      <c r="G14" s="22"/>
      <c r="H14" s="22"/>
      <c r="I14" s="109" t="s">
        <v>24</v>
      </c>
      <c r="J14" s="16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customHeight="1">
      <c r="A15" s="22"/>
      <c r="B15" s="23"/>
      <c r="C15" s="22"/>
      <c r="D15" s="22"/>
      <c r="E15" s="16" t="s">
        <v>25</v>
      </c>
      <c r="F15" s="22"/>
      <c r="G15" s="22"/>
      <c r="H15" s="22"/>
      <c r="I15" s="109" t="s">
        <v>26</v>
      </c>
      <c r="J15" s="16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6.95" customHeight="1">
      <c r="A16" s="22"/>
      <c r="B16" s="23"/>
      <c r="C16" s="22"/>
      <c r="D16" s="22"/>
      <c r="E16" s="22"/>
      <c r="F16" s="22"/>
      <c r="G16" s="22"/>
      <c r="H16" s="22"/>
      <c r="I16" s="108"/>
      <c r="J16" s="22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" customHeight="1">
      <c r="A17" s="22"/>
      <c r="B17" s="23"/>
      <c r="C17" s="22"/>
      <c r="D17" s="15" t="s">
        <v>27</v>
      </c>
      <c r="E17" s="22"/>
      <c r="F17" s="22"/>
      <c r="G17" s="22"/>
      <c r="H17" s="22"/>
      <c r="I17" s="109" t="s">
        <v>24</v>
      </c>
      <c r="J17" s="17" t="str">
        <f>'Rekapitulace stavby'!AN13</f>
        <v>Vyplň údaj</v>
      </c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8" customHeight="1">
      <c r="A18" s="22"/>
      <c r="B18" s="23"/>
      <c r="C18" s="22"/>
      <c r="D18" s="22"/>
      <c r="E18" s="111" t="str">
        <f>'Rekapitulace stavby'!E14</f>
        <v>Vyplň údaj</v>
      </c>
      <c r="F18" s="111"/>
      <c r="G18" s="111"/>
      <c r="H18" s="111"/>
      <c r="I18" s="109" t="s">
        <v>26</v>
      </c>
      <c r="J18" s="17" t="str">
        <f>'Rekapitulace stavby'!AN14</f>
        <v>Vyplň údaj</v>
      </c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6.95" customHeight="1">
      <c r="A19" s="22"/>
      <c r="B19" s="23"/>
      <c r="C19" s="22"/>
      <c r="D19" s="22"/>
      <c r="E19" s="22"/>
      <c r="F19" s="22"/>
      <c r="G19" s="22"/>
      <c r="H19" s="22"/>
      <c r="I19" s="108"/>
      <c r="J19" s="22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2" customHeight="1">
      <c r="A20" s="22"/>
      <c r="B20" s="23"/>
      <c r="C20" s="22"/>
      <c r="D20" s="15" t="s">
        <v>29</v>
      </c>
      <c r="E20" s="22"/>
      <c r="F20" s="22"/>
      <c r="G20" s="22"/>
      <c r="H20" s="22"/>
      <c r="I20" s="109" t="s">
        <v>24</v>
      </c>
      <c r="J20" s="16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8" customHeight="1">
      <c r="A21" s="22"/>
      <c r="B21" s="23"/>
      <c r="C21" s="22"/>
      <c r="D21" s="22"/>
      <c r="E21" s="16" t="s">
        <v>30</v>
      </c>
      <c r="F21" s="22"/>
      <c r="G21" s="22"/>
      <c r="H21" s="22"/>
      <c r="I21" s="109" t="s">
        <v>26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6.95" customHeight="1">
      <c r="A22" s="22"/>
      <c r="B22" s="23"/>
      <c r="C22" s="22"/>
      <c r="D22" s="22"/>
      <c r="E22" s="22"/>
      <c r="F22" s="22"/>
      <c r="G22" s="22"/>
      <c r="H22" s="22"/>
      <c r="I22" s="108"/>
      <c r="J22" s="22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2" customHeight="1">
      <c r="A23" s="22"/>
      <c r="B23" s="23"/>
      <c r="C23" s="22"/>
      <c r="D23" s="15" t="s">
        <v>32</v>
      </c>
      <c r="E23" s="22"/>
      <c r="F23" s="22"/>
      <c r="G23" s="22"/>
      <c r="H23" s="22"/>
      <c r="I23" s="109" t="s">
        <v>24</v>
      </c>
      <c r="J23" s="16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8" customHeight="1">
      <c r="A24" s="22"/>
      <c r="B24" s="23"/>
      <c r="C24" s="22"/>
      <c r="D24" s="22"/>
      <c r="E24" s="16" t="s">
        <v>33</v>
      </c>
      <c r="F24" s="22"/>
      <c r="G24" s="22"/>
      <c r="H24" s="22"/>
      <c r="I24" s="109" t="s">
        <v>26</v>
      </c>
      <c r="J24" s="16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6.95" customHeight="1">
      <c r="A25" s="22"/>
      <c r="B25" s="23"/>
      <c r="C25" s="22"/>
      <c r="D25" s="22"/>
      <c r="E25" s="22"/>
      <c r="F25" s="22"/>
      <c r="G25" s="22"/>
      <c r="H25" s="22"/>
      <c r="I25" s="108"/>
      <c r="J25" s="22"/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" customHeight="1">
      <c r="A26" s="22"/>
      <c r="B26" s="23"/>
      <c r="C26" s="22"/>
      <c r="D26" s="15" t="s">
        <v>34</v>
      </c>
      <c r="E26" s="22"/>
      <c r="F26" s="22"/>
      <c r="G26" s="22"/>
      <c r="H26" s="22"/>
      <c r="I26" s="108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116" customFormat="1" ht="16.5" customHeight="1">
      <c r="A27" s="112"/>
      <c r="B27" s="113"/>
      <c r="C27" s="112"/>
      <c r="D27" s="112"/>
      <c r="E27" s="20"/>
      <c r="F27" s="20"/>
      <c r="G27" s="20"/>
      <c r="H27" s="20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7" customFormat="1" ht="6.95" customHeight="1">
      <c r="A28" s="22"/>
      <c r="B28" s="23"/>
      <c r="C28" s="22"/>
      <c r="D28" s="22"/>
      <c r="E28" s="22"/>
      <c r="F28" s="22"/>
      <c r="G28" s="22"/>
      <c r="H28" s="22"/>
      <c r="I28" s="108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6.95" customHeight="1">
      <c r="A29" s="22"/>
      <c r="B29" s="23"/>
      <c r="C29" s="22"/>
      <c r="D29" s="72"/>
      <c r="E29" s="72"/>
      <c r="F29" s="72"/>
      <c r="G29" s="72"/>
      <c r="H29" s="72"/>
      <c r="I29" s="117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25.5" customHeight="1">
      <c r="A30" s="22"/>
      <c r="B30" s="23"/>
      <c r="C30" s="22"/>
      <c r="D30" s="118" t="s">
        <v>35</v>
      </c>
      <c r="E30" s="22"/>
      <c r="F30" s="22"/>
      <c r="G30" s="22"/>
      <c r="H30" s="22"/>
      <c r="I30" s="108"/>
      <c r="J30" s="119">
        <f>ROUND(J120,2)</f>
        <v>0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6.95" customHeight="1">
      <c r="A31" s="22"/>
      <c r="B31" s="23"/>
      <c r="C31" s="22"/>
      <c r="D31" s="72"/>
      <c r="E31" s="72"/>
      <c r="F31" s="72"/>
      <c r="G31" s="72"/>
      <c r="H31" s="72"/>
      <c r="I31" s="117"/>
      <c r="J31" s="72"/>
      <c r="K31" s="7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14.4" customHeight="1">
      <c r="A32" s="22"/>
      <c r="B32" s="23"/>
      <c r="C32" s="22"/>
      <c r="D32" s="22"/>
      <c r="E32" s="22"/>
      <c r="F32" s="120" t="s">
        <v>37</v>
      </c>
      <c r="G32" s="22"/>
      <c r="H32" s="22"/>
      <c r="I32" s="121" t="s">
        <v>36</v>
      </c>
      <c r="J32" s="120" t="s">
        <v>38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4.4" customHeight="1">
      <c r="A33" s="22"/>
      <c r="B33" s="23"/>
      <c r="C33" s="22"/>
      <c r="D33" s="122" t="s">
        <v>39</v>
      </c>
      <c r="E33" s="15" t="s">
        <v>40</v>
      </c>
      <c r="F33" s="123">
        <f>ROUND((SUM(BE120:BE218)),2)</f>
        <v>0</v>
      </c>
      <c r="G33" s="22"/>
      <c r="H33" s="22"/>
      <c r="I33" s="124">
        <v>0.21</v>
      </c>
      <c r="J33" s="123">
        <f>ROUND(((SUM(BE120:BE218))*I33),2)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4.4" customHeight="1">
      <c r="A34" s="22"/>
      <c r="B34" s="23"/>
      <c r="C34" s="22"/>
      <c r="D34" s="22"/>
      <c r="E34" s="15" t="s">
        <v>41</v>
      </c>
      <c r="F34" s="123">
        <f>ROUND((SUM(BF120:BF218)),2)</f>
        <v>0</v>
      </c>
      <c r="G34" s="22"/>
      <c r="H34" s="22"/>
      <c r="I34" s="124">
        <v>0.15</v>
      </c>
      <c r="J34" s="123">
        <f>ROUND(((SUM(BF120:BF218))*I34),2)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4.4" customHeight="1" hidden="1">
      <c r="A35" s="22"/>
      <c r="B35" s="23"/>
      <c r="C35" s="22"/>
      <c r="D35" s="22"/>
      <c r="E35" s="15" t="s">
        <v>42</v>
      </c>
      <c r="F35" s="123">
        <f>ROUND((SUM(BG120:BG218)),2)</f>
        <v>0</v>
      </c>
      <c r="G35" s="22"/>
      <c r="H35" s="22"/>
      <c r="I35" s="124">
        <v>0.21</v>
      </c>
      <c r="J35" s="123">
        <f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4.4" customHeight="1" hidden="1">
      <c r="A36" s="22"/>
      <c r="B36" s="23"/>
      <c r="C36" s="22"/>
      <c r="D36" s="22"/>
      <c r="E36" s="15" t="s">
        <v>43</v>
      </c>
      <c r="F36" s="123">
        <f>ROUND((SUM(BH120:BH218)),2)</f>
        <v>0</v>
      </c>
      <c r="G36" s="22"/>
      <c r="H36" s="22"/>
      <c r="I36" s="124">
        <v>0.15</v>
      </c>
      <c r="J36" s="123">
        <f>0</f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4.4" customHeight="1" hidden="1">
      <c r="A37" s="22"/>
      <c r="B37" s="23"/>
      <c r="C37" s="22"/>
      <c r="D37" s="22"/>
      <c r="E37" s="15" t="s">
        <v>44</v>
      </c>
      <c r="F37" s="123">
        <f>ROUND((SUM(BI120:BI218)),2)</f>
        <v>0</v>
      </c>
      <c r="G37" s="22"/>
      <c r="H37" s="22"/>
      <c r="I37" s="124">
        <v>0</v>
      </c>
      <c r="J37" s="123">
        <f>0</f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6.95" customHeight="1">
      <c r="A38" s="22"/>
      <c r="B38" s="23"/>
      <c r="C38" s="22"/>
      <c r="D38" s="22"/>
      <c r="E38" s="22"/>
      <c r="F38" s="22"/>
      <c r="G38" s="22"/>
      <c r="H38" s="22"/>
      <c r="I38" s="108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25.5" customHeight="1">
      <c r="A39" s="22"/>
      <c r="B39" s="23"/>
      <c r="C39" s="125"/>
      <c r="D39" s="126" t="s">
        <v>45</v>
      </c>
      <c r="E39" s="63"/>
      <c r="F39" s="63"/>
      <c r="G39" s="127" t="s">
        <v>46</v>
      </c>
      <c r="H39" s="128" t="s">
        <v>47</v>
      </c>
      <c r="I39" s="129"/>
      <c r="J39" s="130">
        <f>SUM(J30:J37)</f>
        <v>0</v>
      </c>
      <c r="K39" s="131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4.4" customHeight="1">
      <c r="A40" s="22"/>
      <c r="B40" s="23"/>
      <c r="C40" s="22"/>
      <c r="D40" s="22"/>
      <c r="E40" s="22"/>
      <c r="F40" s="22"/>
      <c r="G40" s="22"/>
      <c r="H40" s="22"/>
      <c r="I40" s="108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27" customFormat="1" ht="14.4" customHeight="1">
      <c r="B50" s="39"/>
      <c r="D50" s="40" t="s">
        <v>48</v>
      </c>
      <c r="E50" s="41"/>
      <c r="F50" s="41"/>
      <c r="G50" s="40" t="s">
        <v>49</v>
      </c>
      <c r="H50" s="41"/>
      <c r="I50" s="132"/>
      <c r="J50" s="41"/>
      <c r="K50" s="41"/>
      <c r="L50" s="39"/>
    </row>
    <row r="51" spans="2:12" ht="12.8">
      <c r="B51" s="6"/>
      <c r="L51" s="6"/>
    </row>
    <row r="52" spans="2:12" ht="12.8">
      <c r="B52" s="6"/>
      <c r="L52" s="6"/>
    </row>
    <row r="53" spans="2:12" ht="12.8">
      <c r="B53" s="6"/>
      <c r="L53" s="6"/>
    </row>
    <row r="54" spans="2:12" ht="12.8">
      <c r="B54" s="6"/>
      <c r="L54" s="6"/>
    </row>
    <row r="55" spans="2:12" ht="12.8">
      <c r="B55" s="6"/>
      <c r="L55" s="6"/>
    </row>
    <row r="56" spans="2:12" ht="12.8">
      <c r="B56" s="6"/>
      <c r="L56" s="6"/>
    </row>
    <row r="57" spans="2:12" ht="12.8">
      <c r="B57" s="6"/>
      <c r="L57" s="6"/>
    </row>
    <row r="58" spans="2:12" ht="12.8">
      <c r="B58" s="6"/>
      <c r="L58" s="6"/>
    </row>
    <row r="59" spans="2:12" ht="12.8">
      <c r="B59" s="6"/>
      <c r="L59" s="6"/>
    </row>
    <row r="60" spans="2:12" ht="12.8">
      <c r="B60" s="6"/>
      <c r="L60" s="6"/>
    </row>
    <row r="61" spans="1:31" s="27" customFormat="1" ht="12.8">
      <c r="A61" s="22"/>
      <c r="B61" s="23"/>
      <c r="C61" s="22"/>
      <c r="D61" s="42" t="s">
        <v>50</v>
      </c>
      <c r="E61" s="25"/>
      <c r="F61" s="133" t="s">
        <v>51</v>
      </c>
      <c r="G61" s="42" t="s">
        <v>50</v>
      </c>
      <c r="H61" s="25"/>
      <c r="I61" s="134"/>
      <c r="J61" s="135" t="s">
        <v>51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2:12" ht="12.8">
      <c r="B62" s="6"/>
      <c r="L62" s="6"/>
    </row>
    <row r="63" spans="2:12" ht="12.8">
      <c r="B63" s="6"/>
      <c r="L63" s="6"/>
    </row>
    <row r="64" spans="2:12" ht="12.8">
      <c r="B64" s="6"/>
      <c r="L64" s="6"/>
    </row>
    <row r="65" spans="1:31" s="27" customFormat="1" ht="12.8">
      <c r="A65" s="22"/>
      <c r="B65" s="23"/>
      <c r="C65" s="22"/>
      <c r="D65" s="40" t="s">
        <v>52</v>
      </c>
      <c r="E65" s="43"/>
      <c r="F65" s="43"/>
      <c r="G65" s="40" t="s">
        <v>53</v>
      </c>
      <c r="H65" s="43"/>
      <c r="I65" s="136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2:12" ht="12.8">
      <c r="B66" s="6"/>
      <c r="L66" s="6"/>
    </row>
    <row r="67" spans="2:12" ht="12.8">
      <c r="B67" s="6"/>
      <c r="L67" s="6"/>
    </row>
    <row r="68" spans="2:12" ht="12.8">
      <c r="B68" s="6"/>
      <c r="L68" s="6"/>
    </row>
    <row r="69" spans="2:12" ht="12.8">
      <c r="B69" s="6"/>
      <c r="L69" s="6"/>
    </row>
    <row r="70" spans="2:12" ht="12.8">
      <c r="B70" s="6"/>
      <c r="L70" s="6"/>
    </row>
    <row r="71" spans="2:12" ht="12.8">
      <c r="B71" s="6"/>
      <c r="L71" s="6"/>
    </row>
    <row r="72" spans="2:12" ht="12.8">
      <c r="B72" s="6"/>
      <c r="L72" s="6"/>
    </row>
    <row r="73" spans="2:12" ht="12.8">
      <c r="B73" s="6"/>
      <c r="L73" s="6"/>
    </row>
    <row r="74" spans="2:12" ht="12.8">
      <c r="B74" s="6"/>
      <c r="L74" s="6"/>
    </row>
    <row r="75" spans="2:12" ht="12.8">
      <c r="B75" s="6"/>
      <c r="L75" s="6"/>
    </row>
    <row r="76" spans="1:31" s="27" customFormat="1" ht="12.8">
      <c r="A76" s="22"/>
      <c r="B76" s="23"/>
      <c r="C76" s="22"/>
      <c r="D76" s="42" t="s">
        <v>50</v>
      </c>
      <c r="E76" s="25"/>
      <c r="F76" s="133" t="s">
        <v>51</v>
      </c>
      <c r="G76" s="42" t="s">
        <v>50</v>
      </c>
      <c r="H76" s="25"/>
      <c r="I76" s="134"/>
      <c r="J76" s="135" t="s">
        <v>51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ht="14.4" customHeight="1">
      <c r="A77" s="22"/>
      <c r="B77" s="44"/>
      <c r="C77" s="45"/>
      <c r="D77" s="45"/>
      <c r="E77" s="45"/>
      <c r="F77" s="45"/>
      <c r="G77" s="45"/>
      <c r="H77" s="45"/>
      <c r="I77" s="137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ht="12.8"/>
    <row r="81" spans="1:31" s="27" customFormat="1" ht="6.95" customHeight="1">
      <c r="A81" s="22"/>
      <c r="B81" s="46"/>
      <c r="C81" s="47"/>
      <c r="D81" s="47"/>
      <c r="E81" s="47"/>
      <c r="F81" s="47"/>
      <c r="G81" s="47"/>
      <c r="H81" s="47"/>
      <c r="I81" s="138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24.95" customHeight="1">
      <c r="A82" s="22"/>
      <c r="B82" s="23"/>
      <c r="C82" s="7" t="s">
        <v>101</v>
      </c>
      <c r="D82" s="22"/>
      <c r="E82" s="22"/>
      <c r="F82" s="22"/>
      <c r="G82" s="22"/>
      <c r="H82" s="22"/>
      <c r="I82" s="108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6.95" customHeight="1">
      <c r="A83" s="22"/>
      <c r="B83" s="23"/>
      <c r="C83" s="22"/>
      <c r="D83" s="22"/>
      <c r="E83" s="22"/>
      <c r="F83" s="22"/>
      <c r="G83" s="22"/>
      <c r="H83" s="22"/>
      <c r="I83" s="108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ht="12" customHeight="1">
      <c r="A84" s="22"/>
      <c r="B84" s="23"/>
      <c r="C84" s="15" t="s">
        <v>15</v>
      </c>
      <c r="D84" s="22"/>
      <c r="E84" s="22"/>
      <c r="F84" s="22"/>
      <c r="G84" s="22"/>
      <c r="H84" s="22"/>
      <c r="I84" s="108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ht="25.5" customHeight="1">
      <c r="A85" s="22"/>
      <c r="B85" s="23"/>
      <c r="C85" s="22"/>
      <c r="D85" s="22"/>
      <c r="E85" s="107" t="str">
        <f>E7</f>
        <v>PD - Technická a dopravní  infrastruktura pro 36 RD Ježník III - nádrž A</v>
      </c>
      <c r="F85" s="107"/>
      <c r="G85" s="107"/>
      <c r="H85" s="107"/>
      <c r="I85" s="108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ht="12" customHeight="1">
      <c r="A86" s="22"/>
      <c r="B86" s="23"/>
      <c r="C86" s="15" t="s">
        <v>99</v>
      </c>
      <c r="D86" s="22"/>
      <c r="E86" s="22"/>
      <c r="F86" s="22"/>
      <c r="G86" s="22"/>
      <c r="H86" s="22"/>
      <c r="I86" s="108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ht="16.5" customHeight="1">
      <c r="A87" s="22"/>
      <c r="B87" s="23"/>
      <c r="C87" s="22"/>
      <c r="D87" s="22"/>
      <c r="E87" s="53" t="str">
        <f>E9</f>
        <v>045972_02 - 02_Nádrž</v>
      </c>
      <c r="F87" s="53"/>
      <c r="G87" s="53"/>
      <c r="H87" s="53"/>
      <c r="I87" s="108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ht="6.95" customHeight="1">
      <c r="A88" s="22"/>
      <c r="B88" s="23"/>
      <c r="C88" s="22"/>
      <c r="D88" s="22"/>
      <c r="E88" s="22"/>
      <c r="F88" s="22"/>
      <c r="G88" s="22"/>
      <c r="H88" s="22"/>
      <c r="I88" s="108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ht="12" customHeight="1">
      <c r="A89" s="22"/>
      <c r="B89" s="23"/>
      <c r="C89" s="15" t="s">
        <v>19</v>
      </c>
      <c r="D89" s="22"/>
      <c r="E89" s="22"/>
      <c r="F89" s="16" t="str">
        <f>F12</f>
        <v>Krnov</v>
      </c>
      <c r="G89" s="22"/>
      <c r="H89" s="22"/>
      <c r="I89" s="109" t="s">
        <v>21</v>
      </c>
      <c r="J89" s="110" t="str">
        <f>IF(J12="","",J12)</f>
        <v>24. 4. 2020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ht="6.95" customHeight="1">
      <c r="A90" s="22"/>
      <c r="B90" s="23"/>
      <c r="C90" s="22"/>
      <c r="D90" s="22"/>
      <c r="E90" s="22"/>
      <c r="F90" s="22"/>
      <c r="G90" s="22"/>
      <c r="H90" s="22"/>
      <c r="I90" s="108"/>
      <c r="J90" s="22"/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ht="27.9" customHeight="1">
      <c r="A91" s="22"/>
      <c r="B91" s="23"/>
      <c r="C91" s="15" t="s">
        <v>23</v>
      </c>
      <c r="D91" s="22"/>
      <c r="E91" s="22"/>
      <c r="F91" s="16" t="str">
        <f>E15</f>
        <v>Město Krnov</v>
      </c>
      <c r="G91" s="22"/>
      <c r="H91" s="22"/>
      <c r="I91" s="109" t="s">
        <v>29</v>
      </c>
      <c r="J91" s="139" t="str">
        <f>E21</f>
        <v>Lesprojekt Krnov, s.r.o.</v>
      </c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27.9" customHeight="1">
      <c r="A92" s="22"/>
      <c r="B92" s="23"/>
      <c r="C92" s="15" t="s">
        <v>27</v>
      </c>
      <c r="D92" s="22"/>
      <c r="E92" s="22"/>
      <c r="F92" s="16" t="str">
        <f>IF(E18="","",E18)</f>
        <v>Vyplň údaj</v>
      </c>
      <c r="G92" s="22"/>
      <c r="H92" s="22"/>
      <c r="I92" s="109" t="s">
        <v>32</v>
      </c>
      <c r="J92" s="139" t="str">
        <f>E24</f>
        <v>Ing. Vlasta Horáková</v>
      </c>
      <c r="K92" s="22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ht="10.3" customHeight="1">
      <c r="A93" s="22"/>
      <c r="B93" s="23"/>
      <c r="C93" s="22"/>
      <c r="D93" s="22"/>
      <c r="E93" s="22"/>
      <c r="F93" s="22"/>
      <c r="G93" s="22"/>
      <c r="H93" s="22"/>
      <c r="I93" s="108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ht="29.3" customHeight="1">
      <c r="A94" s="22"/>
      <c r="B94" s="23"/>
      <c r="C94" s="140" t="s">
        <v>102</v>
      </c>
      <c r="D94" s="125"/>
      <c r="E94" s="125"/>
      <c r="F94" s="125"/>
      <c r="G94" s="125"/>
      <c r="H94" s="125"/>
      <c r="I94" s="141"/>
      <c r="J94" s="142" t="s">
        <v>103</v>
      </c>
      <c r="K94" s="125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ht="10.3" customHeight="1">
      <c r="A95" s="22"/>
      <c r="B95" s="23"/>
      <c r="C95" s="22"/>
      <c r="D95" s="22"/>
      <c r="E95" s="22"/>
      <c r="F95" s="22"/>
      <c r="G95" s="22"/>
      <c r="H95" s="22"/>
      <c r="I95" s="108"/>
      <c r="J95" s="22"/>
      <c r="K95" s="22"/>
      <c r="L95" s="39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47" ht="22.8" customHeight="1">
      <c r="A96" s="22"/>
      <c r="B96" s="23"/>
      <c r="C96" s="143" t="s">
        <v>104</v>
      </c>
      <c r="D96" s="22"/>
      <c r="E96" s="22"/>
      <c r="F96" s="22"/>
      <c r="G96" s="22"/>
      <c r="H96" s="22"/>
      <c r="I96" s="108"/>
      <c r="J96" s="119">
        <f>J120</f>
        <v>0</v>
      </c>
      <c r="K96" s="22"/>
      <c r="L96" s="39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U96" s="3" t="s">
        <v>105</v>
      </c>
    </row>
    <row r="97" spans="2:12" s="144" customFormat="1" ht="24.95" customHeight="1">
      <c r="B97" s="145"/>
      <c r="D97" s="146" t="s">
        <v>106</v>
      </c>
      <c r="E97" s="147"/>
      <c r="F97" s="147"/>
      <c r="G97" s="147"/>
      <c r="H97" s="147"/>
      <c r="I97" s="148"/>
      <c r="J97" s="149">
        <f>J121</f>
        <v>0</v>
      </c>
      <c r="L97" s="145"/>
    </row>
    <row r="98" spans="2:12" s="150" customFormat="1" ht="19.95" customHeight="1">
      <c r="B98" s="151"/>
      <c r="D98" s="152" t="s">
        <v>107</v>
      </c>
      <c r="E98" s="153"/>
      <c r="F98" s="153"/>
      <c r="G98" s="153"/>
      <c r="H98" s="153"/>
      <c r="I98" s="154"/>
      <c r="J98" s="155">
        <f>J122</f>
        <v>0</v>
      </c>
      <c r="L98" s="151"/>
    </row>
    <row r="99" spans="2:12" s="150" customFormat="1" ht="19.95" customHeight="1">
      <c r="B99" s="151"/>
      <c r="D99" s="152" t="s">
        <v>195</v>
      </c>
      <c r="E99" s="153"/>
      <c r="F99" s="153"/>
      <c r="G99" s="153"/>
      <c r="H99" s="153"/>
      <c r="I99" s="154"/>
      <c r="J99" s="155">
        <f>J197</f>
        <v>0</v>
      </c>
      <c r="L99" s="151"/>
    </row>
    <row r="100" spans="2:12" s="150" customFormat="1" ht="19.95" customHeight="1">
      <c r="B100" s="151"/>
      <c r="D100" s="152" t="s">
        <v>196</v>
      </c>
      <c r="E100" s="153"/>
      <c r="F100" s="153"/>
      <c r="G100" s="153"/>
      <c r="H100" s="153"/>
      <c r="I100" s="154"/>
      <c r="J100" s="155">
        <f>J217</f>
        <v>0</v>
      </c>
      <c r="L100" s="151"/>
    </row>
    <row r="101" spans="1:31" s="27" customFormat="1" ht="21.85" customHeight="1">
      <c r="A101" s="22"/>
      <c r="B101" s="23"/>
      <c r="C101" s="22"/>
      <c r="D101" s="22"/>
      <c r="E101" s="22"/>
      <c r="F101" s="22"/>
      <c r="G101" s="22"/>
      <c r="H101" s="22"/>
      <c r="I101" s="108"/>
      <c r="J101" s="22"/>
      <c r="K101" s="22"/>
      <c r="L101" s="39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ht="6.95" customHeight="1">
      <c r="A102" s="22"/>
      <c r="B102" s="44"/>
      <c r="C102" s="45"/>
      <c r="D102" s="45"/>
      <c r="E102" s="45"/>
      <c r="F102" s="45"/>
      <c r="G102" s="45"/>
      <c r="H102" s="45"/>
      <c r="I102" s="137"/>
      <c r="J102" s="45"/>
      <c r="K102" s="45"/>
      <c r="L102" s="39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ht="12.8"/>
    <row r="106" spans="1:31" s="27" customFormat="1" ht="6.95" customHeight="1">
      <c r="A106" s="22"/>
      <c r="B106" s="46"/>
      <c r="C106" s="47"/>
      <c r="D106" s="47"/>
      <c r="E106" s="47"/>
      <c r="F106" s="47"/>
      <c r="G106" s="47"/>
      <c r="H106" s="47"/>
      <c r="I106" s="138"/>
      <c r="J106" s="47"/>
      <c r="K106" s="47"/>
      <c r="L106" s="39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ht="24.95" customHeight="1">
      <c r="A107" s="22"/>
      <c r="B107" s="23"/>
      <c r="C107" s="7" t="s">
        <v>108</v>
      </c>
      <c r="D107" s="22"/>
      <c r="E107" s="22"/>
      <c r="F107" s="22"/>
      <c r="G107" s="22"/>
      <c r="H107" s="22"/>
      <c r="I107" s="108"/>
      <c r="J107" s="22"/>
      <c r="K107" s="22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ht="6.95" customHeight="1">
      <c r="A108" s="22"/>
      <c r="B108" s="23"/>
      <c r="C108" s="22"/>
      <c r="D108" s="22"/>
      <c r="E108" s="22"/>
      <c r="F108" s="22"/>
      <c r="G108" s="22"/>
      <c r="H108" s="22"/>
      <c r="I108" s="108"/>
      <c r="J108" s="22"/>
      <c r="K108" s="22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ht="12" customHeight="1">
      <c r="A109" s="22"/>
      <c r="B109" s="23"/>
      <c r="C109" s="15" t="s">
        <v>15</v>
      </c>
      <c r="D109" s="22"/>
      <c r="E109" s="22"/>
      <c r="F109" s="22"/>
      <c r="G109" s="22"/>
      <c r="H109" s="22"/>
      <c r="I109" s="108"/>
      <c r="J109" s="22"/>
      <c r="K109" s="22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ht="25.5" customHeight="1">
      <c r="A110" s="22"/>
      <c r="B110" s="23"/>
      <c r="C110" s="22"/>
      <c r="D110" s="22"/>
      <c r="E110" s="107" t="str">
        <f>E7</f>
        <v>PD - Technická a dopravní  infrastruktura pro 36 RD Ježník III - nádrž A</v>
      </c>
      <c r="F110" s="107"/>
      <c r="G110" s="107"/>
      <c r="H110" s="107"/>
      <c r="I110" s="108"/>
      <c r="J110" s="22"/>
      <c r="K110" s="22"/>
      <c r="L110" s="39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ht="12" customHeight="1">
      <c r="A111" s="22"/>
      <c r="B111" s="23"/>
      <c r="C111" s="15" t="s">
        <v>99</v>
      </c>
      <c r="D111" s="22"/>
      <c r="E111" s="22"/>
      <c r="F111" s="22"/>
      <c r="G111" s="22"/>
      <c r="H111" s="22"/>
      <c r="I111" s="108"/>
      <c r="J111" s="22"/>
      <c r="K111" s="22"/>
      <c r="L111" s="39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ht="16.5" customHeight="1">
      <c r="A112" s="22"/>
      <c r="B112" s="23"/>
      <c r="C112" s="22"/>
      <c r="D112" s="22"/>
      <c r="E112" s="53" t="str">
        <f>E9</f>
        <v>045972_02 - 02_Nádrž</v>
      </c>
      <c r="F112" s="53"/>
      <c r="G112" s="53"/>
      <c r="H112" s="53"/>
      <c r="I112" s="108"/>
      <c r="J112" s="22"/>
      <c r="K112" s="22"/>
      <c r="L112" s="39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ht="6.95" customHeight="1">
      <c r="A113" s="22"/>
      <c r="B113" s="23"/>
      <c r="C113" s="22"/>
      <c r="D113" s="22"/>
      <c r="E113" s="22"/>
      <c r="F113" s="22"/>
      <c r="G113" s="22"/>
      <c r="H113" s="22"/>
      <c r="I113" s="108"/>
      <c r="J113" s="22"/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ht="12" customHeight="1">
      <c r="A114" s="22"/>
      <c r="B114" s="23"/>
      <c r="C114" s="15" t="s">
        <v>19</v>
      </c>
      <c r="D114" s="22"/>
      <c r="E114" s="22"/>
      <c r="F114" s="16" t="str">
        <f>F12</f>
        <v>Krnov</v>
      </c>
      <c r="G114" s="22"/>
      <c r="H114" s="22"/>
      <c r="I114" s="109" t="s">
        <v>21</v>
      </c>
      <c r="J114" s="110" t="str">
        <f>IF(J12="","",J12)</f>
        <v>24. 4. 2020</v>
      </c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ht="6.95" customHeight="1">
      <c r="A115" s="22"/>
      <c r="B115" s="23"/>
      <c r="C115" s="22"/>
      <c r="D115" s="22"/>
      <c r="E115" s="22"/>
      <c r="F115" s="22"/>
      <c r="G115" s="22"/>
      <c r="H115" s="22"/>
      <c r="I115" s="108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ht="27.9" customHeight="1">
      <c r="A116" s="22"/>
      <c r="B116" s="23"/>
      <c r="C116" s="15" t="s">
        <v>23</v>
      </c>
      <c r="D116" s="22"/>
      <c r="E116" s="22"/>
      <c r="F116" s="16" t="str">
        <f>E15</f>
        <v>Město Krnov</v>
      </c>
      <c r="G116" s="22"/>
      <c r="H116" s="22"/>
      <c r="I116" s="109" t="s">
        <v>29</v>
      </c>
      <c r="J116" s="139" t="str">
        <f>E21</f>
        <v>Lesprojekt Krnov, s.r.o.</v>
      </c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ht="27.9" customHeight="1">
      <c r="A117" s="22"/>
      <c r="B117" s="23"/>
      <c r="C117" s="15" t="s">
        <v>27</v>
      </c>
      <c r="D117" s="22"/>
      <c r="E117" s="22"/>
      <c r="F117" s="16" t="str">
        <f>IF(E18="","",E18)</f>
        <v>Vyplň údaj</v>
      </c>
      <c r="G117" s="22"/>
      <c r="H117" s="22"/>
      <c r="I117" s="109" t="s">
        <v>32</v>
      </c>
      <c r="J117" s="139" t="str">
        <f>E24</f>
        <v>Ing. Vlasta Horáková</v>
      </c>
      <c r="K117" s="22"/>
      <c r="L117" s="39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ht="10.3" customHeight="1">
      <c r="A118" s="22"/>
      <c r="B118" s="23"/>
      <c r="C118" s="22"/>
      <c r="D118" s="22"/>
      <c r="E118" s="22"/>
      <c r="F118" s="22"/>
      <c r="G118" s="22"/>
      <c r="H118" s="22"/>
      <c r="I118" s="108"/>
      <c r="J118" s="22"/>
      <c r="K118" s="22"/>
      <c r="L118" s="39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s="163" customFormat="1" ht="29.3" customHeight="1">
      <c r="A119" s="156"/>
      <c r="B119" s="157"/>
      <c r="C119" s="158" t="s">
        <v>109</v>
      </c>
      <c r="D119" s="159" t="s">
        <v>60</v>
      </c>
      <c r="E119" s="159" t="s">
        <v>56</v>
      </c>
      <c r="F119" s="159" t="s">
        <v>57</v>
      </c>
      <c r="G119" s="159" t="s">
        <v>110</v>
      </c>
      <c r="H119" s="159" t="s">
        <v>111</v>
      </c>
      <c r="I119" s="160" t="s">
        <v>112</v>
      </c>
      <c r="J119" s="159" t="s">
        <v>103</v>
      </c>
      <c r="K119" s="161" t="s">
        <v>113</v>
      </c>
      <c r="L119" s="162"/>
      <c r="M119" s="68"/>
      <c r="N119" s="69" t="s">
        <v>39</v>
      </c>
      <c r="O119" s="69" t="s">
        <v>114</v>
      </c>
      <c r="P119" s="69" t="s">
        <v>115</v>
      </c>
      <c r="Q119" s="69" t="s">
        <v>116</v>
      </c>
      <c r="R119" s="69" t="s">
        <v>117</v>
      </c>
      <c r="S119" s="69" t="s">
        <v>118</v>
      </c>
      <c r="T119" s="70" t="s">
        <v>119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7" customFormat="1" ht="22.8" customHeight="1">
      <c r="A120" s="22"/>
      <c r="B120" s="23"/>
      <c r="C120" s="76" t="s">
        <v>120</v>
      </c>
      <c r="D120" s="22"/>
      <c r="E120" s="22"/>
      <c r="F120" s="22"/>
      <c r="G120" s="22"/>
      <c r="H120" s="22"/>
      <c r="I120" s="108"/>
      <c r="J120" s="164">
        <f>BK120</f>
        <v>0</v>
      </c>
      <c r="K120" s="22"/>
      <c r="L120" s="23"/>
      <c r="M120" s="71"/>
      <c r="N120" s="58"/>
      <c r="O120" s="72"/>
      <c r="P120" s="165">
        <f>P121</f>
        <v>0</v>
      </c>
      <c r="Q120" s="72"/>
      <c r="R120" s="165">
        <f>R121</f>
        <v>32.3628215</v>
      </c>
      <c r="S120" s="72"/>
      <c r="T120" s="166">
        <f>T121</f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T120" s="3" t="s">
        <v>74</v>
      </c>
      <c r="AU120" s="3" t="s">
        <v>105</v>
      </c>
      <c r="BK120" s="167">
        <f>BK121</f>
        <v>0</v>
      </c>
    </row>
    <row r="121" spans="2:63" s="168" customFormat="1" ht="25.9" customHeight="1">
      <c r="B121" s="169"/>
      <c r="D121" s="170" t="s">
        <v>74</v>
      </c>
      <c r="E121" s="171" t="s">
        <v>121</v>
      </c>
      <c r="F121" s="171" t="s">
        <v>122</v>
      </c>
      <c r="I121" s="172"/>
      <c r="J121" s="173">
        <f>BK121</f>
        <v>0</v>
      </c>
      <c r="L121" s="169"/>
      <c r="M121" s="174"/>
      <c r="N121" s="175"/>
      <c r="O121" s="175"/>
      <c r="P121" s="176">
        <f>P122+P197+P217</f>
        <v>0</v>
      </c>
      <c r="Q121" s="175"/>
      <c r="R121" s="176">
        <f>R122+R197+R217</f>
        <v>32.3628215</v>
      </c>
      <c r="S121" s="175"/>
      <c r="T121" s="177">
        <f>T122+T197+T217</f>
        <v>0</v>
      </c>
      <c r="AR121" s="170" t="s">
        <v>83</v>
      </c>
      <c r="AT121" s="178" t="s">
        <v>74</v>
      </c>
      <c r="AU121" s="178" t="s">
        <v>75</v>
      </c>
      <c r="AY121" s="170" t="s">
        <v>123</v>
      </c>
      <c r="BK121" s="179">
        <f>BK122+BK197+BK217</f>
        <v>0</v>
      </c>
    </row>
    <row r="122" spans="1:63" ht="22.8" customHeight="1">
      <c r="A122" s="168"/>
      <c r="B122" s="169"/>
      <c r="C122" s="168"/>
      <c r="D122" s="170" t="s">
        <v>74</v>
      </c>
      <c r="E122" s="180" t="s">
        <v>83</v>
      </c>
      <c r="F122" s="180" t="s">
        <v>124</v>
      </c>
      <c r="G122" s="168"/>
      <c r="H122" s="168"/>
      <c r="I122" s="172"/>
      <c r="J122" s="181">
        <f>BK122</f>
        <v>0</v>
      </c>
      <c r="K122" s="168"/>
      <c r="L122" s="169"/>
      <c r="M122" s="174"/>
      <c r="N122" s="175"/>
      <c r="O122" s="175"/>
      <c r="P122" s="176">
        <f>SUM(P123:P196)</f>
        <v>0</v>
      </c>
      <c r="Q122" s="175"/>
      <c r="R122" s="176">
        <f>SUM(R123:R196)</f>
        <v>0.01438</v>
      </c>
      <c r="S122" s="175"/>
      <c r="T122" s="177">
        <f>SUM(T123:T196)</f>
        <v>0</v>
      </c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R122" s="170" t="s">
        <v>83</v>
      </c>
      <c r="AT122" s="178" t="s">
        <v>74</v>
      </c>
      <c r="AU122" s="178" t="s">
        <v>83</v>
      </c>
      <c r="AY122" s="170" t="s">
        <v>123</v>
      </c>
      <c r="BK122" s="179">
        <f>SUM(BK123:BK196)</f>
        <v>0</v>
      </c>
    </row>
    <row r="123" spans="1:65" s="27" customFormat="1" ht="48" customHeight="1">
      <c r="A123" s="22"/>
      <c r="B123" s="182"/>
      <c r="C123" s="183" t="s">
        <v>83</v>
      </c>
      <c r="D123" s="183" t="s">
        <v>125</v>
      </c>
      <c r="E123" s="184" t="s">
        <v>197</v>
      </c>
      <c r="F123" s="185" t="s">
        <v>198</v>
      </c>
      <c r="G123" s="186" t="s">
        <v>199</v>
      </c>
      <c r="H123" s="187">
        <v>142.5</v>
      </c>
      <c r="I123" s="188"/>
      <c r="J123" s="189">
        <f>ROUND(I123*H123,2)</f>
        <v>0</v>
      </c>
      <c r="K123" s="185" t="s">
        <v>129</v>
      </c>
      <c r="L123" s="23"/>
      <c r="M123" s="190"/>
      <c r="N123" s="191" t="s">
        <v>40</v>
      </c>
      <c r="O123" s="60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94" t="s">
        <v>130</v>
      </c>
      <c r="AT123" s="194" t="s">
        <v>125</v>
      </c>
      <c r="AU123" s="194" t="s">
        <v>85</v>
      </c>
      <c r="AY123" s="3" t="s">
        <v>123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3" t="s">
        <v>83</v>
      </c>
      <c r="BK123" s="195">
        <f>ROUND(I123*H123,2)</f>
        <v>0</v>
      </c>
      <c r="BL123" s="3" t="s">
        <v>130</v>
      </c>
      <c r="BM123" s="194" t="s">
        <v>200</v>
      </c>
    </row>
    <row r="124" spans="2:51" s="212" customFormat="1" ht="12.8">
      <c r="B124" s="213"/>
      <c r="D124" s="198" t="s">
        <v>132</v>
      </c>
      <c r="E124" s="214"/>
      <c r="F124" s="215" t="s">
        <v>201</v>
      </c>
      <c r="H124" s="214"/>
      <c r="I124" s="216"/>
      <c r="L124" s="213"/>
      <c r="M124" s="217"/>
      <c r="N124" s="218"/>
      <c r="O124" s="218"/>
      <c r="P124" s="218"/>
      <c r="Q124" s="218"/>
      <c r="R124" s="218"/>
      <c r="S124" s="218"/>
      <c r="T124" s="219"/>
      <c r="AT124" s="214" t="s">
        <v>132</v>
      </c>
      <c r="AU124" s="214" t="s">
        <v>85</v>
      </c>
      <c r="AV124" s="212" t="s">
        <v>83</v>
      </c>
      <c r="AW124" s="212" t="s">
        <v>31</v>
      </c>
      <c r="AX124" s="212" t="s">
        <v>75</v>
      </c>
      <c r="AY124" s="214" t="s">
        <v>123</v>
      </c>
    </row>
    <row r="125" spans="2:51" s="196" customFormat="1" ht="12.8">
      <c r="B125" s="197"/>
      <c r="D125" s="198" t="s">
        <v>132</v>
      </c>
      <c r="E125" s="199"/>
      <c r="F125" s="200" t="s">
        <v>202</v>
      </c>
      <c r="H125" s="201">
        <v>142.5</v>
      </c>
      <c r="I125" s="202"/>
      <c r="L125" s="197"/>
      <c r="M125" s="203"/>
      <c r="N125" s="204"/>
      <c r="O125" s="204"/>
      <c r="P125" s="204"/>
      <c r="Q125" s="204"/>
      <c r="R125" s="204"/>
      <c r="S125" s="204"/>
      <c r="T125" s="205"/>
      <c r="AT125" s="199" t="s">
        <v>132</v>
      </c>
      <c r="AU125" s="199" t="s">
        <v>85</v>
      </c>
      <c r="AV125" s="196" t="s">
        <v>85</v>
      </c>
      <c r="AW125" s="196" t="s">
        <v>31</v>
      </c>
      <c r="AX125" s="196" t="s">
        <v>83</v>
      </c>
      <c r="AY125" s="199" t="s">
        <v>123</v>
      </c>
    </row>
    <row r="126" spans="1:65" s="27" customFormat="1" ht="48" customHeight="1">
      <c r="A126" s="22"/>
      <c r="B126" s="182"/>
      <c r="C126" s="183" t="s">
        <v>85</v>
      </c>
      <c r="D126" s="183" t="s">
        <v>125</v>
      </c>
      <c r="E126" s="184" t="s">
        <v>203</v>
      </c>
      <c r="F126" s="185" t="s">
        <v>204</v>
      </c>
      <c r="G126" s="186" t="s">
        <v>199</v>
      </c>
      <c r="H126" s="187">
        <v>659</v>
      </c>
      <c r="I126" s="188"/>
      <c r="J126" s="189">
        <f>ROUND(I126*H126,2)</f>
        <v>0</v>
      </c>
      <c r="K126" s="185" t="s">
        <v>129</v>
      </c>
      <c r="L126" s="23"/>
      <c r="M126" s="190"/>
      <c r="N126" s="191" t="s">
        <v>40</v>
      </c>
      <c r="O126" s="60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94" t="s">
        <v>130</v>
      </c>
      <c r="AT126" s="194" t="s">
        <v>125</v>
      </c>
      <c r="AU126" s="194" t="s">
        <v>85</v>
      </c>
      <c r="AY126" s="3" t="s">
        <v>123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3" t="s">
        <v>83</v>
      </c>
      <c r="BK126" s="195">
        <f>ROUND(I126*H126,2)</f>
        <v>0</v>
      </c>
      <c r="BL126" s="3" t="s">
        <v>130</v>
      </c>
      <c r="BM126" s="194" t="s">
        <v>205</v>
      </c>
    </row>
    <row r="127" spans="2:51" s="212" customFormat="1" ht="12.8">
      <c r="B127" s="213"/>
      <c r="D127" s="198" t="s">
        <v>132</v>
      </c>
      <c r="E127" s="214"/>
      <c r="F127" s="215" t="s">
        <v>206</v>
      </c>
      <c r="H127" s="214"/>
      <c r="I127" s="216"/>
      <c r="L127" s="213"/>
      <c r="M127" s="217"/>
      <c r="N127" s="218"/>
      <c r="O127" s="218"/>
      <c r="P127" s="218"/>
      <c r="Q127" s="218"/>
      <c r="R127" s="218"/>
      <c r="S127" s="218"/>
      <c r="T127" s="219"/>
      <c r="AT127" s="214" t="s">
        <v>132</v>
      </c>
      <c r="AU127" s="214" t="s">
        <v>85</v>
      </c>
      <c r="AV127" s="212" t="s">
        <v>83</v>
      </c>
      <c r="AW127" s="212" t="s">
        <v>31</v>
      </c>
      <c r="AX127" s="212" t="s">
        <v>75</v>
      </c>
      <c r="AY127" s="214" t="s">
        <v>123</v>
      </c>
    </row>
    <row r="128" spans="2:51" s="196" customFormat="1" ht="12.8">
      <c r="B128" s="197"/>
      <c r="D128" s="198" t="s">
        <v>132</v>
      </c>
      <c r="E128" s="199"/>
      <c r="F128" s="200" t="s">
        <v>207</v>
      </c>
      <c r="H128" s="201">
        <v>659</v>
      </c>
      <c r="I128" s="202"/>
      <c r="L128" s="197"/>
      <c r="M128" s="203"/>
      <c r="N128" s="204"/>
      <c r="O128" s="204"/>
      <c r="P128" s="204"/>
      <c r="Q128" s="204"/>
      <c r="R128" s="204"/>
      <c r="S128" s="204"/>
      <c r="T128" s="205"/>
      <c r="AT128" s="199" t="s">
        <v>132</v>
      </c>
      <c r="AU128" s="199" t="s">
        <v>85</v>
      </c>
      <c r="AV128" s="196" t="s">
        <v>85</v>
      </c>
      <c r="AW128" s="196" t="s">
        <v>31</v>
      </c>
      <c r="AX128" s="196" t="s">
        <v>83</v>
      </c>
      <c r="AY128" s="199" t="s">
        <v>123</v>
      </c>
    </row>
    <row r="129" spans="1:65" s="27" customFormat="1" ht="48" customHeight="1">
      <c r="A129" s="22"/>
      <c r="B129" s="182"/>
      <c r="C129" s="183" t="s">
        <v>139</v>
      </c>
      <c r="D129" s="183" t="s">
        <v>125</v>
      </c>
      <c r="E129" s="184" t="s">
        <v>208</v>
      </c>
      <c r="F129" s="185" t="s">
        <v>209</v>
      </c>
      <c r="G129" s="186" t="s">
        <v>199</v>
      </c>
      <c r="H129" s="187">
        <v>197.7</v>
      </c>
      <c r="I129" s="188"/>
      <c r="J129" s="189">
        <f>ROUND(I129*H129,2)</f>
        <v>0</v>
      </c>
      <c r="K129" s="185" t="s">
        <v>129</v>
      </c>
      <c r="L129" s="23"/>
      <c r="M129" s="190"/>
      <c r="N129" s="191" t="s">
        <v>40</v>
      </c>
      <c r="O129" s="60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94" t="s">
        <v>130</v>
      </c>
      <c r="AT129" s="194" t="s">
        <v>125</v>
      </c>
      <c r="AU129" s="194" t="s">
        <v>85</v>
      </c>
      <c r="AY129" s="3" t="s">
        <v>123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3" t="s">
        <v>83</v>
      </c>
      <c r="BK129" s="195">
        <f>ROUND(I129*H129,2)</f>
        <v>0</v>
      </c>
      <c r="BL129" s="3" t="s">
        <v>130</v>
      </c>
      <c r="BM129" s="194" t="s">
        <v>210</v>
      </c>
    </row>
    <row r="130" spans="2:51" s="212" customFormat="1" ht="12.8">
      <c r="B130" s="213"/>
      <c r="D130" s="198" t="s">
        <v>132</v>
      </c>
      <c r="E130" s="214"/>
      <c r="F130" s="215" t="s">
        <v>211</v>
      </c>
      <c r="H130" s="214"/>
      <c r="I130" s="216"/>
      <c r="L130" s="213"/>
      <c r="M130" s="217"/>
      <c r="N130" s="218"/>
      <c r="O130" s="218"/>
      <c r="P130" s="218"/>
      <c r="Q130" s="218"/>
      <c r="R130" s="218"/>
      <c r="S130" s="218"/>
      <c r="T130" s="219"/>
      <c r="AT130" s="214" t="s">
        <v>132</v>
      </c>
      <c r="AU130" s="214" t="s">
        <v>85</v>
      </c>
      <c r="AV130" s="212" t="s">
        <v>83</v>
      </c>
      <c r="AW130" s="212" t="s">
        <v>31</v>
      </c>
      <c r="AX130" s="212" t="s">
        <v>75</v>
      </c>
      <c r="AY130" s="214" t="s">
        <v>123</v>
      </c>
    </row>
    <row r="131" spans="2:51" s="196" customFormat="1" ht="12.8">
      <c r="B131" s="197"/>
      <c r="D131" s="198" t="s">
        <v>132</v>
      </c>
      <c r="E131" s="199"/>
      <c r="F131" s="200" t="s">
        <v>212</v>
      </c>
      <c r="H131" s="201">
        <v>197.7</v>
      </c>
      <c r="I131" s="202"/>
      <c r="L131" s="197"/>
      <c r="M131" s="203"/>
      <c r="N131" s="204"/>
      <c r="O131" s="204"/>
      <c r="P131" s="204"/>
      <c r="Q131" s="204"/>
      <c r="R131" s="204"/>
      <c r="S131" s="204"/>
      <c r="T131" s="205"/>
      <c r="AT131" s="199" t="s">
        <v>132</v>
      </c>
      <c r="AU131" s="199" t="s">
        <v>85</v>
      </c>
      <c r="AV131" s="196" t="s">
        <v>85</v>
      </c>
      <c r="AW131" s="196" t="s">
        <v>31</v>
      </c>
      <c r="AX131" s="196" t="s">
        <v>83</v>
      </c>
      <c r="AY131" s="199" t="s">
        <v>123</v>
      </c>
    </row>
    <row r="132" spans="1:65" s="27" customFormat="1" ht="36" customHeight="1">
      <c r="A132" s="22"/>
      <c r="B132" s="182"/>
      <c r="C132" s="183" t="s">
        <v>130</v>
      </c>
      <c r="D132" s="183" t="s">
        <v>125</v>
      </c>
      <c r="E132" s="184" t="s">
        <v>213</v>
      </c>
      <c r="F132" s="185" t="s">
        <v>214</v>
      </c>
      <c r="G132" s="186" t="s">
        <v>199</v>
      </c>
      <c r="H132" s="187">
        <v>1.84</v>
      </c>
      <c r="I132" s="188"/>
      <c r="J132" s="189">
        <f>ROUND(I132*H132,2)</f>
        <v>0</v>
      </c>
      <c r="K132" s="185" t="s">
        <v>129</v>
      </c>
      <c r="L132" s="23"/>
      <c r="M132" s="190"/>
      <c r="N132" s="191" t="s">
        <v>40</v>
      </c>
      <c r="O132" s="60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94" t="s">
        <v>130</v>
      </c>
      <c r="AT132" s="194" t="s">
        <v>125</v>
      </c>
      <c r="AU132" s="194" t="s">
        <v>85</v>
      </c>
      <c r="AY132" s="3" t="s">
        <v>123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3" t="s">
        <v>83</v>
      </c>
      <c r="BK132" s="195">
        <f>ROUND(I132*H132,2)</f>
        <v>0</v>
      </c>
      <c r="BL132" s="3" t="s">
        <v>130</v>
      </c>
      <c r="BM132" s="194" t="s">
        <v>215</v>
      </c>
    </row>
    <row r="133" spans="2:51" s="212" customFormat="1" ht="12.8">
      <c r="B133" s="213"/>
      <c r="D133" s="198" t="s">
        <v>132</v>
      </c>
      <c r="E133" s="214"/>
      <c r="F133" s="215" t="s">
        <v>216</v>
      </c>
      <c r="H133" s="214"/>
      <c r="I133" s="216"/>
      <c r="L133" s="213"/>
      <c r="M133" s="217"/>
      <c r="N133" s="218"/>
      <c r="O133" s="218"/>
      <c r="P133" s="218"/>
      <c r="Q133" s="218"/>
      <c r="R133" s="218"/>
      <c r="S133" s="218"/>
      <c r="T133" s="219"/>
      <c r="AT133" s="214" t="s">
        <v>132</v>
      </c>
      <c r="AU133" s="214" t="s">
        <v>85</v>
      </c>
      <c r="AV133" s="212" t="s">
        <v>83</v>
      </c>
      <c r="AW133" s="212" t="s">
        <v>31</v>
      </c>
      <c r="AX133" s="212" t="s">
        <v>75</v>
      </c>
      <c r="AY133" s="214" t="s">
        <v>123</v>
      </c>
    </row>
    <row r="134" spans="2:51" s="196" customFormat="1" ht="12.8">
      <c r="B134" s="197"/>
      <c r="D134" s="198" t="s">
        <v>132</v>
      </c>
      <c r="E134" s="199"/>
      <c r="F134" s="200" t="s">
        <v>217</v>
      </c>
      <c r="H134" s="201">
        <v>1.84</v>
      </c>
      <c r="I134" s="202"/>
      <c r="L134" s="197"/>
      <c r="M134" s="203"/>
      <c r="N134" s="204"/>
      <c r="O134" s="204"/>
      <c r="P134" s="204"/>
      <c r="Q134" s="204"/>
      <c r="R134" s="204"/>
      <c r="S134" s="204"/>
      <c r="T134" s="205"/>
      <c r="AT134" s="199" t="s">
        <v>132</v>
      </c>
      <c r="AU134" s="199" t="s">
        <v>85</v>
      </c>
      <c r="AV134" s="196" t="s">
        <v>85</v>
      </c>
      <c r="AW134" s="196" t="s">
        <v>31</v>
      </c>
      <c r="AX134" s="196" t="s">
        <v>83</v>
      </c>
      <c r="AY134" s="199" t="s">
        <v>123</v>
      </c>
    </row>
    <row r="135" spans="1:65" s="27" customFormat="1" ht="48" customHeight="1">
      <c r="A135" s="22"/>
      <c r="B135" s="182"/>
      <c r="C135" s="183" t="s">
        <v>148</v>
      </c>
      <c r="D135" s="183" t="s">
        <v>125</v>
      </c>
      <c r="E135" s="184" t="s">
        <v>218</v>
      </c>
      <c r="F135" s="185" t="s">
        <v>219</v>
      </c>
      <c r="G135" s="186" t="s">
        <v>199</v>
      </c>
      <c r="H135" s="187">
        <v>659</v>
      </c>
      <c r="I135" s="188"/>
      <c r="J135" s="189">
        <f>ROUND(I135*H135,2)</f>
        <v>0</v>
      </c>
      <c r="K135" s="185" t="s">
        <v>129</v>
      </c>
      <c r="L135" s="23"/>
      <c r="M135" s="190"/>
      <c r="N135" s="191" t="s">
        <v>40</v>
      </c>
      <c r="O135" s="60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94" t="s">
        <v>130</v>
      </c>
      <c r="AT135" s="194" t="s">
        <v>125</v>
      </c>
      <c r="AU135" s="194" t="s">
        <v>85</v>
      </c>
      <c r="AY135" s="3" t="s">
        <v>123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3" t="s">
        <v>83</v>
      </c>
      <c r="BK135" s="195">
        <f>ROUND(I135*H135,2)</f>
        <v>0</v>
      </c>
      <c r="BL135" s="3" t="s">
        <v>130</v>
      </c>
      <c r="BM135" s="194" t="s">
        <v>220</v>
      </c>
    </row>
    <row r="136" spans="2:51" s="212" customFormat="1" ht="12.8">
      <c r="B136" s="213"/>
      <c r="D136" s="198" t="s">
        <v>132</v>
      </c>
      <c r="E136" s="214"/>
      <c r="F136" s="215" t="s">
        <v>221</v>
      </c>
      <c r="H136" s="214"/>
      <c r="I136" s="216"/>
      <c r="L136" s="213"/>
      <c r="M136" s="217"/>
      <c r="N136" s="218"/>
      <c r="O136" s="218"/>
      <c r="P136" s="218"/>
      <c r="Q136" s="218"/>
      <c r="R136" s="218"/>
      <c r="S136" s="218"/>
      <c r="T136" s="219"/>
      <c r="AT136" s="214" t="s">
        <v>132</v>
      </c>
      <c r="AU136" s="214" t="s">
        <v>85</v>
      </c>
      <c r="AV136" s="212" t="s">
        <v>83</v>
      </c>
      <c r="AW136" s="212" t="s">
        <v>31</v>
      </c>
      <c r="AX136" s="212" t="s">
        <v>75</v>
      </c>
      <c r="AY136" s="214" t="s">
        <v>123</v>
      </c>
    </row>
    <row r="137" spans="2:51" s="196" customFormat="1" ht="12.8">
      <c r="B137" s="197"/>
      <c r="D137" s="198" t="s">
        <v>132</v>
      </c>
      <c r="E137" s="199"/>
      <c r="F137" s="200" t="s">
        <v>207</v>
      </c>
      <c r="H137" s="201">
        <v>659</v>
      </c>
      <c r="I137" s="202"/>
      <c r="L137" s="197"/>
      <c r="M137" s="203"/>
      <c r="N137" s="204"/>
      <c r="O137" s="204"/>
      <c r="P137" s="204"/>
      <c r="Q137" s="204"/>
      <c r="R137" s="204"/>
      <c r="S137" s="204"/>
      <c r="T137" s="205"/>
      <c r="AT137" s="199" t="s">
        <v>132</v>
      </c>
      <c r="AU137" s="199" t="s">
        <v>85</v>
      </c>
      <c r="AV137" s="196" t="s">
        <v>85</v>
      </c>
      <c r="AW137" s="196" t="s">
        <v>31</v>
      </c>
      <c r="AX137" s="196" t="s">
        <v>83</v>
      </c>
      <c r="AY137" s="199" t="s">
        <v>123</v>
      </c>
    </row>
    <row r="138" spans="1:65" s="27" customFormat="1" ht="36" customHeight="1">
      <c r="A138" s="22"/>
      <c r="B138" s="182"/>
      <c r="C138" s="183" t="s">
        <v>152</v>
      </c>
      <c r="D138" s="183" t="s">
        <v>125</v>
      </c>
      <c r="E138" s="184" t="s">
        <v>222</v>
      </c>
      <c r="F138" s="185" t="s">
        <v>223</v>
      </c>
      <c r="G138" s="186" t="s">
        <v>199</v>
      </c>
      <c r="H138" s="187">
        <v>264.3</v>
      </c>
      <c r="I138" s="188"/>
      <c r="J138" s="189">
        <f>ROUND(I138*H138,2)</f>
        <v>0</v>
      </c>
      <c r="K138" s="185" t="s">
        <v>129</v>
      </c>
      <c r="L138" s="23"/>
      <c r="M138" s="190"/>
      <c r="N138" s="191" t="s">
        <v>40</v>
      </c>
      <c r="O138" s="60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94" t="s">
        <v>130</v>
      </c>
      <c r="AT138" s="194" t="s">
        <v>125</v>
      </c>
      <c r="AU138" s="194" t="s">
        <v>85</v>
      </c>
      <c r="AY138" s="3" t="s">
        <v>123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3" t="s">
        <v>83</v>
      </c>
      <c r="BK138" s="195">
        <f>ROUND(I138*H138,2)</f>
        <v>0</v>
      </c>
      <c r="BL138" s="3" t="s">
        <v>130</v>
      </c>
      <c r="BM138" s="194" t="s">
        <v>224</v>
      </c>
    </row>
    <row r="139" spans="2:51" s="212" customFormat="1" ht="12.8">
      <c r="B139" s="213"/>
      <c r="D139" s="198" t="s">
        <v>132</v>
      </c>
      <c r="E139" s="214"/>
      <c r="F139" s="215" t="s">
        <v>225</v>
      </c>
      <c r="H139" s="214"/>
      <c r="I139" s="216"/>
      <c r="L139" s="213"/>
      <c r="M139" s="217"/>
      <c r="N139" s="218"/>
      <c r="O139" s="218"/>
      <c r="P139" s="218"/>
      <c r="Q139" s="218"/>
      <c r="R139" s="218"/>
      <c r="S139" s="218"/>
      <c r="T139" s="219"/>
      <c r="AT139" s="214" t="s">
        <v>132</v>
      </c>
      <c r="AU139" s="214" t="s">
        <v>85</v>
      </c>
      <c r="AV139" s="212" t="s">
        <v>83</v>
      </c>
      <c r="AW139" s="212" t="s">
        <v>31</v>
      </c>
      <c r="AX139" s="212" t="s">
        <v>75</v>
      </c>
      <c r="AY139" s="214" t="s">
        <v>123</v>
      </c>
    </row>
    <row r="140" spans="2:51" s="212" customFormat="1" ht="12.8">
      <c r="B140" s="213"/>
      <c r="D140" s="198" t="s">
        <v>132</v>
      </c>
      <c r="E140" s="214"/>
      <c r="F140" s="215" t="s">
        <v>226</v>
      </c>
      <c r="H140" s="214"/>
      <c r="I140" s="216"/>
      <c r="L140" s="213"/>
      <c r="M140" s="217"/>
      <c r="N140" s="218"/>
      <c r="O140" s="218"/>
      <c r="P140" s="218"/>
      <c r="Q140" s="218"/>
      <c r="R140" s="218"/>
      <c r="S140" s="218"/>
      <c r="T140" s="219"/>
      <c r="AT140" s="214" t="s">
        <v>132</v>
      </c>
      <c r="AU140" s="214" t="s">
        <v>85</v>
      </c>
      <c r="AV140" s="212" t="s">
        <v>83</v>
      </c>
      <c r="AW140" s="212" t="s">
        <v>31</v>
      </c>
      <c r="AX140" s="212" t="s">
        <v>75</v>
      </c>
      <c r="AY140" s="214" t="s">
        <v>123</v>
      </c>
    </row>
    <row r="141" spans="2:51" s="212" customFormat="1" ht="12.8">
      <c r="B141" s="213"/>
      <c r="D141" s="198" t="s">
        <v>132</v>
      </c>
      <c r="E141" s="214"/>
      <c r="F141" s="215" t="s">
        <v>227</v>
      </c>
      <c r="H141" s="214"/>
      <c r="I141" s="216"/>
      <c r="L141" s="213"/>
      <c r="M141" s="217"/>
      <c r="N141" s="218"/>
      <c r="O141" s="218"/>
      <c r="P141" s="218"/>
      <c r="Q141" s="218"/>
      <c r="R141" s="218"/>
      <c r="S141" s="218"/>
      <c r="T141" s="219"/>
      <c r="AT141" s="214" t="s">
        <v>132</v>
      </c>
      <c r="AU141" s="214" t="s">
        <v>85</v>
      </c>
      <c r="AV141" s="212" t="s">
        <v>83</v>
      </c>
      <c r="AW141" s="212" t="s">
        <v>31</v>
      </c>
      <c r="AX141" s="212" t="s">
        <v>75</v>
      </c>
      <c r="AY141" s="214" t="s">
        <v>123</v>
      </c>
    </row>
    <row r="142" spans="2:51" s="196" customFormat="1" ht="12.8">
      <c r="B142" s="197"/>
      <c r="D142" s="198" t="s">
        <v>132</v>
      </c>
      <c r="E142" s="199"/>
      <c r="F142" s="200" t="s">
        <v>228</v>
      </c>
      <c r="H142" s="201">
        <v>264.3</v>
      </c>
      <c r="I142" s="202"/>
      <c r="L142" s="197"/>
      <c r="M142" s="203"/>
      <c r="N142" s="204"/>
      <c r="O142" s="204"/>
      <c r="P142" s="204"/>
      <c r="Q142" s="204"/>
      <c r="R142" s="204"/>
      <c r="S142" s="204"/>
      <c r="T142" s="205"/>
      <c r="AT142" s="199" t="s">
        <v>132</v>
      </c>
      <c r="AU142" s="199" t="s">
        <v>85</v>
      </c>
      <c r="AV142" s="196" t="s">
        <v>85</v>
      </c>
      <c r="AW142" s="196" t="s">
        <v>31</v>
      </c>
      <c r="AX142" s="196" t="s">
        <v>83</v>
      </c>
      <c r="AY142" s="199" t="s">
        <v>123</v>
      </c>
    </row>
    <row r="143" spans="1:65" s="27" customFormat="1" ht="60" customHeight="1">
      <c r="A143" s="22"/>
      <c r="B143" s="182"/>
      <c r="C143" s="183" t="s">
        <v>156</v>
      </c>
      <c r="D143" s="183" t="s">
        <v>125</v>
      </c>
      <c r="E143" s="184" t="s">
        <v>229</v>
      </c>
      <c r="F143" s="185" t="s">
        <v>230</v>
      </c>
      <c r="G143" s="186" t="s">
        <v>199</v>
      </c>
      <c r="H143" s="187">
        <v>177.95</v>
      </c>
      <c r="I143" s="188"/>
      <c r="J143" s="189">
        <f>ROUND(I143*H143,2)</f>
        <v>0</v>
      </c>
      <c r="K143" s="185" t="s">
        <v>129</v>
      </c>
      <c r="L143" s="23"/>
      <c r="M143" s="190"/>
      <c r="N143" s="191" t="s">
        <v>40</v>
      </c>
      <c r="O143" s="60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94" t="s">
        <v>130</v>
      </c>
      <c r="AT143" s="194" t="s">
        <v>125</v>
      </c>
      <c r="AU143" s="194" t="s">
        <v>85</v>
      </c>
      <c r="AY143" s="3" t="s">
        <v>123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3" t="s">
        <v>83</v>
      </c>
      <c r="BK143" s="195">
        <f>ROUND(I143*H143,2)</f>
        <v>0</v>
      </c>
      <c r="BL143" s="3" t="s">
        <v>130</v>
      </c>
      <c r="BM143" s="194" t="s">
        <v>231</v>
      </c>
    </row>
    <row r="144" spans="2:51" s="212" customFormat="1" ht="12.8">
      <c r="B144" s="213"/>
      <c r="D144" s="198" t="s">
        <v>132</v>
      </c>
      <c r="E144" s="214"/>
      <c r="F144" s="215" t="s">
        <v>232</v>
      </c>
      <c r="H144" s="214"/>
      <c r="I144" s="216"/>
      <c r="L144" s="213"/>
      <c r="M144" s="217"/>
      <c r="N144" s="218"/>
      <c r="O144" s="218"/>
      <c r="P144" s="218"/>
      <c r="Q144" s="218"/>
      <c r="R144" s="218"/>
      <c r="S144" s="218"/>
      <c r="T144" s="219"/>
      <c r="AT144" s="214" t="s">
        <v>132</v>
      </c>
      <c r="AU144" s="214" t="s">
        <v>85</v>
      </c>
      <c r="AV144" s="212" t="s">
        <v>83</v>
      </c>
      <c r="AW144" s="212" t="s">
        <v>31</v>
      </c>
      <c r="AX144" s="212" t="s">
        <v>75</v>
      </c>
      <c r="AY144" s="214" t="s">
        <v>123</v>
      </c>
    </row>
    <row r="145" spans="2:51" s="196" customFormat="1" ht="12.8">
      <c r="B145" s="197"/>
      <c r="D145" s="198" t="s">
        <v>132</v>
      </c>
      <c r="E145" s="199"/>
      <c r="F145" s="200" t="s">
        <v>233</v>
      </c>
      <c r="H145" s="201">
        <v>78.25</v>
      </c>
      <c r="I145" s="202"/>
      <c r="L145" s="197"/>
      <c r="M145" s="203"/>
      <c r="N145" s="204"/>
      <c r="O145" s="204"/>
      <c r="P145" s="204"/>
      <c r="Q145" s="204"/>
      <c r="R145" s="204"/>
      <c r="S145" s="204"/>
      <c r="T145" s="205"/>
      <c r="AT145" s="199" t="s">
        <v>132</v>
      </c>
      <c r="AU145" s="199" t="s">
        <v>85</v>
      </c>
      <c r="AV145" s="196" t="s">
        <v>85</v>
      </c>
      <c r="AW145" s="196" t="s">
        <v>31</v>
      </c>
      <c r="AX145" s="196" t="s">
        <v>75</v>
      </c>
      <c r="AY145" s="199" t="s">
        <v>123</v>
      </c>
    </row>
    <row r="146" spans="2:51" s="196" customFormat="1" ht="20.85" customHeight="1">
      <c r="B146" s="197"/>
      <c r="D146" s="198" t="s">
        <v>132</v>
      </c>
      <c r="E146" s="199"/>
      <c r="F146" s="200" t="s">
        <v>234</v>
      </c>
      <c r="H146" s="201">
        <v>-7.3</v>
      </c>
      <c r="I146" s="202"/>
      <c r="L146" s="197"/>
      <c r="M146" s="203"/>
      <c r="N146" s="204"/>
      <c r="O146" s="204"/>
      <c r="P146" s="204"/>
      <c r="Q146" s="204"/>
      <c r="R146" s="204"/>
      <c r="S146" s="204"/>
      <c r="T146" s="205"/>
      <c r="AT146" s="199" t="s">
        <v>132</v>
      </c>
      <c r="AU146" s="199" t="s">
        <v>85</v>
      </c>
      <c r="AV146" s="196" t="s">
        <v>85</v>
      </c>
      <c r="AW146" s="196" t="s">
        <v>31</v>
      </c>
      <c r="AX146" s="196" t="s">
        <v>75</v>
      </c>
      <c r="AY146" s="199" t="s">
        <v>123</v>
      </c>
    </row>
    <row r="147" spans="2:51" s="196" customFormat="1" ht="12.8">
      <c r="B147" s="197"/>
      <c r="D147" s="198" t="s">
        <v>132</v>
      </c>
      <c r="E147" s="199"/>
      <c r="F147" s="200" t="s">
        <v>235</v>
      </c>
      <c r="H147" s="201">
        <v>107</v>
      </c>
      <c r="I147" s="202"/>
      <c r="L147" s="197"/>
      <c r="M147" s="203"/>
      <c r="N147" s="204"/>
      <c r="O147" s="204"/>
      <c r="P147" s="204"/>
      <c r="Q147" s="204"/>
      <c r="R147" s="204"/>
      <c r="S147" s="204"/>
      <c r="T147" s="205"/>
      <c r="AT147" s="199" t="s">
        <v>132</v>
      </c>
      <c r="AU147" s="199" t="s">
        <v>85</v>
      </c>
      <c r="AV147" s="196" t="s">
        <v>85</v>
      </c>
      <c r="AW147" s="196" t="s">
        <v>31</v>
      </c>
      <c r="AX147" s="196" t="s">
        <v>75</v>
      </c>
      <c r="AY147" s="199" t="s">
        <v>123</v>
      </c>
    </row>
    <row r="148" spans="2:51" s="220" customFormat="1" ht="12.8">
      <c r="B148" s="221"/>
      <c r="D148" s="198" t="s">
        <v>132</v>
      </c>
      <c r="E148" s="222"/>
      <c r="F148" s="223" t="s">
        <v>236</v>
      </c>
      <c r="H148" s="224">
        <v>177.95</v>
      </c>
      <c r="I148" s="225"/>
      <c r="L148" s="221"/>
      <c r="M148" s="226"/>
      <c r="N148" s="227"/>
      <c r="O148" s="227"/>
      <c r="P148" s="227"/>
      <c r="Q148" s="227"/>
      <c r="R148" s="227"/>
      <c r="S148" s="227"/>
      <c r="T148" s="228"/>
      <c r="AT148" s="222" t="s">
        <v>132</v>
      </c>
      <c r="AU148" s="222" t="s">
        <v>85</v>
      </c>
      <c r="AV148" s="220" t="s">
        <v>130</v>
      </c>
      <c r="AW148" s="220" t="s">
        <v>31</v>
      </c>
      <c r="AX148" s="220" t="s">
        <v>83</v>
      </c>
      <c r="AY148" s="222" t="s">
        <v>123</v>
      </c>
    </row>
    <row r="149" spans="1:65" s="27" customFormat="1" ht="36" customHeight="1">
      <c r="A149" s="22"/>
      <c r="B149" s="182"/>
      <c r="C149" s="183" t="s">
        <v>160</v>
      </c>
      <c r="D149" s="183" t="s">
        <v>125</v>
      </c>
      <c r="E149" s="184" t="s">
        <v>237</v>
      </c>
      <c r="F149" s="185" t="s">
        <v>238</v>
      </c>
      <c r="G149" s="186" t="s">
        <v>199</v>
      </c>
      <c r="H149" s="187">
        <v>528.55</v>
      </c>
      <c r="I149" s="188"/>
      <c r="J149" s="189">
        <f>ROUND(I149*H149,2)</f>
        <v>0</v>
      </c>
      <c r="K149" s="185" t="s">
        <v>129</v>
      </c>
      <c r="L149" s="23"/>
      <c r="M149" s="190"/>
      <c r="N149" s="191" t="s">
        <v>40</v>
      </c>
      <c r="O149" s="60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94" t="s">
        <v>130</v>
      </c>
      <c r="AT149" s="194" t="s">
        <v>125</v>
      </c>
      <c r="AU149" s="194" t="s">
        <v>85</v>
      </c>
      <c r="AY149" s="3" t="s">
        <v>123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3" t="s">
        <v>83</v>
      </c>
      <c r="BK149" s="195">
        <f>ROUND(I149*H149,2)</f>
        <v>0</v>
      </c>
      <c r="BL149" s="3" t="s">
        <v>130</v>
      </c>
      <c r="BM149" s="194" t="s">
        <v>239</v>
      </c>
    </row>
    <row r="150" spans="2:51" s="212" customFormat="1" ht="12.8">
      <c r="B150" s="213"/>
      <c r="D150" s="198" t="s">
        <v>132</v>
      </c>
      <c r="E150" s="214"/>
      <c r="F150" s="215" t="s">
        <v>240</v>
      </c>
      <c r="H150" s="214"/>
      <c r="I150" s="216"/>
      <c r="L150" s="213"/>
      <c r="M150" s="217"/>
      <c r="N150" s="218"/>
      <c r="O150" s="218"/>
      <c r="P150" s="218"/>
      <c r="Q150" s="218"/>
      <c r="R150" s="218"/>
      <c r="S150" s="218"/>
      <c r="T150" s="219"/>
      <c r="AT150" s="214" t="s">
        <v>132</v>
      </c>
      <c r="AU150" s="214" t="s">
        <v>85</v>
      </c>
      <c r="AV150" s="212" t="s">
        <v>83</v>
      </c>
      <c r="AW150" s="212" t="s">
        <v>31</v>
      </c>
      <c r="AX150" s="212" t="s">
        <v>75</v>
      </c>
      <c r="AY150" s="214" t="s">
        <v>123</v>
      </c>
    </row>
    <row r="151" spans="2:51" s="196" customFormat="1" ht="12.8">
      <c r="B151" s="197"/>
      <c r="D151" s="198" t="s">
        <v>132</v>
      </c>
      <c r="E151" s="199"/>
      <c r="F151" s="200" t="s">
        <v>241</v>
      </c>
      <c r="H151" s="201">
        <v>528.55</v>
      </c>
      <c r="I151" s="202"/>
      <c r="L151" s="197"/>
      <c r="M151" s="203"/>
      <c r="N151" s="204"/>
      <c r="O151" s="204"/>
      <c r="P151" s="204"/>
      <c r="Q151" s="204"/>
      <c r="R151" s="204"/>
      <c r="S151" s="204"/>
      <c r="T151" s="205"/>
      <c r="AT151" s="199" t="s">
        <v>132</v>
      </c>
      <c r="AU151" s="199" t="s">
        <v>85</v>
      </c>
      <c r="AV151" s="196" t="s">
        <v>85</v>
      </c>
      <c r="AW151" s="196" t="s">
        <v>31</v>
      </c>
      <c r="AX151" s="196" t="s">
        <v>75</v>
      </c>
      <c r="AY151" s="199" t="s">
        <v>123</v>
      </c>
    </row>
    <row r="152" spans="2:51" s="220" customFormat="1" ht="12.8">
      <c r="B152" s="221"/>
      <c r="D152" s="198" t="s">
        <v>132</v>
      </c>
      <c r="E152" s="222"/>
      <c r="F152" s="223" t="s">
        <v>236</v>
      </c>
      <c r="H152" s="224">
        <v>528.55</v>
      </c>
      <c r="I152" s="225"/>
      <c r="L152" s="221"/>
      <c r="M152" s="226"/>
      <c r="N152" s="227"/>
      <c r="O152" s="227"/>
      <c r="P152" s="227"/>
      <c r="Q152" s="227"/>
      <c r="R152" s="227"/>
      <c r="S152" s="227"/>
      <c r="T152" s="228"/>
      <c r="AT152" s="222" t="s">
        <v>132</v>
      </c>
      <c r="AU152" s="222" t="s">
        <v>85</v>
      </c>
      <c r="AV152" s="220" t="s">
        <v>130</v>
      </c>
      <c r="AW152" s="220" t="s">
        <v>31</v>
      </c>
      <c r="AX152" s="220" t="s">
        <v>83</v>
      </c>
      <c r="AY152" s="222" t="s">
        <v>123</v>
      </c>
    </row>
    <row r="153" spans="1:65" s="27" customFormat="1" ht="36" customHeight="1">
      <c r="A153" s="22"/>
      <c r="B153" s="182"/>
      <c r="C153" s="183" t="s">
        <v>164</v>
      </c>
      <c r="D153" s="183" t="s">
        <v>125</v>
      </c>
      <c r="E153" s="184" t="s">
        <v>242</v>
      </c>
      <c r="F153" s="185" t="s">
        <v>243</v>
      </c>
      <c r="G153" s="186" t="s">
        <v>136</v>
      </c>
      <c r="H153" s="187">
        <v>200</v>
      </c>
      <c r="I153" s="188"/>
      <c r="J153" s="189">
        <f>ROUND(I153*H153,2)</f>
        <v>0</v>
      </c>
      <c r="K153" s="185" t="s">
        <v>129</v>
      </c>
      <c r="L153" s="23"/>
      <c r="M153" s="190"/>
      <c r="N153" s="191" t="s">
        <v>40</v>
      </c>
      <c r="O153" s="60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94" t="s">
        <v>130</v>
      </c>
      <c r="AT153" s="194" t="s">
        <v>125</v>
      </c>
      <c r="AU153" s="194" t="s">
        <v>85</v>
      </c>
      <c r="AY153" s="3" t="s">
        <v>123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3" t="s">
        <v>83</v>
      </c>
      <c r="BK153" s="195">
        <f>ROUND(I153*H153,2)</f>
        <v>0</v>
      </c>
      <c r="BL153" s="3" t="s">
        <v>130</v>
      </c>
      <c r="BM153" s="194" t="s">
        <v>244</v>
      </c>
    </row>
    <row r="154" spans="2:51" s="212" customFormat="1" ht="12.8">
      <c r="B154" s="213"/>
      <c r="D154" s="198" t="s">
        <v>132</v>
      </c>
      <c r="E154" s="214"/>
      <c r="F154" s="215" t="s">
        <v>201</v>
      </c>
      <c r="H154" s="214"/>
      <c r="I154" s="216"/>
      <c r="L154" s="213"/>
      <c r="M154" s="217"/>
      <c r="N154" s="218"/>
      <c r="O154" s="218"/>
      <c r="P154" s="218"/>
      <c r="Q154" s="218"/>
      <c r="R154" s="218"/>
      <c r="S154" s="218"/>
      <c r="T154" s="219"/>
      <c r="AT154" s="214" t="s">
        <v>132</v>
      </c>
      <c r="AU154" s="214" t="s">
        <v>85</v>
      </c>
      <c r="AV154" s="212" t="s">
        <v>83</v>
      </c>
      <c r="AW154" s="212" t="s">
        <v>31</v>
      </c>
      <c r="AX154" s="212" t="s">
        <v>75</v>
      </c>
      <c r="AY154" s="214" t="s">
        <v>123</v>
      </c>
    </row>
    <row r="155" spans="2:51" s="196" customFormat="1" ht="12.8">
      <c r="B155" s="197"/>
      <c r="D155" s="198" t="s">
        <v>132</v>
      </c>
      <c r="E155" s="199"/>
      <c r="F155" s="200" t="s">
        <v>245</v>
      </c>
      <c r="H155" s="201">
        <v>200</v>
      </c>
      <c r="I155" s="202"/>
      <c r="L155" s="197"/>
      <c r="M155" s="203"/>
      <c r="N155" s="204"/>
      <c r="O155" s="204"/>
      <c r="P155" s="204"/>
      <c r="Q155" s="204"/>
      <c r="R155" s="204"/>
      <c r="S155" s="204"/>
      <c r="T155" s="205"/>
      <c r="AT155" s="199" t="s">
        <v>132</v>
      </c>
      <c r="AU155" s="199" t="s">
        <v>85</v>
      </c>
      <c r="AV155" s="196" t="s">
        <v>85</v>
      </c>
      <c r="AW155" s="196" t="s">
        <v>31</v>
      </c>
      <c r="AX155" s="196" t="s">
        <v>83</v>
      </c>
      <c r="AY155" s="199" t="s">
        <v>123</v>
      </c>
    </row>
    <row r="156" spans="1:65" s="27" customFormat="1" ht="36" customHeight="1">
      <c r="A156" s="22"/>
      <c r="B156" s="182"/>
      <c r="C156" s="183" t="s">
        <v>144</v>
      </c>
      <c r="D156" s="183" t="s">
        <v>125</v>
      </c>
      <c r="E156" s="184" t="s">
        <v>246</v>
      </c>
      <c r="F156" s="185" t="s">
        <v>247</v>
      </c>
      <c r="G156" s="186" t="s">
        <v>136</v>
      </c>
      <c r="H156" s="187">
        <v>961</v>
      </c>
      <c r="I156" s="188"/>
      <c r="J156" s="189">
        <f>ROUND(I156*H156,2)</f>
        <v>0</v>
      </c>
      <c r="K156" s="185" t="s">
        <v>129</v>
      </c>
      <c r="L156" s="23"/>
      <c r="M156" s="190"/>
      <c r="N156" s="191" t="s">
        <v>40</v>
      </c>
      <c r="O156" s="60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94" t="s">
        <v>130</v>
      </c>
      <c r="AT156" s="194" t="s">
        <v>125</v>
      </c>
      <c r="AU156" s="194" t="s">
        <v>85</v>
      </c>
      <c r="AY156" s="3" t="s">
        <v>123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3" t="s">
        <v>83</v>
      </c>
      <c r="BK156" s="195">
        <f>ROUND(I156*H156,2)</f>
        <v>0</v>
      </c>
      <c r="BL156" s="3" t="s">
        <v>130</v>
      </c>
      <c r="BM156" s="194" t="s">
        <v>248</v>
      </c>
    </row>
    <row r="157" spans="2:51" s="212" customFormat="1" ht="12.8">
      <c r="B157" s="213"/>
      <c r="D157" s="198" t="s">
        <v>132</v>
      </c>
      <c r="E157" s="214"/>
      <c r="F157" s="215" t="s">
        <v>201</v>
      </c>
      <c r="H157" s="214"/>
      <c r="I157" s="216"/>
      <c r="L157" s="213"/>
      <c r="M157" s="217"/>
      <c r="N157" s="218"/>
      <c r="O157" s="218"/>
      <c r="P157" s="218"/>
      <c r="Q157" s="218"/>
      <c r="R157" s="218"/>
      <c r="S157" s="218"/>
      <c r="T157" s="219"/>
      <c r="AT157" s="214" t="s">
        <v>132</v>
      </c>
      <c r="AU157" s="214" t="s">
        <v>85</v>
      </c>
      <c r="AV157" s="212" t="s">
        <v>83</v>
      </c>
      <c r="AW157" s="212" t="s">
        <v>31</v>
      </c>
      <c r="AX157" s="212" t="s">
        <v>75</v>
      </c>
      <c r="AY157" s="214" t="s">
        <v>123</v>
      </c>
    </row>
    <row r="158" spans="2:51" s="196" customFormat="1" ht="12.8">
      <c r="B158" s="197"/>
      <c r="D158" s="198" t="s">
        <v>132</v>
      </c>
      <c r="E158" s="199"/>
      <c r="F158" s="200" t="s">
        <v>249</v>
      </c>
      <c r="H158" s="201">
        <v>961</v>
      </c>
      <c r="I158" s="202"/>
      <c r="L158" s="197"/>
      <c r="M158" s="203"/>
      <c r="N158" s="204"/>
      <c r="O158" s="204"/>
      <c r="P158" s="204"/>
      <c r="Q158" s="204"/>
      <c r="R158" s="204"/>
      <c r="S158" s="204"/>
      <c r="T158" s="205"/>
      <c r="AT158" s="199" t="s">
        <v>132</v>
      </c>
      <c r="AU158" s="199" t="s">
        <v>85</v>
      </c>
      <c r="AV158" s="196" t="s">
        <v>85</v>
      </c>
      <c r="AW158" s="196" t="s">
        <v>31</v>
      </c>
      <c r="AX158" s="196" t="s">
        <v>83</v>
      </c>
      <c r="AY158" s="199" t="s">
        <v>123</v>
      </c>
    </row>
    <row r="159" spans="1:65" s="27" customFormat="1" ht="24" customHeight="1">
      <c r="A159" s="22"/>
      <c r="B159" s="182"/>
      <c r="C159" s="183" t="s">
        <v>171</v>
      </c>
      <c r="D159" s="183" t="s">
        <v>125</v>
      </c>
      <c r="E159" s="184" t="s">
        <v>250</v>
      </c>
      <c r="F159" s="185" t="s">
        <v>251</v>
      </c>
      <c r="G159" s="186" t="s">
        <v>136</v>
      </c>
      <c r="H159" s="187">
        <v>277</v>
      </c>
      <c r="I159" s="188"/>
      <c r="J159" s="189">
        <f>ROUND(I159*H159,2)</f>
        <v>0</v>
      </c>
      <c r="K159" s="185" t="s">
        <v>129</v>
      </c>
      <c r="L159" s="23"/>
      <c r="M159" s="190"/>
      <c r="N159" s="191" t="s">
        <v>40</v>
      </c>
      <c r="O159" s="60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94" t="s">
        <v>130</v>
      </c>
      <c r="AT159" s="194" t="s">
        <v>125</v>
      </c>
      <c r="AU159" s="194" t="s">
        <v>85</v>
      </c>
      <c r="AY159" s="3" t="s">
        <v>123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3" t="s">
        <v>83</v>
      </c>
      <c r="BK159" s="195">
        <f>ROUND(I159*H159,2)</f>
        <v>0</v>
      </c>
      <c r="BL159" s="3" t="s">
        <v>130</v>
      </c>
      <c r="BM159" s="194" t="s">
        <v>252</v>
      </c>
    </row>
    <row r="160" spans="2:51" s="212" customFormat="1" ht="12.8">
      <c r="B160" s="213"/>
      <c r="D160" s="198" t="s">
        <v>132</v>
      </c>
      <c r="E160" s="214"/>
      <c r="F160" s="215" t="s">
        <v>201</v>
      </c>
      <c r="H160" s="214"/>
      <c r="I160" s="216"/>
      <c r="L160" s="213"/>
      <c r="M160" s="217"/>
      <c r="N160" s="218"/>
      <c r="O160" s="218"/>
      <c r="P160" s="218"/>
      <c r="Q160" s="218"/>
      <c r="R160" s="218"/>
      <c r="S160" s="218"/>
      <c r="T160" s="219"/>
      <c r="AT160" s="214" t="s">
        <v>132</v>
      </c>
      <c r="AU160" s="214" t="s">
        <v>85</v>
      </c>
      <c r="AV160" s="212" t="s">
        <v>83</v>
      </c>
      <c r="AW160" s="212" t="s">
        <v>31</v>
      </c>
      <c r="AX160" s="212" t="s">
        <v>75</v>
      </c>
      <c r="AY160" s="214" t="s">
        <v>123</v>
      </c>
    </row>
    <row r="161" spans="2:51" s="196" customFormat="1" ht="12.8">
      <c r="B161" s="197"/>
      <c r="D161" s="198" t="s">
        <v>132</v>
      </c>
      <c r="E161" s="199"/>
      <c r="F161" s="200" t="s">
        <v>253</v>
      </c>
      <c r="H161" s="201">
        <v>277</v>
      </c>
      <c r="I161" s="202"/>
      <c r="L161" s="197"/>
      <c r="M161" s="203"/>
      <c r="N161" s="204"/>
      <c r="O161" s="204"/>
      <c r="P161" s="204"/>
      <c r="Q161" s="204"/>
      <c r="R161" s="204"/>
      <c r="S161" s="204"/>
      <c r="T161" s="205"/>
      <c r="AT161" s="199" t="s">
        <v>132</v>
      </c>
      <c r="AU161" s="199" t="s">
        <v>85</v>
      </c>
      <c r="AV161" s="196" t="s">
        <v>85</v>
      </c>
      <c r="AW161" s="196" t="s">
        <v>31</v>
      </c>
      <c r="AX161" s="196" t="s">
        <v>83</v>
      </c>
      <c r="AY161" s="199" t="s">
        <v>123</v>
      </c>
    </row>
    <row r="162" spans="1:65" s="27" customFormat="1" ht="24" customHeight="1">
      <c r="A162" s="22"/>
      <c r="B162" s="182"/>
      <c r="C162" s="183" t="s">
        <v>175</v>
      </c>
      <c r="D162" s="183" t="s">
        <v>125</v>
      </c>
      <c r="E162" s="184" t="s">
        <v>254</v>
      </c>
      <c r="F162" s="185" t="s">
        <v>255</v>
      </c>
      <c r="G162" s="186" t="s">
        <v>136</v>
      </c>
      <c r="H162" s="187">
        <v>961</v>
      </c>
      <c r="I162" s="188"/>
      <c r="J162" s="189">
        <f>ROUND(I162*H162,2)</f>
        <v>0</v>
      </c>
      <c r="K162" s="185" t="s">
        <v>129</v>
      </c>
      <c r="L162" s="23"/>
      <c r="M162" s="190"/>
      <c r="N162" s="191" t="s">
        <v>40</v>
      </c>
      <c r="O162" s="60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94" t="s">
        <v>130</v>
      </c>
      <c r="AT162" s="194" t="s">
        <v>125</v>
      </c>
      <c r="AU162" s="194" t="s">
        <v>85</v>
      </c>
      <c r="AY162" s="3" t="s">
        <v>123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3" t="s">
        <v>83</v>
      </c>
      <c r="BK162" s="195">
        <f>ROUND(I162*H162,2)</f>
        <v>0</v>
      </c>
      <c r="BL162" s="3" t="s">
        <v>130</v>
      </c>
      <c r="BM162" s="194" t="s">
        <v>256</v>
      </c>
    </row>
    <row r="163" spans="2:51" s="212" customFormat="1" ht="12.8">
      <c r="B163" s="213"/>
      <c r="D163" s="198" t="s">
        <v>132</v>
      </c>
      <c r="E163" s="214"/>
      <c r="F163" s="215" t="s">
        <v>257</v>
      </c>
      <c r="H163" s="214"/>
      <c r="I163" s="216"/>
      <c r="L163" s="213"/>
      <c r="M163" s="217"/>
      <c r="N163" s="218"/>
      <c r="O163" s="218"/>
      <c r="P163" s="218"/>
      <c r="Q163" s="218"/>
      <c r="R163" s="218"/>
      <c r="S163" s="218"/>
      <c r="T163" s="219"/>
      <c r="AT163" s="214" t="s">
        <v>132</v>
      </c>
      <c r="AU163" s="214" t="s">
        <v>85</v>
      </c>
      <c r="AV163" s="212" t="s">
        <v>83</v>
      </c>
      <c r="AW163" s="212" t="s">
        <v>31</v>
      </c>
      <c r="AX163" s="212" t="s">
        <v>75</v>
      </c>
      <c r="AY163" s="214" t="s">
        <v>123</v>
      </c>
    </row>
    <row r="164" spans="2:51" s="212" customFormat="1" ht="12.8">
      <c r="B164" s="213"/>
      <c r="D164" s="198" t="s">
        <v>132</v>
      </c>
      <c r="E164" s="214"/>
      <c r="F164" s="215" t="s">
        <v>258</v>
      </c>
      <c r="H164" s="214"/>
      <c r="I164" s="216"/>
      <c r="L164" s="213"/>
      <c r="M164" s="217"/>
      <c r="N164" s="218"/>
      <c r="O164" s="218"/>
      <c r="P164" s="218"/>
      <c r="Q164" s="218"/>
      <c r="R164" s="218"/>
      <c r="S164" s="218"/>
      <c r="T164" s="219"/>
      <c r="AT164" s="214" t="s">
        <v>132</v>
      </c>
      <c r="AU164" s="214" t="s">
        <v>85</v>
      </c>
      <c r="AV164" s="212" t="s">
        <v>83</v>
      </c>
      <c r="AW164" s="212" t="s">
        <v>31</v>
      </c>
      <c r="AX164" s="212" t="s">
        <v>75</v>
      </c>
      <c r="AY164" s="214" t="s">
        <v>123</v>
      </c>
    </row>
    <row r="165" spans="2:51" s="196" customFormat="1" ht="12.8">
      <c r="B165" s="197"/>
      <c r="D165" s="198" t="s">
        <v>132</v>
      </c>
      <c r="E165" s="199"/>
      <c r="F165" s="200" t="s">
        <v>259</v>
      </c>
      <c r="H165" s="201">
        <v>961</v>
      </c>
      <c r="I165" s="202"/>
      <c r="L165" s="197"/>
      <c r="M165" s="203"/>
      <c r="N165" s="204"/>
      <c r="O165" s="204"/>
      <c r="P165" s="204"/>
      <c r="Q165" s="204"/>
      <c r="R165" s="204"/>
      <c r="S165" s="204"/>
      <c r="T165" s="205"/>
      <c r="AT165" s="199" t="s">
        <v>132</v>
      </c>
      <c r="AU165" s="199" t="s">
        <v>85</v>
      </c>
      <c r="AV165" s="196" t="s">
        <v>85</v>
      </c>
      <c r="AW165" s="196" t="s">
        <v>31</v>
      </c>
      <c r="AX165" s="196" t="s">
        <v>83</v>
      </c>
      <c r="AY165" s="199" t="s">
        <v>123</v>
      </c>
    </row>
    <row r="166" spans="1:65" s="27" customFormat="1" ht="24" customHeight="1">
      <c r="A166" s="22"/>
      <c r="B166" s="182"/>
      <c r="C166" s="183" t="s">
        <v>182</v>
      </c>
      <c r="D166" s="183" t="s">
        <v>125</v>
      </c>
      <c r="E166" s="184" t="s">
        <v>260</v>
      </c>
      <c r="F166" s="185" t="s">
        <v>261</v>
      </c>
      <c r="G166" s="186" t="s">
        <v>136</v>
      </c>
      <c r="H166" s="187">
        <v>274</v>
      </c>
      <c r="I166" s="188"/>
      <c r="J166" s="189">
        <f>ROUND(I166*H166,2)</f>
        <v>0</v>
      </c>
      <c r="K166" s="185" t="s">
        <v>129</v>
      </c>
      <c r="L166" s="23"/>
      <c r="M166" s="190"/>
      <c r="N166" s="191" t="s">
        <v>40</v>
      </c>
      <c r="O166" s="60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94" t="s">
        <v>130</v>
      </c>
      <c r="AT166" s="194" t="s">
        <v>125</v>
      </c>
      <c r="AU166" s="194" t="s">
        <v>85</v>
      </c>
      <c r="AY166" s="3" t="s">
        <v>123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3" t="s">
        <v>83</v>
      </c>
      <c r="BK166" s="195">
        <f>ROUND(I166*H166,2)</f>
        <v>0</v>
      </c>
      <c r="BL166" s="3" t="s">
        <v>130</v>
      </c>
      <c r="BM166" s="194" t="s">
        <v>262</v>
      </c>
    </row>
    <row r="167" spans="2:51" s="212" customFormat="1" ht="12.8">
      <c r="B167" s="213"/>
      <c r="D167" s="198" t="s">
        <v>132</v>
      </c>
      <c r="E167" s="214"/>
      <c r="F167" s="215" t="s">
        <v>263</v>
      </c>
      <c r="H167" s="214"/>
      <c r="I167" s="216"/>
      <c r="L167" s="213"/>
      <c r="M167" s="217"/>
      <c r="N167" s="218"/>
      <c r="O167" s="218"/>
      <c r="P167" s="218"/>
      <c r="Q167" s="218"/>
      <c r="R167" s="218"/>
      <c r="S167" s="218"/>
      <c r="T167" s="219"/>
      <c r="AT167" s="214" t="s">
        <v>132</v>
      </c>
      <c r="AU167" s="214" t="s">
        <v>85</v>
      </c>
      <c r="AV167" s="212" t="s">
        <v>83</v>
      </c>
      <c r="AW167" s="212" t="s">
        <v>31</v>
      </c>
      <c r="AX167" s="212" t="s">
        <v>75</v>
      </c>
      <c r="AY167" s="214" t="s">
        <v>123</v>
      </c>
    </row>
    <row r="168" spans="2:51" s="196" customFormat="1" ht="12.8">
      <c r="B168" s="197"/>
      <c r="D168" s="198" t="s">
        <v>132</v>
      </c>
      <c r="E168" s="199"/>
      <c r="F168" s="200" t="s">
        <v>264</v>
      </c>
      <c r="H168" s="201">
        <v>274</v>
      </c>
      <c r="I168" s="202"/>
      <c r="L168" s="197"/>
      <c r="M168" s="203"/>
      <c r="N168" s="204"/>
      <c r="O168" s="204"/>
      <c r="P168" s="204"/>
      <c r="Q168" s="204"/>
      <c r="R168" s="204"/>
      <c r="S168" s="204"/>
      <c r="T168" s="205"/>
      <c r="AT168" s="199" t="s">
        <v>132</v>
      </c>
      <c r="AU168" s="199" t="s">
        <v>85</v>
      </c>
      <c r="AV168" s="196" t="s">
        <v>85</v>
      </c>
      <c r="AW168" s="196" t="s">
        <v>31</v>
      </c>
      <c r="AX168" s="196" t="s">
        <v>83</v>
      </c>
      <c r="AY168" s="199" t="s">
        <v>123</v>
      </c>
    </row>
    <row r="169" spans="1:65" s="27" customFormat="1" ht="36" customHeight="1">
      <c r="A169" s="22"/>
      <c r="B169" s="182"/>
      <c r="C169" s="183" t="s">
        <v>188</v>
      </c>
      <c r="D169" s="183" t="s">
        <v>125</v>
      </c>
      <c r="E169" s="184" t="s">
        <v>265</v>
      </c>
      <c r="F169" s="185" t="s">
        <v>266</v>
      </c>
      <c r="G169" s="186" t="s">
        <v>136</v>
      </c>
      <c r="H169" s="187">
        <v>1161</v>
      </c>
      <c r="I169" s="188"/>
      <c r="J169" s="189">
        <f>ROUND(I169*H169,2)</f>
        <v>0</v>
      </c>
      <c r="K169" s="185" t="s">
        <v>129</v>
      </c>
      <c r="L169" s="23"/>
      <c r="M169" s="190"/>
      <c r="N169" s="191" t="s">
        <v>40</v>
      </c>
      <c r="O169" s="60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R169" s="194" t="s">
        <v>130</v>
      </c>
      <c r="AT169" s="194" t="s">
        <v>125</v>
      </c>
      <c r="AU169" s="194" t="s">
        <v>85</v>
      </c>
      <c r="AY169" s="3" t="s">
        <v>123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3" t="s">
        <v>83</v>
      </c>
      <c r="BK169" s="195">
        <f>ROUND(I169*H169,2)</f>
        <v>0</v>
      </c>
      <c r="BL169" s="3" t="s">
        <v>130</v>
      </c>
      <c r="BM169" s="194" t="s">
        <v>267</v>
      </c>
    </row>
    <row r="170" spans="2:51" s="212" customFormat="1" ht="12.8">
      <c r="B170" s="213"/>
      <c r="D170" s="198" t="s">
        <v>132</v>
      </c>
      <c r="E170" s="214"/>
      <c r="F170" s="215" t="s">
        <v>201</v>
      </c>
      <c r="H170" s="214"/>
      <c r="I170" s="216"/>
      <c r="L170" s="213"/>
      <c r="M170" s="217"/>
      <c r="N170" s="218"/>
      <c r="O170" s="218"/>
      <c r="P170" s="218"/>
      <c r="Q170" s="218"/>
      <c r="R170" s="218"/>
      <c r="S170" s="218"/>
      <c r="T170" s="219"/>
      <c r="AT170" s="214" t="s">
        <v>132</v>
      </c>
      <c r="AU170" s="214" t="s">
        <v>85</v>
      </c>
      <c r="AV170" s="212" t="s">
        <v>83</v>
      </c>
      <c r="AW170" s="212" t="s">
        <v>31</v>
      </c>
      <c r="AX170" s="212" t="s">
        <v>75</v>
      </c>
      <c r="AY170" s="214" t="s">
        <v>123</v>
      </c>
    </row>
    <row r="171" spans="2:51" s="196" customFormat="1" ht="12.8">
      <c r="B171" s="197"/>
      <c r="D171" s="198" t="s">
        <v>132</v>
      </c>
      <c r="E171" s="199"/>
      <c r="F171" s="200" t="s">
        <v>268</v>
      </c>
      <c r="H171" s="201">
        <v>200</v>
      </c>
      <c r="I171" s="202"/>
      <c r="L171" s="197"/>
      <c r="M171" s="203"/>
      <c r="N171" s="204"/>
      <c r="O171" s="204"/>
      <c r="P171" s="204"/>
      <c r="Q171" s="204"/>
      <c r="R171" s="204"/>
      <c r="S171" s="204"/>
      <c r="T171" s="205"/>
      <c r="AT171" s="199" t="s">
        <v>132</v>
      </c>
      <c r="AU171" s="199" t="s">
        <v>85</v>
      </c>
      <c r="AV171" s="196" t="s">
        <v>85</v>
      </c>
      <c r="AW171" s="196" t="s">
        <v>31</v>
      </c>
      <c r="AX171" s="196" t="s">
        <v>75</v>
      </c>
      <c r="AY171" s="199" t="s">
        <v>123</v>
      </c>
    </row>
    <row r="172" spans="2:51" s="196" customFormat="1" ht="12.8">
      <c r="B172" s="197"/>
      <c r="D172" s="198" t="s">
        <v>132</v>
      </c>
      <c r="E172" s="199"/>
      <c r="F172" s="200" t="s">
        <v>249</v>
      </c>
      <c r="H172" s="201">
        <v>961</v>
      </c>
      <c r="I172" s="202"/>
      <c r="L172" s="197"/>
      <c r="M172" s="203"/>
      <c r="N172" s="204"/>
      <c r="O172" s="204"/>
      <c r="P172" s="204"/>
      <c r="Q172" s="204"/>
      <c r="R172" s="204"/>
      <c r="S172" s="204"/>
      <c r="T172" s="205"/>
      <c r="AT172" s="199" t="s">
        <v>132</v>
      </c>
      <c r="AU172" s="199" t="s">
        <v>85</v>
      </c>
      <c r="AV172" s="196" t="s">
        <v>85</v>
      </c>
      <c r="AW172" s="196" t="s">
        <v>31</v>
      </c>
      <c r="AX172" s="196" t="s">
        <v>75</v>
      </c>
      <c r="AY172" s="199" t="s">
        <v>123</v>
      </c>
    </row>
    <row r="173" spans="2:51" s="220" customFormat="1" ht="12.8">
      <c r="B173" s="221"/>
      <c r="D173" s="198" t="s">
        <v>132</v>
      </c>
      <c r="E173" s="222"/>
      <c r="F173" s="223" t="s">
        <v>236</v>
      </c>
      <c r="H173" s="224">
        <v>1161</v>
      </c>
      <c r="I173" s="225"/>
      <c r="L173" s="221"/>
      <c r="M173" s="226"/>
      <c r="N173" s="227"/>
      <c r="O173" s="227"/>
      <c r="P173" s="227"/>
      <c r="Q173" s="227"/>
      <c r="R173" s="227"/>
      <c r="S173" s="227"/>
      <c r="T173" s="228"/>
      <c r="AT173" s="222" t="s">
        <v>132</v>
      </c>
      <c r="AU173" s="222" t="s">
        <v>85</v>
      </c>
      <c r="AV173" s="220" t="s">
        <v>130</v>
      </c>
      <c r="AW173" s="220" t="s">
        <v>31</v>
      </c>
      <c r="AX173" s="220" t="s">
        <v>83</v>
      </c>
      <c r="AY173" s="222" t="s">
        <v>123</v>
      </c>
    </row>
    <row r="174" spans="1:65" s="27" customFormat="1" ht="36" customHeight="1">
      <c r="A174" s="22"/>
      <c r="B174" s="182"/>
      <c r="C174" s="183" t="s">
        <v>7</v>
      </c>
      <c r="D174" s="183" t="s">
        <v>125</v>
      </c>
      <c r="E174" s="184" t="s">
        <v>269</v>
      </c>
      <c r="F174" s="185" t="s">
        <v>270</v>
      </c>
      <c r="G174" s="186" t="s">
        <v>136</v>
      </c>
      <c r="H174" s="187">
        <v>277</v>
      </c>
      <c r="I174" s="188"/>
      <c r="J174" s="189">
        <f>ROUND(I174*H174,2)</f>
        <v>0</v>
      </c>
      <c r="K174" s="185" t="s">
        <v>129</v>
      </c>
      <c r="L174" s="23"/>
      <c r="M174" s="190"/>
      <c r="N174" s="191" t="s">
        <v>40</v>
      </c>
      <c r="O174" s="60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94" t="s">
        <v>130</v>
      </c>
      <c r="AT174" s="194" t="s">
        <v>125</v>
      </c>
      <c r="AU174" s="194" t="s">
        <v>85</v>
      </c>
      <c r="AY174" s="3" t="s">
        <v>123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3" t="s">
        <v>83</v>
      </c>
      <c r="BK174" s="195">
        <f>ROUND(I174*H174,2)</f>
        <v>0</v>
      </c>
      <c r="BL174" s="3" t="s">
        <v>130</v>
      </c>
      <c r="BM174" s="194" t="s">
        <v>271</v>
      </c>
    </row>
    <row r="175" spans="2:51" s="212" customFormat="1" ht="12.8">
      <c r="B175" s="213"/>
      <c r="D175" s="198" t="s">
        <v>132</v>
      </c>
      <c r="E175" s="214"/>
      <c r="F175" s="215" t="s">
        <v>201</v>
      </c>
      <c r="H175" s="214"/>
      <c r="I175" s="216"/>
      <c r="L175" s="213"/>
      <c r="M175" s="217"/>
      <c r="N175" s="218"/>
      <c r="O175" s="218"/>
      <c r="P175" s="218"/>
      <c r="Q175" s="218"/>
      <c r="R175" s="218"/>
      <c r="S175" s="218"/>
      <c r="T175" s="219"/>
      <c r="AT175" s="214" t="s">
        <v>132</v>
      </c>
      <c r="AU175" s="214" t="s">
        <v>85</v>
      </c>
      <c r="AV175" s="212" t="s">
        <v>83</v>
      </c>
      <c r="AW175" s="212" t="s">
        <v>31</v>
      </c>
      <c r="AX175" s="212" t="s">
        <v>75</v>
      </c>
      <c r="AY175" s="214" t="s">
        <v>123</v>
      </c>
    </row>
    <row r="176" spans="2:51" s="196" customFormat="1" ht="12.8">
      <c r="B176" s="197"/>
      <c r="D176" s="198" t="s">
        <v>132</v>
      </c>
      <c r="E176" s="199"/>
      <c r="F176" s="200" t="s">
        <v>272</v>
      </c>
      <c r="H176" s="201">
        <v>277</v>
      </c>
      <c r="I176" s="202"/>
      <c r="L176" s="197"/>
      <c r="M176" s="203"/>
      <c r="N176" s="204"/>
      <c r="O176" s="204"/>
      <c r="P176" s="204"/>
      <c r="Q176" s="204"/>
      <c r="R176" s="204"/>
      <c r="S176" s="204"/>
      <c r="T176" s="205"/>
      <c r="AT176" s="199" t="s">
        <v>132</v>
      </c>
      <c r="AU176" s="199" t="s">
        <v>85</v>
      </c>
      <c r="AV176" s="196" t="s">
        <v>85</v>
      </c>
      <c r="AW176" s="196" t="s">
        <v>31</v>
      </c>
      <c r="AX176" s="196" t="s">
        <v>83</v>
      </c>
      <c r="AY176" s="199" t="s">
        <v>123</v>
      </c>
    </row>
    <row r="177" spans="1:65" s="27" customFormat="1" ht="16.5" customHeight="1">
      <c r="A177" s="22"/>
      <c r="B177" s="182"/>
      <c r="C177" s="229" t="s">
        <v>273</v>
      </c>
      <c r="D177" s="229" t="s">
        <v>274</v>
      </c>
      <c r="E177" s="230" t="s">
        <v>275</v>
      </c>
      <c r="F177" s="231" t="s">
        <v>276</v>
      </c>
      <c r="G177" s="232" t="s">
        <v>277</v>
      </c>
      <c r="H177" s="233">
        <v>14.38</v>
      </c>
      <c r="I177" s="234"/>
      <c r="J177" s="235">
        <f>ROUND(I177*H177,2)</f>
        <v>0</v>
      </c>
      <c r="K177" s="231" t="s">
        <v>129</v>
      </c>
      <c r="L177" s="236"/>
      <c r="M177" s="237"/>
      <c r="N177" s="238" t="s">
        <v>40</v>
      </c>
      <c r="O177" s="60"/>
      <c r="P177" s="192">
        <f>O177*H177</f>
        <v>0</v>
      </c>
      <c r="Q177" s="192">
        <v>0.001</v>
      </c>
      <c r="R177" s="192">
        <f>Q177*H177</f>
        <v>0.01438</v>
      </c>
      <c r="S177" s="192">
        <v>0</v>
      </c>
      <c r="T177" s="193">
        <f>S177*H177</f>
        <v>0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R177" s="194" t="s">
        <v>160</v>
      </c>
      <c r="AT177" s="194" t="s">
        <v>274</v>
      </c>
      <c r="AU177" s="194" t="s">
        <v>85</v>
      </c>
      <c r="AY177" s="3" t="s">
        <v>123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3" t="s">
        <v>83</v>
      </c>
      <c r="BK177" s="195">
        <f>ROUND(I177*H177,2)</f>
        <v>0</v>
      </c>
      <c r="BL177" s="3" t="s">
        <v>130</v>
      </c>
      <c r="BM177" s="194" t="s">
        <v>278</v>
      </c>
    </row>
    <row r="178" spans="2:51" s="212" customFormat="1" ht="12.8">
      <c r="B178" s="213"/>
      <c r="D178" s="198" t="s">
        <v>132</v>
      </c>
      <c r="E178" s="214"/>
      <c r="F178" s="215" t="s">
        <v>201</v>
      </c>
      <c r="H178" s="214"/>
      <c r="I178" s="216"/>
      <c r="L178" s="213"/>
      <c r="M178" s="217"/>
      <c r="N178" s="218"/>
      <c r="O178" s="218"/>
      <c r="P178" s="218"/>
      <c r="Q178" s="218"/>
      <c r="R178" s="218"/>
      <c r="S178" s="218"/>
      <c r="T178" s="219"/>
      <c r="AT178" s="214" t="s">
        <v>132</v>
      </c>
      <c r="AU178" s="214" t="s">
        <v>85</v>
      </c>
      <c r="AV178" s="212" t="s">
        <v>83</v>
      </c>
      <c r="AW178" s="212" t="s">
        <v>31</v>
      </c>
      <c r="AX178" s="212" t="s">
        <v>75</v>
      </c>
      <c r="AY178" s="214" t="s">
        <v>123</v>
      </c>
    </row>
    <row r="179" spans="2:51" s="212" customFormat="1" ht="12.8">
      <c r="B179" s="213"/>
      <c r="D179" s="198" t="s">
        <v>132</v>
      </c>
      <c r="E179" s="214"/>
      <c r="F179" s="215" t="s">
        <v>279</v>
      </c>
      <c r="H179" s="214"/>
      <c r="I179" s="216"/>
      <c r="L179" s="213"/>
      <c r="M179" s="217"/>
      <c r="N179" s="218"/>
      <c r="O179" s="218"/>
      <c r="P179" s="218"/>
      <c r="Q179" s="218"/>
      <c r="R179" s="218"/>
      <c r="S179" s="218"/>
      <c r="T179" s="219"/>
      <c r="AT179" s="214" t="s">
        <v>132</v>
      </c>
      <c r="AU179" s="214" t="s">
        <v>85</v>
      </c>
      <c r="AV179" s="212" t="s">
        <v>83</v>
      </c>
      <c r="AW179" s="212" t="s">
        <v>31</v>
      </c>
      <c r="AX179" s="212" t="s">
        <v>75</v>
      </c>
      <c r="AY179" s="214" t="s">
        <v>123</v>
      </c>
    </row>
    <row r="180" spans="2:51" s="196" customFormat="1" ht="12.8">
      <c r="B180" s="197"/>
      <c r="D180" s="198" t="s">
        <v>132</v>
      </c>
      <c r="E180" s="199"/>
      <c r="F180" s="200" t="s">
        <v>280</v>
      </c>
      <c r="H180" s="201">
        <v>14.38</v>
      </c>
      <c r="I180" s="202"/>
      <c r="L180" s="197"/>
      <c r="M180" s="203"/>
      <c r="N180" s="204"/>
      <c r="O180" s="204"/>
      <c r="P180" s="204"/>
      <c r="Q180" s="204"/>
      <c r="R180" s="204"/>
      <c r="S180" s="204"/>
      <c r="T180" s="205"/>
      <c r="AT180" s="199" t="s">
        <v>132</v>
      </c>
      <c r="AU180" s="199" t="s">
        <v>85</v>
      </c>
      <c r="AV180" s="196" t="s">
        <v>85</v>
      </c>
      <c r="AW180" s="196" t="s">
        <v>31</v>
      </c>
      <c r="AX180" s="196" t="s">
        <v>83</v>
      </c>
      <c r="AY180" s="199" t="s">
        <v>123</v>
      </c>
    </row>
    <row r="181" spans="1:65" s="27" customFormat="1" ht="36" customHeight="1">
      <c r="A181" s="22"/>
      <c r="B181" s="182"/>
      <c r="C181" s="183" t="s">
        <v>281</v>
      </c>
      <c r="D181" s="183" t="s">
        <v>125</v>
      </c>
      <c r="E181" s="184" t="s">
        <v>282</v>
      </c>
      <c r="F181" s="185" t="s">
        <v>283</v>
      </c>
      <c r="G181" s="186" t="s">
        <v>136</v>
      </c>
      <c r="H181" s="187">
        <v>673.6</v>
      </c>
      <c r="I181" s="188"/>
      <c r="J181" s="189">
        <f>ROUND(I181*H181,2)</f>
        <v>0</v>
      </c>
      <c r="K181" s="185" t="s">
        <v>129</v>
      </c>
      <c r="L181" s="23"/>
      <c r="M181" s="190"/>
      <c r="N181" s="191" t="s">
        <v>40</v>
      </c>
      <c r="O181" s="60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94" t="s">
        <v>130</v>
      </c>
      <c r="AT181" s="194" t="s">
        <v>125</v>
      </c>
      <c r="AU181" s="194" t="s">
        <v>85</v>
      </c>
      <c r="AY181" s="3" t="s">
        <v>123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3" t="s">
        <v>83</v>
      </c>
      <c r="BK181" s="195">
        <f>ROUND(I181*H181,2)</f>
        <v>0</v>
      </c>
      <c r="BL181" s="3" t="s">
        <v>130</v>
      </c>
      <c r="BM181" s="194" t="s">
        <v>284</v>
      </c>
    </row>
    <row r="182" spans="2:51" s="212" customFormat="1" ht="12.8">
      <c r="B182" s="213"/>
      <c r="D182" s="198" t="s">
        <v>132</v>
      </c>
      <c r="E182" s="214"/>
      <c r="F182" s="215" t="s">
        <v>285</v>
      </c>
      <c r="H182" s="214"/>
      <c r="I182" s="216"/>
      <c r="L182" s="213"/>
      <c r="M182" s="217"/>
      <c r="N182" s="218"/>
      <c r="O182" s="218"/>
      <c r="P182" s="218"/>
      <c r="Q182" s="218"/>
      <c r="R182" s="218"/>
      <c r="S182" s="218"/>
      <c r="T182" s="219"/>
      <c r="AT182" s="214" t="s">
        <v>132</v>
      </c>
      <c r="AU182" s="214" t="s">
        <v>85</v>
      </c>
      <c r="AV182" s="212" t="s">
        <v>83</v>
      </c>
      <c r="AW182" s="212" t="s">
        <v>31</v>
      </c>
      <c r="AX182" s="212" t="s">
        <v>75</v>
      </c>
      <c r="AY182" s="214" t="s">
        <v>123</v>
      </c>
    </row>
    <row r="183" spans="2:51" s="212" customFormat="1" ht="12.8">
      <c r="B183" s="213"/>
      <c r="D183" s="198" t="s">
        <v>132</v>
      </c>
      <c r="E183" s="214"/>
      <c r="F183" s="215" t="s">
        <v>286</v>
      </c>
      <c r="H183" s="214"/>
      <c r="I183" s="216"/>
      <c r="L183" s="213"/>
      <c r="M183" s="217"/>
      <c r="N183" s="218"/>
      <c r="O183" s="218"/>
      <c r="P183" s="218"/>
      <c r="Q183" s="218"/>
      <c r="R183" s="218"/>
      <c r="S183" s="218"/>
      <c r="T183" s="219"/>
      <c r="AT183" s="214" t="s">
        <v>132</v>
      </c>
      <c r="AU183" s="214" t="s">
        <v>85</v>
      </c>
      <c r="AV183" s="212" t="s">
        <v>83</v>
      </c>
      <c r="AW183" s="212" t="s">
        <v>31</v>
      </c>
      <c r="AX183" s="212" t="s">
        <v>75</v>
      </c>
      <c r="AY183" s="214" t="s">
        <v>123</v>
      </c>
    </row>
    <row r="184" spans="2:51" s="196" customFormat="1" ht="12.8">
      <c r="B184" s="197"/>
      <c r="D184" s="198" t="s">
        <v>132</v>
      </c>
      <c r="E184" s="199"/>
      <c r="F184" s="200" t="s">
        <v>287</v>
      </c>
      <c r="H184" s="201">
        <v>398.2</v>
      </c>
      <c r="I184" s="202"/>
      <c r="L184" s="197"/>
      <c r="M184" s="203"/>
      <c r="N184" s="204"/>
      <c r="O184" s="204"/>
      <c r="P184" s="204"/>
      <c r="Q184" s="204"/>
      <c r="R184" s="204"/>
      <c r="S184" s="204"/>
      <c r="T184" s="205"/>
      <c r="AT184" s="199" t="s">
        <v>132</v>
      </c>
      <c r="AU184" s="199" t="s">
        <v>85</v>
      </c>
      <c r="AV184" s="196" t="s">
        <v>85</v>
      </c>
      <c r="AW184" s="196" t="s">
        <v>31</v>
      </c>
      <c r="AX184" s="196" t="s">
        <v>75</v>
      </c>
      <c r="AY184" s="199" t="s">
        <v>123</v>
      </c>
    </row>
    <row r="185" spans="2:51" s="212" customFormat="1" ht="12.8">
      <c r="B185" s="213"/>
      <c r="D185" s="198" t="s">
        <v>132</v>
      </c>
      <c r="E185" s="214"/>
      <c r="F185" s="215" t="s">
        <v>288</v>
      </c>
      <c r="H185" s="214"/>
      <c r="I185" s="216"/>
      <c r="L185" s="213"/>
      <c r="M185" s="217"/>
      <c r="N185" s="218"/>
      <c r="O185" s="218"/>
      <c r="P185" s="218"/>
      <c r="Q185" s="218"/>
      <c r="R185" s="218"/>
      <c r="S185" s="218"/>
      <c r="T185" s="219"/>
      <c r="AT185" s="214" t="s">
        <v>132</v>
      </c>
      <c r="AU185" s="214" t="s">
        <v>85</v>
      </c>
      <c r="AV185" s="212" t="s">
        <v>83</v>
      </c>
      <c r="AW185" s="212" t="s">
        <v>31</v>
      </c>
      <c r="AX185" s="212" t="s">
        <v>75</v>
      </c>
      <c r="AY185" s="214" t="s">
        <v>123</v>
      </c>
    </row>
    <row r="186" spans="2:51" s="196" customFormat="1" ht="12.8">
      <c r="B186" s="197"/>
      <c r="D186" s="198" t="s">
        <v>132</v>
      </c>
      <c r="E186" s="199"/>
      <c r="F186" s="200" t="s">
        <v>289</v>
      </c>
      <c r="H186" s="201">
        <v>92.4</v>
      </c>
      <c r="I186" s="202"/>
      <c r="L186" s="197"/>
      <c r="M186" s="203"/>
      <c r="N186" s="204"/>
      <c r="O186" s="204"/>
      <c r="P186" s="204"/>
      <c r="Q186" s="204"/>
      <c r="R186" s="204"/>
      <c r="S186" s="204"/>
      <c r="T186" s="205"/>
      <c r="AT186" s="199" t="s">
        <v>132</v>
      </c>
      <c r="AU186" s="199" t="s">
        <v>85</v>
      </c>
      <c r="AV186" s="196" t="s">
        <v>85</v>
      </c>
      <c r="AW186" s="196" t="s">
        <v>31</v>
      </c>
      <c r="AX186" s="196" t="s">
        <v>75</v>
      </c>
      <c r="AY186" s="199" t="s">
        <v>123</v>
      </c>
    </row>
    <row r="187" spans="2:51" s="212" customFormat="1" ht="12.8">
      <c r="B187" s="213"/>
      <c r="D187" s="198" t="s">
        <v>132</v>
      </c>
      <c r="E187" s="214"/>
      <c r="F187" s="215" t="s">
        <v>290</v>
      </c>
      <c r="H187" s="214"/>
      <c r="I187" s="216"/>
      <c r="L187" s="213"/>
      <c r="M187" s="217"/>
      <c r="N187" s="218"/>
      <c r="O187" s="218"/>
      <c r="P187" s="218"/>
      <c r="Q187" s="218"/>
      <c r="R187" s="218"/>
      <c r="S187" s="218"/>
      <c r="T187" s="219"/>
      <c r="AT187" s="214" t="s">
        <v>132</v>
      </c>
      <c r="AU187" s="214" t="s">
        <v>85</v>
      </c>
      <c r="AV187" s="212" t="s">
        <v>83</v>
      </c>
      <c r="AW187" s="212" t="s">
        <v>31</v>
      </c>
      <c r="AX187" s="212" t="s">
        <v>75</v>
      </c>
      <c r="AY187" s="214" t="s">
        <v>123</v>
      </c>
    </row>
    <row r="188" spans="2:51" s="196" customFormat="1" ht="12.8">
      <c r="B188" s="197"/>
      <c r="D188" s="198" t="s">
        <v>132</v>
      </c>
      <c r="E188" s="199"/>
      <c r="F188" s="200" t="s">
        <v>291</v>
      </c>
      <c r="H188" s="201">
        <v>183</v>
      </c>
      <c r="I188" s="202"/>
      <c r="L188" s="197"/>
      <c r="M188" s="203"/>
      <c r="N188" s="204"/>
      <c r="O188" s="204"/>
      <c r="P188" s="204"/>
      <c r="Q188" s="204"/>
      <c r="R188" s="204"/>
      <c r="S188" s="204"/>
      <c r="T188" s="205"/>
      <c r="AT188" s="199" t="s">
        <v>132</v>
      </c>
      <c r="AU188" s="199" t="s">
        <v>85</v>
      </c>
      <c r="AV188" s="196" t="s">
        <v>85</v>
      </c>
      <c r="AW188" s="196" t="s">
        <v>31</v>
      </c>
      <c r="AX188" s="196" t="s">
        <v>75</v>
      </c>
      <c r="AY188" s="199" t="s">
        <v>123</v>
      </c>
    </row>
    <row r="189" spans="2:51" s="220" customFormat="1" ht="12.8">
      <c r="B189" s="221"/>
      <c r="D189" s="198" t="s">
        <v>132</v>
      </c>
      <c r="E189" s="222"/>
      <c r="F189" s="223" t="s">
        <v>236</v>
      </c>
      <c r="H189" s="224">
        <v>673.6</v>
      </c>
      <c r="I189" s="225"/>
      <c r="L189" s="221"/>
      <c r="M189" s="226"/>
      <c r="N189" s="227"/>
      <c r="O189" s="227"/>
      <c r="P189" s="227"/>
      <c r="Q189" s="227"/>
      <c r="R189" s="227"/>
      <c r="S189" s="227"/>
      <c r="T189" s="228"/>
      <c r="AT189" s="222" t="s">
        <v>132</v>
      </c>
      <c r="AU189" s="222" t="s">
        <v>85</v>
      </c>
      <c r="AV189" s="220" t="s">
        <v>130</v>
      </c>
      <c r="AW189" s="220" t="s">
        <v>31</v>
      </c>
      <c r="AX189" s="220" t="s">
        <v>83</v>
      </c>
      <c r="AY189" s="222" t="s">
        <v>123</v>
      </c>
    </row>
    <row r="190" spans="1:65" s="27" customFormat="1" ht="16.5" customHeight="1">
      <c r="A190" s="22"/>
      <c r="B190" s="182"/>
      <c r="C190" s="183" t="s">
        <v>292</v>
      </c>
      <c r="D190" s="183" t="s">
        <v>125</v>
      </c>
      <c r="E190" s="184" t="s">
        <v>293</v>
      </c>
      <c r="F190" s="185" t="s">
        <v>294</v>
      </c>
      <c r="G190" s="186" t="s">
        <v>199</v>
      </c>
      <c r="H190" s="187">
        <v>70.95</v>
      </c>
      <c r="I190" s="188"/>
      <c r="J190" s="189">
        <f>ROUND(I190*H190,2)</f>
        <v>0</v>
      </c>
      <c r="K190" s="185"/>
      <c r="L190" s="23"/>
      <c r="M190" s="190"/>
      <c r="N190" s="191" t="s">
        <v>40</v>
      </c>
      <c r="O190" s="60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R190" s="194" t="s">
        <v>130</v>
      </c>
      <c r="AT190" s="194" t="s">
        <v>125</v>
      </c>
      <c r="AU190" s="194" t="s">
        <v>85</v>
      </c>
      <c r="AY190" s="3" t="s">
        <v>123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3" t="s">
        <v>83</v>
      </c>
      <c r="BK190" s="195">
        <f>ROUND(I190*H190,2)</f>
        <v>0</v>
      </c>
      <c r="BL190" s="3" t="s">
        <v>130</v>
      </c>
      <c r="BM190" s="194" t="s">
        <v>295</v>
      </c>
    </row>
    <row r="191" spans="1:47" ht="36.55" customHeight="1">
      <c r="A191" s="22"/>
      <c r="B191" s="23"/>
      <c r="C191" s="22"/>
      <c r="D191" s="198" t="s">
        <v>179</v>
      </c>
      <c r="E191" s="22"/>
      <c r="F191" s="206" t="s">
        <v>296</v>
      </c>
      <c r="G191" s="22"/>
      <c r="H191" s="22"/>
      <c r="I191" s="108"/>
      <c r="J191" s="22"/>
      <c r="K191" s="22"/>
      <c r="L191" s="23"/>
      <c r="M191" s="207"/>
      <c r="N191" s="208"/>
      <c r="O191" s="60"/>
      <c r="P191" s="60"/>
      <c r="Q191" s="60"/>
      <c r="R191" s="60"/>
      <c r="S191" s="60"/>
      <c r="T191" s="61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T191" s="3" t="s">
        <v>179</v>
      </c>
      <c r="AU191" s="3" t="s">
        <v>85</v>
      </c>
    </row>
    <row r="192" spans="2:51" s="212" customFormat="1" ht="12.8">
      <c r="B192" s="213"/>
      <c r="D192" s="198" t="s">
        <v>132</v>
      </c>
      <c r="E192" s="214"/>
      <c r="F192" s="215" t="s">
        <v>297</v>
      </c>
      <c r="H192" s="214"/>
      <c r="I192" s="216"/>
      <c r="L192" s="213"/>
      <c r="M192" s="217"/>
      <c r="N192" s="218"/>
      <c r="O192" s="218"/>
      <c r="P192" s="218"/>
      <c r="Q192" s="218"/>
      <c r="R192" s="218"/>
      <c r="S192" s="218"/>
      <c r="T192" s="219"/>
      <c r="AT192" s="214" t="s">
        <v>132</v>
      </c>
      <c r="AU192" s="214" t="s">
        <v>85</v>
      </c>
      <c r="AV192" s="212" t="s">
        <v>83</v>
      </c>
      <c r="AW192" s="212" t="s">
        <v>31</v>
      </c>
      <c r="AX192" s="212" t="s">
        <v>75</v>
      </c>
      <c r="AY192" s="214" t="s">
        <v>123</v>
      </c>
    </row>
    <row r="193" spans="2:51" s="212" customFormat="1" ht="12.8">
      <c r="B193" s="213"/>
      <c r="D193" s="198" t="s">
        <v>132</v>
      </c>
      <c r="E193" s="214"/>
      <c r="F193" s="215" t="s">
        <v>232</v>
      </c>
      <c r="H193" s="214"/>
      <c r="I193" s="216"/>
      <c r="L193" s="213"/>
      <c r="M193" s="217"/>
      <c r="N193" s="218"/>
      <c r="O193" s="218"/>
      <c r="P193" s="218"/>
      <c r="Q193" s="218"/>
      <c r="R193" s="218"/>
      <c r="S193" s="218"/>
      <c r="T193" s="219"/>
      <c r="AT193" s="214" t="s">
        <v>132</v>
      </c>
      <c r="AU193" s="214" t="s">
        <v>85</v>
      </c>
      <c r="AV193" s="212" t="s">
        <v>83</v>
      </c>
      <c r="AW193" s="212" t="s">
        <v>31</v>
      </c>
      <c r="AX193" s="212" t="s">
        <v>75</v>
      </c>
      <c r="AY193" s="214" t="s">
        <v>123</v>
      </c>
    </row>
    <row r="194" spans="2:51" s="196" customFormat="1" ht="12.8">
      <c r="B194" s="197"/>
      <c r="D194" s="198" t="s">
        <v>132</v>
      </c>
      <c r="E194" s="199"/>
      <c r="F194" s="200" t="s">
        <v>233</v>
      </c>
      <c r="H194" s="201">
        <v>78.25</v>
      </c>
      <c r="I194" s="202"/>
      <c r="L194" s="197"/>
      <c r="M194" s="203"/>
      <c r="N194" s="204"/>
      <c r="O194" s="204"/>
      <c r="P194" s="204"/>
      <c r="Q194" s="204"/>
      <c r="R194" s="204"/>
      <c r="S194" s="204"/>
      <c r="T194" s="205"/>
      <c r="AT194" s="199" t="s">
        <v>132</v>
      </c>
      <c r="AU194" s="199" t="s">
        <v>85</v>
      </c>
      <c r="AV194" s="196" t="s">
        <v>85</v>
      </c>
      <c r="AW194" s="196" t="s">
        <v>31</v>
      </c>
      <c r="AX194" s="196" t="s">
        <v>75</v>
      </c>
      <c r="AY194" s="199" t="s">
        <v>123</v>
      </c>
    </row>
    <row r="195" spans="2:51" s="196" customFormat="1" ht="26.1" customHeight="1">
      <c r="B195" s="197"/>
      <c r="D195" s="198" t="s">
        <v>132</v>
      </c>
      <c r="E195" s="199"/>
      <c r="F195" s="200" t="s">
        <v>234</v>
      </c>
      <c r="H195" s="201">
        <v>-7.3</v>
      </c>
      <c r="I195" s="202"/>
      <c r="L195" s="197"/>
      <c r="M195" s="203"/>
      <c r="N195" s="204"/>
      <c r="O195" s="204"/>
      <c r="P195" s="204"/>
      <c r="Q195" s="204"/>
      <c r="R195" s="204"/>
      <c r="S195" s="204"/>
      <c r="T195" s="205"/>
      <c r="AT195" s="199" t="s">
        <v>132</v>
      </c>
      <c r="AU195" s="199" t="s">
        <v>85</v>
      </c>
      <c r="AV195" s="196" t="s">
        <v>85</v>
      </c>
      <c r="AW195" s="196" t="s">
        <v>31</v>
      </c>
      <c r="AX195" s="196" t="s">
        <v>75</v>
      </c>
      <c r="AY195" s="199" t="s">
        <v>123</v>
      </c>
    </row>
    <row r="196" spans="2:51" s="220" customFormat="1" ht="12.8">
      <c r="B196" s="221"/>
      <c r="D196" s="198" t="s">
        <v>132</v>
      </c>
      <c r="E196" s="222"/>
      <c r="F196" s="223" t="s">
        <v>236</v>
      </c>
      <c r="H196" s="224">
        <v>70.95</v>
      </c>
      <c r="I196" s="225"/>
      <c r="L196" s="221"/>
      <c r="M196" s="226"/>
      <c r="N196" s="227"/>
      <c r="O196" s="227"/>
      <c r="P196" s="227"/>
      <c r="Q196" s="227"/>
      <c r="R196" s="227"/>
      <c r="S196" s="227"/>
      <c r="T196" s="228"/>
      <c r="AT196" s="222" t="s">
        <v>132</v>
      </c>
      <c r="AU196" s="222" t="s">
        <v>85</v>
      </c>
      <c r="AV196" s="220" t="s">
        <v>130</v>
      </c>
      <c r="AW196" s="220" t="s">
        <v>31</v>
      </c>
      <c r="AX196" s="220" t="s">
        <v>83</v>
      </c>
      <c r="AY196" s="222" t="s">
        <v>123</v>
      </c>
    </row>
    <row r="197" spans="2:63" s="168" customFormat="1" ht="22.8" customHeight="1">
      <c r="B197" s="169"/>
      <c r="D197" s="170" t="s">
        <v>74</v>
      </c>
      <c r="E197" s="180" t="s">
        <v>130</v>
      </c>
      <c r="F197" s="180" t="s">
        <v>298</v>
      </c>
      <c r="I197" s="172"/>
      <c r="J197" s="181">
        <f>BK197</f>
        <v>0</v>
      </c>
      <c r="L197" s="169"/>
      <c r="M197" s="174"/>
      <c r="N197" s="175"/>
      <c r="O197" s="175"/>
      <c r="P197" s="176">
        <f>SUM(P198:P216)</f>
        <v>0</v>
      </c>
      <c r="Q197" s="175"/>
      <c r="R197" s="176">
        <f>SUM(R198:R216)</f>
        <v>32.3484415</v>
      </c>
      <c r="S197" s="175"/>
      <c r="T197" s="177">
        <f>SUM(T198:T216)</f>
        <v>0</v>
      </c>
      <c r="AR197" s="170" t="s">
        <v>83</v>
      </c>
      <c r="AT197" s="178" t="s">
        <v>74</v>
      </c>
      <c r="AU197" s="178" t="s">
        <v>83</v>
      </c>
      <c r="AY197" s="170" t="s">
        <v>123</v>
      </c>
      <c r="BK197" s="179">
        <f>SUM(BK198:BK216)</f>
        <v>0</v>
      </c>
    </row>
    <row r="198" spans="1:65" s="27" customFormat="1" ht="60" customHeight="1">
      <c r="A198" s="22"/>
      <c r="B198" s="182"/>
      <c r="C198" s="183" t="s">
        <v>299</v>
      </c>
      <c r="D198" s="183" t="s">
        <v>125</v>
      </c>
      <c r="E198" s="184" t="s">
        <v>300</v>
      </c>
      <c r="F198" s="185" t="s">
        <v>301</v>
      </c>
      <c r="G198" s="186" t="s">
        <v>199</v>
      </c>
      <c r="H198" s="187">
        <v>4.268</v>
      </c>
      <c r="I198" s="188"/>
      <c r="J198" s="189">
        <f>ROUND(I198*H198,2)</f>
        <v>0</v>
      </c>
      <c r="K198" s="185" t="s">
        <v>129</v>
      </c>
      <c r="L198" s="23"/>
      <c r="M198" s="190"/>
      <c r="N198" s="191" t="s">
        <v>40</v>
      </c>
      <c r="O198" s="60"/>
      <c r="P198" s="192">
        <f>O198*H198</f>
        <v>0</v>
      </c>
      <c r="Q198" s="192">
        <v>1.848</v>
      </c>
      <c r="R198" s="192">
        <f>Q198*H198</f>
        <v>7.887264</v>
      </c>
      <c r="S198" s="192">
        <v>0</v>
      </c>
      <c r="T198" s="193">
        <f>S198*H198</f>
        <v>0</v>
      </c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R198" s="194" t="s">
        <v>130</v>
      </c>
      <c r="AT198" s="194" t="s">
        <v>125</v>
      </c>
      <c r="AU198" s="194" t="s">
        <v>85</v>
      </c>
      <c r="AY198" s="3" t="s">
        <v>123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3" t="s">
        <v>83</v>
      </c>
      <c r="BK198" s="195">
        <f>ROUND(I198*H198,2)</f>
        <v>0</v>
      </c>
      <c r="BL198" s="3" t="s">
        <v>130</v>
      </c>
      <c r="BM198" s="194" t="s">
        <v>302</v>
      </c>
    </row>
    <row r="199" spans="2:51" s="212" customFormat="1" ht="12.8">
      <c r="B199" s="213"/>
      <c r="D199" s="198" t="s">
        <v>132</v>
      </c>
      <c r="E199" s="214"/>
      <c r="F199" s="215" t="s">
        <v>303</v>
      </c>
      <c r="H199" s="214"/>
      <c r="I199" s="216"/>
      <c r="L199" s="213"/>
      <c r="M199" s="217"/>
      <c r="N199" s="218"/>
      <c r="O199" s="218"/>
      <c r="P199" s="218"/>
      <c r="Q199" s="218"/>
      <c r="R199" s="218"/>
      <c r="S199" s="218"/>
      <c r="T199" s="219"/>
      <c r="AT199" s="214" t="s">
        <v>132</v>
      </c>
      <c r="AU199" s="214" t="s">
        <v>85</v>
      </c>
      <c r="AV199" s="212" t="s">
        <v>83</v>
      </c>
      <c r="AW199" s="212" t="s">
        <v>31</v>
      </c>
      <c r="AX199" s="212" t="s">
        <v>75</v>
      </c>
      <c r="AY199" s="214" t="s">
        <v>123</v>
      </c>
    </row>
    <row r="200" spans="2:51" s="196" customFormat="1" ht="12.8">
      <c r="B200" s="197"/>
      <c r="D200" s="198" t="s">
        <v>132</v>
      </c>
      <c r="E200" s="199"/>
      <c r="F200" s="200" t="s">
        <v>304</v>
      </c>
      <c r="H200" s="201">
        <v>2.448</v>
      </c>
      <c r="I200" s="202"/>
      <c r="L200" s="197"/>
      <c r="M200" s="203"/>
      <c r="N200" s="204"/>
      <c r="O200" s="204"/>
      <c r="P200" s="204"/>
      <c r="Q200" s="204"/>
      <c r="R200" s="204"/>
      <c r="S200" s="204"/>
      <c r="T200" s="205"/>
      <c r="AT200" s="199" t="s">
        <v>132</v>
      </c>
      <c r="AU200" s="199" t="s">
        <v>85</v>
      </c>
      <c r="AV200" s="196" t="s">
        <v>85</v>
      </c>
      <c r="AW200" s="196" t="s">
        <v>31</v>
      </c>
      <c r="AX200" s="196" t="s">
        <v>75</v>
      </c>
      <c r="AY200" s="199" t="s">
        <v>123</v>
      </c>
    </row>
    <row r="201" spans="2:51" s="212" customFormat="1" ht="12.8">
      <c r="B201" s="213"/>
      <c r="D201" s="198" t="s">
        <v>132</v>
      </c>
      <c r="E201" s="214"/>
      <c r="F201" s="215" t="s">
        <v>305</v>
      </c>
      <c r="H201" s="214"/>
      <c r="I201" s="216"/>
      <c r="L201" s="213"/>
      <c r="M201" s="217"/>
      <c r="N201" s="218"/>
      <c r="O201" s="218"/>
      <c r="P201" s="218"/>
      <c r="Q201" s="218"/>
      <c r="R201" s="218"/>
      <c r="S201" s="218"/>
      <c r="T201" s="219"/>
      <c r="AT201" s="214" t="s">
        <v>132</v>
      </c>
      <c r="AU201" s="214" t="s">
        <v>85</v>
      </c>
      <c r="AV201" s="212" t="s">
        <v>83</v>
      </c>
      <c r="AW201" s="212" t="s">
        <v>31</v>
      </c>
      <c r="AX201" s="212" t="s">
        <v>75</v>
      </c>
      <c r="AY201" s="214" t="s">
        <v>123</v>
      </c>
    </row>
    <row r="202" spans="2:51" s="196" customFormat="1" ht="12.8">
      <c r="B202" s="197"/>
      <c r="D202" s="198" t="s">
        <v>132</v>
      </c>
      <c r="E202" s="199"/>
      <c r="F202" s="200" t="s">
        <v>306</v>
      </c>
      <c r="H202" s="201">
        <v>1.82</v>
      </c>
      <c r="I202" s="202"/>
      <c r="L202" s="197"/>
      <c r="M202" s="203"/>
      <c r="N202" s="204"/>
      <c r="O202" s="204"/>
      <c r="P202" s="204"/>
      <c r="Q202" s="204"/>
      <c r="R202" s="204"/>
      <c r="S202" s="204"/>
      <c r="T202" s="205"/>
      <c r="AT202" s="199" t="s">
        <v>132</v>
      </c>
      <c r="AU202" s="199" t="s">
        <v>85</v>
      </c>
      <c r="AV202" s="196" t="s">
        <v>85</v>
      </c>
      <c r="AW202" s="196" t="s">
        <v>31</v>
      </c>
      <c r="AX202" s="196" t="s">
        <v>75</v>
      </c>
      <c r="AY202" s="199" t="s">
        <v>123</v>
      </c>
    </row>
    <row r="203" spans="2:51" s="220" customFormat="1" ht="12.8">
      <c r="B203" s="221"/>
      <c r="D203" s="198" t="s">
        <v>132</v>
      </c>
      <c r="E203" s="222"/>
      <c r="F203" s="223" t="s">
        <v>236</v>
      </c>
      <c r="H203" s="224">
        <v>4.268</v>
      </c>
      <c r="I203" s="225"/>
      <c r="L203" s="221"/>
      <c r="M203" s="226"/>
      <c r="N203" s="227"/>
      <c r="O203" s="227"/>
      <c r="P203" s="227"/>
      <c r="Q203" s="227"/>
      <c r="R203" s="227"/>
      <c r="S203" s="227"/>
      <c r="T203" s="228"/>
      <c r="AT203" s="222" t="s">
        <v>132</v>
      </c>
      <c r="AU203" s="222" t="s">
        <v>85</v>
      </c>
      <c r="AV203" s="220" t="s">
        <v>130</v>
      </c>
      <c r="AW203" s="220" t="s">
        <v>31</v>
      </c>
      <c r="AX203" s="220" t="s">
        <v>83</v>
      </c>
      <c r="AY203" s="222" t="s">
        <v>123</v>
      </c>
    </row>
    <row r="204" spans="1:65" s="27" customFormat="1" ht="24" customHeight="1">
      <c r="A204" s="22"/>
      <c r="B204" s="182"/>
      <c r="C204" s="183" t="s">
        <v>307</v>
      </c>
      <c r="D204" s="183" t="s">
        <v>125</v>
      </c>
      <c r="E204" s="184" t="s">
        <v>308</v>
      </c>
      <c r="F204" s="185" t="s">
        <v>309</v>
      </c>
      <c r="G204" s="186" t="s">
        <v>199</v>
      </c>
      <c r="H204" s="187">
        <v>7.84</v>
      </c>
      <c r="I204" s="188"/>
      <c r="J204" s="189">
        <f>ROUND(I204*H204,2)</f>
        <v>0</v>
      </c>
      <c r="K204" s="185" t="s">
        <v>129</v>
      </c>
      <c r="L204" s="23"/>
      <c r="M204" s="190"/>
      <c r="N204" s="191" t="s">
        <v>40</v>
      </c>
      <c r="O204" s="60"/>
      <c r="P204" s="192">
        <f>O204*H204</f>
        <v>0</v>
      </c>
      <c r="Q204" s="192">
        <v>2.16</v>
      </c>
      <c r="R204" s="192">
        <f>Q204*H204</f>
        <v>16.9344</v>
      </c>
      <c r="S204" s="192">
        <v>0</v>
      </c>
      <c r="T204" s="193">
        <f>S204*H204</f>
        <v>0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R204" s="194" t="s">
        <v>130</v>
      </c>
      <c r="AT204" s="194" t="s">
        <v>125</v>
      </c>
      <c r="AU204" s="194" t="s">
        <v>85</v>
      </c>
      <c r="AY204" s="3" t="s">
        <v>123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3" t="s">
        <v>83</v>
      </c>
      <c r="BK204" s="195">
        <f>ROUND(I204*H204,2)</f>
        <v>0</v>
      </c>
      <c r="BL204" s="3" t="s">
        <v>130</v>
      </c>
      <c r="BM204" s="194" t="s">
        <v>310</v>
      </c>
    </row>
    <row r="205" spans="2:51" s="212" customFormat="1" ht="12.8">
      <c r="B205" s="213"/>
      <c r="D205" s="198" t="s">
        <v>132</v>
      </c>
      <c r="E205" s="214"/>
      <c r="F205" s="215" t="s">
        <v>311</v>
      </c>
      <c r="H205" s="214"/>
      <c r="I205" s="216"/>
      <c r="L205" s="213"/>
      <c r="M205" s="217"/>
      <c r="N205" s="218"/>
      <c r="O205" s="218"/>
      <c r="P205" s="218"/>
      <c r="Q205" s="218"/>
      <c r="R205" s="218"/>
      <c r="S205" s="218"/>
      <c r="T205" s="219"/>
      <c r="AT205" s="214" t="s">
        <v>132</v>
      </c>
      <c r="AU205" s="214" t="s">
        <v>85</v>
      </c>
      <c r="AV205" s="212" t="s">
        <v>83</v>
      </c>
      <c r="AW205" s="212" t="s">
        <v>31</v>
      </c>
      <c r="AX205" s="212" t="s">
        <v>75</v>
      </c>
      <c r="AY205" s="214" t="s">
        <v>123</v>
      </c>
    </row>
    <row r="206" spans="2:51" s="212" customFormat="1" ht="12.8">
      <c r="B206" s="213"/>
      <c r="D206" s="198" t="s">
        <v>132</v>
      </c>
      <c r="E206" s="214"/>
      <c r="F206" s="215" t="s">
        <v>312</v>
      </c>
      <c r="H206" s="214"/>
      <c r="I206" s="216"/>
      <c r="L206" s="213"/>
      <c r="M206" s="217"/>
      <c r="N206" s="218"/>
      <c r="O206" s="218"/>
      <c r="P206" s="218"/>
      <c r="Q206" s="218"/>
      <c r="R206" s="218"/>
      <c r="S206" s="218"/>
      <c r="T206" s="219"/>
      <c r="AT206" s="214" t="s">
        <v>132</v>
      </c>
      <c r="AU206" s="214" t="s">
        <v>85</v>
      </c>
      <c r="AV206" s="212" t="s">
        <v>83</v>
      </c>
      <c r="AW206" s="212" t="s">
        <v>31</v>
      </c>
      <c r="AX206" s="212" t="s">
        <v>75</v>
      </c>
      <c r="AY206" s="214" t="s">
        <v>123</v>
      </c>
    </row>
    <row r="207" spans="2:51" s="196" customFormat="1" ht="12.8">
      <c r="B207" s="197"/>
      <c r="D207" s="198" t="s">
        <v>132</v>
      </c>
      <c r="E207" s="199"/>
      <c r="F207" s="200" t="s">
        <v>313</v>
      </c>
      <c r="H207" s="201">
        <v>7.84</v>
      </c>
      <c r="I207" s="202"/>
      <c r="L207" s="197"/>
      <c r="M207" s="203"/>
      <c r="N207" s="204"/>
      <c r="O207" s="204"/>
      <c r="P207" s="204"/>
      <c r="Q207" s="204"/>
      <c r="R207" s="204"/>
      <c r="S207" s="204"/>
      <c r="T207" s="205"/>
      <c r="AT207" s="199" t="s">
        <v>132</v>
      </c>
      <c r="AU207" s="199" t="s">
        <v>85</v>
      </c>
      <c r="AV207" s="196" t="s">
        <v>85</v>
      </c>
      <c r="AW207" s="196" t="s">
        <v>31</v>
      </c>
      <c r="AX207" s="196" t="s">
        <v>83</v>
      </c>
      <c r="AY207" s="199" t="s">
        <v>123</v>
      </c>
    </row>
    <row r="208" spans="1:65" s="27" customFormat="1" ht="48" customHeight="1">
      <c r="A208" s="22"/>
      <c r="B208" s="182"/>
      <c r="C208" s="183" t="s">
        <v>6</v>
      </c>
      <c r="D208" s="183" t="s">
        <v>125</v>
      </c>
      <c r="E208" s="184" t="s">
        <v>314</v>
      </c>
      <c r="F208" s="185" t="s">
        <v>315</v>
      </c>
      <c r="G208" s="186" t="s">
        <v>136</v>
      </c>
      <c r="H208" s="187">
        <v>4.4</v>
      </c>
      <c r="I208" s="188"/>
      <c r="J208" s="189">
        <f>ROUND(I208*H208,2)</f>
        <v>0</v>
      </c>
      <c r="K208" s="185" t="s">
        <v>129</v>
      </c>
      <c r="L208" s="23"/>
      <c r="M208" s="190"/>
      <c r="N208" s="191" t="s">
        <v>40</v>
      </c>
      <c r="O208" s="60"/>
      <c r="P208" s="192">
        <f>O208*H208</f>
        <v>0</v>
      </c>
      <c r="Q208" s="192">
        <v>0.4334</v>
      </c>
      <c r="R208" s="192">
        <f>Q208*H208</f>
        <v>1.90696</v>
      </c>
      <c r="S208" s="192">
        <v>0</v>
      </c>
      <c r="T208" s="193">
        <f>S208*H208</f>
        <v>0</v>
      </c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R208" s="194" t="s">
        <v>130</v>
      </c>
      <c r="AT208" s="194" t="s">
        <v>125</v>
      </c>
      <c r="AU208" s="194" t="s">
        <v>85</v>
      </c>
      <c r="AY208" s="3" t="s">
        <v>123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3" t="s">
        <v>83</v>
      </c>
      <c r="BK208" s="195">
        <f>ROUND(I208*H208,2)</f>
        <v>0</v>
      </c>
      <c r="BL208" s="3" t="s">
        <v>130</v>
      </c>
      <c r="BM208" s="194" t="s">
        <v>316</v>
      </c>
    </row>
    <row r="209" spans="2:51" s="212" customFormat="1" ht="12.8">
      <c r="B209" s="213"/>
      <c r="D209" s="198" t="s">
        <v>132</v>
      </c>
      <c r="E209" s="214"/>
      <c r="F209" s="215" t="s">
        <v>317</v>
      </c>
      <c r="H209" s="214"/>
      <c r="I209" s="216"/>
      <c r="L209" s="213"/>
      <c r="M209" s="217"/>
      <c r="N209" s="218"/>
      <c r="O209" s="218"/>
      <c r="P209" s="218"/>
      <c r="Q209" s="218"/>
      <c r="R209" s="218"/>
      <c r="S209" s="218"/>
      <c r="T209" s="219"/>
      <c r="AT209" s="214" t="s">
        <v>132</v>
      </c>
      <c r="AU209" s="214" t="s">
        <v>85</v>
      </c>
      <c r="AV209" s="212" t="s">
        <v>83</v>
      </c>
      <c r="AW209" s="212" t="s">
        <v>31</v>
      </c>
      <c r="AX209" s="212" t="s">
        <v>75</v>
      </c>
      <c r="AY209" s="214" t="s">
        <v>123</v>
      </c>
    </row>
    <row r="210" spans="2:51" s="196" customFormat="1" ht="12.8">
      <c r="B210" s="197"/>
      <c r="D210" s="198" t="s">
        <v>132</v>
      </c>
      <c r="E210" s="199"/>
      <c r="F210" s="200" t="s">
        <v>318</v>
      </c>
      <c r="H210" s="201">
        <v>1.7</v>
      </c>
      <c r="I210" s="202"/>
      <c r="L210" s="197"/>
      <c r="M210" s="203"/>
      <c r="N210" s="204"/>
      <c r="O210" s="204"/>
      <c r="P210" s="204"/>
      <c r="Q210" s="204"/>
      <c r="R210" s="204"/>
      <c r="S210" s="204"/>
      <c r="T210" s="205"/>
      <c r="AT210" s="199" t="s">
        <v>132</v>
      </c>
      <c r="AU210" s="199" t="s">
        <v>85</v>
      </c>
      <c r="AV210" s="196" t="s">
        <v>85</v>
      </c>
      <c r="AW210" s="196" t="s">
        <v>31</v>
      </c>
      <c r="AX210" s="196" t="s">
        <v>75</v>
      </c>
      <c r="AY210" s="199" t="s">
        <v>123</v>
      </c>
    </row>
    <row r="211" spans="2:51" s="212" customFormat="1" ht="12.8">
      <c r="B211" s="213"/>
      <c r="D211" s="198" t="s">
        <v>132</v>
      </c>
      <c r="E211" s="214"/>
      <c r="F211" s="215" t="s">
        <v>319</v>
      </c>
      <c r="H211" s="214"/>
      <c r="I211" s="216"/>
      <c r="L211" s="213"/>
      <c r="M211" s="217"/>
      <c r="N211" s="218"/>
      <c r="O211" s="218"/>
      <c r="P211" s="218"/>
      <c r="Q211" s="218"/>
      <c r="R211" s="218"/>
      <c r="S211" s="218"/>
      <c r="T211" s="219"/>
      <c r="AT211" s="214" t="s">
        <v>132</v>
      </c>
      <c r="AU211" s="214" t="s">
        <v>85</v>
      </c>
      <c r="AV211" s="212" t="s">
        <v>83</v>
      </c>
      <c r="AW211" s="212" t="s">
        <v>31</v>
      </c>
      <c r="AX211" s="212" t="s">
        <v>75</v>
      </c>
      <c r="AY211" s="214" t="s">
        <v>123</v>
      </c>
    </row>
    <row r="212" spans="2:51" s="196" customFormat="1" ht="12.8">
      <c r="B212" s="197"/>
      <c r="D212" s="198" t="s">
        <v>132</v>
      </c>
      <c r="E212" s="199"/>
      <c r="F212" s="200" t="s">
        <v>320</v>
      </c>
      <c r="H212" s="201">
        <v>2.7</v>
      </c>
      <c r="I212" s="202"/>
      <c r="L212" s="197"/>
      <c r="M212" s="203"/>
      <c r="N212" s="204"/>
      <c r="O212" s="204"/>
      <c r="P212" s="204"/>
      <c r="Q212" s="204"/>
      <c r="R212" s="204"/>
      <c r="S212" s="204"/>
      <c r="T212" s="205"/>
      <c r="AT212" s="199" t="s">
        <v>132</v>
      </c>
      <c r="AU212" s="199" t="s">
        <v>85</v>
      </c>
      <c r="AV212" s="196" t="s">
        <v>85</v>
      </c>
      <c r="AW212" s="196" t="s">
        <v>31</v>
      </c>
      <c r="AX212" s="196" t="s">
        <v>75</v>
      </c>
      <c r="AY212" s="199" t="s">
        <v>123</v>
      </c>
    </row>
    <row r="213" spans="2:51" s="220" customFormat="1" ht="12.8">
      <c r="B213" s="221"/>
      <c r="D213" s="198" t="s">
        <v>132</v>
      </c>
      <c r="E213" s="222"/>
      <c r="F213" s="223" t="s">
        <v>236</v>
      </c>
      <c r="H213" s="224">
        <v>4.4</v>
      </c>
      <c r="I213" s="225"/>
      <c r="L213" s="221"/>
      <c r="M213" s="226"/>
      <c r="N213" s="227"/>
      <c r="O213" s="227"/>
      <c r="P213" s="227"/>
      <c r="Q213" s="227"/>
      <c r="R213" s="227"/>
      <c r="S213" s="227"/>
      <c r="T213" s="228"/>
      <c r="AT213" s="222" t="s">
        <v>132</v>
      </c>
      <c r="AU213" s="222" t="s">
        <v>85</v>
      </c>
      <c r="AV213" s="220" t="s">
        <v>130</v>
      </c>
      <c r="AW213" s="220" t="s">
        <v>31</v>
      </c>
      <c r="AX213" s="220" t="s">
        <v>83</v>
      </c>
      <c r="AY213" s="222" t="s">
        <v>123</v>
      </c>
    </row>
    <row r="214" spans="1:65" s="27" customFormat="1" ht="48" customHeight="1">
      <c r="A214" s="22"/>
      <c r="B214" s="182"/>
      <c r="C214" s="183" t="s">
        <v>321</v>
      </c>
      <c r="D214" s="183" t="s">
        <v>125</v>
      </c>
      <c r="E214" s="184" t="s">
        <v>322</v>
      </c>
      <c r="F214" s="185" t="s">
        <v>323</v>
      </c>
      <c r="G214" s="186" t="s">
        <v>136</v>
      </c>
      <c r="H214" s="187">
        <v>9.35</v>
      </c>
      <c r="I214" s="188"/>
      <c r="J214" s="189">
        <f>ROUND(I214*H214,2)</f>
        <v>0</v>
      </c>
      <c r="K214" s="185" t="s">
        <v>129</v>
      </c>
      <c r="L214" s="23"/>
      <c r="M214" s="190"/>
      <c r="N214" s="191" t="s">
        <v>40</v>
      </c>
      <c r="O214" s="60"/>
      <c r="P214" s="192">
        <f>O214*H214</f>
        <v>0</v>
      </c>
      <c r="Q214" s="192">
        <v>0.60105</v>
      </c>
      <c r="R214" s="192">
        <f>Q214*H214</f>
        <v>5.6198175</v>
      </c>
      <c r="S214" s="192">
        <v>0</v>
      </c>
      <c r="T214" s="193">
        <f>S214*H214</f>
        <v>0</v>
      </c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R214" s="194" t="s">
        <v>130</v>
      </c>
      <c r="AT214" s="194" t="s">
        <v>125</v>
      </c>
      <c r="AU214" s="194" t="s">
        <v>85</v>
      </c>
      <c r="AY214" s="3" t="s">
        <v>123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3" t="s">
        <v>83</v>
      </c>
      <c r="BK214" s="195">
        <f>ROUND(I214*H214,2)</f>
        <v>0</v>
      </c>
      <c r="BL214" s="3" t="s">
        <v>130</v>
      </c>
      <c r="BM214" s="194" t="s">
        <v>324</v>
      </c>
    </row>
    <row r="215" spans="2:51" s="212" customFormat="1" ht="12.8">
      <c r="B215" s="213"/>
      <c r="D215" s="198" t="s">
        <v>132</v>
      </c>
      <c r="E215" s="214"/>
      <c r="F215" s="215" t="s">
        <v>325</v>
      </c>
      <c r="H215" s="214"/>
      <c r="I215" s="216"/>
      <c r="L215" s="213"/>
      <c r="M215" s="217"/>
      <c r="N215" s="218"/>
      <c r="O215" s="218"/>
      <c r="P215" s="218"/>
      <c r="Q215" s="218"/>
      <c r="R215" s="218"/>
      <c r="S215" s="218"/>
      <c r="T215" s="219"/>
      <c r="AT215" s="214" t="s">
        <v>132</v>
      </c>
      <c r="AU215" s="214" t="s">
        <v>85</v>
      </c>
      <c r="AV215" s="212" t="s">
        <v>83</v>
      </c>
      <c r="AW215" s="212" t="s">
        <v>31</v>
      </c>
      <c r="AX215" s="212" t="s">
        <v>75</v>
      </c>
      <c r="AY215" s="214" t="s">
        <v>123</v>
      </c>
    </row>
    <row r="216" spans="2:51" s="196" customFormat="1" ht="12.8">
      <c r="B216" s="197"/>
      <c r="D216" s="198" t="s">
        <v>132</v>
      </c>
      <c r="E216" s="199"/>
      <c r="F216" s="200" t="s">
        <v>326</v>
      </c>
      <c r="H216" s="201">
        <v>9.35</v>
      </c>
      <c r="I216" s="202"/>
      <c r="L216" s="197"/>
      <c r="M216" s="203"/>
      <c r="N216" s="204"/>
      <c r="O216" s="204"/>
      <c r="P216" s="204"/>
      <c r="Q216" s="204"/>
      <c r="R216" s="204"/>
      <c r="S216" s="204"/>
      <c r="T216" s="205"/>
      <c r="AT216" s="199" t="s">
        <v>132</v>
      </c>
      <c r="AU216" s="199" t="s">
        <v>85</v>
      </c>
      <c r="AV216" s="196" t="s">
        <v>85</v>
      </c>
      <c r="AW216" s="196" t="s">
        <v>31</v>
      </c>
      <c r="AX216" s="196" t="s">
        <v>83</v>
      </c>
      <c r="AY216" s="199" t="s">
        <v>123</v>
      </c>
    </row>
    <row r="217" spans="2:63" s="168" customFormat="1" ht="22.8" customHeight="1">
      <c r="B217" s="169"/>
      <c r="D217" s="170" t="s">
        <v>74</v>
      </c>
      <c r="E217" s="180" t="s">
        <v>327</v>
      </c>
      <c r="F217" s="180" t="s">
        <v>328</v>
      </c>
      <c r="I217" s="172"/>
      <c r="J217" s="181">
        <f>BK217</f>
        <v>0</v>
      </c>
      <c r="L217" s="169"/>
      <c r="M217" s="174"/>
      <c r="N217" s="175"/>
      <c r="O217" s="175"/>
      <c r="P217" s="176">
        <f>P218</f>
        <v>0</v>
      </c>
      <c r="Q217" s="175"/>
      <c r="R217" s="176">
        <f>R218</f>
        <v>0</v>
      </c>
      <c r="S217" s="175"/>
      <c r="T217" s="177">
        <f>T218</f>
        <v>0</v>
      </c>
      <c r="AR217" s="170" t="s">
        <v>83</v>
      </c>
      <c r="AT217" s="178" t="s">
        <v>74</v>
      </c>
      <c r="AU217" s="178" t="s">
        <v>83</v>
      </c>
      <c r="AY217" s="170" t="s">
        <v>123</v>
      </c>
      <c r="BK217" s="179">
        <f>BK218</f>
        <v>0</v>
      </c>
    </row>
    <row r="218" spans="1:65" s="27" customFormat="1" ht="24" customHeight="1">
      <c r="A218" s="22"/>
      <c r="B218" s="182"/>
      <c r="C218" s="183" t="s">
        <v>329</v>
      </c>
      <c r="D218" s="183" t="s">
        <v>125</v>
      </c>
      <c r="E218" s="184" t="s">
        <v>330</v>
      </c>
      <c r="F218" s="185" t="s">
        <v>331</v>
      </c>
      <c r="G218" s="186" t="s">
        <v>332</v>
      </c>
      <c r="H218" s="187">
        <v>32.363</v>
      </c>
      <c r="I218" s="188"/>
      <c r="J218" s="189">
        <f>ROUND(I218*H218,2)</f>
        <v>0</v>
      </c>
      <c r="K218" s="185" t="s">
        <v>129</v>
      </c>
      <c r="L218" s="23"/>
      <c r="M218" s="239"/>
      <c r="N218" s="240" t="s">
        <v>40</v>
      </c>
      <c r="O218" s="241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R218" s="194" t="s">
        <v>130</v>
      </c>
      <c r="AT218" s="194" t="s">
        <v>125</v>
      </c>
      <c r="AU218" s="194" t="s">
        <v>85</v>
      </c>
      <c r="AY218" s="3" t="s">
        <v>123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3" t="s">
        <v>83</v>
      </c>
      <c r="BK218" s="195">
        <f>ROUND(I218*H218,2)</f>
        <v>0</v>
      </c>
      <c r="BL218" s="3" t="s">
        <v>130</v>
      </c>
      <c r="BM218" s="194" t="s">
        <v>333</v>
      </c>
    </row>
    <row r="219" spans="1:31" ht="6.95" customHeight="1">
      <c r="A219" s="22"/>
      <c r="B219" s="44"/>
      <c r="C219" s="45"/>
      <c r="D219" s="45"/>
      <c r="E219" s="45"/>
      <c r="F219" s="45"/>
      <c r="G219" s="45"/>
      <c r="H219" s="45"/>
      <c r="I219" s="137"/>
      <c r="J219" s="45"/>
      <c r="K219" s="45"/>
      <c r="L219" s="23"/>
      <c r="M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</sheetData>
  <autoFilter ref="C119:K218"/>
  <mergeCells count="9">
    <mergeCell ref="L2:V2"/>
    <mergeCell ref="E7:H7"/>
    <mergeCell ref="E9:H9"/>
    <mergeCell ref="E18:H18"/>
    <mergeCell ref="E27:H27"/>
    <mergeCell ref="E85:H85"/>
    <mergeCell ref="E87:H87"/>
    <mergeCell ref="E110:H110"/>
    <mergeCell ref="E112:H112"/>
  </mergeCell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259">
      <selection activeCell="F298" sqref="F298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4.00390625" style="0" customWidth="1"/>
    <col min="7" max="7" width="9.00390625" style="0" customWidth="1"/>
    <col min="8" max="8" width="11.57421875" style="0" customWidth="1"/>
    <col min="9" max="9" width="20.140625" style="104" customWidth="1"/>
    <col min="10" max="11" width="20.140625" style="0" customWidth="1"/>
    <col min="12" max="12" width="9.28125" style="0" customWidth="1"/>
    <col min="13" max="21" width="9.1406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8.57421875" style="0" customWidth="1"/>
    <col min="44" max="65" width="9.140625" style="0" hidden="1" customWidth="1"/>
    <col min="66" max="1025" width="8.57421875" style="0" customWidth="1"/>
  </cols>
  <sheetData>
    <row r="1" ht="12"/>
    <row r="2" spans="12:46" ht="36.95" customHeight="1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91</v>
      </c>
    </row>
    <row r="3" spans="2:46" ht="6.95" customHeight="1">
      <c r="B3" s="4"/>
      <c r="C3" s="5"/>
      <c r="D3" s="5"/>
      <c r="E3" s="5"/>
      <c r="F3" s="5"/>
      <c r="G3" s="5"/>
      <c r="H3" s="5"/>
      <c r="I3" s="105"/>
      <c r="J3" s="5"/>
      <c r="K3" s="5"/>
      <c r="L3" s="6"/>
      <c r="AT3" s="3" t="s">
        <v>85</v>
      </c>
    </row>
    <row r="4" spans="2:46" ht="24.95" customHeight="1">
      <c r="B4" s="6"/>
      <c r="D4" s="7" t="s">
        <v>98</v>
      </c>
      <c r="L4" s="6"/>
      <c r="M4" s="106" t="s">
        <v>9</v>
      </c>
      <c r="AT4" s="3" t="s">
        <v>2</v>
      </c>
    </row>
    <row r="5" spans="2:12" ht="6.95" customHeight="1">
      <c r="B5" s="6"/>
      <c r="L5" s="6"/>
    </row>
    <row r="6" spans="2:12" ht="12" customHeight="1">
      <c r="B6" s="6"/>
      <c r="D6" s="15" t="s">
        <v>15</v>
      </c>
      <c r="L6" s="6"/>
    </row>
    <row r="7" spans="2:12" ht="25.5" customHeight="1">
      <c r="B7" s="6"/>
      <c r="E7" s="107" t="str">
        <f>'Rekapitulace stavby'!K6</f>
        <v>PD - Technická a dopravní  infrastruktura pro 36 RD Ježník III - nádrž A</v>
      </c>
      <c r="F7" s="107"/>
      <c r="G7" s="107"/>
      <c r="H7" s="107"/>
      <c r="L7" s="6"/>
    </row>
    <row r="8" spans="1:31" s="27" customFormat="1" ht="12" customHeight="1">
      <c r="A8" s="22"/>
      <c r="B8" s="23"/>
      <c r="C8" s="22"/>
      <c r="D8" s="15" t="s">
        <v>99</v>
      </c>
      <c r="E8" s="22"/>
      <c r="F8" s="22"/>
      <c r="G8" s="22"/>
      <c r="H8" s="22"/>
      <c r="I8" s="108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7" customFormat="1" ht="16.5" customHeight="1">
      <c r="A9" s="22"/>
      <c r="B9" s="23"/>
      <c r="C9" s="22"/>
      <c r="D9" s="22"/>
      <c r="E9" s="53" t="s">
        <v>334</v>
      </c>
      <c r="F9" s="53"/>
      <c r="G9" s="53"/>
      <c r="H9" s="53"/>
      <c r="I9" s="108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7" customFormat="1" ht="12.8">
      <c r="A10" s="22"/>
      <c r="B10" s="23"/>
      <c r="C10" s="22"/>
      <c r="D10" s="22"/>
      <c r="E10" s="22"/>
      <c r="F10" s="22"/>
      <c r="G10" s="22"/>
      <c r="H10" s="22"/>
      <c r="I10" s="108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" customHeight="1">
      <c r="A11" s="22"/>
      <c r="B11" s="23"/>
      <c r="C11" s="22"/>
      <c r="D11" s="15" t="s">
        <v>17</v>
      </c>
      <c r="E11" s="22"/>
      <c r="F11" s="16"/>
      <c r="G11" s="22"/>
      <c r="H11" s="22"/>
      <c r="I11" s="109" t="s">
        <v>18</v>
      </c>
      <c r="J11" s="16"/>
      <c r="K11" s="22"/>
      <c r="L11" s="39"/>
      <c r="M11" s="27"/>
      <c r="N11" s="27"/>
      <c r="O11" s="27"/>
      <c r="P11" s="27"/>
      <c r="Q11" s="27"/>
      <c r="R11" s="2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" customHeight="1">
      <c r="A12" s="22"/>
      <c r="B12" s="23"/>
      <c r="C12" s="22"/>
      <c r="D12" s="15" t="s">
        <v>19</v>
      </c>
      <c r="E12" s="22"/>
      <c r="F12" s="16" t="s">
        <v>20</v>
      </c>
      <c r="G12" s="22"/>
      <c r="H12" s="22"/>
      <c r="I12" s="109" t="s">
        <v>21</v>
      </c>
      <c r="J12" s="110" t="str">
        <f>'Rekapitulace stavby'!AN8</f>
        <v>24. 4. 2020</v>
      </c>
      <c r="K12" s="22"/>
      <c r="L12" s="39"/>
      <c r="M12" s="27"/>
      <c r="N12" s="27"/>
      <c r="O12" s="27"/>
      <c r="P12" s="27"/>
      <c r="Q12" s="27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0.8" customHeight="1">
      <c r="A13" s="22"/>
      <c r="B13" s="23"/>
      <c r="C13" s="22"/>
      <c r="D13" s="22"/>
      <c r="E13" s="22"/>
      <c r="F13" s="22"/>
      <c r="G13" s="22"/>
      <c r="H13" s="22"/>
      <c r="I13" s="108"/>
      <c r="J13" s="22"/>
      <c r="K13" s="22"/>
      <c r="L13" s="39"/>
      <c r="M13" s="27"/>
      <c r="N13" s="27"/>
      <c r="O13" s="27"/>
      <c r="P13" s="27"/>
      <c r="Q13" s="27"/>
      <c r="R13" s="2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" customHeight="1">
      <c r="A14" s="22"/>
      <c r="B14" s="23"/>
      <c r="C14" s="22"/>
      <c r="D14" s="15" t="s">
        <v>23</v>
      </c>
      <c r="E14" s="22"/>
      <c r="F14" s="22"/>
      <c r="G14" s="22"/>
      <c r="H14" s="22"/>
      <c r="I14" s="109" t="s">
        <v>24</v>
      </c>
      <c r="J14" s="16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customHeight="1">
      <c r="A15" s="22"/>
      <c r="B15" s="23"/>
      <c r="C15" s="22"/>
      <c r="D15" s="22"/>
      <c r="E15" s="16" t="s">
        <v>25</v>
      </c>
      <c r="F15" s="22"/>
      <c r="G15" s="22"/>
      <c r="H15" s="22"/>
      <c r="I15" s="109" t="s">
        <v>26</v>
      </c>
      <c r="J15" s="16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6.95" customHeight="1">
      <c r="A16" s="22"/>
      <c r="B16" s="23"/>
      <c r="C16" s="22"/>
      <c r="D16" s="22"/>
      <c r="E16" s="22"/>
      <c r="F16" s="22"/>
      <c r="G16" s="22"/>
      <c r="H16" s="22"/>
      <c r="I16" s="108"/>
      <c r="J16" s="22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" customHeight="1">
      <c r="A17" s="22"/>
      <c r="B17" s="23"/>
      <c r="C17" s="22"/>
      <c r="D17" s="15" t="s">
        <v>27</v>
      </c>
      <c r="E17" s="22"/>
      <c r="F17" s="22"/>
      <c r="G17" s="22"/>
      <c r="H17" s="22"/>
      <c r="I17" s="109" t="s">
        <v>24</v>
      </c>
      <c r="J17" s="17" t="str">
        <f>'Rekapitulace stavby'!AN13</f>
        <v>Vyplň údaj</v>
      </c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8" customHeight="1">
      <c r="A18" s="22"/>
      <c r="B18" s="23"/>
      <c r="C18" s="22"/>
      <c r="D18" s="22"/>
      <c r="E18" s="111" t="str">
        <f>'Rekapitulace stavby'!E14</f>
        <v>Vyplň údaj</v>
      </c>
      <c r="F18" s="111"/>
      <c r="G18" s="111"/>
      <c r="H18" s="111"/>
      <c r="I18" s="109" t="s">
        <v>26</v>
      </c>
      <c r="J18" s="17" t="str">
        <f>'Rekapitulace stavby'!AN14</f>
        <v>Vyplň údaj</v>
      </c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6.95" customHeight="1">
      <c r="A19" s="22"/>
      <c r="B19" s="23"/>
      <c r="C19" s="22"/>
      <c r="D19" s="22"/>
      <c r="E19" s="22"/>
      <c r="F19" s="22"/>
      <c r="G19" s="22"/>
      <c r="H19" s="22"/>
      <c r="I19" s="108"/>
      <c r="J19" s="22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2" customHeight="1">
      <c r="A20" s="22"/>
      <c r="B20" s="23"/>
      <c r="C20" s="22"/>
      <c r="D20" s="15" t="s">
        <v>29</v>
      </c>
      <c r="E20" s="22"/>
      <c r="F20" s="22"/>
      <c r="G20" s="22"/>
      <c r="H20" s="22"/>
      <c r="I20" s="109" t="s">
        <v>24</v>
      </c>
      <c r="J20" s="16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8" customHeight="1">
      <c r="A21" s="22"/>
      <c r="B21" s="23"/>
      <c r="C21" s="22"/>
      <c r="D21" s="22"/>
      <c r="E21" s="16" t="s">
        <v>30</v>
      </c>
      <c r="F21" s="22"/>
      <c r="G21" s="22"/>
      <c r="H21" s="22"/>
      <c r="I21" s="109" t="s">
        <v>26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6.95" customHeight="1">
      <c r="A22" s="22"/>
      <c r="B22" s="23"/>
      <c r="C22" s="22"/>
      <c r="D22" s="22"/>
      <c r="E22" s="22"/>
      <c r="F22" s="22"/>
      <c r="G22" s="22"/>
      <c r="H22" s="22"/>
      <c r="I22" s="108"/>
      <c r="J22" s="22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2" customHeight="1">
      <c r="A23" s="22"/>
      <c r="B23" s="23"/>
      <c r="C23" s="22"/>
      <c r="D23" s="15" t="s">
        <v>32</v>
      </c>
      <c r="E23" s="22"/>
      <c r="F23" s="22"/>
      <c r="G23" s="22"/>
      <c r="H23" s="22"/>
      <c r="I23" s="109" t="s">
        <v>24</v>
      </c>
      <c r="J23" s="16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8" customHeight="1">
      <c r="A24" s="22"/>
      <c r="B24" s="23"/>
      <c r="C24" s="22"/>
      <c r="D24" s="22"/>
      <c r="E24" s="16" t="s">
        <v>33</v>
      </c>
      <c r="F24" s="22"/>
      <c r="G24" s="22"/>
      <c r="H24" s="22"/>
      <c r="I24" s="109" t="s">
        <v>26</v>
      </c>
      <c r="J24" s="16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6.95" customHeight="1">
      <c r="A25" s="22"/>
      <c r="B25" s="23"/>
      <c r="C25" s="22"/>
      <c r="D25" s="22"/>
      <c r="E25" s="22"/>
      <c r="F25" s="22"/>
      <c r="G25" s="22"/>
      <c r="H25" s="22"/>
      <c r="I25" s="108"/>
      <c r="J25" s="22"/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" customHeight="1">
      <c r="A26" s="22"/>
      <c r="B26" s="23"/>
      <c r="C26" s="22"/>
      <c r="D26" s="15" t="s">
        <v>34</v>
      </c>
      <c r="E26" s="22"/>
      <c r="F26" s="22"/>
      <c r="G26" s="22"/>
      <c r="H26" s="22"/>
      <c r="I26" s="108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116" customFormat="1" ht="16.5" customHeight="1">
      <c r="A27" s="112"/>
      <c r="B27" s="113"/>
      <c r="C27" s="112"/>
      <c r="D27" s="112"/>
      <c r="E27" s="20"/>
      <c r="F27" s="20"/>
      <c r="G27" s="20"/>
      <c r="H27" s="20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7" customFormat="1" ht="6.95" customHeight="1">
      <c r="A28" s="22"/>
      <c r="B28" s="23"/>
      <c r="C28" s="22"/>
      <c r="D28" s="22"/>
      <c r="E28" s="22"/>
      <c r="F28" s="22"/>
      <c r="G28" s="22"/>
      <c r="H28" s="22"/>
      <c r="I28" s="108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6.95" customHeight="1">
      <c r="A29" s="22"/>
      <c r="B29" s="23"/>
      <c r="C29" s="22"/>
      <c r="D29" s="72"/>
      <c r="E29" s="72"/>
      <c r="F29" s="72"/>
      <c r="G29" s="72"/>
      <c r="H29" s="72"/>
      <c r="I29" s="117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25.5" customHeight="1">
      <c r="A30" s="22"/>
      <c r="B30" s="23"/>
      <c r="C30" s="22"/>
      <c r="D30" s="118" t="s">
        <v>35</v>
      </c>
      <c r="E30" s="22"/>
      <c r="F30" s="22"/>
      <c r="G30" s="22"/>
      <c r="H30" s="22"/>
      <c r="I30" s="108"/>
      <c r="J30" s="119">
        <f>ROUND(J126,2)</f>
        <v>0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6.95" customHeight="1">
      <c r="A31" s="22"/>
      <c r="B31" s="23"/>
      <c r="C31" s="22"/>
      <c r="D31" s="72"/>
      <c r="E31" s="72"/>
      <c r="F31" s="72"/>
      <c r="G31" s="72"/>
      <c r="H31" s="72"/>
      <c r="I31" s="117"/>
      <c r="J31" s="72"/>
      <c r="K31" s="7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14.4" customHeight="1">
      <c r="A32" s="22"/>
      <c r="B32" s="23"/>
      <c r="C32" s="22"/>
      <c r="D32" s="22"/>
      <c r="E32" s="22"/>
      <c r="F32" s="120" t="s">
        <v>37</v>
      </c>
      <c r="G32" s="22"/>
      <c r="H32" s="22"/>
      <c r="I32" s="121" t="s">
        <v>36</v>
      </c>
      <c r="J32" s="120" t="s">
        <v>38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4.4" customHeight="1">
      <c r="A33" s="22"/>
      <c r="B33" s="23"/>
      <c r="C33" s="22"/>
      <c r="D33" s="122" t="s">
        <v>39</v>
      </c>
      <c r="E33" s="15" t="s">
        <v>40</v>
      </c>
      <c r="F33" s="123">
        <f>ROUND((SUM(BE126:BE299)),2)</f>
        <v>0</v>
      </c>
      <c r="G33" s="22"/>
      <c r="H33" s="22"/>
      <c r="I33" s="124">
        <v>0.21</v>
      </c>
      <c r="J33" s="123">
        <f>ROUND(((SUM(BE126:BE299))*I33),2)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4.4" customHeight="1">
      <c r="A34" s="22"/>
      <c r="B34" s="23"/>
      <c r="C34" s="22"/>
      <c r="D34" s="22"/>
      <c r="E34" s="15" t="s">
        <v>41</v>
      </c>
      <c r="F34" s="123">
        <f>ROUND((SUM(BF126:BF299)),2)</f>
        <v>0</v>
      </c>
      <c r="G34" s="22"/>
      <c r="H34" s="22"/>
      <c r="I34" s="124">
        <v>0.15</v>
      </c>
      <c r="J34" s="123">
        <f>ROUND(((SUM(BF126:BF299))*I34),2)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4.4" customHeight="1" hidden="1">
      <c r="A35" s="22"/>
      <c r="B35" s="23"/>
      <c r="C35" s="22"/>
      <c r="D35" s="22"/>
      <c r="E35" s="15" t="s">
        <v>42</v>
      </c>
      <c r="F35" s="123">
        <f>ROUND((SUM(BG126:BG299)),2)</f>
        <v>0</v>
      </c>
      <c r="G35" s="22"/>
      <c r="H35" s="22"/>
      <c r="I35" s="124">
        <v>0.21</v>
      </c>
      <c r="J35" s="123">
        <f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4.4" customHeight="1" hidden="1">
      <c r="A36" s="22"/>
      <c r="B36" s="23"/>
      <c r="C36" s="22"/>
      <c r="D36" s="22"/>
      <c r="E36" s="15" t="s">
        <v>43</v>
      </c>
      <c r="F36" s="123">
        <f>ROUND((SUM(BH126:BH299)),2)</f>
        <v>0</v>
      </c>
      <c r="G36" s="22"/>
      <c r="H36" s="22"/>
      <c r="I36" s="124">
        <v>0.15</v>
      </c>
      <c r="J36" s="123">
        <f>0</f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4.4" customHeight="1" hidden="1">
      <c r="A37" s="22"/>
      <c r="B37" s="23"/>
      <c r="C37" s="22"/>
      <c r="D37" s="22"/>
      <c r="E37" s="15" t="s">
        <v>44</v>
      </c>
      <c r="F37" s="123">
        <f>ROUND((SUM(BI126:BI299)),2)</f>
        <v>0</v>
      </c>
      <c r="G37" s="22"/>
      <c r="H37" s="22"/>
      <c r="I37" s="124">
        <v>0</v>
      </c>
      <c r="J37" s="123">
        <f>0</f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6.95" customHeight="1">
      <c r="A38" s="22"/>
      <c r="B38" s="23"/>
      <c r="C38" s="22"/>
      <c r="D38" s="22"/>
      <c r="E38" s="22"/>
      <c r="F38" s="22"/>
      <c r="G38" s="22"/>
      <c r="H38" s="22"/>
      <c r="I38" s="108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25.5" customHeight="1">
      <c r="A39" s="22"/>
      <c r="B39" s="23"/>
      <c r="C39" s="125"/>
      <c r="D39" s="126" t="s">
        <v>45</v>
      </c>
      <c r="E39" s="63"/>
      <c r="F39" s="63"/>
      <c r="G39" s="127" t="s">
        <v>46</v>
      </c>
      <c r="H39" s="128" t="s">
        <v>47</v>
      </c>
      <c r="I39" s="129"/>
      <c r="J39" s="130">
        <f>SUM(J30:J37)</f>
        <v>0</v>
      </c>
      <c r="K39" s="131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4.4" customHeight="1">
      <c r="A40" s="22"/>
      <c r="B40" s="23"/>
      <c r="C40" s="22"/>
      <c r="D40" s="22"/>
      <c r="E40" s="22"/>
      <c r="F40" s="22"/>
      <c r="G40" s="22"/>
      <c r="H40" s="22"/>
      <c r="I40" s="108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27" customFormat="1" ht="14.4" customHeight="1">
      <c r="B50" s="39"/>
      <c r="D50" s="40" t="s">
        <v>48</v>
      </c>
      <c r="E50" s="41"/>
      <c r="F50" s="41"/>
      <c r="G50" s="40" t="s">
        <v>49</v>
      </c>
      <c r="H50" s="41"/>
      <c r="I50" s="132"/>
      <c r="J50" s="41"/>
      <c r="K50" s="41"/>
      <c r="L50" s="39"/>
    </row>
    <row r="51" spans="2:12" ht="12.8">
      <c r="B51" s="6"/>
      <c r="L51" s="6"/>
    </row>
    <row r="52" spans="2:12" ht="12.8">
      <c r="B52" s="6"/>
      <c r="L52" s="6"/>
    </row>
    <row r="53" spans="2:12" ht="12.8">
      <c r="B53" s="6"/>
      <c r="L53" s="6"/>
    </row>
    <row r="54" spans="2:12" ht="12.8">
      <c r="B54" s="6"/>
      <c r="L54" s="6"/>
    </row>
    <row r="55" spans="2:12" ht="12.8">
      <c r="B55" s="6"/>
      <c r="L55" s="6"/>
    </row>
    <row r="56" spans="2:12" ht="12.8">
      <c r="B56" s="6"/>
      <c r="L56" s="6"/>
    </row>
    <row r="57" spans="2:12" ht="12.8">
      <c r="B57" s="6"/>
      <c r="L57" s="6"/>
    </row>
    <row r="58" spans="2:12" ht="12.8">
      <c r="B58" s="6"/>
      <c r="L58" s="6"/>
    </row>
    <row r="59" spans="2:12" ht="12.8">
      <c r="B59" s="6"/>
      <c r="L59" s="6"/>
    </row>
    <row r="60" spans="2:12" ht="12.8">
      <c r="B60" s="6"/>
      <c r="L60" s="6"/>
    </row>
    <row r="61" spans="1:31" s="27" customFormat="1" ht="12.8">
      <c r="A61" s="22"/>
      <c r="B61" s="23"/>
      <c r="C61" s="22"/>
      <c r="D61" s="42" t="s">
        <v>50</v>
      </c>
      <c r="E61" s="25"/>
      <c r="F61" s="133" t="s">
        <v>51</v>
      </c>
      <c r="G61" s="42" t="s">
        <v>50</v>
      </c>
      <c r="H61" s="25"/>
      <c r="I61" s="134"/>
      <c r="J61" s="135" t="s">
        <v>51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2:12" ht="12.8">
      <c r="B62" s="6"/>
      <c r="L62" s="6"/>
    </row>
    <row r="63" spans="2:12" ht="12.8">
      <c r="B63" s="6"/>
      <c r="L63" s="6"/>
    </row>
    <row r="64" spans="2:12" ht="12.8">
      <c r="B64" s="6"/>
      <c r="L64" s="6"/>
    </row>
    <row r="65" spans="1:31" s="27" customFormat="1" ht="12.8">
      <c r="A65" s="22"/>
      <c r="B65" s="23"/>
      <c r="C65" s="22"/>
      <c r="D65" s="40" t="s">
        <v>52</v>
      </c>
      <c r="E65" s="43"/>
      <c r="F65" s="43"/>
      <c r="G65" s="40" t="s">
        <v>53</v>
      </c>
      <c r="H65" s="43"/>
      <c r="I65" s="136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2:12" ht="12.8">
      <c r="B66" s="6"/>
      <c r="L66" s="6"/>
    </row>
    <row r="67" spans="2:12" ht="12.8">
      <c r="B67" s="6"/>
      <c r="L67" s="6"/>
    </row>
    <row r="68" spans="2:12" ht="12.8">
      <c r="B68" s="6"/>
      <c r="L68" s="6"/>
    </row>
    <row r="69" spans="2:12" ht="12.8">
      <c r="B69" s="6"/>
      <c r="L69" s="6"/>
    </row>
    <row r="70" spans="2:12" ht="12.8">
      <c r="B70" s="6"/>
      <c r="L70" s="6"/>
    </row>
    <row r="71" spans="2:12" ht="12.8">
      <c r="B71" s="6"/>
      <c r="L71" s="6"/>
    </row>
    <row r="72" spans="2:12" ht="12.8">
      <c r="B72" s="6"/>
      <c r="L72" s="6"/>
    </row>
    <row r="73" spans="2:12" ht="12.8">
      <c r="B73" s="6"/>
      <c r="L73" s="6"/>
    </row>
    <row r="74" spans="2:12" ht="12.8">
      <c r="B74" s="6"/>
      <c r="L74" s="6"/>
    </row>
    <row r="75" spans="2:12" ht="12.8">
      <c r="B75" s="6"/>
      <c r="L75" s="6"/>
    </row>
    <row r="76" spans="1:31" s="27" customFormat="1" ht="12.8">
      <c r="A76" s="22"/>
      <c r="B76" s="23"/>
      <c r="C76" s="22"/>
      <c r="D76" s="42" t="s">
        <v>50</v>
      </c>
      <c r="E76" s="25"/>
      <c r="F76" s="133" t="s">
        <v>51</v>
      </c>
      <c r="G76" s="42" t="s">
        <v>50</v>
      </c>
      <c r="H76" s="25"/>
      <c r="I76" s="134"/>
      <c r="J76" s="135" t="s">
        <v>51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ht="14.4" customHeight="1">
      <c r="A77" s="22"/>
      <c r="B77" s="44"/>
      <c r="C77" s="45"/>
      <c r="D77" s="45"/>
      <c r="E77" s="45"/>
      <c r="F77" s="45"/>
      <c r="G77" s="45"/>
      <c r="H77" s="45"/>
      <c r="I77" s="137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ht="12.8"/>
    <row r="81" spans="1:31" s="27" customFormat="1" ht="6.95" customHeight="1">
      <c r="A81" s="22"/>
      <c r="B81" s="46"/>
      <c r="C81" s="47"/>
      <c r="D81" s="47"/>
      <c r="E81" s="47"/>
      <c r="F81" s="47"/>
      <c r="G81" s="47"/>
      <c r="H81" s="47"/>
      <c r="I81" s="138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24.95" customHeight="1">
      <c r="A82" s="22"/>
      <c r="B82" s="23"/>
      <c r="C82" s="7" t="s">
        <v>101</v>
      </c>
      <c r="D82" s="22"/>
      <c r="E82" s="22"/>
      <c r="F82" s="22"/>
      <c r="G82" s="22"/>
      <c r="H82" s="22"/>
      <c r="I82" s="108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6.95" customHeight="1">
      <c r="A83" s="22"/>
      <c r="B83" s="23"/>
      <c r="C83" s="22"/>
      <c r="D83" s="22"/>
      <c r="E83" s="22"/>
      <c r="F83" s="22"/>
      <c r="G83" s="22"/>
      <c r="H83" s="22"/>
      <c r="I83" s="108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ht="12" customHeight="1">
      <c r="A84" s="22"/>
      <c r="B84" s="23"/>
      <c r="C84" s="15" t="s">
        <v>15</v>
      </c>
      <c r="D84" s="22"/>
      <c r="E84" s="22"/>
      <c r="F84" s="22"/>
      <c r="G84" s="22"/>
      <c r="H84" s="22"/>
      <c r="I84" s="108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ht="25.5" customHeight="1">
      <c r="A85" s="22"/>
      <c r="B85" s="23"/>
      <c r="C85" s="22"/>
      <c r="D85" s="22"/>
      <c r="E85" s="107" t="str">
        <f>E7</f>
        <v>PD - Technická a dopravní  infrastruktura pro 36 RD Ježník III - nádrž A</v>
      </c>
      <c r="F85" s="107"/>
      <c r="G85" s="107"/>
      <c r="H85" s="107"/>
      <c r="I85" s="108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ht="12" customHeight="1">
      <c r="A86" s="22"/>
      <c r="B86" s="23"/>
      <c r="C86" s="15" t="s">
        <v>99</v>
      </c>
      <c r="D86" s="22"/>
      <c r="E86" s="22"/>
      <c r="F86" s="22"/>
      <c r="G86" s="22"/>
      <c r="H86" s="22"/>
      <c r="I86" s="108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ht="16.5" customHeight="1">
      <c r="A87" s="22"/>
      <c r="B87" s="23"/>
      <c r="C87" s="22"/>
      <c r="D87" s="22"/>
      <c r="E87" s="53" t="str">
        <f>E9</f>
        <v>045972_03 - 03_Vypouštěcí a napouštěcí zařízení</v>
      </c>
      <c r="F87" s="53"/>
      <c r="G87" s="53"/>
      <c r="H87" s="53"/>
      <c r="I87" s="108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ht="6.95" customHeight="1">
      <c r="A88" s="22"/>
      <c r="B88" s="23"/>
      <c r="C88" s="22"/>
      <c r="D88" s="22"/>
      <c r="E88" s="22"/>
      <c r="F88" s="22"/>
      <c r="G88" s="22"/>
      <c r="H88" s="22"/>
      <c r="I88" s="108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ht="12" customHeight="1">
      <c r="A89" s="22"/>
      <c r="B89" s="23"/>
      <c r="C89" s="15" t="s">
        <v>19</v>
      </c>
      <c r="D89" s="22"/>
      <c r="E89" s="22"/>
      <c r="F89" s="16" t="str">
        <f>F12</f>
        <v>Krnov</v>
      </c>
      <c r="G89" s="22"/>
      <c r="H89" s="22"/>
      <c r="I89" s="109" t="s">
        <v>21</v>
      </c>
      <c r="J89" s="110" t="str">
        <f>IF(J12="","",J12)</f>
        <v>24. 4. 2020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ht="6.95" customHeight="1">
      <c r="A90" s="22"/>
      <c r="B90" s="23"/>
      <c r="C90" s="22"/>
      <c r="D90" s="22"/>
      <c r="E90" s="22"/>
      <c r="F90" s="22"/>
      <c r="G90" s="22"/>
      <c r="H90" s="22"/>
      <c r="I90" s="108"/>
      <c r="J90" s="22"/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ht="27.9" customHeight="1">
      <c r="A91" s="22"/>
      <c r="B91" s="23"/>
      <c r="C91" s="15" t="s">
        <v>23</v>
      </c>
      <c r="D91" s="22"/>
      <c r="E91" s="22"/>
      <c r="F91" s="16" t="str">
        <f>E15</f>
        <v>Město Krnov</v>
      </c>
      <c r="G91" s="22"/>
      <c r="H91" s="22"/>
      <c r="I91" s="109" t="s">
        <v>29</v>
      </c>
      <c r="J91" s="139" t="str">
        <f>E21</f>
        <v>Lesprojekt Krnov, s.r.o.</v>
      </c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27.9" customHeight="1">
      <c r="A92" s="22"/>
      <c r="B92" s="23"/>
      <c r="C92" s="15" t="s">
        <v>27</v>
      </c>
      <c r="D92" s="22"/>
      <c r="E92" s="22"/>
      <c r="F92" s="16" t="str">
        <f>IF(E18="","",E18)</f>
        <v>Vyplň údaj</v>
      </c>
      <c r="G92" s="22"/>
      <c r="H92" s="22"/>
      <c r="I92" s="109" t="s">
        <v>32</v>
      </c>
      <c r="J92" s="139" t="str">
        <f>E24</f>
        <v>Ing. Vlasta Horáková</v>
      </c>
      <c r="K92" s="22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ht="10.3" customHeight="1">
      <c r="A93" s="22"/>
      <c r="B93" s="23"/>
      <c r="C93" s="22"/>
      <c r="D93" s="22"/>
      <c r="E93" s="22"/>
      <c r="F93" s="22"/>
      <c r="G93" s="22"/>
      <c r="H93" s="22"/>
      <c r="I93" s="108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ht="29.3" customHeight="1">
      <c r="A94" s="22"/>
      <c r="B94" s="23"/>
      <c r="C94" s="140" t="s">
        <v>102</v>
      </c>
      <c r="D94" s="125"/>
      <c r="E94" s="125"/>
      <c r="F94" s="125"/>
      <c r="G94" s="125"/>
      <c r="H94" s="125"/>
      <c r="I94" s="141"/>
      <c r="J94" s="142" t="s">
        <v>103</v>
      </c>
      <c r="K94" s="125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ht="10.3" customHeight="1">
      <c r="A95" s="22"/>
      <c r="B95" s="23"/>
      <c r="C95" s="22"/>
      <c r="D95" s="22"/>
      <c r="E95" s="22"/>
      <c r="F95" s="22"/>
      <c r="G95" s="22"/>
      <c r="H95" s="22"/>
      <c r="I95" s="108"/>
      <c r="J95" s="22"/>
      <c r="K95" s="22"/>
      <c r="L95" s="39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47" ht="22.8" customHeight="1">
      <c r="A96" s="22"/>
      <c r="B96" s="23"/>
      <c r="C96" s="143" t="s">
        <v>104</v>
      </c>
      <c r="D96" s="22"/>
      <c r="E96" s="22"/>
      <c r="F96" s="22"/>
      <c r="G96" s="22"/>
      <c r="H96" s="22"/>
      <c r="I96" s="108"/>
      <c r="J96" s="119">
        <f>J126</f>
        <v>0</v>
      </c>
      <c r="K96" s="22"/>
      <c r="L96" s="39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U96" s="3" t="s">
        <v>105</v>
      </c>
    </row>
    <row r="97" spans="2:12" s="144" customFormat="1" ht="24.95" customHeight="1">
      <c r="B97" s="145"/>
      <c r="D97" s="146" t="s">
        <v>106</v>
      </c>
      <c r="E97" s="147"/>
      <c r="F97" s="147"/>
      <c r="G97" s="147"/>
      <c r="H97" s="147"/>
      <c r="I97" s="148"/>
      <c r="J97" s="149">
        <f>J127</f>
        <v>0</v>
      </c>
      <c r="L97" s="145"/>
    </row>
    <row r="98" spans="2:12" s="150" customFormat="1" ht="19.95" customHeight="1">
      <c r="B98" s="151"/>
      <c r="D98" s="152" t="s">
        <v>107</v>
      </c>
      <c r="E98" s="153"/>
      <c r="F98" s="153"/>
      <c r="G98" s="153"/>
      <c r="H98" s="153"/>
      <c r="I98" s="154"/>
      <c r="J98" s="155">
        <f>J128</f>
        <v>0</v>
      </c>
      <c r="L98" s="151"/>
    </row>
    <row r="99" spans="2:12" s="150" customFormat="1" ht="19.95" customHeight="1">
      <c r="B99" s="151"/>
      <c r="D99" s="152" t="s">
        <v>335</v>
      </c>
      <c r="E99" s="153"/>
      <c r="F99" s="153"/>
      <c r="G99" s="153"/>
      <c r="H99" s="153"/>
      <c r="I99" s="154"/>
      <c r="J99" s="155">
        <f>J187</f>
        <v>0</v>
      </c>
      <c r="L99" s="151"/>
    </row>
    <row r="100" spans="2:12" s="150" customFormat="1" ht="19.95" customHeight="1">
      <c r="B100" s="151"/>
      <c r="D100" s="152" t="s">
        <v>336</v>
      </c>
      <c r="E100" s="153"/>
      <c r="F100" s="153"/>
      <c r="G100" s="153"/>
      <c r="H100" s="153"/>
      <c r="I100" s="154"/>
      <c r="J100" s="155">
        <f>J195</f>
        <v>0</v>
      </c>
      <c r="L100" s="151"/>
    </row>
    <row r="101" spans="2:12" s="150" customFormat="1" ht="19.95" customHeight="1">
      <c r="B101" s="151"/>
      <c r="D101" s="152" t="s">
        <v>195</v>
      </c>
      <c r="E101" s="153"/>
      <c r="F101" s="153"/>
      <c r="G101" s="153"/>
      <c r="H101" s="153"/>
      <c r="I101" s="154"/>
      <c r="J101" s="155">
        <f>J243</f>
        <v>0</v>
      </c>
      <c r="L101" s="151"/>
    </row>
    <row r="102" spans="2:12" s="150" customFormat="1" ht="19.95" customHeight="1">
      <c r="B102" s="151"/>
      <c r="D102" s="152" t="s">
        <v>337</v>
      </c>
      <c r="E102" s="153"/>
      <c r="F102" s="153"/>
      <c r="G102" s="153"/>
      <c r="H102" s="153"/>
      <c r="I102" s="154"/>
      <c r="J102" s="155">
        <f>J250</f>
        <v>0</v>
      </c>
      <c r="L102" s="151"/>
    </row>
    <row r="103" spans="2:12" s="150" customFormat="1" ht="19.95" customHeight="1">
      <c r="B103" s="151"/>
      <c r="D103" s="152" t="s">
        <v>338</v>
      </c>
      <c r="E103" s="153"/>
      <c r="F103" s="153"/>
      <c r="G103" s="153"/>
      <c r="H103" s="153"/>
      <c r="I103" s="154"/>
      <c r="J103" s="155">
        <f>J261</f>
        <v>0</v>
      </c>
      <c r="L103" s="151"/>
    </row>
    <row r="104" spans="2:12" s="150" customFormat="1" ht="19.95" customHeight="1">
      <c r="B104" s="151"/>
      <c r="D104" s="152" t="s">
        <v>196</v>
      </c>
      <c r="E104" s="153"/>
      <c r="F104" s="153"/>
      <c r="G104" s="153"/>
      <c r="H104" s="153"/>
      <c r="I104" s="154"/>
      <c r="J104" s="155">
        <f>J290</f>
        <v>0</v>
      </c>
      <c r="L104" s="151"/>
    </row>
    <row r="105" spans="2:12" s="144" customFormat="1" ht="24.95" customHeight="1">
      <c r="B105" s="145"/>
      <c r="D105" s="146" t="s">
        <v>339</v>
      </c>
      <c r="E105" s="147"/>
      <c r="F105" s="147"/>
      <c r="G105" s="147"/>
      <c r="H105" s="147"/>
      <c r="I105" s="148"/>
      <c r="J105" s="149">
        <f>J292</f>
        <v>0</v>
      </c>
      <c r="L105" s="145"/>
    </row>
    <row r="106" spans="2:12" s="150" customFormat="1" ht="19.95" customHeight="1">
      <c r="B106" s="151"/>
      <c r="D106" s="152" t="s">
        <v>340</v>
      </c>
      <c r="E106" s="153"/>
      <c r="F106" s="153"/>
      <c r="G106" s="153"/>
      <c r="H106" s="153"/>
      <c r="I106" s="154"/>
      <c r="J106" s="155">
        <f>J293</f>
        <v>0</v>
      </c>
      <c r="L106" s="151"/>
    </row>
    <row r="107" spans="1:31" s="27" customFormat="1" ht="21.85" customHeight="1">
      <c r="A107" s="22"/>
      <c r="B107" s="23"/>
      <c r="C107" s="22"/>
      <c r="D107" s="22"/>
      <c r="E107" s="22"/>
      <c r="F107" s="22"/>
      <c r="G107" s="22"/>
      <c r="H107" s="22"/>
      <c r="I107" s="108"/>
      <c r="J107" s="22"/>
      <c r="K107" s="22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ht="6.95" customHeight="1">
      <c r="A108" s="22"/>
      <c r="B108" s="44"/>
      <c r="C108" s="45"/>
      <c r="D108" s="45"/>
      <c r="E108" s="45"/>
      <c r="F108" s="45"/>
      <c r="G108" s="45"/>
      <c r="H108" s="45"/>
      <c r="I108" s="137"/>
      <c r="J108" s="45"/>
      <c r="K108" s="45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ht="12.8"/>
    <row r="112" spans="1:31" s="27" customFormat="1" ht="6.95" customHeight="1">
      <c r="A112" s="22"/>
      <c r="B112" s="46"/>
      <c r="C112" s="47"/>
      <c r="D112" s="47"/>
      <c r="E112" s="47"/>
      <c r="F112" s="47"/>
      <c r="G112" s="47"/>
      <c r="H112" s="47"/>
      <c r="I112" s="138"/>
      <c r="J112" s="47"/>
      <c r="K112" s="47"/>
      <c r="L112" s="39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ht="24.95" customHeight="1">
      <c r="A113" s="22"/>
      <c r="B113" s="23"/>
      <c r="C113" s="7" t="s">
        <v>108</v>
      </c>
      <c r="D113" s="22"/>
      <c r="E113" s="22"/>
      <c r="F113" s="22"/>
      <c r="G113" s="22"/>
      <c r="H113" s="22"/>
      <c r="I113" s="108"/>
      <c r="J113" s="22"/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ht="6.95" customHeight="1">
      <c r="A114" s="22"/>
      <c r="B114" s="23"/>
      <c r="C114" s="22"/>
      <c r="D114" s="22"/>
      <c r="E114" s="22"/>
      <c r="F114" s="22"/>
      <c r="G114" s="22"/>
      <c r="H114" s="22"/>
      <c r="I114" s="108"/>
      <c r="J114" s="22"/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ht="12" customHeight="1">
      <c r="A115" s="22"/>
      <c r="B115" s="23"/>
      <c r="C115" s="15" t="s">
        <v>15</v>
      </c>
      <c r="D115" s="22"/>
      <c r="E115" s="22"/>
      <c r="F115" s="22"/>
      <c r="G115" s="22"/>
      <c r="H115" s="22"/>
      <c r="I115" s="108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ht="25.5" customHeight="1">
      <c r="A116" s="22"/>
      <c r="B116" s="23"/>
      <c r="C116" s="22"/>
      <c r="D116" s="22"/>
      <c r="E116" s="107" t="str">
        <f>E7</f>
        <v>PD - Technická a dopravní  infrastruktura pro 36 RD Ježník III - nádrž A</v>
      </c>
      <c r="F116" s="107"/>
      <c r="G116" s="107"/>
      <c r="H116" s="107"/>
      <c r="I116" s="108"/>
      <c r="J116" s="22"/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ht="12" customHeight="1">
      <c r="A117" s="22"/>
      <c r="B117" s="23"/>
      <c r="C117" s="15" t="s">
        <v>99</v>
      </c>
      <c r="D117" s="22"/>
      <c r="E117" s="22"/>
      <c r="F117" s="22"/>
      <c r="G117" s="22"/>
      <c r="H117" s="22"/>
      <c r="I117" s="108"/>
      <c r="J117" s="22"/>
      <c r="K117" s="22"/>
      <c r="L117" s="39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ht="16.5" customHeight="1">
      <c r="A118" s="22"/>
      <c r="B118" s="23"/>
      <c r="C118" s="22"/>
      <c r="D118" s="22"/>
      <c r="E118" s="53" t="str">
        <f>E9</f>
        <v>045972_03 - 03_Vypouštěcí a napouštěcí zařízení</v>
      </c>
      <c r="F118" s="53"/>
      <c r="G118" s="53"/>
      <c r="H118" s="53"/>
      <c r="I118" s="108"/>
      <c r="J118" s="22"/>
      <c r="K118" s="22"/>
      <c r="L118" s="39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ht="6.95" customHeight="1">
      <c r="A119" s="22"/>
      <c r="B119" s="23"/>
      <c r="C119" s="22"/>
      <c r="D119" s="22"/>
      <c r="E119" s="22"/>
      <c r="F119" s="22"/>
      <c r="G119" s="22"/>
      <c r="H119" s="22"/>
      <c r="I119" s="108"/>
      <c r="J119" s="22"/>
      <c r="K119" s="22"/>
      <c r="L119" s="39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ht="12" customHeight="1">
      <c r="A120" s="22"/>
      <c r="B120" s="23"/>
      <c r="C120" s="15" t="s">
        <v>19</v>
      </c>
      <c r="D120" s="22"/>
      <c r="E120" s="22"/>
      <c r="F120" s="16" t="str">
        <f>F12</f>
        <v>Krnov</v>
      </c>
      <c r="G120" s="22"/>
      <c r="H120" s="22"/>
      <c r="I120" s="109" t="s">
        <v>21</v>
      </c>
      <c r="J120" s="110" t="str">
        <f>IF(J12="","",J12)</f>
        <v>24. 4. 2020</v>
      </c>
      <c r="K120" s="22"/>
      <c r="L120" s="39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ht="6.95" customHeight="1">
      <c r="A121" s="22"/>
      <c r="B121" s="23"/>
      <c r="C121" s="22"/>
      <c r="D121" s="22"/>
      <c r="E121" s="22"/>
      <c r="F121" s="22"/>
      <c r="G121" s="22"/>
      <c r="H121" s="22"/>
      <c r="I121" s="108"/>
      <c r="J121" s="22"/>
      <c r="K121" s="22"/>
      <c r="L121" s="39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ht="27.9" customHeight="1">
      <c r="A122" s="22"/>
      <c r="B122" s="23"/>
      <c r="C122" s="15" t="s">
        <v>23</v>
      </c>
      <c r="D122" s="22"/>
      <c r="E122" s="22"/>
      <c r="F122" s="16" t="str">
        <f>E15</f>
        <v>Město Krnov</v>
      </c>
      <c r="G122" s="22"/>
      <c r="H122" s="22"/>
      <c r="I122" s="109" t="s">
        <v>29</v>
      </c>
      <c r="J122" s="139" t="str">
        <f>E21</f>
        <v>Lesprojekt Krnov, s.r.o.</v>
      </c>
      <c r="K122" s="22"/>
      <c r="L122" s="39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ht="27.9" customHeight="1">
      <c r="A123" s="22"/>
      <c r="B123" s="23"/>
      <c r="C123" s="15" t="s">
        <v>27</v>
      </c>
      <c r="D123" s="22"/>
      <c r="E123" s="22"/>
      <c r="F123" s="16" t="str">
        <f>IF(E18="","",E18)</f>
        <v>Vyplň údaj</v>
      </c>
      <c r="G123" s="22"/>
      <c r="H123" s="22"/>
      <c r="I123" s="109" t="s">
        <v>32</v>
      </c>
      <c r="J123" s="139" t="str">
        <f>E24</f>
        <v>Ing. Vlasta Horáková</v>
      </c>
      <c r="K123" s="22"/>
      <c r="L123" s="39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ht="10.3" customHeight="1">
      <c r="A124" s="22"/>
      <c r="B124" s="23"/>
      <c r="C124" s="22"/>
      <c r="D124" s="22"/>
      <c r="E124" s="22"/>
      <c r="F124" s="22"/>
      <c r="G124" s="22"/>
      <c r="H124" s="22"/>
      <c r="I124" s="108"/>
      <c r="J124" s="22"/>
      <c r="K124" s="22"/>
      <c r="L124" s="39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s="163" customFormat="1" ht="29.3" customHeight="1">
      <c r="A125" s="156"/>
      <c r="B125" s="157"/>
      <c r="C125" s="158" t="s">
        <v>109</v>
      </c>
      <c r="D125" s="159" t="s">
        <v>60</v>
      </c>
      <c r="E125" s="159" t="s">
        <v>56</v>
      </c>
      <c r="F125" s="159" t="s">
        <v>57</v>
      </c>
      <c r="G125" s="159" t="s">
        <v>110</v>
      </c>
      <c r="H125" s="159" t="s">
        <v>111</v>
      </c>
      <c r="I125" s="160" t="s">
        <v>112</v>
      </c>
      <c r="J125" s="159" t="s">
        <v>103</v>
      </c>
      <c r="K125" s="161" t="s">
        <v>113</v>
      </c>
      <c r="L125" s="162"/>
      <c r="M125" s="68"/>
      <c r="N125" s="69" t="s">
        <v>39</v>
      </c>
      <c r="O125" s="69" t="s">
        <v>114</v>
      </c>
      <c r="P125" s="69" t="s">
        <v>115</v>
      </c>
      <c r="Q125" s="69" t="s">
        <v>116</v>
      </c>
      <c r="R125" s="69" t="s">
        <v>117</v>
      </c>
      <c r="S125" s="69" t="s">
        <v>118</v>
      </c>
      <c r="T125" s="70" t="s">
        <v>119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63" s="27" customFormat="1" ht="22.8" customHeight="1">
      <c r="A126" s="22"/>
      <c r="B126" s="23"/>
      <c r="C126" s="76" t="s">
        <v>120</v>
      </c>
      <c r="D126" s="22"/>
      <c r="E126" s="22"/>
      <c r="F126" s="22"/>
      <c r="G126" s="22"/>
      <c r="H126" s="22"/>
      <c r="I126" s="108"/>
      <c r="J126" s="164">
        <f>BK126</f>
        <v>0</v>
      </c>
      <c r="K126" s="22"/>
      <c r="L126" s="23"/>
      <c r="M126" s="71"/>
      <c r="N126" s="58"/>
      <c r="O126" s="72"/>
      <c r="P126" s="165">
        <f>P127+P292</f>
        <v>0</v>
      </c>
      <c r="Q126" s="72"/>
      <c r="R126" s="165">
        <f>R127+R292</f>
        <v>7.50906338</v>
      </c>
      <c r="S126" s="72"/>
      <c r="T126" s="166">
        <f>T127+T292</f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T126" s="3" t="s">
        <v>74</v>
      </c>
      <c r="AU126" s="3" t="s">
        <v>105</v>
      </c>
      <c r="BK126" s="167">
        <f>BK127+BK292</f>
        <v>0</v>
      </c>
    </row>
    <row r="127" spans="2:63" s="168" customFormat="1" ht="25.9" customHeight="1">
      <c r="B127" s="169"/>
      <c r="D127" s="170" t="s">
        <v>74</v>
      </c>
      <c r="E127" s="171" t="s">
        <v>121</v>
      </c>
      <c r="F127" s="171" t="s">
        <v>122</v>
      </c>
      <c r="I127" s="172"/>
      <c r="J127" s="173">
        <f>BK127</f>
        <v>0</v>
      </c>
      <c r="L127" s="169"/>
      <c r="M127" s="174"/>
      <c r="N127" s="175"/>
      <c r="O127" s="175"/>
      <c r="P127" s="176">
        <f>P128+P187+P195+P243+P250+P261+P290</f>
        <v>0</v>
      </c>
      <c r="Q127" s="175"/>
      <c r="R127" s="176">
        <f>R128+R187+R195+R243+R250+R261+R290</f>
        <v>7.50906338</v>
      </c>
      <c r="S127" s="175"/>
      <c r="T127" s="177">
        <f>T128+T187+T195+T243+T250+T261+T290</f>
        <v>0</v>
      </c>
      <c r="AR127" s="170" t="s">
        <v>83</v>
      </c>
      <c r="AT127" s="178" t="s">
        <v>74</v>
      </c>
      <c r="AU127" s="178" t="s">
        <v>75</v>
      </c>
      <c r="AY127" s="170" t="s">
        <v>123</v>
      </c>
      <c r="BK127" s="179">
        <f>BK128+BK187+BK195+BK243+BK250+BK261+BK290</f>
        <v>0</v>
      </c>
    </row>
    <row r="128" spans="1:63" ht="22.8" customHeight="1">
      <c r="A128" s="168"/>
      <c r="B128" s="169"/>
      <c r="C128" s="168"/>
      <c r="D128" s="170" t="s">
        <v>74</v>
      </c>
      <c r="E128" s="180" t="s">
        <v>83</v>
      </c>
      <c r="F128" s="180" t="s">
        <v>124</v>
      </c>
      <c r="G128" s="168"/>
      <c r="H128" s="168"/>
      <c r="I128" s="172"/>
      <c r="J128" s="181">
        <f>BK128</f>
        <v>0</v>
      </c>
      <c r="K128" s="168"/>
      <c r="L128" s="169"/>
      <c r="M128" s="174"/>
      <c r="N128" s="175"/>
      <c r="O128" s="175"/>
      <c r="P128" s="176">
        <f>SUM(P129:P186)</f>
        <v>0</v>
      </c>
      <c r="Q128" s="175"/>
      <c r="R128" s="176">
        <f>SUM(R129:R186)</f>
        <v>4.8</v>
      </c>
      <c r="S128" s="175"/>
      <c r="T128" s="177">
        <f>SUM(T129:T186)</f>
        <v>0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R128" s="170" t="s">
        <v>83</v>
      </c>
      <c r="AT128" s="178" t="s">
        <v>74</v>
      </c>
      <c r="AU128" s="178" t="s">
        <v>83</v>
      </c>
      <c r="AY128" s="170" t="s">
        <v>123</v>
      </c>
      <c r="BK128" s="179">
        <f>SUM(BK129:BK186)</f>
        <v>0</v>
      </c>
    </row>
    <row r="129" spans="1:65" s="27" customFormat="1" ht="36" customHeight="1">
      <c r="A129" s="22"/>
      <c r="B129" s="182"/>
      <c r="C129" s="183" t="s">
        <v>83</v>
      </c>
      <c r="D129" s="183" t="s">
        <v>125</v>
      </c>
      <c r="E129" s="184" t="s">
        <v>341</v>
      </c>
      <c r="F129" s="185" t="s">
        <v>342</v>
      </c>
      <c r="G129" s="186" t="s">
        <v>199</v>
      </c>
      <c r="H129" s="187">
        <v>6.8</v>
      </c>
      <c r="I129" s="188"/>
      <c r="J129" s="189">
        <f>ROUND(I129*H129,2)</f>
        <v>0</v>
      </c>
      <c r="K129" s="185" t="s">
        <v>129</v>
      </c>
      <c r="L129" s="23"/>
      <c r="M129" s="190"/>
      <c r="N129" s="191" t="s">
        <v>40</v>
      </c>
      <c r="O129" s="60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94" t="s">
        <v>130</v>
      </c>
      <c r="AT129" s="194" t="s">
        <v>125</v>
      </c>
      <c r="AU129" s="194" t="s">
        <v>85</v>
      </c>
      <c r="AY129" s="3" t="s">
        <v>123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3" t="s">
        <v>83</v>
      </c>
      <c r="BK129" s="195">
        <f>ROUND(I129*H129,2)</f>
        <v>0</v>
      </c>
      <c r="BL129" s="3" t="s">
        <v>130</v>
      </c>
      <c r="BM129" s="194" t="s">
        <v>343</v>
      </c>
    </row>
    <row r="130" spans="2:51" s="212" customFormat="1" ht="12.8">
      <c r="B130" s="213"/>
      <c r="D130" s="198" t="s">
        <v>132</v>
      </c>
      <c r="E130" s="214"/>
      <c r="F130" s="215" t="s">
        <v>344</v>
      </c>
      <c r="H130" s="214"/>
      <c r="I130" s="216"/>
      <c r="L130" s="213"/>
      <c r="M130" s="217"/>
      <c r="N130" s="218"/>
      <c r="O130" s="218"/>
      <c r="P130" s="218"/>
      <c r="Q130" s="218"/>
      <c r="R130" s="218"/>
      <c r="S130" s="218"/>
      <c r="T130" s="219"/>
      <c r="AT130" s="214" t="s">
        <v>132</v>
      </c>
      <c r="AU130" s="214" t="s">
        <v>85</v>
      </c>
      <c r="AV130" s="212" t="s">
        <v>83</v>
      </c>
      <c r="AW130" s="212" t="s">
        <v>31</v>
      </c>
      <c r="AX130" s="212" t="s">
        <v>75</v>
      </c>
      <c r="AY130" s="214" t="s">
        <v>123</v>
      </c>
    </row>
    <row r="131" spans="2:51" s="196" customFormat="1" ht="12.8">
      <c r="B131" s="197"/>
      <c r="D131" s="198" t="s">
        <v>132</v>
      </c>
      <c r="E131" s="199"/>
      <c r="F131" s="200" t="s">
        <v>345</v>
      </c>
      <c r="H131" s="201">
        <v>5.12</v>
      </c>
      <c r="I131" s="202"/>
      <c r="L131" s="197"/>
      <c r="M131" s="203"/>
      <c r="N131" s="204"/>
      <c r="O131" s="204"/>
      <c r="P131" s="204"/>
      <c r="Q131" s="204"/>
      <c r="R131" s="204"/>
      <c r="S131" s="204"/>
      <c r="T131" s="205"/>
      <c r="AT131" s="199" t="s">
        <v>132</v>
      </c>
      <c r="AU131" s="199" t="s">
        <v>85</v>
      </c>
      <c r="AV131" s="196" t="s">
        <v>85</v>
      </c>
      <c r="AW131" s="196" t="s">
        <v>31</v>
      </c>
      <c r="AX131" s="196" t="s">
        <v>75</v>
      </c>
      <c r="AY131" s="199" t="s">
        <v>123</v>
      </c>
    </row>
    <row r="132" spans="2:51" s="196" customFormat="1" ht="12.8">
      <c r="B132" s="197"/>
      <c r="D132" s="198" t="s">
        <v>132</v>
      </c>
      <c r="E132" s="199"/>
      <c r="F132" s="200" t="s">
        <v>346</v>
      </c>
      <c r="H132" s="201">
        <v>1.68</v>
      </c>
      <c r="I132" s="202"/>
      <c r="L132" s="197"/>
      <c r="M132" s="203"/>
      <c r="N132" s="204"/>
      <c r="O132" s="204"/>
      <c r="P132" s="204"/>
      <c r="Q132" s="204"/>
      <c r="R132" s="204"/>
      <c r="S132" s="204"/>
      <c r="T132" s="205"/>
      <c r="AT132" s="199" t="s">
        <v>132</v>
      </c>
      <c r="AU132" s="199" t="s">
        <v>85</v>
      </c>
      <c r="AV132" s="196" t="s">
        <v>85</v>
      </c>
      <c r="AW132" s="196" t="s">
        <v>31</v>
      </c>
      <c r="AX132" s="196" t="s">
        <v>75</v>
      </c>
      <c r="AY132" s="199" t="s">
        <v>123</v>
      </c>
    </row>
    <row r="133" spans="2:51" s="220" customFormat="1" ht="12.8">
      <c r="B133" s="221"/>
      <c r="D133" s="198" t="s">
        <v>132</v>
      </c>
      <c r="E133" s="222"/>
      <c r="F133" s="223" t="s">
        <v>236</v>
      </c>
      <c r="H133" s="224">
        <v>6.8</v>
      </c>
      <c r="I133" s="225"/>
      <c r="L133" s="221"/>
      <c r="M133" s="226"/>
      <c r="N133" s="227"/>
      <c r="O133" s="227"/>
      <c r="P133" s="227"/>
      <c r="Q133" s="227"/>
      <c r="R133" s="227"/>
      <c r="S133" s="227"/>
      <c r="T133" s="228"/>
      <c r="AT133" s="222" t="s">
        <v>132</v>
      </c>
      <c r="AU133" s="222" t="s">
        <v>85</v>
      </c>
      <c r="AV133" s="220" t="s">
        <v>130</v>
      </c>
      <c r="AW133" s="220" t="s">
        <v>31</v>
      </c>
      <c r="AX133" s="220" t="s">
        <v>83</v>
      </c>
      <c r="AY133" s="222" t="s">
        <v>123</v>
      </c>
    </row>
    <row r="134" spans="1:65" s="27" customFormat="1" ht="36" customHeight="1">
      <c r="A134" s="22"/>
      <c r="B134" s="182"/>
      <c r="C134" s="183" t="s">
        <v>85</v>
      </c>
      <c r="D134" s="183" t="s">
        <v>125</v>
      </c>
      <c r="E134" s="184" t="s">
        <v>347</v>
      </c>
      <c r="F134" s="185" t="s">
        <v>348</v>
      </c>
      <c r="G134" s="186" t="s">
        <v>199</v>
      </c>
      <c r="H134" s="187">
        <v>34.19</v>
      </c>
      <c r="I134" s="188"/>
      <c r="J134" s="189">
        <f>ROUND(I134*H134,2)</f>
        <v>0</v>
      </c>
      <c r="K134" s="185" t="s">
        <v>129</v>
      </c>
      <c r="L134" s="23"/>
      <c r="M134" s="190"/>
      <c r="N134" s="191" t="s">
        <v>40</v>
      </c>
      <c r="O134" s="60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94" t="s">
        <v>130</v>
      </c>
      <c r="AT134" s="194" t="s">
        <v>125</v>
      </c>
      <c r="AU134" s="194" t="s">
        <v>85</v>
      </c>
      <c r="AY134" s="3" t="s">
        <v>123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3" t="s">
        <v>83</v>
      </c>
      <c r="BK134" s="195">
        <f>ROUND(I134*H134,2)</f>
        <v>0</v>
      </c>
      <c r="BL134" s="3" t="s">
        <v>130</v>
      </c>
      <c r="BM134" s="194" t="s">
        <v>349</v>
      </c>
    </row>
    <row r="135" spans="2:51" s="212" customFormat="1" ht="12.8">
      <c r="B135" s="213"/>
      <c r="D135" s="198" t="s">
        <v>132</v>
      </c>
      <c r="E135" s="214"/>
      <c r="F135" s="215" t="s">
        <v>216</v>
      </c>
      <c r="H135" s="214"/>
      <c r="I135" s="216"/>
      <c r="L135" s="213"/>
      <c r="M135" s="217"/>
      <c r="N135" s="218"/>
      <c r="O135" s="218"/>
      <c r="P135" s="218"/>
      <c r="Q135" s="218"/>
      <c r="R135" s="218"/>
      <c r="S135" s="218"/>
      <c r="T135" s="219"/>
      <c r="AT135" s="214" t="s">
        <v>132</v>
      </c>
      <c r="AU135" s="214" t="s">
        <v>85</v>
      </c>
      <c r="AV135" s="212" t="s">
        <v>83</v>
      </c>
      <c r="AW135" s="212" t="s">
        <v>31</v>
      </c>
      <c r="AX135" s="212" t="s">
        <v>75</v>
      </c>
      <c r="AY135" s="214" t="s">
        <v>123</v>
      </c>
    </row>
    <row r="136" spans="2:51" s="196" customFormat="1" ht="12.8">
      <c r="B136" s="197"/>
      <c r="D136" s="198" t="s">
        <v>132</v>
      </c>
      <c r="E136" s="199"/>
      <c r="F136" s="200" t="s">
        <v>350</v>
      </c>
      <c r="H136" s="201">
        <v>4.92</v>
      </c>
      <c r="I136" s="202"/>
      <c r="L136" s="197"/>
      <c r="M136" s="203"/>
      <c r="N136" s="204"/>
      <c r="O136" s="204"/>
      <c r="P136" s="204"/>
      <c r="Q136" s="204"/>
      <c r="R136" s="204"/>
      <c r="S136" s="204"/>
      <c r="T136" s="205"/>
      <c r="AT136" s="199" t="s">
        <v>132</v>
      </c>
      <c r="AU136" s="199" t="s">
        <v>85</v>
      </c>
      <c r="AV136" s="196" t="s">
        <v>85</v>
      </c>
      <c r="AW136" s="196" t="s">
        <v>31</v>
      </c>
      <c r="AX136" s="196" t="s">
        <v>75</v>
      </c>
      <c r="AY136" s="199" t="s">
        <v>123</v>
      </c>
    </row>
    <row r="137" spans="2:51" s="196" customFormat="1" ht="12.8">
      <c r="B137" s="197"/>
      <c r="D137" s="198" t="s">
        <v>132</v>
      </c>
      <c r="E137" s="199"/>
      <c r="F137" s="200" t="s">
        <v>351</v>
      </c>
      <c r="H137" s="201">
        <v>21.38</v>
      </c>
      <c r="I137" s="202"/>
      <c r="L137" s="197"/>
      <c r="M137" s="203"/>
      <c r="N137" s="204"/>
      <c r="O137" s="204"/>
      <c r="P137" s="204"/>
      <c r="Q137" s="204"/>
      <c r="R137" s="204"/>
      <c r="S137" s="204"/>
      <c r="T137" s="205"/>
      <c r="AT137" s="199" t="s">
        <v>132</v>
      </c>
      <c r="AU137" s="199" t="s">
        <v>85</v>
      </c>
      <c r="AV137" s="196" t="s">
        <v>85</v>
      </c>
      <c r="AW137" s="196" t="s">
        <v>31</v>
      </c>
      <c r="AX137" s="196" t="s">
        <v>75</v>
      </c>
      <c r="AY137" s="199" t="s">
        <v>123</v>
      </c>
    </row>
    <row r="138" spans="2:51" s="196" customFormat="1" ht="12.8">
      <c r="B138" s="197"/>
      <c r="D138" s="198" t="s">
        <v>132</v>
      </c>
      <c r="E138" s="199"/>
      <c r="F138" s="200" t="s">
        <v>352</v>
      </c>
      <c r="H138" s="201">
        <v>4.05</v>
      </c>
      <c r="I138" s="202"/>
      <c r="L138" s="197"/>
      <c r="M138" s="203"/>
      <c r="N138" s="204"/>
      <c r="O138" s="204"/>
      <c r="P138" s="204"/>
      <c r="Q138" s="204"/>
      <c r="R138" s="204"/>
      <c r="S138" s="204"/>
      <c r="T138" s="205"/>
      <c r="AT138" s="199" t="s">
        <v>132</v>
      </c>
      <c r="AU138" s="199" t="s">
        <v>85</v>
      </c>
      <c r="AV138" s="196" t="s">
        <v>85</v>
      </c>
      <c r="AW138" s="196" t="s">
        <v>31</v>
      </c>
      <c r="AX138" s="196" t="s">
        <v>75</v>
      </c>
      <c r="AY138" s="199" t="s">
        <v>123</v>
      </c>
    </row>
    <row r="139" spans="2:51" s="196" customFormat="1" ht="12.8">
      <c r="B139" s="197"/>
      <c r="D139" s="198" t="s">
        <v>132</v>
      </c>
      <c r="E139" s="199"/>
      <c r="F139" s="200" t="s">
        <v>353</v>
      </c>
      <c r="H139" s="201">
        <v>3.84</v>
      </c>
      <c r="I139" s="202"/>
      <c r="L139" s="197"/>
      <c r="M139" s="203"/>
      <c r="N139" s="204"/>
      <c r="O139" s="204"/>
      <c r="P139" s="204"/>
      <c r="Q139" s="204"/>
      <c r="R139" s="204"/>
      <c r="S139" s="204"/>
      <c r="T139" s="205"/>
      <c r="AT139" s="199" t="s">
        <v>132</v>
      </c>
      <c r="AU139" s="199" t="s">
        <v>85</v>
      </c>
      <c r="AV139" s="196" t="s">
        <v>85</v>
      </c>
      <c r="AW139" s="196" t="s">
        <v>31</v>
      </c>
      <c r="AX139" s="196" t="s">
        <v>75</v>
      </c>
      <c r="AY139" s="199" t="s">
        <v>123</v>
      </c>
    </row>
    <row r="140" spans="2:51" s="220" customFormat="1" ht="12.8">
      <c r="B140" s="221"/>
      <c r="D140" s="198" t="s">
        <v>132</v>
      </c>
      <c r="E140" s="222"/>
      <c r="F140" s="223" t="s">
        <v>236</v>
      </c>
      <c r="H140" s="224">
        <v>34.19</v>
      </c>
      <c r="I140" s="225"/>
      <c r="L140" s="221"/>
      <c r="M140" s="226"/>
      <c r="N140" s="227"/>
      <c r="O140" s="227"/>
      <c r="P140" s="227"/>
      <c r="Q140" s="227"/>
      <c r="R140" s="227"/>
      <c r="S140" s="227"/>
      <c r="T140" s="228"/>
      <c r="AT140" s="222" t="s">
        <v>132</v>
      </c>
      <c r="AU140" s="222" t="s">
        <v>85</v>
      </c>
      <c r="AV140" s="220" t="s">
        <v>130</v>
      </c>
      <c r="AW140" s="220" t="s">
        <v>31</v>
      </c>
      <c r="AX140" s="220" t="s">
        <v>83</v>
      </c>
      <c r="AY140" s="222" t="s">
        <v>123</v>
      </c>
    </row>
    <row r="141" spans="1:65" s="27" customFormat="1" ht="48" customHeight="1">
      <c r="A141" s="22"/>
      <c r="B141" s="182"/>
      <c r="C141" s="183" t="s">
        <v>139</v>
      </c>
      <c r="D141" s="183" t="s">
        <v>125</v>
      </c>
      <c r="E141" s="184" t="s">
        <v>218</v>
      </c>
      <c r="F141" s="185" t="s">
        <v>219</v>
      </c>
      <c r="G141" s="186" t="s">
        <v>199</v>
      </c>
      <c r="H141" s="187">
        <v>12.39</v>
      </c>
      <c r="I141" s="188"/>
      <c r="J141" s="189">
        <f>ROUND(I141*H141,2)</f>
        <v>0</v>
      </c>
      <c r="K141" s="185" t="s">
        <v>129</v>
      </c>
      <c r="L141" s="23"/>
      <c r="M141" s="190"/>
      <c r="N141" s="191" t="s">
        <v>40</v>
      </c>
      <c r="O141" s="60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94" t="s">
        <v>130</v>
      </c>
      <c r="AT141" s="194" t="s">
        <v>125</v>
      </c>
      <c r="AU141" s="194" t="s">
        <v>85</v>
      </c>
      <c r="AY141" s="3" t="s">
        <v>123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3" t="s">
        <v>83</v>
      </c>
      <c r="BK141" s="195">
        <f>ROUND(I141*H141,2)</f>
        <v>0</v>
      </c>
      <c r="BL141" s="3" t="s">
        <v>130</v>
      </c>
      <c r="BM141" s="194" t="s">
        <v>354</v>
      </c>
    </row>
    <row r="142" spans="2:51" s="212" customFormat="1" ht="12.8">
      <c r="B142" s="213"/>
      <c r="D142" s="198" t="s">
        <v>132</v>
      </c>
      <c r="E142" s="214"/>
      <c r="F142" s="215" t="s">
        <v>355</v>
      </c>
      <c r="H142" s="214"/>
      <c r="I142" s="216"/>
      <c r="L142" s="213"/>
      <c r="M142" s="217"/>
      <c r="N142" s="218"/>
      <c r="O142" s="218"/>
      <c r="P142" s="218"/>
      <c r="Q142" s="218"/>
      <c r="R142" s="218"/>
      <c r="S142" s="218"/>
      <c r="T142" s="219"/>
      <c r="AT142" s="214" t="s">
        <v>132</v>
      </c>
      <c r="AU142" s="214" t="s">
        <v>85</v>
      </c>
      <c r="AV142" s="212" t="s">
        <v>83</v>
      </c>
      <c r="AW142" s="212" t="s">
        <v>31</v>
      </c>
      <c r="AX142" s="212" t="s">
        <v>75</v>
      </c>
      <c r="AY142" s="214" t="s">
        <v>123</v>
      </c>
    </row>
    <row r="143" spans="2:51" s="212" customFormat="1" ht="12.8">
      <c r="B143" s="213"/>
      <c r="D143" s="198" t="s">
        <v>132</v>
      </c>
      <c r="E143" s="214"/>
      <c r="F143" s="215" t="s">
        <v>356</v>
      </c>
      <c r="H143" s="214"/>
      <c r="I143" s="216"/>
      <c r="L143" s="213"/>
      <c r="M143" s="217"/>
      <c r="N143" s="218"/>
      <c r="O143" s="218"/>
      <c r="P143" s="218"/>
      <c r="Q143" s="218"/>
      <c r="R143" s="218"/>
      <c r="S143" s="218"/>
      <c r="T143" s="219"/>
      <c r="AT143" s="214" t="s">
        <v>132</v>
      </c>
      <c r="AU143" s="214" t="s">
        <v>85</v>
      </c>
      <c r="AV143" s="212" t="s">
        <v>83</v>
      </c>
      <c r="AW143" s="212" t="s">
        <v>31</v>
      </c>
      <c r="AX143" s="212" t="s">
        <v>75</v>
      </c>
      <c r="AY143" s="214" t="s">
        <v>123</v>
      </c>
    </row>
    <row r="144" spans="2:51" s="212" customFormat="1" ht="12.8">
      <c r="B144" s="213"/>
      <c r="D144" s="198" t="s">
        <v>132</v>
      </c>
      <c r="E144" s="214"/>
      <c r="F144" s="215" t="s">
        <v>357</v>
      </c>
      <c r="H144" s="214"/>
      <c r="I144" s="216"/>
      <c r="L144" s="213"/>
      <c r="M144" s="217"/>
      <c r="N144" s="218"/>
      <c r="O144" s="218"/>
      <c r="P144" s="218"/>
      <c r="Q144" s="218"/>
      <c r="R144" s="218"/>
      <c r="S144" s="218"/>
      <c r="T144" s="219"/>
      <c r="AT144" s="214" t="s">
        <v>132</v>
      </c>
      <c r="AU144" s="214" t="s">
        <v>85</v>
      </c>
      <c r="AV144" s="212" t="s">
        <v>83</v>
      </c>
      <c r="AW144" s="212" t="s">
        <v>31</v>
      </c>
      <c r="AX144" s="212" t="s">
        <v>75</v>
      </c>
      <c r="AY144" s="214" t="s">
        <v>123</v>
      </c>
    </row>
    <row r="145" spans="2:51" s="196" customFormat="1" ht="12.8">
      <c r="B145" s="197"/>
      <c r="D145" s="198" t="s">
        <v>132</v>
      </c>
      <c r="E145" s="199"/>
      <c r="F145" s="200" t="s">
        <v>358</v>
      </c>
      <c r="H145" s="201">
        <v>6.46</v>
      </c>
      <c r="I145" s="202"/>
      <c r="L145" s="197"/>
      <c r="M145" s="203"/>
      <c r="N145" s="204"/>
      <c r="O145" s="204"/>
      <c r="P145" s="204"/>
      <c r="Q145" s="204"/>
      <c r="R145" s="204"/>
      <c r="S145" s="204"/>
      <c r="T145" s="205"/>
      <c r="AT145" s="199" t="s">
        <v>132</v>
      </c>
      <c r="AU145" s="199" t="s">
        <v>85</v>
      </c>
      <c r="AV145" s="196" t="s">
        <v>85</v>
      </c>
      <c r="AW145" s="196" t="s">
        <v>31</v>
      </c>
      <c r="AX145" s="196" t="s">
        <v>75</v>
      </c>
      <c r="AY145" s="199" t="s">
        <v>123</v>
      </c>
    </row>
    <row r="146" spans="2:51" s="212" customFormat="1" ht="12.8">
      <c r="B146" s="213"/>
      <c r="D146" s="198" t="s">
        <v>132</v>
      </c>
      <c r="E146" s="214"/>
      <c r="F146" s="215" t="s">
        <v>359</v>
      </c>
      <c r="H146" s="214"/>
      <c r="I146" s="216"/>
      <c r="L146" s="213"/>
      <c r="M146" s="217"/>
      <c r="N146" s="218"/>
      <c r="O146" s="218"/>
      <c r="P146" s="218"/>
      <c r="Q146" s="218"/>
      <c r="R146" s="218"/>
      <c r="S146" s="218"/>
      <c r="T146" s="219"/>
      <c r="AT146" s="214" t="s">
        <v>132</v>
      </c>
      <c r="AU146" s="214" t="s">
        <v>85</v>
      </c>
      <c r="AV146" s="212" t="s">
        <v>83</v>
      </c>
      <c r="AW146" s="212" t="s">
        <v>31</v>
      </c>
      <c r="AX146" s="212" t="s">
        <v>75</v>
      </c>
      <c r="AY146" s="214" t="s">
        <v>123</v>
      </c>
    </row>
    <row r="147" spans="2:51" s="196" customFormat="1" ht="12.8">
      <c r="B147" s="197"/>
      <c r="D147" s="198" t="s">
        <v>132</v>
      </c>
      <c r="E147" s="199"/>
      <c r="F147" s="200" t="s">
        <v>360</v>
      </c>
      <c r="H147" s="201">
        <v>5.93</v>
      </c>
      <c r="I147" s="202"/>
      <c r="L147" s="197"/>
      <c r="M147" s="203"/>
      <c r="N147" s="204"/>
      <c r="O147" s="204"/>
      <c r="P147" s="204"/>
      <c r="Q147" s="204"/>
      <c r="R147" s="204"/>
      <c r="S147" s="204"/>
      <c r="T147" s="205"/>
      <c r="AT147" s="199" t="s">
        <v>132</v>
      </c>
      <c r="AU147" s="199" t="s">
        <v>85</v>
      </c>
      <c r="AV147" s="196" t="s">
        <v>85</v>
      </c>
      <c r="AW147" s="196" t="s">
        <v>31</v>
      </c>
      <c r="AX147" s="196" t="s">
        <v>75</v>
      </c>
      <c r="AY147" s="199" t="s">
        <v>123</v>
      </c>
    </row>
    <row r="148" spans="2:51" s="220" customFormat="1" ht="12.8">
      <c r="B148" s="221"/>
      <c r="D148" s="198" t="s">
        <v>132</v>
      </c>
      <c r="E148" s="222"/>
      <c r="F148" s="223" t="s">
        <v>236</v>
      </c>
      <c r="H148" s="224">
        <v>12.39</v>
      </c>
      <c r="I148" s="225"/>
      <c r="L148" s="221"/>
      <c r="M148" s="226"/>
      <c r="N148" s="227"/>
      <c r="O148" s="227"/>
      <c r="P148" s="227"/>
      <c r="Q148" s="227"/>
      <c r="R148" s="227"/>
      <c r="S148" s="227"/>
      <c r="T148" s="228"/>
      <c r="AT148" s="222" t="s">
        <v>132</v>
      </c>
      <c r="AU148" s="222" t="s">
        <v>85</v>
      </c>
      <c r="AV148" s="220" t="s">
        <v>130</v>
      </c>
      <c r="AW148" s="220" t="s">
        <v>31</v>
      </c>
      <c r="AX148" s="220" t="s">
        <v>83</v>
      </c>
      <c r="AY148" s="222" t="s">
        <v>123</v>
      </c>
    </row>
    <row r="149" spans="1:65" s="27" customFormat="1" ht="60" customHeight="1">
      <c r="A149" s="22"/>
      <c r="B149" s="182"/>
      <c r="C149" s="183" t="s">
        <v>130</v>
      </c>
      <c r="D149" s="183" t="s">
        <v>125</v>
      </c>
      <c r="E149" s="184" t="s">
        <v>361</v>
      </c>
      <c r="F149" s="185" t="s">
        <v>362</v>
      </c>
      <c r="G149" s="186" t="s">
        <v>199</v>
      </c>
      <c r="H149" s="187">
        <v>5.93</v>
      </c>
      <c r="I149" s="188"/>
      <c r="J149" s="189">
        <f>ROUND(I149*H149,2)</f>
        <v>0</v>
      </c>
      <c r="K149" s="185" t="s">
        <v>129</v>
      </c>
      <c r="L149" s="23"/>
      <c r="M149" s="190"/>
      <c r="N149" s="191" t="s">
        <v>40</v>
      </c>
      <c r="O149" s="60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94" t="s">
        <v>130</v>
      </c>
      <c r="AT149" s="194" t="s">
        <v>125</v>
      </c>
      <c r="AU149" s="194" t="s">
        <v>85</v>
      </c>
      <c r="AY149" s="3" t="s">
        <v>123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3" t="s">
        <v>83</v>
      </c>
      <c r="BK149" s="195">
        <f>ROUND(I149*H149,2)</f>
        <v>0</v>
      </c>
      <c r="BL149" s="3" t="s">
        <v>130</v>
      </c>
      <c r="BM149" s="194" t="s">
        <v>363</v>
      </c>
    </row>
    <row r="150" spans="2:51" s="212" customFormat="1" ht="12.8">
      <c r="B150" s="213"/>
      <c r="D150" s="198" t="s">
        <v>132</v>
      </c>
      <c r="E150" s="214"/>
      <c r="F150" s="215" t="s">
        <v>364</v>
      </c>
      <c r="H150" s="214"/>
      <c r="I150" s="216"/>
      <c r="L150" s="213"/>
      <c r="M150" s="217"/>
      <c r="N150" s="218"/>
      <c r="O150" s="218"/>
      <c r="P150" s="218"/>
      <c r="Q150" s="218"/>
      <c r="R150" s="218"/>
      <c r="S150" s="218"/>
      <c r="T150" s="219"/>
      <c r="AT150" s="214" t="s">
        <v>132</v>
      </c>
      <c r="AU150" s="214" t="s">
        <v>85</v>
      </c>
      <c r="AV150" s="212" t="s">
        <v>83</v>
      </c>
      <c r="AW150" s="212" t="s">
        <v>31</v>
      </c>
      <c r="AX150" s="212" t="s">
        <v>75</v>
      </c>
      <c r="AY150" s="214" t="s">
        <v>123</v>
      </c>
    </row>
    <row r="151" spans="2:51" s="196" customFormat="1" ht="12.8">
      <c r="B151" s="197"/>
      <c r="D151" s="198" t="s">
        <v>132</v>
      </c>
      <c r="E151" s="199"/>
      <c r="F151" s="200" t="s">
        <v>365</v>
      </c>
      <c r="H151" s="201">
        <v>5.39</v>
      </c>
      <c r="I151" s="202"/>
      <c r="L151" s="197"/>
      <c r="M151" s="203"/>
      <c r="N151" s="204"/>
      <c r="O151" s="204"/>
      <c r="P151" s="204"/>
      <c r="Q151" s="204"/>
      <c r="R151" s="204"/>
      <c r="S151" s="204"/>
      <c r="T151" s="205"/>
      <c r="AT151" s="199" t="s">
        <v>132</v>
      </c>
      <c r="AU151" s="199" t="s">
        <v>85</v>
      </c>
      <c r="AV151" s="196" t="s">
        <v>85</v>
      </c>
      <c r="AW151" s="196" t="s">
        <v>31</v>
      </c>
      <c r="AX151" s="196" t="s">
        <v>75</v>
      </c>
      <c r="AY151" s="199" t="s">
        <v>123</v>
      </c>
    </row>
    <row r="152" spans="2:51" s="212" customFormat="1" ht="12.8">
      <c r="B152" s="213"/>
      <c r="D152" s="198" t="s">
        <v>132</v>
      </c>
      <c r="E152" s="214"/>
      <c r="F152" s="215" t="s">
        <v>366</v>
      </c>
      <c r="H152" s="214"/>
      <c r="I152" s="216"/>
      <c r="L152" s="213"/>
      <c r="M152" s="217"/>
      <c r="N152" s="218"/>
      <c r="O152" s="218"/>
      <c r="P152" s="218"/>
      <c r="Q152" s="218"/>
      <c r="R152" s="218"/>
      <c r="S152" s="218"/>
      <c r="T152" s="219"/>
      <c r="AT152" s="214" t="s">
        <v>132</v>
      </c>
      <c r="AU152" s="214" t="s">
        <v>85</v>
      </c>
      <c r="AV152" s="212" t="s">
        <v>83</v>
      </c>
      <c r="AW152" s="212" t="s">
        <v>31</v>
      </c>
      <c r="AX152" s="212" t="s">
        <v>75</v>
      </c>
      <c r="AY152" s="214" t="s">
        <v>123</v>
      </c>
    </row>
    <row r="153" spans="2:51" s="196" customFormat="1" ht="12.8">
      <c r="B153" s="197"/>
      <c r="D153" s="198" t="s">
        <v>132</v>
      </c>
      <c r="E153" s="199"/>
      <c r="F153" s="200" t="s">
        <v>367</v>
      </c>
      <c r="H153" s="201">
        <v>0.54</v>
      </c>
      <c r="I153" s="202"/>
      <c r="L153" s="197"/>
      <c r="M153" s="203"/>
      <c r="N153" s="204"/>
      <c r="O153" s="204"/>
      <c r="P153" s="204"/>
      <c r="Q153" s="204"/>
      <c r="R153" s="204"/>
      <c r="S153" s="204"/>
      <c r="T153" s="205"/>
      <c r="AT153" s="199" t="s">
        <v>132</v>
      </c>
      <c r="AU153" s="199" t="s">
        <v>85</v>
      </c>
      <c r="AV153" s="196" t="s">
        <v>85</v>
      </c>
      <c r="AW153" s="196" t="s">
        <v>31</v>
      </c>
      <c r="AX153" s="196" t="s">
        <v>75</v>
      </c>
      <c r="AY153" s="199" t="s">
        <v>123</v>
      </c>
    </row>
    <row r="154" spans="2:51" s="220" customFormat="1" ht="12.8">
      <c r="B154" s="221"/>
      <c r="D154" s="198" t="s">
        <v>132</v>
      </c>
      <c r="E154" s="222"/>
      <c r="F154" s="223" t="s">
        <v>236</v>
      </c>
      <c r="H154" s="224">
        <v>5.93</v>
      </c>
      <c r="I154" s="225"/>
      <c r="L154" s="221"/>
      <c r="M154" s="226"/>
      <c r="N154" s="227"/>
      <c r="O154" s="227"/>
      <c r="P154" s="227"/>
      <c r="Q154" s="227"/>
      <c r="R154" s="227"/>
      <c r="S154" s="227"/>
      <c r="T154" s="228"/>
      <c r="AT154" s="222" t="s">
        <v>132</v>
      </c>
      <c r="AU154" s="222" t="s">
        <v>85</v>
      </c>
      <c r="AV154" s="220" t="s">
        <v>130</v>
      </c>
      <c r="AW154" s="220" t="s">
        <v>31</v>
      </c>
      <c r="AX154" s="220" t="s">
        <v>83</v>
      </c>
      <c r="AY154" s="222" t="s">
        <v>123</v>
      </c>
    </row>
    <row r="155" spans="1:65" s="27" customFormat="1" ht="36" customHeight="1">
      <c r="A155" s="22"/>
      <c r="B155" s="182"/>
      <c r="C155" s="183" t="s">
        <v>148</v>
      </c>
      <c r="D155" s="183" t="s">
        <v>125</v>
      </c>
      <c r="E155" s="184" t="s">
        <v>368</v>
      </c>
      <c r="F155" s="185" t="s">
        <v>369</v>
      </c>
      <c r="G155" s="186" t="s">
        <v>199</v>
      </c>
      <c r="H155" s="187">
        <v>14.85</v>
      </c>
      <c r="I155" s="188"/>
      <c r="J155" s="189">
        <f>ROUND(I155*H155,2)</f>
        <v>0</v>
      </c>
      <c r="K155" s="185" t="s">
        <v>129</v>
      </c>
      <c r="L155" s="23"/>
      <c r="M155" s="190"/>
      <c r="N155" s="191" t="s">
        <v>40</v>
      </c>
      <c r="O155" s="60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94" t="s">
        <v>130</v>
      </c>
      <c r="AT155" s="194" t="s">
        <v>125</v>
      </c>
      <c r="AU155" s="194" t="s">
        <v>85</v>
      </c>
      <c r="AY155" s="3" t="s">
        <v>123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3" t="s">
        <v>83</v>
      </c>
      <c r="BK155" s="195">
        <f>ROUND(I155*H155,2)</f>
        <v>0</v>
      </c>
      <c r="BL155" s="3" t="s">
        <v>130</v>
      </c>
      <c r="BM155" s="194" t="s">
        <v>370</v>
      </c>
    </row>
    <row r="156" spans="2:51" s="212" customFormat="1" ht="12.8">
      <c r="B156" s="213"/>
      <c r="D156" s="198" t="s">
        <v>132</v>
      </c>
      <c r="E156" s="214"/>
      <c r="F156" s="215" t="s">
        <v>371</v>
      </c>
      <c r="H156" s="214"/>
      <c r="I156" s="216"/>
      <c r="L156" s="213"/>
      <c r="M156" s="217"/>
      <c r="N156" s="218"/>
      <c r="O156" s="218"/>
      <c r="P156" s="218"/>
      <c r="Q156" s="218"/>
      <c r="R156" s="218"/>
      <c r="S156" s="218"/>
      <c r="T156" s="219"/>
      <c r="AT156" s="214" t="s">
        <v>132</v>
      </c>
      <c r="AU156" s="214" t="s">
        <v>85</v>
      </c>
      <c r="AV156" s="212" t="s">
        <v>83</v>
      </c>
      <c r="AW156" s="212" t="s">
        <v>31</v>
      </c>
      <c r="AX156" s="212" t="s">
        <v>75</v>
      </c>
      <c r="AY156" s="214" t="s">
        <v>123</v>
      </c>
    </row>
    <row r="157" spans="2:51" s="212" customFormat="1" ht="12.8">
      <c r="B157" s="213"/>
      <c r="D157" s="198" t="s">
        <v>132</v>
      </c>
      <c r="E157" s="214"/>
      <c r="F157" s="215" t="s">
        <v>372</v>
      </c>
      <c r="H157" s="214"/>
      <c r="I157" s="216"/>
      <c r="L157" s="213"/>
      <c r="M157" s="217"/>
      <c r="N157" s="218"/>
      <c r="O157" s="218"/>
      <c r="P157" s="218"/>
      <c r="Q157" s="218"/>
      <c r="R157" s="218"/>
      <c r="S157" s="218"/>
      <c r="T157" s="219"/>
      <c r="AT157" s="214" t="s">
        <v>132</v>
      </c>
      <c r="AU157" s="214" t="s">
        <v>85</v>
      </c>
      <c r="AV157" s="212" t="s">
        <v>83</v>
      </c>
      <c r="AW157" s="212" t="s">
        <v>31</v>
      </c>
      <c r="AX157" s="212" t="s">
        <v>75</v>
      </c>
      <c r="AY157" s="214" t="s">
        <v>123</v>
      </c>
    </row>
    <row r="158" spans="2:51" s="196" customFormat="1" ht="12.8">
      <c r="B158" s="197"/>
      <c r="D158" s="198" t="s">
        <v>132</v>
      </c>
      <c r="E158" s="199"/>
      <c r="F158" s="200" t="s">
        <v>373</v>
      </c>
      <c r="H158" s="201">
        <v>2.83</v>
      </c>
      <c r="I158" s="202"/>
      <c r="L158" s="197"/>
      <c r="M158" s="203"/>
      <c r="N158" s="204"/>
      <c r="O158" s="204"/>
      <c r="P158" s="204"/>
      <c r="Q158" s="204"/>
      <c r="R158" s="204"/>
      <c r="S158" s="204"/>
      <c r="T158" s="205"/>
      <c r="AT158" s="199" t="s">
        <v>132</v>
      </c>
      <c r="AU158" s="199" t="s">
        <v>85</v>
      </c>
      <c r="AV158" s="196" t="s">
        <v>85</v>
      </c>
      <c r="AW158" s="196" t="s">
        <v>31</v>
      </c>
      <c r="AX158" s="196" t="s">
        <v>75</v>
      </c>
      <c r="AY158" s="199" t="s">
        <v>123</v>
      </c>
    </row>
    <row r="159" spans="2:51" s="196" customFormat="1" ht="12.8">
      <c r="B159" s="197"/>
      <c r="D159" s="198" t="s">
        <v>132</v>
      </c>
      <c r="E159" s="199"/>
      <c r="F159" s="200" t="s">
        <v>374</v>
      </c>
      <c r="H159" s="201">
        <v>2.84</v>
      </c>
      <c r="I159" s="202"/>
      <c r="L159" s="197"/>
      <c r="M159" s="203"/>
      <c r="N159" s="204"/>
      <c r="O159" s="204"/>
      <c r="P159" s="204"/>
      <c r="Q159" s="204"/>
      <c r="R159" s="204"/>
      <c r="S159" s="204"/>
      <c r="T159" s="205"/>
      <c r="AT159" s="199" t="s">
        <v>132</v>
      </c>
      <c r="AU159" s="199" t="s">
        <v>85</v>
      </c>
      <c r="AV159" s="196" t="s">
        <v>85</v>
      </c>
      <c r="AW159" s="196" t="s">
        <v>31</v>
      </c>
      <c r="AX159" s="196" t="s">
        <v>75</v>
      </c>
      <c r="AY159" s="199" t="s">
        <v>123</v>
      </c>
    </row>
    <row r="160" spans="2:51" s="212" customFormat="1" ht="12.8">
      <c r="B160" s="213"/>
      <c r="D160" s="198" t="s">
        <v>132</v>
      </c>
      <c r="E160" s="214"/>
      <c r="F160" s="215" t="s">
        <v>375</v>
      </c>
      <c r="H160" s="214"/>
      <c r="I160" s="216"/>
      <c r="L160" s="213"/>
      <c r="M160" s="217"/>
      <c r="N160" s="218"/>
      <c r="O160" s="218"/>
      <c r="P160" s="218"/>
      <c r="Q160" s="218"/>
      <c r="R160" s="218"/>
      <c r="S160" s="218"/>
      <c r="T160" s="219"/>
      <c r="AT160" s="214" t="s">
        <v>132</v>
      </c>
      <c r="AU160" s="214" t="s">
        <v>85</v>
      </c>
      <c r="AV160" s="212" t="s">
        <v>83</v>
      </c>
      <c r="AW160" s="212" t="s">
        <v>31</v>
      </c>
      <c r="AX160" s="212" t="s">
        <v>75</v>
      </c>
      <c r="AY160" s="214" t="s">
        <v>123</v>
      </c>
    </row>
    <row r="161" spans="2:51" s="212" customFormat="1" ht="12.8">
      <c r="B161" s="213"/>
      <c r="D161" s="198" t="s">
        <v>132</v>
      </c>
      <c r="E161" s="214"/>
      <c r="F161" s="215" t="s">
        <v>376</v>
      </c>
      <c r="H161" s="214"/>
      <c r="I161" s="216"/>
      <c r="L161" s="213"/>
      <c r="M161" s="217"/>
      <c r="N161" s="218"/>
      <c r="O161" s="218"/>
      <c r="P161" s="218"/>
      <c r="Q161" s="218"/>
      <c r="R161" s="218"/>
      <c r="S161" s="218"/>
      <c r="T161" s="219"/>
      <c r="AT161" s="214" t="s">
        <v>132</v>
      </c>
      <c r="AU161" s="214" t="s">
        <v>85</v>
      </c>
      <c r="AV161" s="212" t="s">
        <v>83</v>
      </c>
      <c r="AW161" s="212" t="s">
        <v>31</v>
      </c>
      <c r="AX161" s="212" t="s">
        <v>75</v>
      </c>
      <c r="AY161" s="214" t="s">
        <v>123</v>
      </c>
    </row>
    <row r="162" spans="2:51" s="196" customFormat="1" ht="12.8">
      <c r="B162" s="197"/>
      <c r="D162" s="198" t="s">
        <v>132</v>
      </c>
      <c r="E162" s="199"/>
      <c r="F162" s="200" t="s">
        <v>377</v>
      </c>
      <c r="H162" s="201">
        <v>3.2</v>
      </c>
      <c r="I162" s="202"/>
      <c r="L162" s="197"/>
      <c r="M162" s="203"/>
      <c r="N162" s="204"/>
      <c r="O162" s="204"/>
      <c r="P162" s="204"/>
      <c r="Q162" s="204"/>
      <c r="R162" s="204"/>
      <c r="S162" s="204"/>
      <c r="T162" s="205"/>
      <c r="AT162" s="199" t="s">
        <v>132</v>
      </c>
      <c r="AU162" s="199" t="s">
        <v>85</v>
      </c>
      <c r="AV162" s="196" t="s">
        <v>85</v>
      </c>
      <c r="AW162" s="196" t="s">
        <v>31</v>
      </c>
      <c r="AX162" s="196" t="s">
        <v>75</v>
      </c>
      <c r="AY162" s="199" t="s">
        <v>123</v>
      </c>
    </row>
    <row r="163" spans="2:51" s="212" customFormat="1" ht="12.8">
      <c r="B163" s="213"/>
      <c r="D163" s="198" t="s">
        <v>132</v>
      </c>
      <c r="E163" s="214"/>
      <c r="F163" s="215" t="s">
        <v>378</v>
      </c>
      <c r="H163" s="214"/>
      <c r="I163" s="216"/>
      <c r="L163" s="213"/>
      <c r="M163" s="217"/>
      <c r="N163" s="218"/>
      <c r="O163" s="218"/>
      <c r="P163" s="218"/>
      <c r="Q163" s="218"/>
      <c r="R163" s="218"/>
      <c r="S163" s="218"/>
      <c r="T163" s="219"/>
      <c r="AT163" s="214" t="s">
        <v>132</v>
      </c>
      <c r="AU163" s="214" t="s">
        <v>85</v>
      </c>
      <c r="AV163" s="212" t="s">
        <v>83</v>
      </c>
      <c r="AW163" s="212" t="s">
        <v>31</v>
      </c>
      <c r="AX163" s="212" t="s">
        <v>75</v>
      </c>
      <c r="AY163" s="214" t="s">
        <v>123</v>
      </c>
    </row>
    <row r="164" spans="2:51" s="212" customFormat="1" ht="12.8">
      <c r="B164" s="213"/>
      <c r="D164" s="198" t="s">
        <v>132</v>
      </c>
      <c r="E164" s="214"/>
      <c r="F164" s="215" t="s">
        <v>379</v>
      </c>
      <c r="H164" s="214"/>
      <c r="I164" s="216"/>
      <c r="L164" s="213"/>
      <c r="M164" s="217"/>
      <c r="N164" s="218"/>
      <c r="O164" s="218"/>
      <c r="P164" s="218"/>
      <c r="Q164" s="218"/>
      <c r="R164" s="218"/>
      <c r="S164" s="218"/>
      <c r="T164" s="219"/>
      <c r="AT164" s="214" t="s">
        <v>132</v>
      </c>
      <c r="AU164" s="214" t="s">
        <v>85</v>
      </c>
      <c r="AV164" s="212" t="s">
        <v>83</v>
      </c>
      <c r="AW164" s="212" t="s">
        <v>31</v>
      </c>
      <c r="AX164" s="212" t="s">
        <v>75</v>
      </c>
      <c r="AY164" s="214" t="s">
        <v>123</v>
      </c>
    </row>
    <row r="165" spans="2:51" s="196" customFormat="1" ht="12.8">
      <c r="B165" s="197"/>
      <c r="D165" s="198" t="s">
        <v>132</v>
      </c>
      <c r="E165" s="199"/>
      <c r="F165" s="200" t="s">
        <v>380</v>
      </c>
      <c r="H165" s="201">
        <v>0.59</v>
      </c>
      <c r="I165" s="202"/>
      <c r="L165" s="197"/>
      <c r="M165" s="203"/>
      <c r="N165" s="204"/>
      <c r="O165" s="204"/>
      <c r="P165" s="204"/>
      <c r="Q165" s="204"/>
      <c r="R165" s="204"/>
      <c r="S165" s="204"/>
      <c r="T165" s="205"/>
      <c r="AT165" s="199" t="s">
        <v>132</v>
      </c>
      <c r="AU165" s="199" t="s">
        <v>85</v>
      </c>
      <c r="AV165" s="196" t="s">
        <v>85</v>
      </c>
      <c r="AW165" s="196" t="s">
        <v>31</v>
      </c>
      <c r="AX165" s="196" t="s">
        <v>75</v>
      </c>
      <c r="AY165" s="199" t="s">
        <v>123</v>
      </c>
    </row>
    <row r="166" spans="2:51" s="196" customFormat="1" ht="12.8">
      <c r="B166" s="197"/>
      <c r="D166" s="198" t="s">
        <v>132</v>
      </c>
      <c r="E166" s="199"/>
      <c r="F166" s="200" t="s">
        <v>381</v>
      </c>
      <c r="H166" s="201">
        <v>5.39</v>
      </c>
      <c r="I166" s="202"/>
      <c r="L166" s="197"/>
      <c r="M166" s="203"/>
      <c r="N166" s="204"/>
      <c r="O166" s="204"/>
      <c r="P166" s="204"/>
      <c r="Q166" s="204"/>
      <c r="R166" s="204"/>
      <c r="S166" s="204"/>
      <c r="T166" s="205"/>
      <c r="AT166" s="199" t="s">
        <v>132</v>
      </c>
      <c r="AU166" s="199" t="s">
        <v>85</v>
      </c>
      <c r="AV166" s="196" t="s">
        <v>85</v>
      </c>
      <c r="AW166" s="196" t="s">
        <v>31</v>
      </c>
      <c r="AX166" s="196" t="s">
        <v>75</v>
      </c>
      <c r="AY166" s="199" t="s">
        <v>123</v>
      </c>
    </row>
    <row r="167" spans="2:51" s="220" customFormat="1" ht="12.8">
      <c r="B167" s="221"/>
      <c r="D167" s="198" t="s">
        <v>132</v>
      </c>
      <c r="E167" s="222"/>
      <c r="F167" s="223" t="s">
        <v>236</v>
      </c>
      <c r="H167" s="224">
        <v>14.85</v>
      </c>
      <c r="I167" s="225"/>
      <c r="L167" s="221"/>
      <c r="M167" s="226"/>
      <c r="N167" s="227"/>
      <c r="O167" s="227"/>
      <c r="P167" s="227"/>
      <c r="Q167" s="227"/>
      <c r="R167" s="227"/>
      <c r="S167" s="227"/>
      <c r="T167" s="228"/>
      <c r="AT167" s="222" t="s">
        <v>132</v>
      </c>
      <c r="AU167" s="222" t="s">
        <v>85</v>
      </c>
      <c r="AV167" s="220" t="s">
        <v>130</v>
      </c>
      <c r="AW167" s="220" t="s">
        <v>31</v>
      </c>
      <c r="AX167" s="220" t="s">
        <v>83</v>
      </c>
      <c r="AY167" s="222" t="s">
        <v>123</v>
      </c>
    </row>
    <row r="168" spans="1:65" s="27" customFormat="1" ht="60" customHeight="1">
      <c r="A168" s="22"/>
      <c r="B168" s="182"/>
      <c r="C168" s="183" t="s">
        <v>152</v>
      </c>
      <c r="D168" s="183" t="s">
        <v>125</v>
      </c>
      <c r="E168" s="184" t="s">
        <v>382</v>
      </c>
      <c r="F168" s="185" t="s">
        <v>383</v>
      </c>
      <c r="G168" s="186" t="s">
        <v>199</v>
      </c>
      <c r="H168" s="187">
        <v>1.64</v>
      </c>
      <c r="I168" s="188"/>
      <c r="J168" s="189">
        <f>ROUND(I168*H168,2)</f>
        <v>0</v>
      </c>
      <c r="K168" s="185" t="s">
        <v>129</v>
      </c>
      <c r="L168" s="23"/>
      <c r="M168" s="190"/>
      <c r="N168" s="191" t="s">
        <v>40</v>
      </c>
      <c r="O168" s="60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94" t="s">
        <v>130</v>
      </c>
      <c r="AT168" s="194" t="s">
        <v>125</v>
      </c>
      <c r="AU168" s="194" t="s">
        <v>85</v>
      </c>
      <c r="AY168" s="3" t="s">
        <v>123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3" t="s">
        <v>83</v>
      </c>
      <c r="BK168" s="195">
        <f>ROUND(I168*H168,2)</f>
        <v>0</v>
      </c>
      <c r="BL168" s="3" t="s">
        <v>130</v>
      </c>
      <c r="BM168" s="194" t="s">
        <v>384</v>
      </c>
    </row>
    <row r="169" spans="2:51" s="212" customFormat="1" ht="12.8">
      <c r="B169" s="213"/>
      <c r="D169" s="198" t="s">
        <v>132</v>
      </c>
      <c r="E169" s="214"/>
      <c r="F169" s="215" t="s">
        <v>385</v>
      </c>
      <c r="H169" s="214"/>
      <c r="I169" s="216"/>
      <c r="L169" s="213"/>
      <c r="M169" s="217"/>
      <c r="N169" s="218"/>
      <c r="O169" s="218"/>
      <c r="P169" s="218"/>
      <c r="Q169" s="218"/>
      <c r="R169" s="218"/>
      <c r="S169" s="218"/>
      <c r="T169" s="219"/>
      <c r="AT169" s="214" t="s">
        <v>132</v>
      </c>
      <c r="AU169" s="214" t="s">
        <v>85</v>
      </c>
      <c r="AV169" s="212" t="s">
        <v>83</v>
      </c>
      <c r="AW169" s="212" t="s">
        <v>31</v>
      </c>
      <c r="AX169" s="212" t="s">
        <v>75</v>
      </c>
      <c r="AY169" s="214" t="s">
        <v>123</v>
      </c>
    </row>
    <row r="170" spans="2:51" s="212" customFormat="1" ht="12.8">
      <c r="B170" s="213"/>
      <c r="D170" s="198" t="s">
        <v>132</v>
      </c>
      <c r="E170" s="214"/>
      <c r="F170" s="215" t="s">
        <v>386</v>
      </c>
      <c r="H170" s="214"/>
      <c r="I170" s="216"/>
      <c r="L170" s="213"/>
      <c r="M170" s="217"/>
      <c r="N170" s="218"/>
      <c r="O170" s="218"/>
      <c r="P170" s="218"/>
      <c r="Q170" s="218"/>
      <c r="R170" s="218"/>
      <c r="S170" s="218"/>
      <c r="T170" s="219"/>
      <c r="AT170" s="214" t="s">
        <v>132</v>
      </c>
      <c r="AU170" s="214" t="s">
        <v>85</v>
      </c>
      <c r="AV170" s="212" t="s">
        <v>83</v>
      </c>
      <c r="AW170" s="212" t="s">
        <v>31</v>
      </c>
      <c r="AX170" s="212" t="s">
        <v>75</v>
      </c>
      <c r="AY170" s="214" t="s">
        <v>123</v>
      </c>
    </row>
    <row r="171" spans="2:51" s="212" customFormat="1" ht="12.8">
      <c r="B171" s="213"/>
      <c r="D171" s="198" t="s">
        <v>132</v>
      </c>
      <c r="E171" s="214"/>
      <c r="F171" s="215" t="s">
        <v>387</v>
      </c>
      <c r="H171" s="214"/>
      <c r="I171" s="216"/>
      <c r="L171" s="213"/>
      <c r="M171" s="217"/>
      <c r="N171" s="218"/>
      <c r="O171" s="218"/>
      <c r="P171" s="218"/>
      <c r="Q171" s="218"/>
      <c r="R171" s="218"/>
      <c r="S171" s="218"/>
      <c r="T171" s="219"/>
      <c r="AT171" s="214" t="s">
        <v>132</v>
      </c>
      <c r="AU171" s="214" t="s">
        <v>85</v>
      </c>
      <c r="AV171" s="212" t="s">
        <v>83</v>
      </c>
      <c r="AW171" s="212" t="s">
        <v>31</v>
      </c>
      <c r="AX171" s="212" t="s">
        <v>75</v>
      </c>
      <c r="AY171" s="214" t="s">
        <v>123</v>
      </c>
    </row>
    <row r="172" spans="2:51" s="212" customFormat="1" ht="12.8">
      <c r="B172" s="213"/>
      <c r="D172" s="198" t="s">
        <v>132</v>
      </c>
      <c r="E172" s="214"/>
      <c r="F172" s="215" t="s">
        <v>388</v>
      </c>
      <c r="H172" s="214"/>
      <c r="I172" s="216"/>
      <c r="L172" s="213"/>
      <c r="M172" s="217"/>
      <c r="N172" s="218"/>
      <c r="O172" s="218"/>
      <c r="P172" s="218"/>
      <c r="Q172" s="218"/>
      <c r="R172" s="218"/>
      <c r="S172" s="218"/>
      <c r="T172" s="219"/>
      <c r="AT172" s="214" t="s">
        <v>132</v>
      </c>
      <c r="AU172" s="214" t="s">
        <v>85</v>
      </c>
      <c r="AV172" s="212" t="s">
        <v>83</v>
      </c>
      <c r="AW172" s="212" t="s">
        <v>31</v>
      </c>
      <c r="AX172" s="212" t="s">
        <v>75</v>
      </c>
      <c r="AY172" s="214" t="s">
        <v>123</v>
      </c>
    </row>
    <row r="173" spans="2:51" s="196" customFormat="1" ht="12.8">
      <c r="B173" s="197"/>
      <c r="D173" s="198" t="s">
        <v>132</v>
      </c>
      <c r="E173" s="199"/>
      <c r="F173" s="200" t="s">
        <v>389</v>
      </c>
      <c r="H173" s="201">
        <v>1.64</v>
      </c>
      <c r="I173" s="202"/>
      <c r="L173" s="197"/>
      <c r="M173" s="203"/>
      <c r="N173" s="204"/>
      <c r="O173" s="204"/>
      <c r="P173" s="204"/>
      <c r="Q173" s="204"/>
      <c r="R173" s="204"/>
      <c r="S173" s="204"/>
      <c r="T173" s="205"/>
      <c r="AT173" s="199" t="s">
        <v>132</v>
      </c>
      <c r="AU173" s="199" t="s">
        <v>85</v>
      </c>
      <c r="AV173" s="196" t="s">
        <v>85</v>
      </c>
      <c r="AW173" s="196" t="s">
        <v>31</v>
      </c>
      <c r="AX173" s="196" t="s">
        <v>83</v>
      </c>
      <c r="AY173" s="199" t="s">
        <v>123</v>
      </c>
    </row>
    <row r="174" spans="1:65" s="27" customFormat="1" ht="16.5" customHeight="1">
      <c r="A174" s="22"/>
      <c r="B174" s="182"/>
      <c r="C174" s="229" t="s">
        <v>156</v>
      </c>
      <c r="D174" s="229" t="s">
        <v>274</v>
      </c>
      <c r="E174" s="230" t="s">
        <v>390</v>
      </c>
      <c r="F174" s="231" t="s">
        <v>391</v>
      </c>
      <c r="G174" s="232" t="s">
        <v>332</v>
      </c>
      <c r="H174" s="233">
        <v>4.8</v>
      </c>
      <c r="I174" s="234"/>
      <c r="J174" s="235">
        <f>ROUND(I174*H174,2)</f>
        <v>0</v>
      </c>
      <c r="K174" s="231" t="s">
        <v>129</v>
      </c>
      <c r="L174" s="236"/>
      <c r="M174" s="237"/>
      <c r="N174" s="238" t="s">
        <v>40</v>
      </c>
      <c r="O174" s="60"/>
      <c r="P174" s="192">
        <f>O174*H174</f>
        <v>0</v>
      </c>
      <c r="Q174" s="192">
        <v>1</v>
      </c>
      <c r="R174" s="192">
        <f>Q174*H174</f>
        <v>4.8</v>
      </c>
      <c r="S174" s="192">
        <v>0</v>
      </c>
      <c r="T174" s="193">
        <f>S174*H174</f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94" t="s">
        <v>160</v>
      </c>
      <c r="AT174" s="194" t="s">
        <v>274</v>
      </c>
      <c r="AU174" s="194" t="s">
        <v>85</v>
      </c>
      <c r="AY174" s="3" t="s">
        <v>123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3" t="s">
        <v>83</v>
      </c>
      <c r="BK174" s="195">
        <f>ROUND(I174*H174,2)</f>
        <v>0</v>
      </c>
      <c r="BL174" s="3" t="s">
        <v>130</v>
      </c>
      <c r="BM174" s="194" t="s">
        <v>392</v>
      </c>
    </row>
    <row r="175" spans="2:51" s="212" customFormat="1" ht="12.8">
      <c r="B175" s="213"/>
      <c r="D175" s="198" t="s">
        <v>132</v>
      </c>
      <c r="E175" s="214"/>
      <c r="F175" s="215" t="s">
        <v>375</v>
      </c>
      <c r="H175" s="214"/>
      <c r="I175" s="216"/>
      <c r="L175" s="213"/>
      <c r="M175" s="217"/>
      <c r="N175" s="218"/>
      <c r="O175" s="218"/>
      <c r="P175" s="218"/>
      <c r="Q175" s="218"/>
      <c r="R175" s="218"/>
      <c r="S175" s="218"/>
      <c r="T175" s="219"/>
      <c r="AT175" s="214" t="s">
        <v>132</v>
      </c>
      <c r="AU175" s="214" t="s">
        <v>85</v>
      </c>
      <c r="AV175" s="212" t="s">
        <v>83</v>
      </c>
      <c r="AW175" s="212" t="s">
        <v>31</v>
      </c>
      <c r="AX175" s="212" t="s">
        <v>75</v>
      </c>
      <c r="AY175" s="214" t="s">
        <v>123</v>
      </c>
    </row>
    <row r="176" spans="2:51" s="212" customFormat="1" ht="12.8">
      <c r="B176" s="213"/>
      <c r="D176" s="198" t="s">
        <v>132</v>
      </c>
      <c r="E176" s="214"/>
      <c r="F176" s="215" t="s">
        <v>393</v>
      </c>
      <c r="H176" s="214"/>
      <c r="I176" s="216"/>
      <c r="L176" s="213"/>
      <c r="M176" s="217"/>
      <c r="N176" s="218"/>
      <c r="O176" s="218"/>
      <c r="P176" s="218"/>
      <c r="Q176" s="218"/>
      <c r="R176" s="218"/>
      <c r="S176" s="218"/>
      <c r="T176" s="219"/>
      <c r="AT176" s="214" t="s">
        <v>132</v>
      </c>
      <c r="AU176" s="214" t="s">
        <v>85</v>
      </c>
      <c r="AV176" s="212" t="s">
        <v>83</v>
      </c>
      <c r="AW176" s="212" t="s">
        <v>31</v>
      </c>
      <c r="AX176" s="212" t="s">
        <v>75</v>
      </c>
      <c r="AY176" s="214" t="s">
        <v>123</v>
      </c>
    </row>
    <row r="177" spans="2:51" s="196" customFormat="1" ht="12.8">
      <c r="B177" s="197"/>
      <c r="D177" s="198" t="s">
        <v>132</v>
      </c>
      <c r="E177" s="199"/>
      <c r="F177" s="200" t="s">
        <v>394</v>
      </c>
      <c r="H177" s="201">
        <v>4.8</v>
      </c>
      <c r="I177" s="202"/>
      <c r="L177" s="197"/>
      <c r="M177" s="203"/>
      <c r="N177" s="204"/>
      <c r="O177" s="204"/>
      <c r="P177" s="204"/>
      <c r="Q177" s="204"/>
      <c r="R177" s="204"/>
      <c r="S177" s="204"/>
      <c r="T177" s="205"/>
      <c r="AT177" s="199" t="s">
        <v>132</v>
      </c>
      <c r="AU177" s="199" t="s">
        <v>85</v>
      </c>
      <c r="AV177" s="196" t="s">
        <v>85</v>
      </c>
      <c r="AW177" s="196" t="s">
        <v>31</v>
      </c>
      <c r="AX177" s="196" t="s">
        <v>83</v>
      </c>
      <c r="AY177" s="199" t="s">
        <v>123</v>
      </c>
    </row>
    <row r="178" spans="1:65" s="27" customFormat="1" ht="60" customHeight="1">
      <c r="A178" s="22"/>
      <c r="B178" s="182"/>
      <c r="C178" s="183" t="s">
        <v>160</v>
      </c>
      <c r="D178" s="183" t="s">
        <v>125</v>
      </c>
      <c r="E178" s="184" t="s">
        <v>395</v>
      </c>
      <c r="F178" s="185" t="s">
        <v>396</v>
      </c>
      <c r="G178" s="186" t="s">
        <v>199</v>
      </c>
      <c r="H178" s="187">
        <v>1.64</v>
      </c>
      <c r="I178" s="188"/>
      <c r="J178" s="189">
        <f>ROUND(I178*H178,2)</f>
        <v>0</v>
      </c>
      <c r="K178" s="185" t="s">
        <v>129</v>
      </c>
      <c r="L178" s="23"/>
      <c r="M178" s="190"/>
      <c r="N178" s="191" t="s">
        <v>40</v>
      </c>
      <c r="O178" s="60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R178" s="194" t="s">
        <v>130</v>
      </c>
      <c r="AT178" s="194" t="s">
        <v>125</v>
      </c>
      <c r="AU178" s="194" t="s">
        <v>85</v>
      </c>
      <c r="AY178" s="3" t="s">
        <v>123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3" t="s">
        <v>83</v>
      </c>
      <c r="BK178" s="195">
        <f>ROUND(I178*H178,2)</f>
        <v>0</v>
      </c>
      <c r="BL178" s="3" t="s">
        <v>130</v>
      </c>
      <c r="BM178" s="194" t="s">
        <v>397</v>
      </c>
    </row>
    <row r="179" spans="2:51" s="212" customFormat="1" ht="12.8">
      <c r="B179" s="213"/>
      <c r="D179" s="198" t="s">
        <v>132</v>
      </c>
      <c r="E179" s="214"/>
      <c r="F179" s="215" t="s">
        <v>398</v>
      </c>
      <c r="H179" s="214"/>
      <c r="I179" s="216"/>
      <c r="L179" s="213"/>
      <c r="M179" s="217"/>
      <c r="N179" s="218"/>
      <c r="O179" s="218"/>
      <c r="P179" s="218"/>
      <c r="Q179" s="218"/>
      <c r="R179" s="218"/>
      <c r="S179" s="218"/>
      <c r="T179" s="219"/>
      <c r="AT179" s="214" t="s">
        <v>132</v>
      </c>
      <c r="AU179" s="214" t="s">
        <v>85</v>
      </c>
      <c r="AV179" s="212" t="s">
        <v>83</v>
      </c>
      <c r="AW179" s="212" t="s">
        <v>31</v>
      </c>
      <c r="AX179" s="212" t="s">
        <v>75</v>
      </c>
      <c r="AY179" s="214" t="s">
        <v>123</v>
      </c>
    </row>
    <row r="180" spans="2:51" s="196" customFormat="1" ht="12.8">
      <c r="B180" s="197"/>
      <c r="D180" s="198" t="s">
        <v>132</v>
      </c>
      <c r="E180" s="199"/>
      <c r="F180" s="200" t="s">
        <v>389</v>
      </c>
      <c r="H180" s="201">
        <v>1.64</v>
      </c>
      <c r="I180" s="202"/>
      <c r="L180" s="197"/>
      <c r="M180" s="203"/>
      <c r="N180" s="204"/>
      <c r="O180" s="204"/>
      <c r="P180" s="204"/>
      <c r="Q180" s="204"/>
      <c r="R180" s="204"/>
      <c r="S180" s="204"/>
      <c r="T180" s="205"/>
      <c r="AT180" s="199" t="s">
        <v>132</v>
      </c>
      <c r="AU180" s="199" t="s">
        <v>85</v>
      </c>
      <c r="AV180" s="196" t="s">
        <v>85</v>
      </c>
      <c r="AW180" s="196" t="s">
        <v>31</v>
      </c>
      <c r="AX180" s="196" t="s">
        <v>83</v>
      </c>
      <c r="AY180" s="199" t="s">
        <v>123</v>
      </c>
    </row>
    <row r="181" spans="1:65" s="27" customFormat="1" ht="60" customHeight="1">
      <c r="A181" s="22"/>
      <c r="B181" s="182"/>
      <c r="C181" s="183" t="s">
        <v>164</v>
      </c>
      <c r="D181" s="183" t="s">
        <v>125</v>
      </c>
      <c r="E181" s="184" t="s">
        <v>399</v>
      </c>
      <c r="F181" s="185" t="s">
        <v>400</v>
      </c>
      <c r="G181" s="186" t="s">
        <v>199</v>
      </c>
      <c r="H181" s="187">
        <v>11.5</v>
      </c>
      <c r="I181" s="188"/>
      <c r="J181" s="189">
        <f>ROUND(I181*H181,2)</f>
        <v>0</v>
      </c>
      <c r="K181" s="185" t="s">
        <v>129</v>
      </c>
      <c r="L181" s="23"/>
      <c r="M181" s="190"/>
      <c r="N181" s="191" t="s">
        <v>40</v>
      </c>
      <c r="O181" s="60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94" t="s">
        <v>130</v>
      </c>
      <c r="AT181" s="194" t="s">
        <v>125</v>
      </c>
      <c r="AU181" s="194" t="s">
        <v>85</v>
      </c>
      <c r="AY181" s="3" t="s">
        <v>123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3" t="s">
        <v>83</v>
      </c>
      <c r="BK181" s="195">
        <f>ROUND(I181*H181,2)</f>
        <v>0</v>
      </c>
      <c r="BL181" s="3" t="s">
        <v>130</v>
      </c>
      <c r="BM181" s="194" t="s">
        <v>401</v>
      </c>
    </row>
    <row r="182" spans="2:51" s="212" customFormat="1" ht="12.8">
      <c r="B182" s="213"/>
      <c r="D182" s="198" t="s">
        <v>132</v>
      </c>
      <c r="E182" s="214"/>
      <c r="F182" s="215" t="s">
        <v>402</v>
      </c>
      <c r="H182" s="214"/>
      <c r="I182" s="216"/>
      <c r="L182" s="213"/>
      <c r="M182" s="217"/>
      <c r="N182" s="218"/>
      <c r="O182" s="218"/>
      <c r="P182" s="218"/>
      <c r="Q182" s="218"/>
      <c r="R182" s="218"/>
      <c r="S182" s="218"/>
      <c r="T182" s="219"/>
      <c r="AT182" s="214" t="s">
        <v>132</v>
      </c>
      <c r="AU182" s="214" t="s">
        <v>85</v>
      </c>
      <c r="AV182" s="212" t="s">
        <v>83</v>
      </c>
      <c r="AW182" s="212" t="s">
        <v>31</v>
      </c>
      <c r="AX182" s="212" t="s">
        <v>75</v>
      </c>
      <c r="AY182" s="214" t="s">
        <v>123</v>
      </c>
    </row>
    <row r="183" spans="2:51" s="196" customFormat="1" ht="12.8">
      <c r="B183" s="197"/>
      <c r="D183" s="198" t="s">
        <v>132</v>
      </c>
      <c r="E183" s="199"/>
      <c r="F183" s="200" t="s">
        <v>403</v>
      </c>
      <c r="H183" s="201">
        <v>8.712</v>
      </c>
      <c r="I183" s="202"/>
      <c r="L183" s="197"/>
      <c r="M183" s="203"/>
      <c r="N183" s="204"/>
      <c r="O183" s="204"/>
      <c r="P183" s="204"/>
      <c r="Q183" s="204"/>
      <c r="R183" s="204"/>
      <c r="S183" s="204"/>
      <c r="T183" s="205"/>
      <c r="AT183" s="199" t="s">
        <v>132</v>
      </c>
      <c r="AU183" s="199" t="s">
        <v>85</v>
      </c>
      <c r="AV183" s="196" t="s">
        <v>85</v>
      </c>
      <c r="AW183" s="196" t="s">
        <v>31</v>
      </c>
      <c r="AX183" s="196" t="s">
        <v>75</v>
      </c>
      <c r="AY183" s="199" t="s">
        <v>123</v>
      </c>
    </row>
    <row r="184" spans="2:51" s="212" customFormat="1" ht="12.8">
      <c r="B184" s="213"/>
      <c r="D184" s="198" t="s">
        <v>132</v>
      </c>
      <c r="E184" s="214"/>
      <c r="F184" s="215" t="s">
        <v>404</v>
      </c>
      <c r="H184" s="214"/>
      <c r="I184" s="216"/>
      <c r="L184" s="213"/>
      <c r="M184" s="217"/>
      <c r="N184" s="218"/>
      <c r="O184" s="218"/>
      <c r="P184" s="218"/>
      <c r="Q184" s="218"/>
      <c r="R184" s="218"/>
      <c r="S184" s="218"/>
      <c r="T184" s="219"/>
      <c r="AT184" s="214" t="s">
        <v>132</v>
      </c>
      <c r="AU184" s="214" t="s">
        <v>85</v>
      </c>
      <c r="AV184" s="212" t="s">
        <v>83</v>
      </c>
      <c r="AW184" s="212" t="s">
        <v>31</v>
      </c>
      <c r="AX184" s="212" t="s">
        <v>75</v>
      </c>
      <c r="AY184" s="214" t="s">
        <v>123</v>
      </c>
    </row>
    <row r="185" spans="2:51" s="196" customFormat="1" ht="12.8">
      <c r="B185" s="197"/>
      <c r="D185" s="198" t="s">
        <v>132</v>
      </c>
      <c r="E185" s="199"/>
      <c r="F185" s="200" t="s">
        <v>405</v>
      </c>
      <c r="H185" s="201">
        <v>2.788</v>
      </c>
      <c r="I185" s="202"/>
      <c r="L185" s="197"/>
      <c r="M185" s="203"/>
      <c r="N185" s="204"/>
      <c r="O185" s="204"/>
      <c r="P185" s="204"/>
      <c r="Q185" s="204"/>
      <c r="R185" s="204"/>
      <c r="S185" s="204"/>
      <c r="T185" s="205"/>
      <c r="AT185" s="199" t="s">
        <v>132</v>
      </c>
      <c r="AU185" s="199" t="s">
        <v>85</v>
      </c>
      <c r="AV185" s="196" t="s">
        <v>85</v>
      </c>
      <c r="AW185" s="196" t="s">
        <v>31</v>
      </c>
      <c r="AX185" s="196" t="s">
        <v>75</v>
      </c>
      <c r="AY185" s="199" t="s">
        <v>123</v>
      </c>
    </row>
    <row r="186" spans="2:51" s="220" customFormat="1" ht="12.8">
      <c r="B186" s="221"/>
      <c r="D186" s="198" t="s">
        <v>132</v>
      </c>
      <c r="E186" s="222"/>
      <c r="F186" s="223" t="s">
        <v>236</v>
      </c>
      <c r="H186" s="224">
        <v>11.5</v>
      </c>
      <c r="I186" s="225"/>
      <c r="L186" s="221"/>
      <c r="M186" s="226"/>
      <c r="N186" s="227"/>
      <c r="O186" s="227"/>
      <c r="P186" s="227"/>
      <c r="Q186" s="227"/>
      <c r="R186" s="227"/>
      <c r="S186" s="227"/>
      <c r="T186" s="228"/>
      <c r="AT186" s="222" t="s">
        <v>132</v>
      </c>
      <c r="AU186" s="222" t="s">
        <v>85</v>
      </c>
      <c r="AV186" s="220" t="s">
        <v>130</v>
      </c>
      <c r="AW186" s="220" t="s">
        <v>31</v>
      </c>
      <c r="AX186" s="220" t="s">
        <v>83</v>
      </c>
      <c r="AY186" s="222" t="s">
        <v>123</v>
      </c>
    </row>
    <row r="187" spans="2:63" s="168" customFormat="1" ht="22.8" customHeight="1">
      <c r="B187" s="169"/>
      <c r="D187" s="170" t="s">
        <v>74</v>
      </c>
      <c r="E187" s="180" t="s">
        <v>85</v>
      </c>
      <c r="F187" s="180" t="s">
        <v>406</v>
      </c>
      <c r="I187" s="172"/>
      <c r="J187" s="181">
        <f>BK187</f>
        <v>0</v>
      </c>
      <c r="L187" s="169"/>
      <c r="M187" s="174"/>
      <c r="N187" s="175"/>
      <c r="O187" s="175"/>
      <c r="P187" s="176">
        <f>SUM(P188:P194)</f>
        <v>0</v>
      </c>
      <c r="Q187" s="175"/>
      <c r="R187" s="176">
        <f>SUM(R188:R194)</f>
        <v>2.12945572</v>
      </c>
      <c r="S187" s="175"/>
      <c r="T187" s="177">
        <f>SUM(T188:T194)</f>
        <v>0</v>
      </c>
      <c r="AR187" s="170" t="s">
        <v>83</v>
      </c>
      <c r="AT187" s="178" t="s">
        <v>74</v>
      </c>
      <c r="AU187" s="178" t="s">
        <v>83</v>
      </c>
      <c r="AY187" s="170" t="s">
        <v>123</v>
      </c>
      <c r="BK187" s="179">
        <f>SUM(BK188:BK194)</f>
        <v>0</v>
      </c>
    </row>
    <row r="188" spans="1:65" s="27" customFormat="1" ht="24" customHeight="1">
      <c r="A188" s="22"/>
      <c r="B188" s="182"/>
      <c r="C188" s="183" t="s">
        <v>144</v>
      </c>
      <c r="D188" s="183" t="s">
        <v>125</v>
      </c>
      <c r="E188" s="184" t="s">
        <v>407</v>
      </c>
      <c r="F188" s="185" t="s">
        <v>408</v>
      </c>
      <c r="G188" s="186" t="s">
        <v>199</v>
      </c>
      <c r="H188" s="187">
        <v>0.868</v>
      </c>
      <c r="I188" s="188"/>
      <c r="J188" s="189">
        <f>ROUND(I188*H188,2)</f>
        <v>0</v>
      </c>
      <c r="K188" s="185" t="s">
        <v>129</v>
      </c>
      <c r="L188" s="23"/>
      <c r="M188" s="190"/>
      <c r="N188" s="191" t="s">
        <v>40</v>
      </c>
      <c r="O188" s="60"/>
      <c r="P188" s="192">
        <f>O188*H188</f>
        <v>0</v>
      </c>
      <c r="Q188" s="192">
        <v>2.45329</v>
      </c>
      <c r="R188" s="192">
        <f>Q188*H188</f>
        <v>2.12945572</v>
      </c>
      <c r="S188" s="192">
        <v>0</v>
      </c>
      <c r="T188" s="193">
        <f>S188*H188</f>
        <v>0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R188" s="194" t="s">
        <v>130</v>
      </c>
      <c r="AT188" s="194" t="s">
        <v>125</v>
      </c>
      <c r="AU188" s="194" t="s">
        <v>85</v>
      </c>
      <c r="AY188" s="3" t="s">
        <v>123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3" t="s">
        <v>83</v>
      </c>
      <c r="BK188" s="195">
        <f>ROUND(I188*H188,2)</f>
        <v>0</v>
      </c>
      <c r="BL188" s="3" t="s">
        <v>130</v>
      </c>
      <c r="BM188" s="194" t="s">
        <v>409</v>
      </c>
    </row>
    <row r="189" spans="2:51" s="212" customFormat="1" ht="12.8">
      <c r="B189" s="213"/>
      <c r="D189" s="198" t="s">
        <v>132</v>
      </c>
      <c r="E189" s="214"/>
      <c r="F189" s="215" t="s">
        <v>410</v>
      </c>
      <c r="H189" s="214"/>
      <c r="I189" s="216"/>
      <c r="L189" s="213"/>
      <c r="M189" s="217"/>
      <c r="N189" s="218"/>
      <c r="O189" s="218"/>
      <c r="P189" s="218"/>
      <c r="Q189" s="218"/>
      <c r="R189" s="218"/>
      <c r="S189" s="218"/>
      <c r="T189" s="219"/>
      <c r="AT189" s="214" t="s">
        <v>132</v>
      </c>
      <c r="AU189" s="214" t="s">
        <v>85</v>
      </c>
      <c r="AV189" s="212" t="s">
        <v>83</v>
      </c>
      <c r="AW189" s="212" t="s">
        <v>31</v>
      </c>
      <c r="AX189" s="212" t="s">
        <v>75</v>
      </c>
      <c r="AY189" s="214" t="s">
        <v>123</v>
      </c>
    </row>
    <row r="190" spans="2:51" s="212" customFormat="1" ht="12.8">
      <c r="B190" s="213"/>
      <c r="D190" s="198" t="s">
        <v>132</v>
      </c>
      <c r="E190" s="214"/>
      <c r="F190" s="215" t="s">
        <v>411</v>
      </c>
      <c r="H190" s="214"/>
      <c r="I190" s="216"/>
      <c r="L190" s="213"/>
      <c r="M190" s="217"/>
      <c r="N190" s="218"/>
      <c r="O190" s="218"/>
      <c r="P190" s="218"/>
      <c r="Q190" s="218"/>
      <c r="R190" s="218"/>
      <c r="S190" s="218"/>
      <c r="T190" s="219"/>
      <c r="AT190" s="214" t="s">
        <v>132</v>
      </c>
      <c r="AU190" s="214" t="s">
        <v>85</v>
      </c>
      <c r="AV190" s="212" t="s">
        <v>83</v>
      </c>
      <c r="AW190" s="212" t="s">
        <v>31</v>
      </c>
      <c r="AX190" s="212" t="s">
        <v>75</v>
      </c>
      <c r="AY190" s="214" t="s">
        <v>123</v>
      </c>
    </row>
    <row r="191" spans="2:51" s="196" customFormat="1" ht="12.8">
      <c r="B191" s="197"/>
      <c r="D191" s="198" t="s">
        <v>132</v>
      </c>
      <c r="E191" s="199"/>
      <c r="F191" s="200" t="s">
        <v>412</v>
      </c>
      <c r="H191" s="201">
        <v>0.364</v>
      </c>
      <c r="I191" s="202"/>
      <c r="L191" s="197"/>
      <c r="M191" s="203"/>
      <c r="N191" s="204"/>
      <c r="O191" s="204"/>
      <c r="P191" s="204"/>
      <c r="Q191" s="204"/>
      <c r="R191" s="204"/>
      <c r="S191" s="204"/>
      <c r="T191" s="205"/>
      <c r="AT191" s="199" t="s">
        <v>132</v>
      </c>
      <c r="AU191" s="199" t="s">
        <v>85</v>
      </c>
      <c r="AV191" s="196" t="s">
        <v>85</v>
      </c>
      <c r="AW191" s="196" t="s">
        <v>31</v>
      </c>
      <c r="AX191" s="196" t="s">
        <v>75</v>
      </c>
      <c r="AY191" s="199" t="s">
        <v>123</v>
      </c>
    </row>
    <row r="192" spans="2:51" s="212" customFormat="1" ht="12.8">
      <c r="B192" s="213"/>
      <c r="D192" s="198" t="s">
        <v>132</v>
      </c>
      <c r="E192" s="214"/>
      <c r="F192" s="215" t="s">
        <v>413</v>
      </c>
      <c r="H192" s="214"/>
      <c r="I192" s="216"/>
      <c r="L192" s="213"/>
      <c r="M192" s="217"/>
      <c r="N192" s="218"/>
      <c r="O192" s="218"/>
      <c r="P192" s="218"/>
      <c r="Q192" s="218"/>
      <c r="R192" s="218"/>
      <c r="S192" s="218"/>
      <c r="T192" s="219"/>
      <c r="AT192" s="214" t="s">
        <v>132</v>
      </c>
      <c r="AU192" s="214" t="s">
        <v>85</v>
      </c>
      <c r="AV192" s="212" t="s">
        <v>83</v>
      </c>
      <c r="AW192" s="212" t="s">
        <v>31</v>
      </c>
      <c r="AX192" s="212" t="s">
        <v>75</v>
      </c>
      <c r="AY192" s="214" t="s">
        <v>123</v>
      </c>
    </row>
    <row r="193" spans="2:51" s="196" customFormat="1" ht="12.8">
      <c r="B193" s="197"/>
      <c r="D193" s="198" t="s">
        <v>132</v>
      </c>
      <c r="E193" s="199"/>
      <c r="F193" s="200" t="s">
        <v>414</v>
      </c>
      <c r="H193" s="201">
        <v>0.504</v>
      </c>
      <c r="I193" s="202"/>
      <c r="L193" s="197"/>
      <c r="M193" s="203"/>
      <c r="N193" s="204"/>
      <c r="O193" s="204"/>
      <c r="P193" s="204"/>
      <c r="Q193" s="204"/>
      <c r="R193" s="204"/>
      <c r="S193" s="204"/>
      <c r="T193" s="205"/>
      <c r="AT193" s="199" t="s">
        <v>132</v>
      </c>
      <c r="AU193" s="199" t="s">
        <v>85</v>
      </c>
      <c r="AV193" s="196" t="s">
        <v>85</v>
      </c>
      <c r="AW193" s="196" t="s">
        <v>31</v>
      </c>
      <c r="AX193" s="196" t="s">
        <v>75</v>
      </c>
      <c r="AY193" s="199" t="s">
        <v>123</v>
      </c>
    </row>
    <row r="194" spans="2:51" s="220" customFormat="1" ht="12.8">
      <c r="B194" s="221"/>
      <c r="D194" s="198" t="s">
        <v>132</v>
      </c>
      <c r="E194" s="222"/>
      <c r="F194" s="223" t="s">
        <v>236</v>
      </c>
      <c r="H194" s="224">
        <v>0.868</v>
      </c>
      <c r="I194" s="225"/>
      <c r="L194" s="221"/>
      <c r="M194" s="226"/>
      <c r="N194" s="227"/>
      <c r="O194" s="227"/>
      <c r="P194" s="227"/>
      <c r="Q194" s="227"/>
      <c r="R194" s="227"/>
      <c r="S194" s="227"/>
      <c r="T194" s="228"/>
      <c r="AT194" s="222" t="s">
        <v>132</v>
      </c>
      <c r="AU194" s="222" t="s">
        <v>85</v>
      </c>
      <c r="AV194" s="220" t="s">
        <v>130</v>
      </c>
      <c r="AW194" s="220" t="s">
        <v>31</v>
      </c>
      <c r="AX194" s="220" t="s">
        <v>83</v>
      </c>
      <c r="AY194" s="222" t="s">
        <v>123</v>
      </c>
    </row>
    <row r="195" spans="2:63" s="168" customFormat="1" ht="22.8" customHeight="1">
      <c r="B195" s="169"/>
      <c r="D195" s="170" t="s">
        <v>74</v>
      </c>
      <c r="E195" s="180" t="s">
        <v>139</v>
      </c>
      <c r="F195" s="180" t="s">
        <v>415</v>
      </c>
      <c r="I195" s="172"/>
      <c r="J195" s="181">
        <f>BK195</f>
        <v>0</v>
      </c>
      <c r="L195" s="169"/>
      <c r="M195" s="174"/>
      <c r="N195" s="175"/>
      <c r="O195" s="175"/>
      <c r="P195" s="176">
        <f>SUM(P196:P242)</f>
        <v>0</v>
      </c>
      <c r="Q195" s="175"/>
      <c r="R195" s="176">
        <f>SUM(R196:R242)</f>
        <v>0.52039984</v>
      </c>
      <c r="S195" s="175"/>
      <c r="T195" s="177">
        <f>SUM(T196:T242)</f>
        <v>0</v>
      </c>
      <c r="AR195" s="170" t="s">
        <v>83</v>
      </c>
      <c r="AT195" s="178" t="s">
        <v>74</v>
      </c>
      <c r="AU195" s="178" t="s">
        <v>83</v>
      </c>
      <c r="AY195" s="170" t="s">
        <v>123</v>
      </c>
      <c r="BK195" s="179">
        <f>SUM(BK196:BK242)</f>
        <v>0</v>
      </c>
    </row>
    <row r="196" spans="1:65" s="27" customFormat="1" ht="60" customHeight="1">
      <c r="A196" s="22"/>
      <c r="B196" s="182"/>
      <c r="C196" s="183" t="s">
        <v>171</v>
      </c>
      <c r="D196" s="183" t="s">
        <v>125</v>
      </c>
      <c r="E196" s="184" t="s">
        <v>416</v>
      </c>
      <c r="F196" s="185" t="s">
        <v>417</v>
      </c>
      <c r="G196" s="186" t="s">
        <v>199</v>
      </c>
      <c r="H196" s="187">
        <v>4.468</v>
      </c>
      <c r="I196" s="188"/>
      <c r="J196" s="189">
        <f>ROUND(I196*H196,2)</f>
        <v>0</v>
      </c>
      <c r="K196" s="185" t="s">
        <v>129</v>
      </c>
      <c r="L196" s="23"/>
      <c r="M196" s="190"/>
      <c r="N196" s="191" t="s">
        <v>40</v>
      </c>
      <c r="O196" s="60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R196" s="194" t="s">
        <v>130</v>
      </c>
      <c r="AT196" s="194" t="s">
        <v>125</v>
      </c>
      <c r="AU196" s="194" t="s">
        <v>85</v>
      </c>
      <c r="AY196" s="3" t="s">
        <v>123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3" t="s">
        <v>83</v>
      </c>
      <c r="BK196" s="195">
        <f>ROUND(I196*H196,2)</f>
        <v>0</v>
      </c>
      <c r="BL196" s="3" t="s">
        <v>130</v>
      </c>
      <c r="BM196" s="194" t="s">
        <v>418</v>
      </c>
    </row>
    <row r="197" spans="2:51" s="212" customFormat="1" ht="12.8">
      <c r="B197" s="213"/>
      <c r="D197" s="198" t="s">
        <v>132</v>
      </c>
      <c r="E197" s="214"/>
      <c r="F197" s="215" t="s">
        <v>419</v>
      </c>
      <c r="H197" s="214"/>
      <c r="I197" s="216"/>
      <c r="L197" s="213"/>
      <c r="M197" s="217"/>
      <c r="N197" s="218"/>
      <c r="O197" s="218"/>
      <c r="P197" s="218"/>
      <c r="Q197" s="218"/>
      <c r="R197" s="218"/>
      <c r="S197" s="218"/>
      <c r="T197" s="219"/>
      <c r="AT197" s="214" t="s">
        <v>132</v>
      </c>
      <c r="AU197" s="214" t="s">
        <v>85</v>
      </c>
      <c r="AV197" s="212" t="s">
        <v>83</v>
      </c>
      <c r="AW197" s="212" t="s">
        <v>31</v>
      </c>
      <c r="AX197" s="212" t="s">
        <v>75</v>
      </c>
      <c r="AY197" s="214" t="s">
        <v>123</v>
      </c>
    </row>
    <row r="198" spans="2:51" s="196" customFormat="1" ht="12.8">
      <c r="B198" s="197"/>
      <c r="D198" s="198" t="s">
        <v>132</v>
      </c>
      <c r="E198" s="199"/>
      <c r="F198" s="200" t="s">
        <v>420</v>
      </c>
      <c r="H198" s="201">
        <v>0.616</v>
      </c>
      <c r="I198" s="202"/>
      <c r="L198" s="197"/>
      <c r="M198" s="203"/>
      <c r="N198" s="204"/>
      <c r="O198" s="204"/>
      <c r="P198" s="204"/>
      <c r="Q198" s="204"/>
      <c r="R198" s="204"/>
      <c r="S198" s="204"/>
      <c r="T198" s="205"/>
      <c r="AT198" s="199" t="s">
        <v>132</v>
      </c>
      <c r="AU198" s="199" t="s">
        <v>85</v>
      </c>
      <c r="AV198" s="196" t="s">
        <v>85</v>
      </c>
      <c r="AW198" s="196" t="s">
        <v>31</v>
      </c>
      <c r="AX198" s="196" t="s">
        <v>75</v>
      </c>
      <c r="AY198" s="199" t="s">
        <v>123</v>
      </c>
    </row>
    <row r="199" spans="2:51" s="196" customFormat="1" ht="12.8">
      <c r="B199" s="197"/>
      <c r="D199" s="198" t="s">
        <v>132</v>
      </c>
      <c r="E199" s="199"/>
      <c r="F199" s="200" t="s">
        <v>421</v>
      </c>
      <c r="H199" s="201">
        <v>-0.012</v>
      </c>
      <c r="I199" s="202"/>
      <c r="L199" s="197"/>
      <c r="M199" s="203"/>
      <c r="N199" s="204"/>
      <c r="O199" s="204"/>
      <c r="P199" s="204"/>
      <c r="Q199" s="204"/>
      <c r="R199" s="204"/>
      <c r="S199" s="204"/>
      <c r="T199" s="205"/>
      <c r="AT199" s="199" t="s">
        <v>132</v>
      </c>
      <c r="AU199" s="199" t="s">
        <v>85</v>
      </c>
      <c r="AV199" s="196" t="s">
        <v>85</v>
      </c>
      <c r="AW199" s="196" t="s">
        <v>31</v>
      </c>
      <c r="AX199" s="196" t="s">
        <v>75</v>
      </c>
      <c r="AY199" s="199" t="s">
        <v>123</v>
      </c>
    </row>
    <row r="200" spans="2:51" s="212" customFormat="1" ht="12.8">
      <c r="B200" s="213"/>
      <c r="D200" s="198" t="s">
        <v>132</v>
      </c>
      <c r="E200" s="214"/>
      <c r="F200" s="215" t="s">
        <v>422</v>
      </c>
      <c r="H200" s="214"/>
      <c r="I200" s="216"/>
      <c r="L200" s="213"/>
      <c r="M200" s="217"/>
      <c r="N200" s="218"/>
      <c r="O200" s="218"/>
      <c r="P200" s="218"/>
      <c r="Q200" s="218"/>
      <c r="R200" s="218"/>
      <c r="S200" s="218"/>
      <c r="T200" s="219"/>
      <c r="AT200" s="214" t="s">
        <v>132</v>
      </c>
      <c r="AU200" s="214" t="s">
        <v>85</v>
      </c>
      <c r="AV200" s="212" t="s">
        <v>83</v>
      </c>
      <c r="AW200" s="212" t="s">
        <v>31</v>
      </c>
      <c r="AX200" s="212" t="s">
        <v>75</v>
      </c>
      <c r="AY200" s="214" t="s">
        <v>123</v>
      </c>
    </row>
    <row r="201" spans="2:51" s="196" customFormat="1" ht="12.8">
      <c r="B201" s="197"/>
      <c r="D201" s="198" t="s">
        <v>132</v>
      </c>
      <c r="E201" s="199"/>
      <c r="F201" s="200" t="s">
        <v>423</v>
      </c>
      <c r="H201" s="201">
        <v>0.816</v>
      </c>
      <c r="I201" s="202"/>
      <c r="L201" s="197"/>
      <c r="M201" s="203"/>
      <c r="N201" s="204"/>
      <c r="O201" s="204"/>
      <c r="P201" s="204"/>
      <c r="Q201" s="204"/>
      <c r="R201" s="204"/>
      <c r="S201" s="204"/>
      <c r="T201" s="205"/>
      <c r="AT201" s="199" t="s">
        <v>132</v>
      </c>
      <c r="AU201" s="199" t="s">
        <v>85</v>
      </c>
      <c r="AV201" s="196" t="s">
        <v>85</v>
      </c>
      <c r="AW201" s="196" t="s">
        <v>31</v>
      </c>
      <c r="AX201" s="196" t="s">
        <v>75</v>
      </c>
      <c r="AY201" s="199" t="s">
        <v>123</v>
      </c>
    </row>
    <row r="202" spans="2:51" s="196" customFormat="1" ht="12.8">
      <c r="B202" s="197"/>
      <c r="D202" s="198" t="s">
        <v>132</v>
      </c>
      <c r="E202" s="199"/>
      <c r="F202" s="200" t="s">
        <v>424</v>
      </c>
      <c r="H202" s="201">
        <v>-0.028</v>
      </c>
      <c r="I202" s="202"/>
      <c r="L202" s="197"/>
      <c r="M202" s="203"/>
      <c r="N202" s="204"/>
      <c r="O202" s="204"/>
      <c r="P202" s="204"/>
      <c r="Q202" s="204"/>
      <c r="R202" s="204"/>
      <c r="S202" s="204"/>
      <c r="T202" s="205"/>
      <c r="AT202" s="199" t="s">
        <v>132</v>
      </c>
      <c r="AU202" s="199" t="s">
        <v>85</v>
      </c>
      <c r="AV202" s="196" t="s">
        <v>85</v>
      </c>
      <c r="AW202" s="196" t="s">
        <v>31</v>
      </c>
      <c r="AX202" s="196" t="s">
        <v>75</v>
      </c>
      <c r="AY202" s="199" t="s">
        <v>123</v>
      </c>
    </row>
    <row r="203" spans="2:51" s="212" customFormat="1" ht="12.8">
      <c r="B203" s="213"/>
      <c r="D203" s="198" t="s">
        <v>132</v>
      </c>
      <c r="E203" s="214"/>
      <c r="F203" s="215" t="s">
        <v>425</v>
      </c>
      <c r="H203" s="214"/>
      <c r="I203" s="216"/>
      <c r="L203" s="213"/>
      <c r="M203" s="217"/>
      <c r="N203" s="218"/>
      <c r="O203" s="218"/>
      <c r="P203" s="218"/>
      <c r="Q203" s="218"/>
      <c r="R203" s="218"/>
      <c r="S203" s="218"/>
      <c r="T203" s="219"/>
      <c r="AT203" s="214" t="s">
        <v>132</v>
      </c>
      <c r="AU203" s="214" t="s">
        <v>85</v>
      </c>
      <c r="AV203" s="212" t="s">
        <v>83</v>
      </c>
      <c r="AW203" s="212" t="s">
        <v>31</v>
      </c>
      <c r="AX203" s="212" t="s">
        <v>75</v>
      </c>
      <c r="AY203" s="214" t="s">
        <v>123</v>
      </c>
    </row>
    <row r="204" spans="2:51" s="196" customFormat="1" ht="12.8">
      <c r="B204" s="197"/>
      <c r="D204" s="198" t="s">
        <v>132</v>
      </c>
      <c r="E204" s="199"/>
      <c r="F204" s="200" t="s">
        <v>426</v>
      </c>
      <c r="H204" s="201">
        <v>0.789</v>
      </c>
      <c r="I204" s="202"/>
      <c r="L204" s="197"/>
      <c r="M204" s="203"/>
      <c r="N204" s="204"/>
      <c r="O204" s="204"/>
      <c r="P204" s="204"/>
      <c r="Q204" s="204"/>
      <c r="R204" s="204"/>
      <c r="S204" s="204"/>
      <c r="T204" s="205"/>
      <c r="AT204" s="199" t="s">
        <v>132</v>
      </c>
      <c r="AU204" s="199" t="s">
        <v>85</v>
      </c>
      <c r="AV204" s="196" t="s">
        <v>85</v>
      </c>
      <c r="AW204" s="196" t="s">
        <v>31</v>
      </c>
      <c r="AX204" s="196" t="s">
        <v>75</v>
      </c>
      <c r="AY204" s="199" t="s">
        <v>123</v>
      </c>
    </row>
    <row r="205" spans="2:51" s="196" customFormat="1" ht="12.8">
      <c r="B205" s="197"/>
      <c r="D205" s="198" t="s">
        <v>132</v>
      </c>
      <c r="E205" s="199"/>
      <c r="F205" s="200" t="s">
        <v>427</v>
      </c>
      <c r="H205" s="201">
        <v>2.287</v>
      </c>
      <c r="I205" s="202"/>
      <c r="L205" s="197"/>
      <c r="M205" s="203"/>
      <c r="N205" s="204"/>
      <c r="O205" s="204"/>
      <c r="P205" s="204"/>
      <c r="Q205" s="204"/>
      <c r="R205" s="204"/>
      <c r="S205" s="204"/>
      <c r="T205" s="205"/>
      <c r="AT205" s="199" t="s">
        <v>132</v>
      </c>
      <c r="AU205" s="199" t="s">
        <v>85</v>
      </c>
      <c r="AV205" s="196" t="s">
        <v>85</v>
      </c>
      <c r="AW205" s="196" t="s">
        <v>31</v>
      </c>
      <c r="AX205" s="196" t="s">
        <v>75</v>
      </c>
      <c r="AY205" s="199" t="s">
        <v>123</v>
      </c>
    </row>
    <row r="206" spans="2:51" s="220" customFormat="1" ht="12.8">
      <c r="B206" s="221"/>
      <c r="D206" s="198" t="s">
        <v>132</v>
      </c>
      <c r="E206" s="222"/>
      <c r="F206" s="223" t="s">
        <v>236</v>
      </c>
      <c r="H206" s="224">
        <v>4.468</v>
      </c>
      <c r="I206" s="225"/>
      <c r="L206" s="221"/>
      <c r="M206" s="226"/>
      <c r="N206" s="227"/>
      <c r="O206" s="227"/>
      <c r="P206" s="227"/>
      <c r="Q206" s="227"/>
      <c r="R206" s="227"/>
      <c r="S206" s="227"/>
      <c r="T206" s="228"/>
      <c r="AT206" s="222" t="s">
        <v>132</v>
      </c>
      <c r="AU206" s="222" t="s">
        <v>85</v>
      </c>
      <c r="AV206" s="220" t="s">
        <v>130</v>
      </c>
      <c r="AW206" s="220" t="s">
        <v>31</v>
      </c>
      <c r="AX206" s="220" t="s">
        <v>83</v>
      </c>
      <c r="AY206" s="222" t="s">
        <v>123</v>
      </c>
    </row>
    <row r="207" spans="1:65" s="27" customFormat="1" ht="72" customHeight="1">
      <c r="A207" s="22"/>
      <c r="B207" s="182"/>
      <c r="C207" s="183" t="s">
        <v>175</v>
      </c>
      <c r="D207" s="183" t="s">
        <v>125</v>
      </c>
      <c r="E207" s="184" t="s">
        <v>428</v>
      </c>
      <c r="F207" s="185" t="s">
        <v>429</v>
      </c>
      <c r="G207" s="186" t="s">
        <v>332</v>
      </c>
      <c r="H207" s="187">
        <v>0.015</v>
      </c>
      <c r="I207" s="188"/>
      <c r="J207" s="189">
        <f>ROUND(I207*H207,2)</f>
        <v>0</v>
      </c>
      <c r="K207" s="185" t="s">
        <v>129</v>
      </c>
      <c r="L207" s="23"/>
      <c r="M207" s="190"/>
      <c r="N207" s="191" t="s">
        <v>40</v>
      </c>
      <c r="O207" s="60"/>
      <c r="P207" s="192">
        <f>O207*H207</f>
        <v>0</v>
      </c>
      <c r="Q207" s="192">
        <v>1.05631</v>
      </c>
      <c r="R207" s="192">
        <f>Q207*H207</f>
        <v>0.01584465</v>
      </c>
      <c r="S207" s="192">
        <v>0</v>
      </c>
      <c r="T207" s="193">
        <f>S207*H207</f>
        <v>0</v>
      </c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R207" s="194" t="s">
        <v>130</v>
      </c>
      <c r="AT207" s="194" t="s">
        <v>125</v>
      </c>
      <c r="AU207" s="194" t="s">
        <v>85</v>
      </c>
      <c r="AY207" s="3" t="s">
        <v>123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3" t="s">
        <v>83</v>
      </c>
      <c r="BK207" s="195">
        <f>ROUND(I207*H207,2)</f>
        <v>0</v>
      </c>
      <c r="BL207" s="3" t="s">
        <v>130</v>
      </c>
      <c r="BM207" s="194" t="s">
        <v>430</v>
      </c>
    </row>
    <row r="208" spans="2:51" s="212" customFormat="1" ht="12.8">
      <c r="B208" s="213"/>
      <c r="D208" s="198" t="s">
        <v>132</v>
      </c>
      <c r="E208" s="214"/>
      <c r="F208" s="215" t="s">
        <v>431</v>
      </c>
      <c r="H208" s="214"/>
      <c r="I208" s="216"/>
      <c r="L208" s="213"/>
      <c r="M208" s="217"/>
      <c r="N208" s="218"/>
      <c r="O208" s="218"/>
      <c r="P208" s="218"/>
      <c r="Q208" s="218"/>
      <c r="R208" s="218"/>
      <c r="S208" s="218"/>
      <c r="T208" s="219"/>
      <c r="AT208" s="214" t="s">
        <v>132</v>
      </c>
      <c r="AU208" s="214" t="s">
        <v>85</v>
      </c>
      <c r="AV208" s="212" t="s">
        <v>83</v>
      </c>
      <c r="AW208" s="212" t="s">
        <v>31</v>
      </c>
      <c r="AX208" s="212" t="s">
        <v>75</v>
      </c>
      <c r="AY208" s="214" t="s">
        <v>123</v>
      </c>
    </row>
    <row r="209" spans="2:51" s="212" customFormat="1" ht="12.8">
      <c r="B209" s="213"/>
      <c r="D209" s="198" t="s">
        <v>132</v>
      </c>
      <c r="E209" s="214"/>
      <c r="F209" s="215" t="s">
        <v>432</v>
      </c>
      <c r="H209" s="214"/>
      <c r="I209" s="216"/>
      <c r="L209" s="213"/>
      <c r="M209" s="217"/>
      <c r="N209" s="218"/>
      <c r="O209" s="218"/>
      <c r="P209" s="218"/>
      <c r="Q209" s="218"/>
      <c r="R209" s="218"/>
      <c r="S209" s="218"/>
      <c r="T209" s="219"/>
      <c r="AT209" s="214" t="s">
        <v>132</v>
      </c>
      <c r="AU209" s="214" t="s">
        <v>85</v>
      </c>
      <c r="AV209" s="212" t="s">
        <v>83</v>
      </c>
      <c r="AW209" s="212" t="s">
        <v>31</v>
      </c>
      <c r="AX209" s="212" t="s">
        <v>75</v>
      </c>
      <c r="AY209" s="214" t="s">
        <v>123</v>
      </c>
    </row>
    <row r="210" spans="2:51" s="212" customFormat="1" ht="12.8">
      <c r="B210" s="213"/>
      <c r="D210" s="198" t="s">
        <v>132</v>
      </c>
      <c r="E210" s="214"/>
      <c r="F210" s="215" t="s">
        <v>433</v>
      </c>
      <c r="H210" s="214"/>
      <c r="I210" s="216"/>
      <c r="L210" s="213"/>
      <c r="M210" s="217"/>
      <c r="N210" s="218"/>
      <c r="O210" s="218"/>
      <c r="P210" s="218"/>
      <c r="Q210" s="218"/>
      <c r="R210" s="218"/>
      <c r="S210" s="218"/>
      <c r="T210" s="219"/>
      <c r="AT210" s="214" t="s">
        <v>132</v>
      </c>
      <c r="AU210" s="214" t="s">
        <v>85</v>
      </c>
      <c r="AV210" s="212" t="s">
        <v>83</v>
      </c>
      <c r="AW210" s="212" t="s">
        <v>31</v>
      </c>
      <c r="AX210" s="212" t="s">
        <v>75</v>
      </c>
      <c r="AY210" s="214" t="s">
        <v>123</v>
      </c>
    </row>
    <row r="211" spans="2:51" s="196" customFormat="1" ht="12.8">
      <c r="B211" s="197"/>
      <c r="D211" s="198" t="s">
        <v>132</v>
      </c>
      <c r="E211" s="199"/>
      <c r="F211" s="200" t="s">
        <v>434</v>
      </c>
      <c r="H211" s="201">
        <v>0.015</v>
      </c>
      <c r="I211" s="202"/>
      <c r="L211" s="197"/>
      <c r="M211" s="203"/>
      <c r="N211" s="204"/>
      <c r="O211" s="204"/>
      <c r="P211" s="204"/>
      <c r="Q211" s="204"/>
      <c r="R211" s="204"/>
      <c r="S211" s="204"/>
      <c r="T211" s="205"/>
      <c r="AT211" s="199" t="s">
        <v>132</v>
      </c>
      <c r="AU211" s="199" t="s">
        <v>85</v>
      </c>
      <c r="AV211" s="196" t="s">
        <v>85</v>
      </c>
      <c r="AW211" s="196" t="s">
        <v>31</v>
      </c>
      <c r="AX211" s="196" t="s">
        <v>83</v>
      </c>
      <c r="AY211" s="199" t="s">
        <v>123</v>
      </c>
    </row>
    <row r="212" spans="1:65" s="27" customFormat="1" ht="84" customHeight="1">
      <c r="A212" s="22"/>
      <c r="B212" s="182"/>
      <c r="C212" s="183" t="s">
        <v>182</v>
      </c>
      <c r="D212" s="183" t="s">
        <v>125</v>
      </c>
      <c r="E212" s="184" t="s">
        <v>435</v>
      </c>
      <c r="F212" s="185" t="s">
        <v>436</v>
      </c>
      <c r="G212" s="186" t="s">
        <v>332</v>
      </c>
      <c r="H212" s="187">
        <v>0.289</v>
      </c>
      <c r="I212" s="188"/>
      <c r="J212" s="189">
        <f>ROUND(I212*H212,2)</f>
        <v>0</v>
      </c>
      <c r="K212" s="185" t="s">
        <v>129</v>
      </c>
      <c r="L212" s="23"/>
      <c r="M212" s="190"/>
      <c r="N212" s="191" t="s">
        <v>40</v>
      </c>
      <c r="O212" s="60"/>
      <c r="P212" s="192">
        <f>O212*H212</f>
        <v>0</v>
      </c>
      <c r="Q212" s="192">
        <v>1.03951</v>
      </c>
      <c r="R212" s="192">
        <f>Q212*H212</f>
        <v>0.30041839</v>
      </c>
      <c r="S212" s="192">
        <v>0</v>
      </c>
      <c r="T212" s="193">
        <f>S212*H212</f>
        <v>0</v>
      </c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R212" s="194" t="s">
        <v>130</v>
      </c>
      <c r="AT212" s="194" t="s">
        <v>125</v>
      </c>
      <c r="AU212" s="194" t="s">
        <v>85</v>
      </c>
      <c r="AY212" s="3" t="s">
        <v>123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3" t="s">
        <v>83</v>
      </c>
      <c r="BK212" s="195">
        <f>ROUND(I212*H212,2)</f>
        <v>0</v>
      </c>
      <c r="BL212" s="3" t="s">
        <v>130</v>
      </c>
      <c r="BM212" s="194" t="s">
        <v>437</v>
      </c>
    </row>
    <row r="213" spans="2:51" s="212" customFormat="1" ht="12.8">
      <c r="B213" s="213"/>
      <c r="D213" s="198" t="s">
        <v>132</v>
      </c>
      <c r="E213" s="214"/>
      <c r="F213" s="215" t="s">
        <v>438</v>
      </c>
      <c r="H213" s="214"/>
      <c r="I213" s="216"/>
      <c r="L213" s="213"/>
      <c r="M213" s="217"/>
      <c r="N213" s="218"/>
      <c r="O213" s="218"/>
      <c r="P213" s="218"/>
      <c r="Q213" s="218"/>
      <c r="R213" s="218"/>
      <c r="S213" s="218"/>
      <c r="T213" s="219"/>
      <c r="AT213" s="214" t="s">
        <v>132</v>
      </c>
      <c r="AU213" s="214" t="s">
        <v>85</v>
      </c>
      <c r="AV213" s="212" t="s">
        <v>83</v>
      </c>
      <c r="AW213" s="212" t="s">
        <v>31</v>
      </c>
      <c r="AX213" s="212" t="s">
        <v>75</v>
      </c>
      <c r="AY213" s="214" t="s">
        <v>123</v>
      </c>
    </row>
    <row r="214" spans="2:51" s="212" customFormat="1" ht="12.8">
      <c r="B214" s="213"/>
      <c r="D214" s="198" t="s">
        <v>132</v>
      </c>
      <c r="E214" s="214"/>
      <c r="F214" s="215" t="s">
        <v>439</v>
      </c>
      <c r="H214" s="214"/>
      <c r="I214" s="216"/>
      <c r="L214" s="213"/>
      <c r="M214" s="217"/>
      <c r="N214" s="218"/>
      <c r="O214" s="218"/>
      <c r="P214" s="218"/>
      <c r="Q214" s="218"/>
      <c r="R214" s="218"/>
      <c r="S214" s="218"/>
      <c r="T214" s="219"/>
      <c r="AT214" s="214" t="s">
        <v>132</v>
      </c>
      <c r="AU214" s="214" t="s">
        <v>85</v>
      </c>
      <c r="AV214" s="212" t="s">
        <v>83</v>
      </c>
      <c r="AW214" s="212" t="s">
        <v>31</v>
      </c>
      <c r="AX214" s="212" t="s">
        <v>75</v>
      </c>
      <c r="AY214" s="214" t="s">
        <v>123</v>
      </c>
    </row>
    <row r="215" spans="2:51" s="196" customFormat="1" ht="12.8">
      <c r="B215" s="197"/>
      <c r="D215" s="198" t="s">
        <v>132</v>
      </c>
      <c r="E215" s="199"/>
      <c r="F215" s="200" t="s">
        <v>440</v>
      </c>
      <c r="H215" s="201">
        <v>0.025</v>
      </c>
      <c r="I215" s="202"/>
      <c r="L215" s="197"/>
      <c r="M215" s="203"/>
      <c r="N215" s="204"/>
      <c r="O215" s="204"/>
      <c r="P215" s="204"/>
      <c r="Q215" s="204"/>
      <c r="R215" s="204"/>
      <c r="S215" s="204"/>
      <c r="T215" s="205"/>
      <c r="AT215" s="199" t="s">
        <v>132</v>
      </c>
      <c r="AU215" s="199" t="s">
        <v>85</v>
      </c>
      <c r="AV215" s="196" t="s">
        <v>85</v>
      </c>
      <c r="AW215" s="196" t="s">
        <v>31</v>
      </c>
      <c r="AX215" s="196" t="s">
        <v>75</v>
      </c>
      <c r="AY215" s="199" t="s">
        <v>123</v>
      </c>
    </row>
    <row r="216" spans="2:51" s="212" customFormat="1" ht="12.8">
      <c r="B216" s="213"/>
      <c r="D216" s="198" t="s">
        <v>132</v>
      </c>
      <c r="E216" s="214"/>
      <c r="F216" s="215" t="s">
        <v>441</v>
      </c>
      <c r="H216" s="214"/>
      <c r="I216" s="216"/>
      <c r="L216" s="213"/>
      <c r="M216" s="217"/>
      <c r="N216" s="218"/>
      <c r="O216" s="218"/>
      <c r="P216" s="218"/>
      <c r="Q216" s="218"/>
      <c r="R216" s="218"/>
      <c r="S216" s="218"/>
      <c r="T216" s="219"/>
      <c r="AT216" s="214" t="s">
        <v>132</v>
      </c>
      <c r="AU216" s="214" t="s">
        <v>85</v>
      </c>
      <c r="AV216" s="212" t="s">
        <v>83</v>
      </c>
      <c r="AW216" s="212" t="s">
        <v>31</v>
      </c>
      <c r="AX216" s="212" t="s">
        <v>75</v>
      </c>
      <c r="AY216" s="214" t="s">
        <v>123</v>
      </c>
    </row>
    <row r="217" spans="2:51" s="196" customFormat="1" ht="12.8">
      <c r="B217" s="197"/>
      <c r="D217" s="198" t="s">
        <v>132</v>
      </c>
      <c r="E217" s="199"/>
      <c r="F217" s="200" t="s">
        <v>442</v>
      </c>
      <c r="H217" s="201">
        <v>0.034</v>
      </c>
      <c r="I217" s="202"/>
      <c r="L217" s="197"/>
      <c r="M217" s="203"/>
      <c r="N217" s="204"/>
      <c r="O217" s="204"/>
      <c r="P217" s="204"/>
      <c r="Q217" s="204"/>
      <c r="R217" s="204"/>
      <c r="S217" s="204"/>
      <c r="T217" s="205"/>
      <c r="AT217" s="199" t="s">
        <v>132</v>
      </c>
      <c r="AU217" s="199" t="s">
        <v>85</v>
      </c>
      <c r="AV217" s="196" t="s">
        <v>85</v>
      </c>
      <c r="AW217" s="196" t="s">
        <v>31</v>
      </c>
      <c r="AX217" s="196" t="s">
        <v>75</v>
      </c>
      <c r="AY217" s="199" t="s">
        <v>123</v>
      </c>
    </row>
    <row r="218" spans="2:51" s="212" customFormat="1" ht="12.8">
      <c r="B218" s="213"/>
      <c r="D218" s="198" t="s">
        <v>132</v>
      </c>
      <c r="E218" s="214"/>
      <c r="F218" s="215" t="s">
        <v>443</v>
      </c>
      <c r="H218" s="214"/>
      <c r="I218" s="216"/>
      <c r="L218" s="213"/>
      <c r="M218" s="217"/>
      <c r="N218" s="218"/>
      <c r="O218" s="218"/>
      <c r="P218" s="218"/>
      <c r="Q218" s="218"/>
      <c r="R218" s="218"/>
      <c r="S218" s="218"/>
      <c r="T218" s="219"/>
      <c r="AT218" s="214" t="s">
        <v>132</v>
      </c>
      <c r="AU218" s="214" t="s">
        <v>85</v>
      </c>
      <c r="AV218" s="212" t="s">
        <v>83</v>
      </c>
      <c r="AW218" s="212" t="s">
        <v>31</v>
      </c>
      <c r="AX218" s="212" t="s">
        <v>75</v>
      </c>
      <c r="AY218" s="214" t="s">
        <v>123</v>
      </c>
    </row>
    <row r="219" spans="2:51" s="196" customFormat="1" ht="27.6" customHeight="1">
      <c r="B219" s="197"/>
      <c r="D219" s="198" t="s">
        <v>132</v>
      </c>
      <c r="E219" s="199"/>
      <c r="F219" s="200" t="s">
        <v>444</v>
      </c>
      <c r="H219" s="201">
        <v>0.108</v>
      </c>
      <c r="I219" s="202"/>
      <c r="L219" s="197"/>
      <c r="M219" s="203"/>
      <c r="N219" s="204"/>
      <c r="O219" s="204"/>
      <c r="P219" s="204"/>
      <c r="Q219" s="204"/>
      <c r="R219" s="204"/>
      <c r="S219" s="204"/>
      <c r="T219" s="205"/>
      <c r="AT219" s="199" t="s">
        <v>132</v>
      </c>
      <c r="AU219" s="199" t="s">
        <v>85</v>
      </c>
      <c r="AV219" s="196" t="s">
        <v>85</v>
      </c>
      <c r="AW219" s="196" t="s">
        <v>31</v>
      </c>
      <c r="AX219" s="196" t="s">
        <v>75</v>
      </c>
      <c r="AY219" s="199" t="s">
        <v>123</v>
      </c>
    </row>
    <row r="220" spans="2:51" s="196" customFormat="1" ht="28.35" customHeight="1">
      <c r="B220" s="197"/>
      <c r="D220" s="198" t="s">
        <v>132</v>
      </c>
      <c r="E220" s="199"/>
      <c r="F220" s="200" t="s">
        <v>445</v>
      </c>
      <c r="H220" s="201">
        <v>0.122</v>
      </c>
      <c r="I220" s="202"/>
      <c r="L220" s="197"/>
      <c r="M220" s="203"/>
      <c r="N220" s="204"/>
      <c r="O220" s="204"/>
      <c r="P220" s="204"/>
      <c r="Q220" s="204"/>
      <c r="R220" s="204"/>
      <c r="S220" s="204"/>
      <c r="T220" s="205"/>
      <c r="AT220" s="199" t="s">
        <v>132</v>
      </c>
      <c r="AU220" s="199" t="s">
        <v>85</v>
      </c>
      <c r="AV220" s="196" t="s">
        <v>85</v>
      </c>
      <c r="AW220" s="196" t="s">
        <v>31</v>
      </c>
      <c r="AX220" s="196" t="s">
        <v>75</v>
      </c>
      <c r="AY220" s="199" t="s">
        <v>123</v>
      </c>
    </row>
    <row r="221" spans="2:51" s="220" customFormat="1" ht="12.8">
      <c r="B221" s="221"/>
      <c r="D221" s="198" t="s">
        <v>132</v>
      </c>
      <c r="E221" s="222"/>
      <c r="F221" s="223" t="s">
        <v>236</v>
      </c>
      <c r="H221" s="224">
        <v>0.289</v>
      </c>
      <c r="I221" s="225"/>
      <c r="L221" s="221"/>
      <c r="M221" s="226"/>
      <c r="N221" s="227"/>
      <c r="O221" s="227"/>
      <c r="P221" s="227"/>
      <c r="Q221" s="227"/>
      <c r="R221" s="227"/>
      <c r="S221" s="227"/>
      <c r="T221" s="228"/>
      <c r="AT221" s="222" t="s">
        <v>132</v>
      </c>
      <c r="AU221" s="222" t="s">
        <v>85</v>
      </c>
      <c r="AV221" s="220" t="s">
        <v>130</v>
      </c>
      <c r="AW221" s="220" t="s">
        <v>31</v>
      </c>
      <c r="AX221" s="220" t="s">
        <v>83</v>
      </c>
      <c r="AY221" s="222" t="s">
        <v>123</v>
      </c>
    </row>
    <row r="222" spans="1:65" s="27" customFormat="1" ht="72" customHeight="1">
      <c r="A222" s="22"/>
      <c r="B222" s="182"/>
      <c r="C222" s="183" t="s">
        <v>188</v>
      </c>
      <c r="D222" s="183" t="s">
        <v>125</v>
      </c>
      <c r="E222" s="184" t="s">
        <v>446</v>
      </c>
      <c r="F222" s="185" t="s">
        <v>447</v>
      </c>
      <c r="G222" s="186" t="s">
        <v>136</v>
      </c>
      <c r="H222" s="187">
        <v>25.14</v>
      </c>
      <c r="I222" s="188"/>
      <c r="J222" s="189">
        <f>ROUND(I222*H222,2)</f>
        <v>0</v>
      </c>
      <c r="K222" s="185" t="s">
        <v>129</v>
      </c>
      <c r="L222" s="23"/>
      <c r="M222" s="190"/>
      <c r="N222" s="191" t="s">
        <v>40</v>
      </c>
      <c r="O222" s="60"/>
      <c r="P222" s="192">
        <f>O222*H222</f>
        <v>0</v>
      </c>
      <c r="Q222" s="192">
        <v>0.00726</v>
      </c>
      <c r="R222" s="192">
        <f>Q222*H222</f>
        <v>0.1825164</v>
      </c>
      <c r="S222" s="192">
        <v>0</v>
      </c>
      <c r="T222" s="193">
        <f>S222*H222</f>
        <v>0</v>
      </c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R222" s="194" t="s">
        <v>130</v>
      </c>
      <c r="AT222" s="194" t="s">
        <v>125</v>
      </c>
      <c r="AU222" s="194" t="s">
        <v>85</v>
      </c>
      <c r="AY222" s="3" t="s">
        <v>123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3" t="s">
        <v>83</v>
      </c>
      <c r="BK222" s="195">
        <f>ROUND(I222*H222,2)</f>
        <v>0</v>
      </c>
      <c r="BL222" s="3" t="s">
        <v>130</v>
      </c>
      <c r="BM222" s="194" t="s">
        <v>448</v>
      </c>
    </row>
    <row r="223" spans="2:51" s="212" customFormat="1" ht="12.8">
      <c r="B223" s="213"/>
      <c r="D223" s="198" t="s">
        <v>132</v>
      </c>
      <c r="E223" s="214"/>
      <c r="F223" s="215" t="s">
        <v>439</v>
      </c>
      <c r="H223" s="214"/>
      <c r="I223" s="216"/>
      <c r="L223" s="213"/>
      <c r="M223" s="217"/>
      <c r="N223" s="218"/>
      <c r="O223" s="218"/>
      <c r="P223" s="218"/>
      <c r="Q223" s="218"/>
      <c r="R223" s="218"/>
      <c r="S223" s="218"/>
      <c r="T223" s="219"/>
      <c r="AT223" s="214" t="s">
        <v>132</v>
      </c>
      <c r="AU223" s="214" t="s">
        <v>85</v>
      </c>
      <c r="AV223" s="212" t="s">
        <v>83</v>
      </c>
      <c r="AW223" s="212" t="s">
        <v>31</v>
      </c>
      <c r="AX223" s="212" t="s">
        <v>75</v>
      </c>
      <c r="AY223" s="214" t="s">
        <v>123</v>
      </c>
    </row>
    <row r="224" spans="2:51" s="196" customFormat="1" ht="12.8">
      <c r="B224" s="197"/>
      <c r="D224" s="198" t="s">
        <v>132</v>
      </c>
      <c r="E224" s="199"/>
      <c r="F224" s="200" t="s">
        <v>449</v>
      </c>
      <c r="H224" s="201">
        <v>3.96</v>
      </c>
      <c r="I224" s="202"/>
      <c r="L224" s="197"/>
      <c r="M224" s="203"/>
      <c r="N224" s="204"/>
      <c r="O224" s="204"/>
      <c r="P224" s="204"/>
      <c r="Q224" s="204"/>
      <c r="R224" s="204"/>
      <c r="S224" s="204"/>
      <c r="T224" s="205"/>
      <c r="AT224" s="199" t="s">
        <v>132</v>
      </c>
      <c r="AU224" s="199" t="s">
        <v>85</v>
      </c>
      <c r="AV224" s="196" t="s">
        <v>85</v>
      </c>
      <c r="AW224" s="196" t="s">
        <v>31</v>
      </c>
      <c r="AX224" s="196" t="s">
        <v>75</v>
      </c>
      <c r="AY224" s="199" t="s">
        <v>123</v>
      </c>
    </row>
    <row r="225" spans="2:51" s="212" customFormat="1" ht="12.8">
      <c r="B225" s="213"/>
      <c r="D225" s="198" t="s">
        <v>132</v>
      </c>
      <c r="E225" s="214"/>
      <c r="F225" s="215" t="s">
        <v>441</v>
      </c>
      <c r="H225" s="214"/>
      <c r="I225" s="216"/>
      <c r="L225" s="213"/>
      <c r="M225" s="217"/>
      <c r="N225" s="218"/>
      <c r="O225" s="218"/>
      <c r="P225" s="218"/>
      <c r="Q225" s="218"/>
      <c r="R225" s="218"/>
      <c r="S225" s="218"/>
      <c r="T225" s="219"/>
      <c r="AT225" s="214" t="s">
        <v>132</v>
      </c>
      <c r="AU225" s="214" t="s">
        <v>85</v>
      </c>
      <c r="AV225" s="212" t="s">
        <v>83</v>
      </c>
      <c r="AW225" s="212" t="s">
        <v>31</v>
      </c>
      <c r="AX225" s="212" t="s">
        <v>75</v>
      </c>
      <c r="AY225" s="214" t="s">
        <v>123</v>
      </c>
    </row>
    <row r="226" spans="2:51" s="196" customFormat="1" ht="12.8">
      <c r="B226" s="197"/>
      <c r="D226" s="198" t="s">
        <v>132</v>
      </c>
      <c r="E226" s="199"/>
      <c r="F226" s="200" t="s">
        <v>450</v>
      </c>
      <c r="H226" s="201">
        <v>5.04</v>
      </c>
      <c r="I226" s="202"/>
      <c r="L226" s="197"/>
      <c r="M226" s="203"/>
      <c r="N226" s="204"/>
      <c r="O226" s="204"/>
      <c r="P226" s="204"/>
      <c r="Q226" s="204"/>
      <c r="R226" s="204"/>
      <c r="S226" s="204"/>
      <c r="T226" s="205"/>
      <c r="AT226" s="199" t="s">
        <v>132</v>
      </c>
      <c r="AU226" s="199" t="s">
        <v>85</v>
      </c>
      <c r="AV226" s="196" t="s">
        <v>85</v>
      </c>
      <c r="AW226" s="196" t="s">
        <v>31</v>
      </c>
      <c r="AX226" s="196" t="s">
        <v>75</v>
      </c>
      <c r="AY226" s="199" t="s">
        <v>123</v>
      </c>
    </row>
    <row r="227" spans="2:51" s="212" customFormat="1" ht="12.8">
      <c r="B227" s="213"/>
      <c r="D227" s="198" t="s">
        <v>132</v>
      </c>
      <c r="E227" s="214"/>
      <c r="F227" s="215" t="s">
        <v>443</v>
      </c>
      <c r="H227" s="214"/>
      <c r="I227" s="216"/>
      <c r="L227" s="213"/>
      <c r="M227" s="217"/>
      <c r="N227" s="218"/>
      <c r="O227" s="218"/>
      <c r="P227" s="218"/>
      <c r="Q227" s="218"/>
      <c r="R227" s="218"/>
      <c r="S227" s="218"/>
      <c r="T227" s="219"/>
      <c r="AT227" s="214" t="s">
        <v>132</v>
      </c>
      <c r="AU227" s="214" t="s">
        <v>85</v>
      </c>
      <c r="AV227" s="212" t="s">
        <v>83</v>
      </c>
      <c r="AW227" s="212" t="s">
        <v>31</v>
      </c>
      <c r="AX227" s="212" t="s">
        <v>75</v>
      </c>
      <c r="AY227" s="214" t="s">
        <v>123</v>
      </c>
    </row>
    <row r="228" spans="2:51" s="196" customFormat="1" ht="12.8">
      <c r="B228" s="197"/>
      <c r="D228" s="198" t="s">
        <v>132</v>
      </c>
      <c r="E228" s="199"/>
      <c r="F228" s="200" t="s">
        <v>451</v>
      </c>
      <c r="H228" s="201">
        <v>16.14</v>
      </c>
      <c r="I228" s="202"/>
      <c r="L228" s="197"/>
      <c r="M228" s="203"/>
      <c r="N228" s="204"/>
      <c r="O228" s="204"/>
      <c r="P228" s="204"/>
      <c r="Q228" s="204"/>
      <c r="R228" s="204"/>
      <c r="S228" s="204"/>
      <c r="T228" s="205"/>
      <c r="AT228" s="199" t="s">
        <v>132</v>
      </c>
      <c r="AU228" s="199" t="s">
        <v>85</v>
      </c>
      <c r="AV228" s="196" t="s">
        <v>85</v>
      </c>
      <c r="AW228" s="196" t="s">
        <v>31</v>
      </c>
      <c r="AX228" s="196" t="s">
        <v>75</v>
      </c>
      <c r="AY228" s="199" t="s">
        <v>123</v>
      </c>
    </row>
    <row r="229" spans="2:51" s="220" customFormat="1" ht="12.8">
      <c r="B229" s="221"/>
      <c r="D229" s="198" t="s">
        <v>132</v>
      </c>
      <c r="E229" s="222"/>
      <c r="F229" s="223" t="s">
        <v>236</v>
      </c>
      <c r="H229" s="224">
        <v>25.14</v>
      </c>
      <c r="I229" s="225"/>
      <c r="L229" s="221"/>
      <c r="M229" s="226"/>
      <c r="N229" s="227"/>
      <c r="O229" s="227"/>
      <c r="P229" s="227"/>
      <c r="Q229" s="227"/>
      <c r="R229" s="227"/>
      <c r="S229" s="227"/>
      <c r="T229" s="228"/>
      <c r="AT229" s="222" t="s">
        <v>132</v>
      </c>
      <c r="AU229" s="222" t="s">
        <v>85</v>
      </c>
      <c r="AV229" s="220" t="s">
        <v>130</v>
      </c>
      <c r="AW229" s="220" t="s">
        <v>31</v>
      </c>
      <c r="AX229" s="220" t="s">
        <v>83</v>
      </c>
      <c r="AY229" s="222" t="s">
        <v>123</v>
      </c>
    </row>
    <row r="230" spans="1:65" s="27" customFormat="1" ht="72" customHeight="1">
      <c r="A230" s="22"/>
      <c r="B230" s="182"/>
      <c r="C230" s="183" t="s">
        <v>7</v>
      </c>
      <c r="D230" s="183" t="s">
        <v>125</v>
      </c>
      <c r="E230" s="184" t="s">
        <v>452</v>
      </c>
      <c r="F230" s="185" t="s">
        <v>453</v>
      </c>
      <c r="G230" s="186" t="s">
        <v>136</v>
      </c>
      <c r="H230" s="187">
        <v>25.14</v>
      </c>
      <c r="I230" s="188"/>
      <c r="J230" s="189">
        <f>ROUND(I230*H230,2)</f>
        <v>0</v>
      </c>
      <c r="K230" s="185" t="s">
        <v>129</v>
      </c>
      <c r="L230" s="23"/>
      <c r="M230" s="190"/>
      <c r="N230" s="191" t="s">
        <v>40</v>
      </c>
      <c r="O230" s="60"/>
      <c r="P230" s="192">
        <f>O230*H230</f>
        <v>0</v>
      </c>
      <c r="Q230" s="192">
        <v>0.00086</v>
      </c>
      <c r="R230" s="192">
        <f>Q230*H230</f>
        <v>0.0216204</v>
      </c>
      <c r="S230" s="192">
        <v>0</v>
      </c>
      <c r="T230" s="193">
        <f>S230*H230</f>
        <v>0</v>
      </c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R230" s="194" t="s">
        <v>130</v>
      </c>
      <c r="AT230" s="194" t="s">
        <v>125</v>
      </c>
      <c r="AU230" s="194" t="s">
        <v>85</v>
      </c>
      <c r="AY230" s="3" t="s">
        <v>123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3" t="s">
        <v>83</v>
      </c>
      <c r="BK230" s="195">
        <f>ROUND(I230*H230,2)</f>
        <v>0</v>
      </c>
      <c r="BL230" s="3" t="s">
        <v>130</v>
      </c>
      <c r="BM230" s="194" t="s">
        <v>454</v>
      </c>
    </row>
    <row r="231" spans="2:51" s="212" customFormat="1" ht="12.8">
      <c r="B231" s="213"/>
      <c r="D231" s="198" t="s">
        <v>132</v>
      </c>
      <c r="E231" s="214"/>
      <c r="F231" s="215" t="s">
        <v>439</v>
      </c>
      <c r="H231" s="214"/>
      <c r="I231" s="216"/>
      <c r="L231" s="213"/>
      <c r="M231" s="217"/>
      <c r="N231" s="218"/>
      <c r="O231" s="218"/>
      <c r="P231" s="218"/>
      <c r="Q231" s="218"/>
      <c r="R231" s="218"/>
      <c r="S231" s="218"/>
      <c r="T231" s="219"/>
      <c r="AT231" s="214" t="s">
        <v>132</v>
      </c>
      <c r="AU231" s="214" t="s">
        <v>85</v>
      </c>
      <c r="AV231" s="212" t="s">
        <v>83</v>
      </c>
      <c r="AW231" s="212" t="s">
        <v>31</v>
      </c>
      <c r="AX231" s="212" t="s">
        <v>75</v>
      </c>
      <c r="AY231" s="214" t="s">
        <v>123</v>
      </c>
    </row>
    <row r="232" spans="2:51" s="196" customFormat="1" ht="12.8">
      <c r="B232" s="197"/>
      <c r="D232" s="198" t="s">
        <v>132</v>
      </c>
      <c r="E232" s="199"/>
      <c r="F232" s="200" t="s">
        <v>449</v>
      </c>
      <c r="H232" s="201">
        <v>3.96</v>
      </c>
      <c r="I232" s="202"/>
      <c r="L232" s="197"/>
      <c r="M232" s="203"/>
      <c r="N232" s="204"/>
      <c r="O232" s="204"/>
      <c r="P232" s="204"/>
      <c r="Q232" s="204"/>
      <c r="R232" s="204"/>
      <c r="S232" s="204"/>
      <c r="T232" s="205"/>
      <c r="AT232" s="199" t="s">
        <v>132</v>
      </c>
      <c r="AU232" s="199" t="s">
        <v>85</v>
      </c>
      <c r="AV232" s="196" t="s">
        <v>85</v>
      </c>
      <c r="AW232" s="196" t="s">
        <v>31</v>
      </c>
      <c r="AX232" s="196" t="s">
        <v>75</v>
      </c>
      <c r="AY232" s="199" t="s">
        <v>123</v>
      </c>
    </row>
    <row r="233" spans="2:51" s="212" customFormat="1" ht="12.8">
      <c r="B233" s="213"/>
      <c r="D233" s="198" t="s">
        <v>132</v>
      </c>
      <c r="E233" s="214"/>
      <c r="F233" s="215" t="s">
        <v>441</v>
      </c>
      <c r="H233" s="214"/>
      <c r="I233" s="216"/>
      <c r="L233" s="213"/>
      <c r="M233" s="217"/>
      <c r="N233" s="218"/>
      <c r="O233" s="218"/>
      <c r="P233" s="218"/>
      <c r="Q233" s="218"/>
      <c r="R233" s="218"/>
      <c r="S233" s="218"/>
      <c r="T233" s="219"/>
      <c r="AT233" s="214" t="s">
        <v>132</v>
      </c>
      <c r="AU233" s="214" t="s">
        <v>85</v>
      </c>
      <c r="AV233" s="212" t="s">
        <v>83</v>
      </c>
      <c r="AW233" s="212" t="s">
        <v>31</v>
      </c>
      <c r="AX233" s="212" t="s">
        <v>75</v>
      </c>
      <c r="AY233" s="214" t="s">
        <v>123</v>
      </c>
    </row>
    <row r="234" spans="2:51" s="196" customFormat="1" ht="12.8">
      <c r="B234" s="197"/>
      <c r="D234" s="198" t="s">
        <v>132</v>
      </c>
      <c r="E234" s="199"/>
      <c r="F234" s="200" t="s">
        <v>450</v>
      </c>
      <c r="H234" s="201">
        <v>5.04</v>
      </c>
      <c r="I234" s="202"/>
      <c r="L234" s="197"/>
      <c r="M234" s="203"/>
      <c r="N234" s="204"/>
      <c r="O234" s="204"/>
      <c r="P234" s="204"/>
      <c r="Q234" s="204"/>
      <c r="R234" s="204"/>
      <c r="S234" s="204"/>
      <c r="T234" s="205"/>
      <c r="AT234" s="199" t="s">
        <v>132</v>
      </c>
      <c r="AU234" s="199" t="s">
        <v>85</v>
      </c>
      <c r="AV234" s="196" t="s">
        <v>85</v>
      </c>
      <c r="AW234" s="196" t="s">
        <v>31</v>
      </c>
      <c r="AX234" s="196" t="s">
        <v>75</v>
      </c>
      <c r="AY234" s="199" t="s">
        <v>123</v>
      </c>
    </row>
    <row r="235" spans="2:51" s="212" customFormat="1" ht="12.8">
      <c r="B235" s="213"/>
      <c r="D235" s="198" t="s">
        <v>132</v>
      </c>
      <c r="E235" s="214"/>
      <c r="F235" s="215" t="s">
        <v>443</v>
      </c>
      <c r="H235" s="214"/>
      <c r="I235" s="216"/>
      <c r="L235" s="213"/>
      <c r="M235" s="217"/>
      <c r="N235" s="218"/>
      <c r="O235" s="218"/>
      <c r="P235" s="218"/>
      <c r="Q235" s="218"/>
      <c r="R235" s="218"/>
      <c r="S235" s="218"/>
      <c r="T235" s="219"/>
      <c r="AT235" s="214" t="s">
        <v>132</v>
      </c>
      <c r="AU235" s="214" t="s">
        <v>85</v>
      </c>
      <c r="AV235" s="212" t="s">
        <v>83</v>
      </c>
      <c r="AW235" s="212" t="s">
        <v>31</v>
      </c>
      <c r="AX235" s="212" t="s">
        <v>75</v>
      </c>
      <c r="AY235" s="214" t="s">
        <v>123</v>
      </c>
    </row>
    <row r="236" spans="2:51" s="196" customFormat="1" ht="12.8">
      <c r="B236" s="197"/>
      <c r="D236" s="198" t="s">
        <v>132</v>
      </c>
      <c r="E236" s="199"/>
      <c r="F236" s="200" t="s">
        <v>451</v>
      </c>
      <c r="H236" s="201">
        <v>16.14</v>
      </c>
      <c r="I236" s="202"/>
      <c r="L236" s="197"/>
      <c r="M236" s="203"/>
      <c r="N236" s="204"/>
      <c r="O236" s="204"/>
      <c r="P236" s="204"/>
      <c r="Q236" s="204"/>
      <c r="R236" s="204"/>
      <c r="S236" s="204"/>
      <c r="T236" s="205"/>
      <c r="AT236" s="199" t="s">
        <v>132</v>
      </c>
      <c r="AU236" s="199" t="s">
        <v>85</v>
      </c>
      <c r="AV236" s="196" t="s">
        <v>85</v>
      </c>
      <c r="AW236" s="196" t="s">
        <v>31</v>
      </c>
      <c r="AX236" s="196" t="s">
        <v>75</v>
      </c>
      <c r="AY236" s="199" t="s">
        <v>123</v>
      </c>
    </row>
    <row r="237" spans="2:51" s="220" customFormat="1" ht="12.8">
      <c r="B237" s="221"/>
      <c r="D237" s="198" t="s">
        <v>132</v>
      </c>
      <c r="E237" s="222"/>
      <c r="F237" s="223" t="s">
        <v>236</v>
      </c>
      <c r="H237" s="224">
        <v>25.14</v>
      </c>
      <c r="I237" s="225"/>
      <c r="L237" s="221"/>
      <c r="M237" s="226"/>
      <c r="N237" s="227"/>
      <c r="O237" s="227"/>
      <c r="P237" s="227"/>
      <c r="Q237" s="227"/>
      <c r="R237" s="227"/>
      <c r="S237" s="227"/>
      <c r="T237" s="228"/>
      <c r="AT237" s="222" t="s">
        <v>132</v>
      </c>
      <c r="AU237" s="222" t="s">
        <v>85</v>
      </c>
      <c r="AV237" s="220" t="s">
        <v>130</v>
      </c>
      <c r="AW237" s="220" t="s">
        <v>31</v>
      </c>
      <c r="AX237" s="220" t="s">
        <v>83</v>
      </c>
      <c r="AY237" s="222" t="s">
        <v>123</v>
      </c>
    </row>
    <row r="238" spans="1:65" s="27" customFormat="1" ht="16.5" customHeight="1">
      <c r="A238" s="22"/>
      <c r="B238" s="182"/>
      <c r="C238" s="183" t="s">
        <v>273</v>
      </c>
      <c r="D238" s="183" t="s">
        <v>125</v>
      </c>
      <c r="E238" s="184" t="s">
        <v>455</v>
      </c>
      <c r="F238" s="185" t="s">
        <v>456</v>
      </c>
      <c r="G238" s="186" t="s">
        <v>457</v>
      </c>
      <c r="H238" s="187">
        <v>1.8</v>
      </c>
      <c r="I238" s="188"/>
      <c r="J238" s="189">
        <f>ROUND(I238*H238,2)</f>
        <v>0</v>
      </c>
      <c r="K238" s="185"/>
      <c r="L238" s="23"/>
      <c r="M238" s="190"/>
      <c r="N238" s="191" t="s">
        <v>40</v>
      </c>
      <c r="O238" s="60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R238" s="194" t="s">
        <v>130</v>
      </c>
      <c r="AT238" s="194" t="s">
        <v>125</v>
      </c>
      <c r="AU238" s="194" t="s">
        <v>85</v>
      </c>
      <c r="AY238" s="3" t="s">
        <v>123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3" t="s">
        <v>83</v>
      </c>
      <c r="BK238" s="195">
        <f>ROUND(I238*H238,2)</f>
        <v>0</v>
      </c>
      <c r="BL238" s="3" t="s">
        <v>130</v>
      </c>
      <c r="BM238" s="194" t="s">
        <v>458</v>
      </c>
    </row>
    <row r="239" spans="1:47" ht="91.75" customHeight="1">
      <c r="A239" s="22"/>
      <c r="B239" s="23"/>
      <c r="C239" s="22"/>
      <c r="D239" s="198" t="s">
        <v>179</v>
      </c>
      <c r="E239" s="22"/>
      <c r="F239" s="206" t="s">
        <v>459</v>
      </c>
      <c r="G239" s="22"/>
      <c r="H239" s="22"/>
      <c r="I239" s="108"/>
      <c r="J239" s="22"/>
      <c r="K239" s="22"/>
      <c r="L239" s="23"/>
      <c r="M239" s="207"/>
      <c r="N239" s="208"/>
      <c r="O239" s="60"/>
      <c r="P239" s="60"/>
      <c r="Q239" s="60"/>
      <c r="R239" s="60"/>
      <c r="S239" s="60"/>
      <c r="T239" s="61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T239" s="3" t="s">
        <v>179</v>
      </c>
      <c r="AU239" s="3" t="s">
        <v>85</v>
      </c>
    </row>
    <row r="240" spans="2:51" s="212" customFormat="1" ht="12.8">
      <c r="B240" s="213"/>
      <c r="D240" s="198" t="s">
        <v>132</v>
      </c>
      <c r="E240" s="214"/>
      <c r="F240" s="215" t="s">
        <v>460</v>
      </c>
      <c r="H240" s="214"/>
      <c r="I240" s="216"/>
      <c r="L240" s="213"/>
      <c r="M240" s="217"/>
      <c r="N240" s="218"/>
      <c r="O240" s="218"/>
      <c r="P240" s="218"/>
      <c r="Q240" s="218"/>
      <c r="R240" s="218"/>
      <c r="S240" s="218"/>
      <c r="T240" s="219"/>
      <c r="AT240" s="214" t="s">
        <v>132</v>
      </c>
      <c r="AU240" s="214" t="s">
        <v>85</v>
      </c>
      <c r="AV240" s="212" t="s">
        <v>83</v>
      </c>
      <c r="AW240" s="212" t="s">
        <v>31</v>
      </c>
      <c r="AX240" s="212" t="s">
        <v>75</v>
      </c>
      <c r="AY240" s="214" t="s">
        <v>123</v>
      </c>
    </row>
    <row r="241" spans="2:51" s="212" customFormat="1" ht="12.8">
      <c r="B241" s="213"/>
      <c r="D241" s="198" t="s">
        <v>132</v>
      </c>
      <c r="E241" s="214"/>
      <c r="F241" s="215" t="s">
        <v>461</v>
      </c>
      <c r="H241" s="214"/>
      <c r="I241" s="216"/>
      <c r="L241" s="213"/>
      <c r="M241" s="217"/>
      <c r="N241" s="218"/>
      <c r="O241" s="218"/>
      <c r="P241" s="218"/>
      <c r="Q241" s="218"/>
      <c r="R241" s="218"/>
      <c r="S241" s="218"/>
      <c r="T241" s="219"/>
      <c r="AT241" s="214" t="s">
        <v>132</v>
      </c>
      <c r="AU241" s="214" t="s">
        <v>85</v>
      </c>
      <c r="AV241" s="212" t="s">
        <v>83</v>
      </c>
      <c r="AW241" s="212" t="s">
        <v>31</v>
      </c>
      <c r="AX241" s="212" t="s">
        <v>75</v>
      </c>
      <c r="AY241" s="214" t="s">
        <v>123</v>
      </c>
    </row>
    <row r="242" spans="2:51" s="196" customFormat="1" ht="12.8">
      <c r="B242" s="197"/>
      <c r="D242" s="198" t="s">
        <v>132</v>
      </c>
      <c r="E242" s="199"/>
      <c r="F242" s="200" t="s">
        <v>462</v>
      </c>
      <c r="H242" s="201">
        <v>1.8</v>
      </c>
      <c r="I242" s="202"/>
      <c r="L242" s="197"/>
      <c r="M242" s="203"/>
      <c r="N242" s="204"/>
      <c r="O242" s="204"/>
      <c r="P242" s="204"/>
      <c r="Q242" s="204"/>
      <c r="R242" s="204"/>
      <c r="S242" s="204"/>
      <c r="T242" s="205"/>
      <c r="AT242" s="199" t="s">
        <v>132</v>
      </c>
      <c r="AU242" s="199" t="s">
        <v>85</v>
      </c>
      <c r="AV242" s="196" t="s">
        <v>85</v>
      </c>
      <c r="AW242" s="196" t="s">
        <v>31</v>
      </c>
      <c r="AX242" s="196" t="s">
        <v>83</v>
      </c>
      <c r="AY242" s="199" t="s">
        <v>123</v>
      </c>
    </row>
    <row r="243" spans="2:63" s="168" customFormat="1" ht="22.8" customHeight="1">
      <c r="B243" s="169"/>
      <c r="D243" s="170" t="s">
        <v>74</v>
      </c>
      <c r="E243" s="180" t="s">
        <v>130</v>
      </c>
      <c r="F243" s="180" t="s">
        <v>298</v>
      </c>
      <c r="I243" s="172"/>
      <c r="J243" s="181">
        <f>BK243</f>
        <v>0</v>
      </c>
      <c r="L243" s="169"/>
      <c r="M243" s="174"/>
      <c r="N243" s="175"/>
      <c r="O243" s="175"/>
      <c r="P243" s="176">
        <f>SUM(P244:P249)</f>
        <v>0</v>
      </c>
      <c r="Q243" s="175"/>
      <c r="R243" s="176">
        <f>SUM(R244:R249)</f>
        <v>0</v>
      </c>
      <c r="S243" s="175"/>
      <c r="T243" s="177">
        <f>SUM(T244:T249)</f>
        <v>0</v>
      </c>
      <c r="AR243" s="170" t="s">
        <v>83</v>
      </c>
      <c r="AT243" s="178" t="s">
        <v>74</v>
      </c>
      <c r="AU243" s="178" t="s">
        <v>83</v>
      </c>
      <c r="AY243" s="170" t="s">
        <v>123</v>
      </c>
      <c r="BK243" s="179">
        <f>SUM(BK244:BK249)</f>
        <v>0</v>
      </c>
    </row>
    <row r="244" spans="1:65" s="27" customFormat="1" ht="24" customHeight="1">
      <c r="A244" s="22"/>
      <c r="B244" s="182"/>
      <c r="C244" s="183" t="s">
        <v>281</v>
      </c>
      <c r="D244" s="183" t="s">
        <v>125</v>
      </c>
      <c r="E244" s="184" t="s">
        <v>463</v>
      </c>
      <c r="F244" s="185" t="s">
        <v>464</v>
      </c>
      <c r="G244" s="186" t="s">
        <v>199</v>
      </c>
      <c r="H244" s="187">
        <v>0.96</v>
      </c>
      <c r="I244" s="188"/>
      <c r="J244" s="189">
        <f>ROUND(I244*H244,2)</f>
        <v>0</v>
      </c>
      <c r="K244" s="185" t="s">
        <v>129</v>
      </c>
      <c r="L244" s="23"/>
      <c r="M244" s="190"/>
      <c r="N244" s="191" t="s">
        <v>40</v>
      </c>
      <c r="O244" s="60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R244" s="194" t="s">
        <v>130</v>
      </c>
      <c r="AT244" s="194" t="s">
        <v>125</v>
      </c>
      <c r="AU244" s="194" t="s">
        <v>85</v>
      </c>
      <c r="AY244" s="3" t="s">
        <v>123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3" t="s">
        <v>83</v>
      </c>
      <c r="BK244" s="195">
        <f>ROUND(I244*H244,2)</f>
        <v>0</v>
      </c>
      <c r="BL244" s="3" t="s">
        <v>130</v>
      </c>
      <c r="BM244" s="194" t="s">
        <v>465</v>
      </c>
    </row>
    <row r="245" spans="2:51" s="212" customFormat="1" ht="12.8">
      <c r="B245" s="213"/>
      <c r="D245" s="198" t="s">
        <v>132</v>
      </c>
      <c r="E245" s="214"/>
      <c r="F245" s="215" t="s">
        <v>466</v>
      </c>
      <c r="H245" s="214"/>
      <c r="I245" s="216"/>
      <c r="L245" s="213"/>
      <c r="M245" s="217"/>
      <c r="N245" s="218"/>
      <c r="O245" s="218"/>
      <c r="P245" s="218"/>
      <c r="Q245" s="218"/>
      <c r="R245" s="218"/>
      <c r="S245" s="218"/>
      <c r="T245" s="219"/>
      <c r="AT245" s="214" t="s">
        <v>132</v>
      </c>
      <c r="AU245" s="214" t="s">
        <v>85</v>
      </c>
      <c r="AV245" s="212" t="s">
        <v>83</v>
      </c>
      <c r="AW245" s="212" t="s">
        <v>31</v>
      </c>
      <c r="AX245" s="212" t="s">
        <v>75</v>
      </c>
      <c r="AY245" s="214" t="s">
        <v>123</v>
      </c>
    </row>
    <row r="246" spans="2:51" s="196" customFormat="1" ht="12.8">
      <c r="B246" s="197"/>
      <c r="D246" s="198" t="s">
        <v>132</v>
      </c>
      <c r="E246" s="199"/>
      <c r="F246" s="200" t="s">
        <v>467</v>
      </c>
      <c r="H246" s="201">
        <v>0.48</v>
      </c>
      <c r="I246" s="202"/>
      <c r="L246" s="197"/>
      <c r="M246" s="203"/>
      <c r="N246" s="204"/>
      <c r="O246" s="204"/>
      <c r="P246" s="204"/>
      <c r="Q246" s="204"/>
      <c r="R246" s="204"/>
      <c r="S246" s="204"/>
      <c r="T246" s="205"/>
      <c r="AT246" s="199" t="s">
        <v>132</v>
      </c>
      <c r="AU246" s="199" t="s">
        <v>85</v>
      </c>
      <c r="AV246" s="196" t="s">
        <v>85</v>
      </c>
      <c r="AW246" s="196" t="s">
        <v>31</v>
      </c>
      <c r="AX246" s="196" t="s">
        <v>75</v>
      </c>
      <c r="AY246" s="199" t="s">
        <v>123</v>
      </c>
    </row>
    <row r="247" spans="2:51" s="212" customFormat="1" ht="12.8">
      <c r="B247" s="213"/>
      <c r="D247" s="198" t="s">
        <v>132</v>
      </c>
      <c r="E247" s="214"/>
      <c r="F247" s="215" t="s">
        <v>468</v>
      </c>
      <c r="H247" s="214"/>
      <c r="I247" s="216"/>
      <c r="L247" s="213"/>
      <c r="M247" s="217"/>
      <c r="N247" s="218"/>
      <c r="O247" s="218"/>
      <c r="P247" s="218"/>
      <c r="Q247" s="218"/>
      <c r="R247" s="218"/>
      <c r="S247" s="218"/>
      <c r="T247" s="219"/>
      <c r="AT247" s="214" t="s">
        <v>132</v>
      </c>
      <c r="AU247" s="214" t="s">
        <v>85</v>
      </c>
      <c r="AV247" s="212" t="s">
        <v>83</v>
      </c>
      <c r="AW247" s="212" t="s">
        <v>31</v>
      </c>
      <c r="AX247" s="212" t="s">
        <v>75</v>
      </c>
      <c r="AY247" s="214" t="s">
        <v>123</v>
      </c>
    </row>
    <row r="248" spans="2:51" s="196" customFormat="1" ht="12.8">
      <c r="B248" s="197"/>
      <c r="D248" s="198" t="s">
        <v>132</v>
      </c>
      <c r="E248" s="199"/>
      <c r="F248" s="200" t="s">
        <v>469</v>
      </c>
      <c r="H248" s="201">
        <v>0.48</v>
      </c>
      <c r="I248" s="202"/>
      <c r="L248" s="197"/>
      <c r="M248" s="203"/>
      <c r="N248" s="204"/>
      <c r="O248" s="204"/>
      <c r="P248" s="204"/>
      <c r="Q248" s="204"/>
      <c r="R248" s="204"/>
      <c r="S248" s="204"/>
      <c r="T248" s="205"/>
      <c r="AT248" s="199" t="s">
        <v>132</v>
      </c>
      <c r="AU248" s="199" t="s">
        <v>85</v>
      </c>
      <c r="AV248" s="196" t="s">
        <v>85</v>
      </c>
      <c r="AW248" s="196" t="s">
        <v>31</v>
      </c>
      <c r="AX248" s="196" t="s">
        <v>75</v>
      </c>
      <c r="AY248" s="199" t="s">
        <v>123</v>
      </c>
    </row>
    <row r="249" spans="2:51" s="220" customFormat="1" ht="12.8">
      <c r="B249" s="221"/>
      <c r="D249" s="198" t="s">
        <v>132</v>
      </c>
      <c r="E249" s="222"/>
      <c r="F249" s="223" t="s">
        <v>236</v>
      </c>
      <c r="H249" s="224">
        <v>0.96</v>
      </c>
      <c r="I249" s="225"/>
      <c r="L249" s="221"/>
      <c r="M249" s="226"/>
      <c r="N249" s="227"/>
      <c r="O249" s="227"/>
      <c r="P249" s="227"/>
      <c r="Q249" s="227"/>
      <c r="R249" s="227"/>
      <c r="S249" s="227"/>
      <c r="T249" s="228"/>
      <c r="AT249" s="222" t="s">
        <v>132</v>
      </c>
      <c r="AU249" s="222" t="s">
        <v>85</v>
      </c>
      <c r="AV249" s="220" t="s">
        <v>130</v>
      </c>
      <c r="AW249" s="220" t="s">
        <v>31</v>
      </c>
      <c r="AX249" s="220" t="s">
        <v>83</v>
      </c>
      <c r="AY249" s="222" t="s">
        <v>123</v>
      </c>
    </row>
    <row r="250" spans="2:63" s="168" customFormat="1" ht="22.8" customHeight="1">
      <c r="B250" s="169"/>
      <c r="D250" s="170" t="s">
        <v>74</v>
      </c>
      <c r="E250" s="180" t="s">
        <v>160</v>
      </c>
      <c r="F250" s="180" t="s">
        <v>470</v>
      </c>
      <c r="I250" s="172"/>
      <c r="J250" s="181">
        <f>BK250</f>
        <v>0</v>
      </c>
      <c r="L250" s="169"/>
      <c r="M250" s="174"/>
      <c r="N250" s="175"/>
      <c r="O250" s="175"/>
      <c r="P250" s="176">
        <f>SUM(P251:P260)</f>
        <v>0</v>
      </c>
      <c r="Q250" s="175"/>
      <c r="R250" s="176">
        <f>SUM(R251:R260)</f>
        <v>0</v>
      </c>
      <c r="S250" s="175"/>
      <c r="T250" s="177">
        <f>SUM(T251:T260)</f>
        <v>0</v>
      </c>
      <c r="AR250" s="170" t="s">
        <v>83</v>
      </c>
      <c r="AT250" s="178" t="s">
        <v>74</v>
      </c>
      <c r="AU250" s="178" t="s">
        <v>83</v>
      </c>
      <c r="AY250" s="170" t="s">
        <v>123</v>
      </c>
      <c r="BK250" s="179">
        <f>SUM(BK251:BK260)</f>
        <v>0</v>
      </c>
    </row>
    <row r="251" spans="1:65" s="27" customFormat="1" ht="24" customHeight="1">
      <c r="A251" s="22"/>
      <c r="B251" s="182"/>
      <c r="C251" s="183" t="s">
        <v>292</v>
      </c>
      <c r="D251" s="183" t="s">
        <v>125</v>
      </c>
      <c r="E251" s="184" t="s">
        <v>471</v>
      </c>
      <c r="F251" s="185" t="s">
        <v>472</v>
      </c>
      <c r="G251" s="186" t="s">
        <v>185</v>
      </c>
      <c r="H251" s="187">
        <v>1</v>
      </c>
      <c r="I251" s="188"/>
      <c r="J251" s="189">
        <f>ROUND(I251*H251,2)</f>
        <v>0</v>
      </c>
      <c r="K251" s="185"/>
      <c r="L251" s="23"/>
      <c r="M251" s="190"/>
      <c r="N251" s="191" t="s">
        <v>40</v>
      </c>
      <c r="O251" s="60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R251" s="194" t="s">
        <v>130</v>
      </c>
      <c r="AT251" s="194" t="s">
        <v>125</v>
      </c>
      <c r="AU251" s="194" t="s">
        <v>85</v>
      </c>
      <c r="AY251" s="3" t="s">
        <v>123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3" t="s">
        <v>83</v>
      </c>
      <c r="BK251" s="195">
        <f>ROUND(I251*H251,2)</f>
        <v>0</v>
      </c>
      <c r="BL251" s="3" t="s">
        <v>130</v>
      </c>
      <c r="BM251" s="194" t="s">
        <v>473</v>
      </c>
    </row>
    <row r="252" spans="1:47" ht="87.3" customHeight="1">
      <c r="A252" s="22"/>
      <c r="B252" s="23"/>
      <c r="C252" s="22"/>
      <c r="D252" s="198" t="s">
        <v>179</v>
      </c>
      <c r="E252" s="22"/>
      <c r="F252" s="206" t="s">
        <v>474</v>
      </c>
      <c r="G252" s="22"/>
      <c r="H252" s="22"/>
      <c r="I252" s="108"/>
      <c r="J252" s="22"/>
      <c r="K252" s="22"/>
      <c r="L252" s="23"/>
      <c r="M252" s="207"/>
      <c r="N252" s="208"/>
      <c r="O252" s="60"/>
      <c r="P252" s="60"/>
      <c r="Q252" s="60"/>
      <c r="R252" s="60"/>
      <c r="S252" s="60"/>
      <c r="T252" s="61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T252" s="3" t="s">
        <v>179</v>
      </c>
      <c r="AU252" s="3" t="s">
        <v>85</v>
      </c>
    </row>
    <row r="253" spans="2:51" s="196" customFormat="1" ht="12.8">
      <c r="B253" s="197"/>
      <c r="D253" s="198" t="s">
        <v>132</v>
      </c>
      <c r="E253" s="199"/>
      <c r="F253" s="200" t="s">
        <v>83</v>
      </c>
      <c r="H253" s="201">
        <v>1</v>
      </c>
      <c r="I253" s="202"/>
      <c r="L253" s="197"/>
      <c r="M253" s="203"/>
      <c r="N253" s="204"/>
      <c r="O253" s="204"/>
      <c r="P253" s="204"/>
      <c r="Q253" s="204"/>
      <c r="R253" s="204"/>
      <c r="S253" s="204"/>
      <c r="T253" s="205"/>
      <c r="AT253" s="199" t="s">
        <v>132</v>
      </c>
      <c r="AU253" s="199" t="s">
        <v>85</v>
      </c>
      <c r="AV253" s="196" t="s">
        <v>85</v>
      </c>
      <c r="AW253" s="196" t="s">
        <v>31</v>
      </c>
      <c r="AX253" s="196" t="s">
        <v>83</v>
      </c>
      <c r="AY253" s="199" t="s">
        <v>123</v>
      </c>
    </row>
    <row r="254" spans="1:65" s="27" customFormat="1" ht="24" customHeight="1">
      <c r="A254" s="22"/>
      <c r="B254" s="182"/>
      <c r="C254" s="183" t="s">
        <v>299</v>
      </c>
      <c r="D254" s="183" t="s">
        <v>125</v>
      </c>
      <c r="E254" s="184" t="s">
        <v>475</v>
      </c>
      <c r="F254" s="185" t="s">
        <v>476</v>
      </c>
      <c r="G254" s="186" t="s">
        <v>457</v>
      </c>
      <c r="H254" s="187">
        <v>14</v>
      </c>
      <c r="I254" s="188"/>
      <c r="J254" s="189">
        <f>ROUND(I254*H254,2)</f>
        <v>0</v>
      </c>
      <c r="K254" s="185"/>
      <c r="L254" s="23"/>
      <c r="M254" s="190"/>
      <c r="N254" s="191" t="s">
        <v>40</v>
      </c>
      <c r="O254" s="60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R254" s="194" t="s">
        <v>130</v>
      </c>
      <c r="AT254" s="194" t="s">
        <v>125</v>
      </c>
      <c r="AU254" s="194" t="s">
        <v>85</v>
      </c>
      <c r="AY254" s="3" t="s">
        <v>123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3" t="s">
        <v>83</v>
      </c>
      <c r="BK254" s="195">
        <f>ROUND(I254*H254,2)</f>
        <v>0</v>
      </c>
      <c r="BL254" s="3" t="s">
        <v>130</v>
      </c>
      <c r="BM254" s="194" t="s">
        <v>477</v>
      </c>
    </row>
    <row r="255" spans="1:65" s="27" customFormat="1" ht="24" customHeight="1">
      <c r="A255" s="22"/>
      <c r="B255" s="182"/>
      <c r="C255" s="183" t="s">
        <v>307</v>
      </c>
      <c r="D255" s="183" t="s">
        <v>125</v>
      </c>
      <c r="E255" s="184" t="s">
        <v>478</v>
      </c>
      <c r="F255" s="185" t="s">
        <v>479</v>
      </c>
      <c r="G255" s="186" t="s">
        <v>457</v>
      </c>
      <c r="H255" s="187">
        <v>4.5</v>
      </c>
      <c r="I255" s="188"/>
      <c r="J255" s="189">
        <f>ROUND(I255*H255,2)</f>
        <v>0</v>
      </c>
      <c r="K255" s="185"/>
      <c r="L255" s="23"/>
      <c r="M255" s="190"/>
      <c r="N255" s="191" t="s">
        <v>40</v>
      </c>
      <c r="O255" s="60"/>
      <c r="P255" s="192">
        <f>O255*H255</f>
        <v>0</v>
      </c>
      <c r="Q255" s="192">
        <v>0</v>
      </c>
      <c r="R255" s="192">
        <f>Q255*H255</f>
        <v>0</v>
      </c>
      <c r="S255" s="192">
        <v>0</v>
      </c>
      <c r="T255" s="193">
        <f>S255*H255</f>
        <v>0</v>
      </c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R255" s="194" t="s">
        <v>130</v>
      </c>
      <c r="AT255" s="194" t="s">
        <v>125</v>
      </c>
      <c r="AU255" s="194" t="s">
        <v>85</v>
      </c>
      <c r="AY255" s="3" t="s">
        <v>123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3" t="s">
        <v>83</v>
      </c>
      <c r="BK255" s="195">
        <f>ROUND(I255*H255,2)</f>
        <v>0</v>
      </c>
      <c r="BL255" s="3" t="s">
        <v>130</v>
      </c>
      <c r="BM255" s="194" t="s">
        <v>480</v>
      </c>
    </row>
    <row r="256" spans="1:65" ht="36" customHeight="1">
      <c r="A256" s="22"/>
      <c r="B256" s="182"/>
      <c r="C256" s="229" t="s">
        <v>6</v>
      </c>
      <c r="D256" s="229" t="s">
        <v>274</v>
      </c>
      <c r="E256" s="230" t="s">
        <v>481</v>
      </c>
      <c r="F256" s="231" t="s">
        <v>482</v>
      </c>
      <c r="G256" s="232" t="s">
        <v>457</v>
      </c>
      <c r="H256" s="233">
        <v>14</v>
      </c>
      <c r="I256" s="234"/>
      <c r="J256" s="235">
        <f>ROUND(I256*H256,2)</f>
        <v>0</v>
      </c>
      <c r="K256" s="231"/>
      <c r="L256" s="236"/>
      <c r="M256" s="237"/>
      <c r="N256" s="238" t="s">
        <v>40</v>
      </c>
      <c r="O256" s="60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R256" s="194" t="s">
        <v>160</v>
      </c>
      <c r="AT256" s="194" t="s">
        <v>274</v>
      </c>
      <c r="AU256" s="194" t="s">
        <v>85</v>
      </c>
      <c r="AY256" s="3" t="s">
        <v>123</v>
      </c>
      <c r="BE256" s="195">
        <f>IF(N256="základní",J256,0)</f>
        <v>0</v>
      </c>
      <c r="BF256" s="195">
        <f>IF(N256="snížená",J256,0)</f>
        <v>0</v>
      </c>
      <c r="BG256" s="195">
        <f>IF(N256="zákl. přenesená",J256,0)</f>
        <v>0</v>
      </c>
      <c r="BH256" s="195">
        <f>IF(N256="sníž. přenesená",J256,0)</f>
        <v>0</v>
      </c>
      <c r="BI256" s="195">
        <f>IF(N256="nulová",J256,0)</f>
        <v>0</v>
      </c>
      <c r="BJ256" s="3" t="s">
        <v>83</v>
      </c>
      <c r="BK256" s="195">
        <f>ROUND(I256*H256,2)</f>
        <v>0</v>
      </c>
      <c r="BL256" s="3" t="s">
        <v>130</v>
      </c>
      <c r="BM256" s="194" t="s">
        <v>483</v>
      </c>
    </row>
    <row r="257" spans="1:65" ht="36" customHeight="1">
      <c r="A257" s="22"/>
      <c r="B257" s="182"/>
      <c r="C257" s="229" t="s">
        <v>321</v>
      </c>
      <c r="D257" s="229" t="s">
        <v>274</v>
      </c>
      <c r="E257" s="230" t="s">
        <v>484</v>
      </c>
      <c r="F257" s="231" t="s">
        <v>485</v>
      </c>
      <c r="G257" s="232" t="s">
        <v>457</v>
      </c>
      <c r="H257" s="233">
        <v>4.5</v>
      </c>
      <c r="I257" s="234"/>
      <c r="J257" s="235">
        <f>ROUND(I257*H257,2)</f>
        <v>0</v>
      </c>
      <c r="K257" s="231"/>
      <c r="L257" s="236"/>
      <c r="M257" s="237"/>
      <c r="N257" s="238" t="s">
        <v>40</v>
      </c>
      <c r="O257" s="60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R257" s="194" t="s">
        <v>160</v>
      </c>
      <c r="AT257" s="194" t="s">
        <v>274</v>
      </c>
      <c r="AU257" s="194" t="s">
        <v>85</v>
      </c>
      <c r="AY257" s="3" t="s">
        <v>123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3" t="s">
        <v>83</v>
      </c>
      <c r="BK257" s="195">
        <f>ROUND(I257*H257,2)</f>
        <v>0</v>
      </c>
      <c r="BL257" s="3" t="s">
        <v>130</v>
      </c>
      <c r="BM257" s="194" t="s">
        <v>486</v>
      </c>
    </row>
    <row r="258" spans="1:65" ht="16.5" customHeight="1">
      <c r="A258" s="22"/>
      <c r="B258" s="182"/>
      <c r="C258" s="183" t="s">
        <v>329</v>
      </c>
      <c r="D258" s="183" t="s">
        <v>125</v>
      </c>
      <c r="E258" s="184" t="s">
        <v>487</v>
      </c>
      <c r="F258" s="185" t="s">
        <v>488</v>
      </c>
      <c r="G258" s="186" t="s">
        <v>191</v>
      </c>
      <c r="H258" s="187">
        <v>1</v>
      </c>
      <c r="I258" s="188"/>
      <c r="J258" s="189">
        <f>ROUND(I258*H258,2)</f>
        <v>0</v>
      </c>
      <c r="K258" s="185"/>
      <c r="L258" s="23"/>
      <c r="M258" s="190"/>
      <c r="N258" s="191" t="s">
        <v>40</v>
      </c>
      <c r="O258" s="60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R258" s="194" t="s">
        <v>130</v>
      </c>
      <c r="AT258" s="194" t="s">
        <v>125</v>
      </c>
      <c r="AU258" s="194" t="s">
        <v>85</v>
      </c>
      <c r="AY258" s="3" t="s">
        <v>123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3" t="s">
        <v>83</v>
      </c>
      <c r="BK258" s="195">
        <f>ROUND(I258*H258,2)</f>
        <v>0</v>
      </c>
      <c r="BL258" s="3" t="s">
        <v>130</v>
      </c>
      <c r="BM258" s="194" t="s">
        <v>489</v>
      </c>
    </row>
    <row r="259" spans="1:47" ht="32.05" customHeight="1">
      <c r="A259" s="22"/>
      <c r="B259" s="23"/>
      <c r="C259" s="22"/>
      <c r="D259" s="198" t="s">
        <v>179</v>
      </c>
      <c r="E259" s="22"/>
      <c r="F259" s="206" t="s">
        <v>490</v>
      </c>
      <c r="G259" s="22"/>
      <c r="H259" s="22"/>
      <c r="I259" s="108"/>
      <c r="J259" s="22"/>
      <c r="K259" s="22"/>
      <c r="L259" s="23"/>
      <c r="M259" s="207"/>
      <c r="N259" s="208"/>
      <c r="O259" s="60"/>
      <c r="P259" s="60"/>
      <c r="Q259" s="60"/>
      <c r="R259" s="60"/>
      <c r="S259" s="60"/>
      <c r="T259" s="61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T259" s="3" t="s">
        <v>179</v>
      </c>
      <c r="AU259" s="3" t="s">
        <v>85</v>
      </c>
    </row>
    <row r="260" spans="2:51" s="196" customFormat="1" ht="12.8">
      <c r="B260" s="197"/>
      <c r="D260" s="198" t="s">
        <v>132</v>
      </c>
      <c r="E260" s="199"/>
      <c r="F260" s="200" t="s">
        <v>83</v>
      </c>
      <c r="H260" s="201">
        <v>1</v>
      </c>
      <c r="I260" s="202"/>
      <c r="L260" s="197"/>
      <c r="M260" s="203"/>
      <c r="N260" s="204"/>
      <c r="O260" s="204"/>
      <c r="P260" s="204"/>
      <c r="Q260" s="204"/>
      <c r="R260" s="204"/>
      <c r="S260" s="204"/>
      <c r="T260" s="205"/>
      <c r="AT260" s="199" t="s">
        <v>132</v>
      </c>
      <c r="AU260" s="199" t="s">
        <v>85</v>
      </c>
      <c r="AV260" s="196" t="s">
        <v>85</v>
      </c>
      <c r="AW260" s="196" t="s">
        <v>31</v>
      </c>
      <c r="AX260" s="196" t="s">
        <v>83</v>
      </c>
      <c r="AY260" s="199" t="s">
        <v>123</v>
      </c>
    </row>
    <row r="261" spans="2:63" s="168" customFormat="1" ht="22.8" customHeight="1">
      <c r="B261" s="169"/>
      <c r="D261" s="170" t="s">
        <v>74</v>
      </c>
      <c r="E261" s="180" t="s">
        <v>164</v>
      </c>
      <c r="F261" s="180" t="s">
        <v>491</v>
      </c>
      <c r="I261" s="172"/>
      <c r="J261" s="181">
        <f>BK261</f>
        <v>0</v>
      </c>
      <c r="L261" s="169"/>
      <c r="M261" s="174"/>
      <c r="N261" s="175"/>
      <c r="O261" s="175"/>
      <c r="P261" s="176">
        <f>SUM(P262:P289)</f>
        <v>0</v>
      </c>
      <c r="Q261" s="175"/>
      <c r="R261" s="176">
        <f>SUM(R262:R289)</f>
        <v>0.05920782</v>
      </c>
      <c r="S261" s="175"/>
      <c r="T261" s="177">
        <f>SUM(T262:T289)</f>
        <v>0</v>
      </c>
      <c r="AR261" s="170" t="s">
        <v>83</v>
      </c>
      <c r="AT261" s="178" t="s">
        <v>74</v>
      </c>
      <c r="AU261" s="178" t="s">
        <v>83</v>
      </c>
      <c r="AY261" s="170" t="s">
        <v>123</v>
      </c>
      <c r="BK261" s="179">
        <f>SUM(BK262:BK289)</f>
        <v>0</v>
      </c>
    </row>
    <row r="262" spans="1:65" s="27" customFormat="1" ht="36" customHeight="1">
      <c r="A262" s="22"/>
      <c r="B262" s="182"/>
      <c r="C262" s="183" t="s">
        <v>492</v>
      </c>
      <c r="D262" s="183" t="s">
        <v>125</v>
      </c>
      <c r="E262" s="184" t="s">
        <v>493</v>
      </c>
      <c r="F262" s="185" t="s">
        <v>494</v>
      </c>
      <c r="G262" s="186" t="s">
        <v>136</v>
      </c>
      <c r="H262" s="187">
        <v>1.281</v>
      </c>
      <c r="I262" s="188"/>
      <c r="J262" s="189">
        <f>ROUND(I262*H262,2)</f>
        <v>0</v>
      </c>
      <c r="K262" s="185" t="s">
        <v>129</v>
      </c>
      <c r="L262" s="23"/>
      <c r="M262" s="190"/>
      <c r="N262" s="191" t="s">
        <v>40</v>
      </c>
      <c r="O262" s="60"/>
      <c r="P262" s="192">
        <f>O262*H262</f>
        <v>0</v>
      </c>
      <c r="Q262" s="192">
        <v>0.04622</v>
      </c>
      <c r="R262" s="192">
        <f>Q262*H262</f>
        <v>0.05920782</v>
      </c>
      <c r="S262" s="192">
        <v>0</v>
      </c>
      <c r="T262" s="193">
        <f>S262*H262</f>
        <v>0</v>
      </c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R262" s="194" t="s">
        <v>130</v>
      </c>
      <c r="AT262" s="194" t="s">
        <v>125</v>
      </c>
      <c r="AU262" s="194" t="s">
        <v>85</v>
      </c>
      <c r="AY262" s="3" t="s">
        <v>123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3" t="s">
        <v>83</v>
      </c>
      <c r="BK262" s="195">
        <f>ROUND(I262*H262,2)</f>
        <v>0</v>
      </c>
      <c r="BL262" s="3" t="s">
        <v>130</v>
      </c>
      <c r="BM262" s="194" t="s">
        <v>495</v>
      </c>
    </row>
    <row r="263" spans="1:47" ht="42.5" customHeight="1">
      <c r="A263" s="22"/>
      <c r="B263" s="23"/>
      <c r="C263" s="22"/>
      <c r="D263" s="198" t="s">
        <v>179</v>
      </c>
      <c r="E263" s="22"/>
      <c r="F263" s="206" t="s">
        <v>496</v>
      </c>
      <c r="G263" s="22"/>
      <c r="H263" s="22"/>
      <c r="I263" s="108"/>
      <c r="J263" s="22"/>
      <c r="K263" s="22"/>
      <c r="L263" s="23"/>
      <c r="M263" s="207"/>
      <c r="N263" s="208"/>
      <c r="O263" s="60"/>
      <c r="P263" s="60"/>
      <c r="Q263" s="60"/>
      <c r="R263" s="60"/>
      <c r="S263" s="60"/>
      <c r="T263" s="61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T263" s="3" t="s">
        <v>179</v>
      </c>
      <c r="AU263" s="3" t="s">
        <v>85</v>
      </c>
    </row>
    <row r="264" spans="2:51" s="212" customFormat="1" ht="12.8">
      <c r="B264" s="213"/>
      <c r="D264" s="198" t="s">
        <v>132</v>
      </c>
      <c r="E264" s="214"/>
      <c r="F264" s="215" t="s">
        <v>497</v>
      </c>
      <c r="H264" s="214"/>
      <c r="I264" s="216"/>
      <c r="L264" s="213"/>
      <c r="M264" s="217"/>
      <c r="N264" s="218"/>
      <c r="O264" s="218"/>
      <c r="P264" s="218"/>
      <c r="Q264" s="218"/>
      <c r="R264" s="218"/>
      <c r="S264" s="218"/>
      <c r="T264" s="219"/>
      <c r="AT264" s="214" t="s">
        <v>132</v>
      </c>
      <c r="AU264" s="214" t="s">
        <v>85</v>
      </c>
      <c r="AV264" s="212" t="s">
        <v>83</v>
      </c>
      <c r="AW264" s="212" t="s">
        <v>31</v>
      </c>
      <c r="AX264" s="212" t="s">
        <v>75</v>
      </c>
      <c r="AY264" s="214" t="s">
        <v>123</v>
      </c>
    </row>
    <row r="265" spans="2:51" s="212" customFormat="1" ht="12.8">
      <c r="B265" s="213"/>
      <c r="D265" s="198" t="s">
        <v>132</v>
      </c>
      <c r="E265" s="214"/>
      <c r="F265" s="215" t="s">
        <v>498</v>
      </c>
      <c r="H265" s="214"/>
      <c r="I265" s="216"/>
      <c r="L265" s="213"/>
      <c r="M265" s="217"/>
      <c r="N265" s="218"/>
      <c r="O265" s="218"/>
      <c r="P265" s="218"/>
      <c r="Q265" s="218"/>
      <c r="R265" s="218"/>
      <c r="S265" s="218"/>
      <c r="T265" s="219"/>
      <c r="AT265" s="214" t="s">
        <v>132</v>
      </c>
      <c r="AU265" s="214" t="s">
        <v>85</v>
      </c>
      <c r="AV265" s="212" t="s">
        <v>83</v>
      </c>
      <c r="AW265" s="212" t="s">
        <v>31</v>
      </c>
      <c r="AX265" s="212" t="s">
        <v>75</v>
      </c>
      <c r="AY265" s="214" t="s">
        <v>123</v>
      </c>
    </row>
    <row r="266" spans="2:51" s="196" customFormat="1" ht="12.8">
      <c r="B266" s="197"/>
      <c r="D266" s="198" t="s">
        <v>132</v>
      </c>
      <c r="E266" s="199"/>
      <c r="F266" s="200" t="s">
        <v>499</v>
      </c>
      <c r="H266" s="201">
        <v>0.545</v>
      </c>
      <c r="I266" s="202"/>
      <c r="L266" s="197"/>
      <c r="M266" s="203"/>
      <c r="N266" s="204"/>
      <c r="O266" s="204"/>
      <c r="P266" s="204"/>
      <c r="Q266" s="204"/>
      <c r="R266" s="204"/>
      <c r="S266" s="204"/>
      <c r="T266" s="205"/>
      <c r="AT266" s="199" t="s">
        <v>132</v>
      </c>
      <c r="AU266" s="199" t="s">
        <v>85</v>
      </c>
      <c r="AV266" s="196" t="s">
        <v>85</v>
      </c>
      <c r="AW266" s="196" t="s">
        <v>31</v>
      </c>
      <c r="AX266" s="196" t="s">
        <v>75</v>
      </c>
      <c r="AY266" s="199" t="s">
        <v>123</v>
      </c>
    </row>
    <row r="267" spans="2:51" s="212" customFormat="1" ht="12.8">
      <c r="B267" s="213"/>
      <c r="D267" s="198" t="s">
        <v>132</v>
      </c>
      <c r="E267" s="214"/>
      <c r="F267" s="215" t="s">
        <v>500</v>
      </c>
      <c r="H267" s="214"/>
      <c r="I267" s="216"/>
      <c r="L267" s="213"/>
      <c r="M267" s="217"/>
      <c r="N267" s="218"/>
      <c r="O267" s="218"/>
      <c r="P267" s="218"/>
      <c r="Q267" s="218"/>
      <c r="R267" s="218"/>
      <c r="S267" s="218"/>
      <c r="T267" s="219"/>
      <c r="AT267" s="214" t="s">
        <v>132</v>
      </c>
      <c r="AU267" s="214" t="s">
        <v>85</v>
      </c>
      <c r="AV267" s="212" t="s">
        <v>83</v>
      </c>
      <c r="AW267" s="212" t="s">
        <v>31</v>
      </c>
      <c r="AX267" s="212" t="s">
        <v>75</v>
      </c>
      <c r="AY267" s="214" t="s">
        <v>123</v>
      </c>
    </row>
    <row r="268" spans="2:51" s="196" customFormat="1" ht="12.8">
      <c r="B268" s="197"/>
      <c r="D268" s="198" t="s">
        <v>132</v>
      </c>
      <c r="E268" s="199"/>
      <c r="F268" s="200" t="s">
        <v>501</v>
      </c>
      <c r="H268" s="201">
        <v>0.736</v>
      </c>
      <c r="I268" s="202"/>
      <c r="L268" s="197"/>
      <c r="M268" s="203"/>
      <c r="N268" s="204"/>
      <c r="O268" s="204"/>
      <c r="P268" s="204"/>
      <c r="Q268" s="204"/>
      <c r="R268" s="204"/>
      <c r="S268" s="204"/>
      <c r="T268" s="205"/>
      <c r="AT268" s="199" t="s">
        <v>132</v>
      </c>
      <c r="AU268" s="199" t="s">
        <v>85</v>
      </c>
      <c r="AV268" s="196" t="s">
        <v>85</v>
      </c>
      <c r="AW268" s="196" t="s">
        <v>31</v>
      </c>
      <c r="AX268" s="196" t="s">
        <v>75</v>
      </c>
      <c r="AY268" s="199" t="s">
        <v>123</v>
      </c>
    </row>
    <row r="269" spans="2:51" s="220" customFormat="1" ht="12.8">
      <c r="B269" s="221"/>
      <c r="D269" s="198" t="s">
        <v>132</v>
      </c>
      <c r="E269" s="222"/>
      <c r="F269" s="223" t="s">
        <v>236</v>
      </c>
      <c r="H269" s="224">
        <v>1.281</v>
      </c>
      <c r="I269" s="225"/>
      <c r="L269" s="221"/>
      <c r="M269" s="226"/>
      <c r="N269" s="227"/>
      <c r="O269" s="227"/>
      <c r="P269" s="227"/>
      <c r="Q269" s="227"/>
      <c r="R269" s="227"/>
      <c r="S269" s="227"/>
      <c r="T269" s="228"/>
      <c r="AT269" s="222" t="s">
        <v>132</v>
      </c>
      <c r="AU269" s="222" t="s">
        <v>85</v>
      </c>
      <c r="AV269" s="220" t="s">
        <v>130</v>
      </c>
      <c r="AW269" s="220" t="s">
        <v>31</v>
      </c>
      <c r="AX269" s="220" t="s">
        <v>83</v>
      </c>
      <c r="AY269" s="222" t="s">
        <v>123</v>
      </c>
    </row>
    <row r="270" spans="1:65" s="27" customFormat="1" ht="16.5" customHeight="1">
      <c r="A270" s="22"/>
      <c r="B270" s="182"/>
      <c r="C270" s="183" t="s">
        <v>502</v>
      </c>
      <c r="D270" s="183" t="s">
        <v>125</v>
      </c>
      <c r="E270" s="184" t="s">
        <v>503</v>
      </c>
      <c r="F270" s="185" t="s">
        <v>504</v>
      </c>
      <c r="G270" s="186" t="s">
        <v>136</v>
      </c>
      <c r="H270" s="187">
        <v>25.49</v>
      </c>
      <c r="I270" s="188"/>
      <c r="J270" s="189">
        <f>ROUND(I270*H270,2)</f>
        <v>0</v>
      </c>
      <c r="K270" s="185"/>
      <c r="L270" s="23"/>
      <c r="M270" s="190"/>
      <c r="N270" s="191" t="s">
        <v>40</v>
      </c>
      <c r="O270" s="60"/>
      <c r="P270" s="192">
        <f>O270*H270</f>
        <v>0</v>
      </c>
      <c r="Q270" s="192">
        <v>0</v>
      </c>
      <c r="R270" s="192">
        <f>Q270*H270</f>
        <v>0</v>
      </c>
      <c r="S270" s="192">
        <v>0</v>
      </c>
      <c r="T270" s="193">
        <f>S270*H270</f>
        <v>0</v>
      </c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R270" s="194" t="s">
        <v>130</v>
      </c>
      <c r="AT270" s="194" t="s">
        <v>125</v>
      </c>
      <c r="AU270" s="194" t="s">
        <v>85</v>
      </c>
      <c r="AY270" s="3" t="s">
        <v>123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3" t="s">
        <v>83</v>
      </c>
      <c r="BK270" s="195">
        <f>ROUND(I270*H270,2)</f>
        <v>0</v>
      </c>
      <c r="BL270" s="3" t="s">
        <v>130</v>
      </c>
      <c r="BM270" s="194" t="s">
        <v>505</v>
      </c>
    </row>
    <row r="271" spans="2:51" s="212" customFormat="1" ht="12.8">
      <c r="B271" s="213"/>
      <c r="D271" s="198" t="s">
        <v>132</v>
      </c>
      <c r="E271" s="214"/>
      <c r="F271" s="215" t="s">
        <v>506</v>
      </c>
      <c r="H271" s="214"/>
      <c r="I271" s="216"/>
      <c r="L271" s="213"/>
      <c r="M271" s="217"/>
      <c r="N271" s="218"/>
      <c r="O271" s="218"/>
      <c r="P271" s="218"/>
      <c r="Q271" s="218"/>
      <c r="R271" s="218"/>
      <c r="S271" s="218"/>
      <c r="T271" s="219"/>
      <c r="AT271" s="214" t="s">
        <v>132</v>
      </c>
      <c r="AU271" s="214" t="s">
        <v>85</v>
      </c>
      <c r="AV271" s="212" t="s">
        <v>83</v>
      </c>
      <c r="AW271" s="212" t="s">
        <v>31</v>
      </c>
      <c r="AX271" s="212" t="s">
        <v>75</v>
      </c>
      <c r="AY271" s="214" t="s">
        <v>123</v>
      </c>
    </row>
    <row r="272" spans="2:51" s="212" customFormat="1" ht="12.8">
      <c r="B272" s="213"/>
      <c r="D272" s="198" t="s">
        <v>132</v>
      </c>
      <c r="E272" s="214"/>
      <c r="F272" s="215" t="s">
        <v>507</v>
      </c>
      <c r="H272" s="214"/>
      <c r="I272" s="216"/>
      <c r="L272" s="213"/>
      <c r="M272" s="217"/>
      <c r="N272" s="218"/>
      <c r="O272" s="218"/>
      <c r="P272" s="218"/>
      <c r="Q272" s="218"/>
      <c r="R272" s="218"/>
      <c r="S272" s="218"/>
      <c r="T272" s="219"/>
      <c r="AT272" s="214" t="s">
        <v>132</v>
      </c>
      <c r="AU272" s="214" t="s">
        <v>85</v>
      </c>
      <c r="AV272" s="212" t="s">
        <v>83</v>
      </c>
      <c r="AW272" s="212" t="s">
        <v>31</v>
      </c>
      <c r="AX272" s="212" t="s">
        <v>75</v>
      </c>
      <c r="AY272" s="214" t="s">
        <v>123</v>
      </c>
    </row>
    <row r="273" spans="2:51" s="196" customFormat="1" ht="12.8">
      <c r="B273" s="197"/>
      <c r="D273" s="198" t="s">
        <v>132</v>
      </c>
      <c r="E273" s="199"/>
      <c r="F273" s="200" t="s">
        <v>508</v>
      </c>
      <c r="H273" s="201">
        <v>20.25</v>
      </c>
      <c r="I273" s="202"/>
      <c r="L273" s="197"/>
      <c r="M273" s="203"/>
      <c r="N273" s="204"/>
      <c r="O273" s="204"/>
      <c r="P273" s="204"/>
      <c r="Q273" s="204"/>
      <c r="R273" s="204"/>
      <c r="S273" s="204"/>
      <c r="T273" s="205"/>
      <c r="AT273" s="199" t="s">
        <v>132</v>
      </c>
      <c r="AU273" s="199" t="s">
        <v>85</v>
      </c>
      <c r="AV273" s="196" t="s">
        <v>85</v>
      </c>
      <c r="AW273" s="196" t="s">
        <v>31</v>
      </c>
      <c r="AX273" s="196" t="s">
        <v>75</v>
      </c>
      <c r="AY273" s="199" t="s">
        <v>123</v>
      </c>
    </row>
    <row r="274" spans="2:51" s="212" customFormat="1" ht="12.8">
      <c r="B274" s="213"/>
      <c r="D274" s="198" t="s">
        <v>132</v>
      </c>
      <c r="E274" s="214"/>
      <c r="F274" s="215" t="s">
        <v>509</v>
      </c>
      <c r="H274" s="214"/>
      <c r="I274" s="216"/>
      <c r="L274" s="213"/>
      <c r="M274" s="217"/>
      <c r="N274" s="218"/>
      <c r="O274" s="218"/>
      <c r="P274" s="218"/>
      <c r="Q274" s="218"/>
      <c r="R274" s="218"/>
      <c r="S274" s="218"/>
      <c r="T274" s="219"/>
      <c r="AT274" s="214" t="s">
        <v>132</v>
      </c>
      <c r="AU274" s="214" t="s">
        <v>85</v>
      </c>
      <c r="AV274" s="212" t="s">
        <v>83</v>
      </c>
      <c r="AW274" s="212" t="s">
        <v>31</v>
      </c>
      <c r="AX274" s="212" t="s">
        <v>75</v>
      </c>
      <c r="AY274" s="214" t="s">
        <v>123</v>
      </c>
    </row>
    <row r="275" spans="2:51" s="196" customFormat="1" ht="12.8">
      <c r="B275" s="197"/>
      <c r="D275" s="198" t="s">
        <v>132</v>
      </c>
      <c r="E275" s="199"/>
      <c r="F275" s="200" t="s">
        <v>510</v>
      </c>
      <c r="H275" s="201">
        <v>2</v>
      </c>
      <c r="I275" s="202"/>
      <c r="L275" s="197"/>
      <c r="M275" s="203"/>
      <c r="N275" s="204"/>
      <c r="O275" s="204"/>
      <c r="P275" s="204"/>
      <c r="Q275" s="204"/>
      <c r="R275" s="204"/>
      <c r="S275" s="204"/>
      <c r="T275" s="205"/>
      <c r="AT275" s="199" t="s">
        <v>132</v>
      </c>
      <c r="AU275" s="199" t="s">
        <v>85</v>
      </c>
      <c r="AV275" s="196" t="s">
        <v>85</v>
      </c>
      <c r="AW275" s="196" t="s">
        <v>31</v>
      </c>
      <c r="AX275" s="196" t="s">
        <v>75</v>
      </c>
      <c r="AY275" s="199" t="s">
        <v>123</v>
      </c>
    </row>
    <row r="276" spans="2:51" s="212" customFormat="1" ht="12.8">
      <c r="B276" s="213"/>
      <c r="D276" s="198" t="s">
        <v>132</v>
      </c>
      <c r="E276" s="214"/>
      <c r="F276" s="215" t="s">
        <v>511</v>
      </c>
      <c r="H276" s="214"/>
      <c r="I276" s="216"/>
      <c r="L276" s="213"/>
      <c r="M276" s="217"/>
      <c r="N276" s="218"/>
      <c r="O276" s="218"/>
      <c r="P276" s="218"/>
      <c r="Q276" s="218"/>
      <c r="R276" s="218"/>
      <c r="S276" s="218"/>
      <c r="T276" s="219"/>
      <c r="AT276" s="214" t="s">
        <v>132</v>
      </c>
      <c r="AU276" s="214" t="s">
        <v>85</v>
      </c>
      <c r="AV276" s="212" t="s">
        <v>83</v>
      </c>
      <c r="AW276" s="212" t="s">
        <v>31</v>
      </c>
      <c r="AX276" s="212" t="s">
        <v>75</v>
      </c>
      <c r="AY276" s="214" t="s">
        <v>123</v>
      </c>
    </row>
    <row r="277" spans="2:51" s="196" customFormat="1" ht="12.8">
      <c r="B277" s="197"/>
      <c r="D277" s="198" t="s">
        <v>132</v>
      </c>
      <c r="E277" s="199"/>
      <c r="F277" s="200" t="s">
        <v>512</v>
      </c>
      <c r="H277" s="201">
        <v>3.24</v>
      </c>
      <c r="I277" s="202"/>
      <c r="L277" s="197"/>
      <c r="M277" s="203"/>
      <c r="N277" s="204"/>
      <c r="O277" s="204"/>
      <c r="P277" s="204"/>
      <c r="Q277" s="204"/>
      <c r="R277" s="204"/>
      <c r="S277" s="204"/>
      <c r="T277" s="205"/>
      <c r="AT277" s="199" t="s">
        <v>132</v>
      </c>
      <c r="AU277" s="199" t="s">
        <v>85</v>
      </c>
      <c r="AV277" s="196" t="s">
        <v>85</v>
      </c>
      <c r="AW277" s="196" t="s">
        <v>31</v>
      </c>
      <c r="AX277" s="196" t="s">
        <v>75</v>
      </c>
      <c r="AY277" s="199" t="s">
        <v>123</v>
      </c>
    </row>
    <row r="278" spans="2:51" s="220" customFormat="1" ht="12.8">
      <c r="B278" s="221"/>
      <c r="D278" s="198" t="s">
        <v>132</v>
      </c>
      <c r="E278" s="222"/>
      <c r="F278" s="223" t="s">
        <v>236</v>
      </c>
      <c r="H278" s="224">
        <v>25.49</v>
      </c>
      <c r="I278" s="225"/>
      <c r="L278" s="221"/>
      <c r="M278" s="226"/>
      <c r="N278" s="227"/>
      <c r="O278" s="227"/>
      <c r="P278" s="227"/>
      <c r="Q278" s="227"/>
      <c r="R278" s="227"/>
      <c r="S278" s="227"/>
      <c r="T278" s="228"/>
      <c r="AT278" s="222" t="s">
        <v>132</v>
      </c>
      <c r="AU278" s="222" t="s">
        <v>85</v>
      </c>
      <c r="AV278" s="220" t="s">
        <v>130</v>
      </c>
      <c r="AW278" s="220" t="s">
        <v>31</v>
      </c>
      <c r="AX278" s="220" t="s">
        <v>83</v>
      </c>
      <c r="AY278" s="222" t="s">
        <v>123</v>
      </c>
    </row>
    <row r="279" spans="1:65" s="27" customFormat="1" ht="16.5" customHeight="1">
      <c r="A279" s="22"/>
      <c r="B279" s="182"/>
      <c r="C279" s="183" t="s">
        <v>513</v>
      </c>
      <c r="D279" s="183" t="s">
        <v>125</v>
      </c>
      <c r="E279" s="184" t="s">
        <v>514</v>
      </c>
      <c r="F279" s="185" t="s">
        <v>515</v>
      </c>
      <c r="G279" s="186" t="s">
        <v>199</v>
      </c>
      <c r="H279" s="187">
        <v>5.93</v>
      </c>
      <c r="I279" s="188"/>
      <c r="J279" s="189">
        <f>ROUND(I279*H279,2)</f>
        <v>0</v>
      </c>
      <c r="K279" s="185"/>
      <c r="L279" s="23"/>
      <c r="M279" s="190"/>
      <c r="N279" s="191" t="s">
        <v>40</v>
      </c>
      <c r="O279" s="60"/>
      <c r="P279" s="192">
        <f>O279*H279</f>
        <v>0</v>
      </c>
      <c r="Q279" s="192">
        <v>0</v>
      </c>
      <c r="R279" s="192">
        <f>Q279*H279</f>
        <v>0</v>
      </c>
      <c r="S279" s="192">
        <v>0</v>
      </c>
      <c r="T279" s="193">
        <f>S279*H279</f>
        <v>0</v>
      </c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R279" s="194" t="s">
        <v>130</v>
      </c>
      <c r="AT279" s="194" t="s">
        <v>125</v>
      </c>
      <c r="AU279" s="194" t="s">
        <v>85</v>
      </c>
      <c r="AY279" s="3" t="s">
        <v>123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3" t="s">
        <v>83</v>
      </c>
      <c r="BK279" s="195">
        <f>ROUND(I279*H279,2)</f>
        <v>0</v>
      </c>
      <c r="BL279" s="3" t="s">
        <v>130</v>
      </c>
      <c r="BM279" s="194" t="s">
        <v>516</v>
      </c>
    </row>
    <row r="280" spans="2:51" s="212" customFormat="1" ht="12.8">
      <c r="B280" s="213"/>
      <c r="D280" s="198" t="s">
        <v>132</v>
      </c>
      <c r="E280" s="214"/>
      <c r="F280" s="215" t="s">
        <v>517</v>
      </c>
      <c r="H280" s="214"/>
      <c r="I280" s="216"/>
      <c r="L280" s="213"/>
      <c r="M280" s="217"/>
      <c r="N280" s="218"/>
      <c r="O280" s="218"/>
      <c r="P280" s="218"/>
      <c r="Q280" s="218"/>
      <c r="R280" s="218"/>
      <c r="S280" s="218"/>
      <c r="T280" s="219"/>
      <c r="AT280" s="214" t="s">
        <v>132</v>
      </c>
      <c r="AU280" s="214" t="s">
        <v>85</v>
      </c>
      <c r="AV280" s="212" t="s">
        <v>83</v>
      </c>
      <c r="AW280" s="212" t="s">
        <v>31</v>
      </c>
      <c r="AX280" s="212" t="s">
        <v>75</v>
      </c>
      <c r="AY280" s="214" t="s">
        <v>123</v>
      </c>
    </row>
    <row r="281" spans="2:51" s="212" customFormat="1" ht="12.8">
      <c r="B281" s="213"/>
      <c r="D281" s="198" t="s">
        <v>132</v>
      </c>
      <c r="E281" s="214"/>
      <c r="F281" s="215" t="s">
        <v>518</v>
      </c>
      <c r="H281" s="214"/>
      <c r="I281" s="216"/>
      <c r="L281" s="213"/>
      <c r="M281" s="217"/>
      <c r="N281" s="218"/>
      <c r="O281" s="218"/>
      <c r="P281" s="218"/>
      <c r="Q281" s="218"/>
      <c r="R281" s="218"/>
      <c r="S281" s="218"/>
      <c r="T281" s="219"/>
      <c r="AT281" s="214" t="s">
        <v>132</v>
      </c>
      <c r="AU281" s="214" t="s">
        <v>85</v>
      </c>
      <c r="AV281" s="212" t="s">
        <v>83</v>
      </c>
      <c r="AW281" s="212" t="s">
        <v>31</v>
      </c>
      <c r="AX281" s="212" t="s">
        <v>75</v>
      </c>
      <c r="AY281" s="214" t="s">
        <v>123</v>
      </c>
    </row>
    <row r="282" spans="2:51" s="212" customFormat="1" ht="12.8">
      <c r="B282" s="213"/>
      <c r="D282" s="198" t="s">
        <v>132</v>
      </c>
      <c r="E282" s="214"/>
      <c r="F282" s="215" t="s">
        <v>364</v>
      </c>
      <c r="H282" s="214"/>
      <c r="I282" s="216"/>
      <c r="L282" s="213"/>
      <c r="M282" s="217"/>
      <c r="N282" s="218"/>
      <c r="O282" s="218"/>
      <c r="P282" s="218"/>
      <c r="Q282" s="218"/>
      <c r="R282" s="218"/>
      <c r="S282" s="218"/>
      <c r="T282" s="219"/>
      <c r="AT282" s="214" t="s">
        <v>132</v>
      </c>
      <c r="AU282" s="214" t="s">
        <v>85</v>
      </c>
      <c r="AV282" s="212" t="s">
        <v>83</v>
      </c>
      <c r="AW282" s="212" t="s">
        <v>31</v>
      </c>
      <c r="AX282" s="212" t="s">
        <v>75</v>
      </c>
      <c r="AY282" s="214" t="s">
        <v>123</v>
      </c>
    </row>
    <row r="283" spans="2:51" s="196" customFormat="1" ht="12.8">
      <c r="B283" s="197"/>
      <c r="D283" s="198" t="s">
        <v>132</v>
      </c>
      <c r="E283" s="199"/>
      <c r="F283" s="200" t="s">
        <v>365</v>
      </c>
      <c r="H283" s="201">
        <v>5.39</v>
      </c>
      <c r="I283" s="202"/>
      <c r="L283" s="197"/>
      <c r="M283" s="203"/>
      <c r="N283" s="204"/>
      <c r="O283" s="204"/>
      <c r="P283" s="204"/>
      <c r="Q283" s="204"/>
      <c r="R283" s="204"/>
      <c r="S283" s="204"/>
      <c r="T283" s="205"/>
      <c r="AT283" s="199" t="s">
        <v>132</v>
      </c>
      <c r="AU283" s="199" t="s">
        <v>85</v>
      </c>
      <c r="AV283" s="196" t="s">
        <v>85</v>
      </c>
      <c r="AW283" s="196" t="s">
        <v>31</v>
      </c>
      <c r="AX283" s="196" t="s">
        <v>75</v>
      </c>
      <c r="AY283" s="199" t="s">
        <v>123</v>
      </c>
    </row>
    <row r="284" spans="2:51" s="212" customFormat="1" ht="12.8">
      <c r="B284" s="213"/>
      <c r="D284" s="198" t="s">
        <v>132</v>
      </c>
      <c r="E284" s="214"/>
      <c r="F284" s="215" t="s">
        <v>366</v>
      </c>
      <c r="H284" s="214"/>
      <c r="I284" s="216"/>
      <c r="L284" s="213"/>
      <c r="M284" s="217"/>
      <c r="N284" s="218"/>
      <c r="O284" s="218"/>
      <c r="P284" s="218"/>
      <c r="Q284" s="218"/>
      <c r="R284" s="218"/>
      <c r="S284" s="218"/>
      <c r="T284" s="219"/>
      <c r="AT284" s="214" t="s">
        <v>132</v>
      </c>
      <c r="AU284" s="214" t="s">
        <v>85</v>
      </c>
      <c r="AV284" s="212" t="s">
        <v>83</v>
      </c>
      <c r="AW284" s="212" t="s">
        <v>31</v>
      </c>
      <c r="AX284" s="212" t="s">
        <v>75</v>
      </c>
      <c r="AY284" s="214" t="s">
        <v>123</v>
      </c>
    </row>
    <row r="285" spans="2:51" s="196" customFormat="1" ht="12.8">
      <c r="B285" s="197"/>
      <c r="D285" s="198" t="s">
        <v>132</v>
      </c>
      <c r="E285" s="199"/>
      <c r="F285" s="200" t="s">
        <v>367</v>
      </c>
      <c r="H285" s="201">
        <v>0.54</v>
      </c>
      <c r="I285" s="202"/>
      <c r="L285" s="197"/>
      <c r="M285" s="203"/>
      <c r="N285" s="204"/>
      <c r="O285" s="204"/>
      <c r="P285" s="204"/>
      <c r="Q285" s="204"/>
      <c r="R285" s="204"/>
      <c r="S285" s="204"/>
      <c r="T285" s="205"/>
      <c r="AT285" s="199" t="s">
        <v>132</v>
      </c>
      <c r="AU285" s="199" t="s">
        <v>85</v>
      </c>
      <c r="AV285" s="196" t="s">
        <v>85</v>
      </c>
      <c r="AW285" s="196" t="s">
        <v>31</v>
      </c>
      <c r="AX285" s="196" t="s">
        <v>75</v>
      </c>
      <c r="AY285" s="199" t="s">
        <v>123</v>
      </c>
    </row>
    <row r="286" spans="2:51" s="220" customFormat="1" ht="12.8">
      <c r="B286" s="221"/>
      <c r="D286" s="198" t="s">
        <v>132</v>
      </c>
      <c r="E286" s="222"/>
      <c r="F286" s="223" t="s">
        <v>236</v>
      </c>
      <c r="H286" s="224">
        <v>5.93</v>
      </c>
      <c r="I286" s="225"/>
      <c r="L286" s="221"/>
      <c r="M286" s="226"/>
      <c r="N286" s="227"/>
      <c r="O286" s="227"/>
      <c r="P286" s="227"/>
      <c r="Q286" s="227"/>
      <c r="R286" s="227"/>
      <c r="S286" s="227"/>
      <c r="T286" s="228"/>
      <c r="AT286" s="222" t="s">
        <v>132</v>
      </c>
      <c r="AU286" s="222" t="s">
        <v>85</v>
      </c>
      <c r="AV286" s="220" t="s">
        <v>130</v>
      </c>
      <c r="AW286" s="220" t="s">
        <v>31</v>
      </c>
      <c r="AX286" s="220" t="s">
        <v>83</v>
      </c>
      <c r="AY286" s="222" t="s">
        <v>123</v>
      </c>
    </row>
    <row r="287" spans="1:65" s="27" customFormat="1" ht="16.5" customHeight="1">
      <c r="A287" s="22"/>
      <c r="B287" s="182"/>
      <c r="C287" s="183" t="s">
        <v>519</v>
      </c>
      <c r="D287" s="183" t="s">
        <v>125</v>
      </c>
      <c r="E287" s="184" t="s">
        <v>520</v>
      </c>
      <c r="F287" s="185" t="s">
        <v>521</v>
      </c>
      <c r="G287" s="186" t="s">
        <v>457</v>
      </c>
      <c r="H287" s="187">
        <v>1.4</v>
      </c>
      <c r="I287" s="188"/>
      <c r="J287" s="189">
        <f>ROUND(I287*H287,2)</f>
        <v>0</v>
      </c>
      <c r="K287" s="185"/>
      <c r="L287" s="23"/>
      <c r="M287" s="190"/>
      <c r="N287" s="191" t="s">
        <v>40</v>
      </c>
      <c r="O287" s="60"/>
      <c r="P287" s="192">
        <f>O287*H287</f>
        <v>0</v>
      </c>
      <c r="Q287" s="192">
        <v>0</v>
      </c>
      <c r="R287" s="192">
        <f>Q287*H287</f>
        <v>0</v>
      </c>
      <c r="S287" s="192">
        <v>0</v>
      </c>
      <c r="T287" s="193">
        <f>S287*H287</f>
        <v>0</v>
      </c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R287" s="194" t="s">
        <v>130</v>
      </c>
      <c r="AT287" s="194" t="s">
        <v>125</v>
      </c>
      <c r="AU287" s="194" t="s">
        <v>85</v>
      </c>
      <c r="AY287" s="3" t="s">
        <v>123</v>
      </c>
      <c r="BE287" s="195">
        <f>IF(N287="základní",J287,0)</f>
        <v>0</v>
      </c>
      <c r="BF287" s="195">
        <f>IF(N287="snížená",J287,0)</f>
        <v>0</v>
      </c>
      <c r="BG287" s="195">
        <f>IF(N287="zákl. přenesená",J287,0)</f>
        <v>0</v>
      </c>
      <c r="BH287" s="195">
        <f>IF(N287="sníž. přenesená",J287,0)</f>
        <v>0</v>
      </c>
      <c r="BI287" s="195">
        <f>IF(N287="nulová",J287,0)</f>
        <v>0</v>
      </c>
      <c r="BJ287" s="3" t="s">
        <v>83</v>
      </c>
      <c r="BK287" s="195">
        <f>ROUND(I287*H287,2)</f>
        <v>0</v>
      </c>
      <c r="BL287" s="3" t="s">
        <v>130</v>
      </c>
      <c r="BM287" s="194" t="s">
        <v>522</v>
      </c>
    </row>
    <row r="288" spans="1:47" ht="36.55" customHeight="1">
      <c r="A288" s="22"/>
      <c r="B288" s="23"/>
      <c r="C288" s="22"/>
      <c r="D288" s="198" t="s">
        <v>179</v>
      </c>
      <c r="E288" s="22"/>
      <c r="F288" s="206" t="s">
        <v>523</v>
      </c>
      <c r="G288" s="22"/>
      <c r="H288" s="22"/>
      <c r="I288" s="108"/>
      <c r="J288" s="22"/>
      <c r="K288" s="22"/>
      <c r="L288" s="23"/>
      <c r="M288" s="207"/>
      <c r="N288" s="208"/>
      <c r="O288" s="60"/>
      <c r="P288" s="60"/>
      <c r="Q288" s="60"/>
      <c r="R288" s="60"/>
      <c r="S288" s="60"/>
      <c r="T288" s="61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T288" s="3" t="s">
        <v>179</v>
      </c>
      <c r="AU288" s="3" t="s">
        <v>85</v>
      </c>
    </row>
    <row r="289" spans="2:51" s="196" customFormat="1" ht="12.8">
      <c r="B289" s="197"/>
      <c r="D289" s="198" t="s">
        <v>132</v>
      </c>
      <c r="E289" s="199"/>
      <c r="F289" s="200" t="s">
        <v>524</v>
      </c>
      <c r="H289" s="201">
        <v>1.4</v>
      </c>
      <c r="I289" s="202"/>
      <c r="L289" s="197"/>
      <c r="M289" s="203"/>
      <c r="N289" s="204"/>
      <c r="O289" s="204"/>
      <c r="P289" s="204"/>
      <c r="Q289" s="204"/>
      <c r="R289" s="204"/>
      <c r="S289" s="204"/>
      <c r="T289" s="205"/>
      <c r="AT289" s="199" t="s">
        <v>132</v>
      </c>
      <c r="AU289" s="199" t="s">
        <v>85</v>
      </c>
      <c r="AV289" s="196" t="s">
        <v>85</v>
      </c>
      <c r="AW289" s="196" t="s">
        <v>31</v>
      </c>
      <c r="AX289" s="196" t="s">
        <v>83</v>
      </c>
      <c r="AY289" s="199" t="s">
        <v>123</v>
      </c>
    </row>
    <row r="290" spans="2:63" s="168" customFormat="1" ht="22.8" customHeight="1">
      <c r="B290" s="169"/>
      <c r="D290" s="170" t="s">
        <v>74</v>
      </c>
      <c r="E290" s="180" t="s">
        <v>327</v>
      </c>
      <c r="F290" s="180" t="s">
        <v>328</v>
      </c>
      <c r="I290" s="172"/>
      <c r="J290" s="181">
        <f>BK290</f>
        <v>0</v>
      </c>
      <c r="L290" s="169"/>
      <c r="M290" s="174"/>
      <c r="N290" s="175"/>
      <c r="O290" s="175"/>
      <c r="P290" s="176">
        <f>P291</f>
        <v>0</v>
      </c>
      <c r="Q290" s="175"/>
      <c r="R290" s="176">
        <f>R291</f>
        <v>0</v>
      </c>
      <c r="S290" s="175"/>
      <c r="T290" s="177">
        <f>T291</f>
        <v>0</v>
      </c>
      <c r="AR290" s="170" t="s">
        <v>83</v>
      </c>
      <c r="AT290" s="178" t="s">
        <v>74</v>
      </c>
      <c r="AU290" s="178" t="s">
        <v>83</v>
      </c>
      <c r="AY290" s="170" t="s">
        <v>123</v>
      </c>
      <c r="BK290" s="179">
        <f>BK291</f>
        <v>0</v>
      </c>
    </row>
    <row r="291" spans="1:65" s="27" customFormat="1" ht="24" customHeight="1">
      <c r="A291" s="22"/>
      <c r="B291" s="182"/>
      <c r="C291" s="183" t="s">
        <v>525</v>
      </c>
      <c r="D291" s="183" t="s">
        <v>125</v>
      </c>
      <c r="E291" s="184" t="s">
        <v>330</v>
      </c>
      <c r="F291" s="185" t="s">
        <v>331</v>
      </c>
      <c r="G291" s="186" t="s">
        <v>332</v>
      </c>
      <c r="H291" s="187">
        <v>7.509</v>
      </c>
      <c r="I291" s="188"/>
      <c r="J291" s="189">
        <f>ROUND(I291*H291,2)</f>
        <v>0</v>
      </c>
      <c r="K291" s="185" t="s">
        <v>129</v>
      </c>
      <c r="L291" s="23"/>
      <c r="M291" s="190"/>
      <c r="N291" s="191" t="s">
        <v>40</v>
      </c>
      <c r="O291" s="60"/>
      <c r="P291" s="192">
        <f>O291*H291</f>
        <v>0</v>
      </c>
      <c r="Q291" s="192">
        <v>0</v>
      </c>
      <c r="R291" s="192">
        <f>Q291*H291</f>
        <v>0</v>
      </c>
      <c r="S291" s="192">
        <v>0</v>
      </c>
      <c r="T291" s="193">
        <f>S291*H291</f>
        <v>0</v>
      </c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R291" s="194" t="s">
        <v>130</v>
      </c>
      <c r="AT291" s="194" t="s">
        <v>125</v>
      </c>
      <c r="AU291" s="194" t="s">
        <v>85</v>
      </c>
      <c r="AY291" s="3" t="s">
        <v>123</v>
      </c>
      <c r="BE291" s="195">
        <f>IF(N291="základní",J291,0)</f>
        <v>0</v>
      </c>
      <c r="BF291" s="195">
        <f>IF(N291="snížená",J291,0)</f>
        <v>0</v>
      </c>
      <c r="BG291" s="195">
        <f>IF(N291="zákl. přenesená",J291,0)</f>
        <v>0</v>
      </c>
      <c r="BH291" s="195">
        <f>IF(N291="sníž. přenesená",J291,0)</f>
        <v>0</v>
      </c>
      <c r="BI291" s="195">
        <f>IF(N291="nulová",J291,0)</f>
        <v>0</v>
      </c>
      <c r="BJ291" s="3" t="s">
        <v>83</v>
      </c>
      <c r="BK291" s="195">
        <f>ROUND(I291*H291,2)</f>
        <v>0</v>
      </c>
      <c r="BL291" s="3" t="s">
        <v>130</v>
      </c>
      <c r="BM291" s="194" t="s">
        <v>526</v>
      </c>
    </row>
    <row r="292" spans="2:63" s="168" customFormat="1" ht="25.9" customHeight="1">
      <c r="B292" s="169"/>
      <c r="D292" s="170" t="s">
        <v>74</v>
      </c>
      <c r="E292" s="171" t="s">
        <v>527</v>
      </c>
      <c r="F292" s="171" t="s">
        <v>528</v>
      </c>
      <c r="I292" s="172"/>
      <c r="J292" s="173">
        <f>BK292</f>
        <v>0</v>
      </c>
      <c r="L292" s="169"/>
      <c r="M292" s="174"/>
      <c r="N292" s="175"/>
      <c r="O292" s="175"/>
      <c r="P292" s="176">
        <f>P293</f>
        <v>0</v>
      </c>
      <c r="Q292" s="175"/>
      <c r="R292" s="176">
        <f>R293</f>
        <v>0</v>
      </c>
      <c r="S292" s="175"/>
      <c r="T292" s="177">
        <f>T293</f>
        <v>0</v>
      </c>
      <c r="AR292" s="170" t="s">
        <v>85</v>
      </c>
      <c r="AT292" s="178" t="s">
        <v>74</v>
      </c>
      <c r="AU292" s="178" t="s">
        <v>75</v>
      </c>
      <c r="AY292" s="170" t="s">
        <v>123</v>
      </c>
      <c r="BK292" s="179">
        <f>BK293</f>
        <v>0</v>
      </c>
    </row>
    <row r="293" spans="1:63" ht="22.8" customHeight="1">
      <c r="A293" s="168"/>
      <c r="B293" s="169"/>
      <c r="C293" s="168"/>
      <c r="D293" s="170" t="s">
        <v>74</v>
      </c>
      <c r="E293" s="180" t="s">
        <v>529</v>
      </c>
      <c r="F293" s="180" t="s">
        <v>530</v>
      </c>
      <c r="G293" s="168"/>
      <c r="H293" s="168"/>
      <c r="I293" s="172"/>
      <c r="J293" s="181">
        <f>BK293</f>
        <v>0</v>
      </c>
      <c r="K293" s="168"/>
      <c r="L293" s="169"/>
      <c r="M293" s="174"/>
      <c r="N293" s="175"/>
      <c r="O293" s="175"/>
      <c r="P293" s="176">
        <f>SUM(P294:P299)</f>
        <v>0</v>
      </c>
      <c r="Q293" s="175"/>
      <c r="R293" s="176">
        <f>SUM(R294:R299)</f>
        <v>0</v>
      </c>
      <c r="S293" s="175"/>
      <c r="T293" s="177">
        <f>SUM(T294:T299)</f>
        <v>0</v>
      </c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R293" s="170" t="s">
        <v>85</v>
      </c>
      <c r="AT293" s="178" t="s">
        <v>74</v>
      </c>
      <c r="AU293" s="178" t="s">
        <v>83</v>
      </c>
      <c r="AY293" s="170" t="s">
        <v>123</v>
      </c>
      <c r="BK293" s="179">
        <f>SUM(BK294:BK299)</f>
        <v>0</v>
      </c>
    </row>
    <row r="294" spans="1:65" s="27" customFormat="1" ht="16.5" customHeight="1">
      <c r="A294" s="22"/>
      <c r="B294" s="182"/>
      <c r="C294" s="183" t="s">
        <v>531</v>
      </c>
      <c r="D294" s="183" t="s">
        <v>125</v>
      </c>
      <c r="E294" s="184" t="s">
        <v>532</v>
      </c>
      <c r="F294" s="185" t="s">
        <v>533</v>
      </c>
      <c r="G294" s="186" t="s">
        <v>185</v>
      </c>
      <c r="H294" s="187">
        <v>1</v>
      </c>
      <c r="I294" s="188"/>
      <c r="J294" s="189">
        <f>ROUND(I294*H294,2)</f>
        <v>0</v>
      </c>
      <c r="K294" s="185"/>
      <c r="L294" s="23"/>
      <c r="M294" s="190"/>
      <c r="N294" s="191" t="s">
        <v>40</v>
      </c>
      <c r="O294" s="60"/>
      <c r="P294" s="192">
        <f>O294*H294</f>
        <v>0</v>
      </c>
      <c r="Q294" s="192">
        <v>0</v>
      </c>
      <c r="R294" s="192">
        <f>Q294*H294</f>
        <v>0</v>
      </c>
      <c r="S294" s="192">
        <v>0</v>
      </c>
      <c r="T294" s="193">
        <f>S294*H294</f>
        <v>0</v>
      </c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R294" s="194" t="s">
        <v>273</v>
      </c>
      <c r="AT294" s="194" t="s">
        <v>125</v>
      </c>
      <c r="AU294" s="194" t="s">
        <v>85</v>
      </c>
      <c r="AY294" s="3" t="s">
        <v>123</v>
      </c>
      <c r="BE294" s="195">
        <f>IF(N294="základní",J294,0)</f>
        <v>0</v>
      </c>
      <c r="BF294" s="195">
        <f>IF(N294="snížená",J294,0)</f>
        <v>0</v>
      </c>
      <c r="BG294" s="195">
        <f>IF(N294="zákl. přenesená",J294,0)</f>
        <v>0</v>
      </c>
      <c r="BH294" s="195">
        <f>IF(N294="sníž. přenesená",J294,0)</f>
        <v>0</v>
      </c>
      <c r="BI294" s="195">
        <f>IF(N294="nulová",J294,0)</f>
        <v>0</v>
      </c>
      <c r="BJ294" s="3" t="s">
        <v>83</v>
      </c>
      <c r="BK294" s="195">
        <f>ROUND(I294*H294,2)</f>
        <v>0</v>
      </c>
      <c r="BL294" s="3" t="s">
        <v>273</v>
      </c>
      <c r="BM294" s="194" t="s">
        <v>534</v>
      </c>
    </row>
    <row r="295" spans="1:47" ht="86.55" customHeight="1">
      <c r="A295" s="22"/>
      <c r="B295" s="23"/>
      <c r="C295" s="22"/>
      <c r="D295" s="198" t="s">
        <v>179</v>
      </c>
      <c r="E295" s="22"/>
      <c r="F295" s="206" t="s">
        <v>535</v>
      </c>
      <c r="G295" s="22"/>
      <c r="H295" s="22"/>
      <c r="I295" s="108"/>
      <c r="J295" s="22"/>
      <c r="K295" s="22"/>
      <c r="L295" s="23"/>
      <c r="M295" s="207"/>
      <c r="N295" s="208"/>
      <c r="O295" s="60"/>
      <c r="P295" s="60"/>
      <c r="Q295" s="60"/>
      <c r="R295" s="60"/>
      <c r="S295" s="60"/>
      <c r="T295" s="61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T295" s="3" t="s">
        <v>179</v>
      </c>
      <c r="AU295" s="3" t="s">
        <v>85</v>
      </c>
    </row>
    <row r="296" spans="2:51" s="196" customFormat="1" ht="12.8">
      <c r="B296" s="197"/>
      <c r="D296" s="198" t="s">
        <v>132</v>
      </c>
      <c r="E296" s="199"/>
      <c r="F296" s="200" t="s">
        <v>83</v>
      </c>
      <c r="H296" s="201">
        <v>1</v>
      </c>
      <c r="I296" s="202"/>
      <c r="L296" s="197"/>
      <c r="M296" s="203"/>
      <c r="N296" s="204"/>
      <c r="O296" s="204"/>
      <c r="P296" s="204"/>
      <c r="Q296" s="204"/>
      <c r="R296" s="204"/>
      <c r="S296" s="204"/>
      <c r="T296" s="205"/>
      <c r="AT296" s="199" t="s">
        <v>132</v>
      </c>
      <c r="AU296" s="199" t="s">
        <v>85</v>
      </c>
      <c r="AV296" s="196" t="s">
        <v>85</v>
      </c>
      <c r="AW296" s="196" t="s">
        <v>31</v>
      </c>
      <c r="AX296" s="196" t="s">
        <v>83</v>
      </c>
      <c r="AY296" s="199" t="s">
        <v>123</v>
      </c>
    </row>
    <row r="297" spans="1:65" s="27" customFormat="1" ht="16.5" customHeight="1">
      <c r="A297" s="22"/>
      <c r="B297" s="182"/>
      <c r="C297" s="183" t="s">
        <v>536</v>
      </c>
      <c r="D297" s="183" t="s">
        <v>125</v>
      </c>
      <c r="E297" s="184" t="s">
        <v>537</v>
      </c>
      <c r="F297" s="185" t="s">
        <v>538</v>
      </c>
      <c r="G297" s="186" t="s">
        <v>185</v>
      </c>
      <c r="H297" s="187">
        <v>1</v>
      </c>
      <c r="I297" s="188"/>
      <c r="J297" s="189">
        <f>ROUND(I297*H297,2)</f>
        <v>0</v>
      </c>
      <c r="K297" s="185"/>
      <c r="L297" s="23"/>
      <c r="M297" s="190"/>
      <c r="N297" s="191" t="s">
        <v>40</v>
      </c>
      <c r="O297" s="60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R297" s="194" t="s">
        <v>273</v>
      </c>
      <c r="AT297" s="194" t="s">
        <v>125</v>
      </c>
      <c r="AU297" s="194" t="s">
        <v>85</v>
      </c>
      <c r="AY297" s="3" t="s">
        <v>123</v>
      </c>
      <c r="BE297" s="195">
        <f>IF(N297="základní",J297,0)</f>
        <v>0</v>
      </c>
      <c r="BF297" s="195">
        <f>IF(N297="snížená",J297,0)</f>
        <v>0</v>
      </c>
      <c r="BG297" s="195">
        <f>IF(N297="zákl. přenesená",J297,0)</f>
        <v>0</v>
      </c>
      <c r="BH297" s="195">
        <f>IF(N297="sníž. přenesená",J297,0)</f>
        <v>0</v>
      </c>
      <c r="BI297" s="195">
        <f>IF(N297="nulová",J297,0)</f>
        <v>0</v>
      </c>
      <c r="BJ297" s="3" t="s">
        <v>83</v>
      </c>
      <c r="BK297" s="195">
        <f>ROUND(I297*H297,2)</f>
        <v>0</v>
      </c>
      <c r="BL297" s="3" t="s">
        <v>273</v>
      </c>
      <c r="BM297" s="194" t="s">
        <v>539</v>
      </c>
    </row>
    <row r="298" spans="1:47" ht="97" customHeight="1">
      <c r="A298" s="22"/>
      <c r="B298" s="23"/>
      <c r="C298" s="22"/>
      <c r="D298" s="198" t="s">
        <v>179</v>
      </c>
      <c r="E298" s="22"/>
      <c r="F298" s="206" t="s">
        <v>540</v>
      </c>
      <c r="G298" s="22"/>
      <c r="H298" s="22"/>
      <c r="I298" s="108"/>
      <c r="J298" s="22"/>
      <c r="K298" s="22"/>
      <c r="L298" s="23"/>
      <c r="M298" s="207"/>
      <c r="N298" s="208"/>
      <c r="O298" s="60"/>
      <c r="P298" s="60"/>
      <c r="Q298" s="60"/>
      <c r="R298" s="60"/>
      <c r="S298" s="60"/>
      <c r="T298" s="61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T298" s="3" t="s">
        <v>179</v>
      </c>
      <c r="AU298" s="3" t="s">
        <v>85</v>
      </c>
    </row>
    <row r="299" spans="2:51" s="196" customFormat="1" ht="12.8">
      <c r="B299" s="197"/>
      <c r="D299" s="198" t="s">
        <v>132</v>
      </c>
      <c r="E299" s="199"/>
      <c r="F299" s="200" t="s">
        <v>83</v>
      </c>
      <c r="H299" s="201">
        <v>1</v>
      </c>
      <c r="I299" s="202"/>
      <c r="L299" s="197"/>
      <c r="M299" s="209"/>
      <c r="N299" s="210"/>
      <c r="O299" s="210"/>
      <c r="P299" s="210"/>
      <c r="Q299" s="210"/>
      <c r="R299" s="210"/>
      <c r="S299" s="210"/>
      <c r="T299" s="211"/>
      <c r="AT299" s="199" t="s">
        <v>132</v>
      </c>
      <c r="AU299" s="199" t="s">
        <v>85</v>
      </c>
      <c r="AV299" s="196" t="s">
        <v>85</v>
      </c>
      <c r="AW299" s="196" t="s">
        <v>31</v>
      </c>
      <c r="AX299" s="196" t="s">
        <v>83</v>
      </c>
      <c r="AY299" s="199" t="s">
        <v>123</v>
      </c>
    </row>
    <row r="300" spans="1:31" s="27" customFormat="1" ht="6.95" customHeight="1">
      <c r="A300" s="22"/>
      <c r="B300" s="44"/>
      <c r="C300" s="45"/>
      <c r="D300" s="45"/>
      <c r="E300" s="45"/>
      <c r="F300" s="45"/>
      <c r="G300" s="45"/>
      <c r="H300" s="45"/>
      <c r="I300" s="137"/>
      <c r="J300" s="45"/>
      <c r="K300" s="45"/>
      <c r="L300" s="23"/>
      <c r="M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</sheetData>
  <autoFilter ref="C125:K299"/>
  <mergeCells count="9">
    <mergeCell ref="L2:V2"/>
    <mergeCell ref="E7:H7"/>
    <mergeCell ref="E9:H9"/>
    <mergeCell ref="E18:H18"/>
    <mergeCell ref="E27:H27"/>
    <mergeCell ref="E85:H85"/>
    <mergeCell ref="E87:H87"/>
    <mergeCell ref="E116:H116"/>
    <mergeCell ref="E118:H118"/>
  </mergeCell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50">
      <selection activeCell="A1" sqref="A1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57421875" style="0" customWidth="1"/>
    <col min="9" max="9" width="20.140625" style="104" customWidth="1"/>
    <col min="10" max="11" width="20.140625" style="0" customWidth="1"/>
    <col min="12" max="12" width="9.28125" style="0" customWidth="1"/>
    <col min="13" max="21" width="9.1406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8.57421875" style="0" customWidth="1"/>
    <col min="44" max="65" width="9.140625" style="0" hidden="1" customWidth="1"/>
    <col min="66" max="1025" width="8.57421875" style="0" customWidth="1"/>
  </cols>
  <sheetData>
    <row r="1" ht="12"/>
    <row r="2" spans="12:46" ht="36.95" customHeight="1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94</v>
      </c>
    </row>
    <row r="3" spans="2:46" ht="6.95" customHeight="1">
      <c r="B3" s="4"/>
      <c r="C3" s="5"/>
      <c r="D3" s="5"/>
      <c r="E3" s="5"/>
      <c r="F3" s="5"/>
      <c r="G3" s="5"/>
      <c r="H3" s="5"/>
      <c r="I3" s="105"/>
      <c r="J3" s="5"/>
      <c r="K3" s="5"/>
      <c r="L3" s="6"/>
      <c r="AT3" s="3" t="s">
        <v>85</v>
      </c>
    </row>
    <row r="4" spans="2:46" ht="24.95" customHeight="1">
      <c r="B4" s="6"/>
      <c r="D4" s="7" t="s">
        <v>98</v>
      </c>
      <c r="L4" s="6"/>
      <c r="M4" s="106" t="s">
        <v>9</v>
      </c>
      <c r="AT4" s="3" t="s">
        <v>2</v>
      </c>
    </row>
    <row r="5" spans="2:12" ht="6.95" customHeight="1">
      <c r="B5" s="6"/>
      <c r="L5" s="6"/>
    </row>
    <row r="6" spans="2:12" ht="12" customHeight="1">
      <c r="B6" s="6"/>
      <c r="D6" s="15" t="s">
        <v>15</v>
      </c>
      <c r="L6" s="6"/>
    </row>
    <row r="7" spans="2:12" ht="25.5" customHeight="1">
      <c r="B7" s="6"/>
      <c r="E7" s="107" t="str">
        <f>'Rekapitulace stavby'!K6</f>
        <v>PD - Technická a dopravní  infrastruktura pro 36 RD Ježník III - nádrž A</v>
      </c>
      <c r="F7" s="107"/>
      <c r="G7" s="107"/>
      <c r="H7" s="107"/>
      <c r="L7" s="6"/>
    </row>
    <row r="8" spans="1:31" s="27" customFormat="1" ht="12" customHeight="1">
      <c r="A8" s="22"/>
      <c r="B8" s="23"/>
      <c r="C8" s="22"/>
      <c r="D8" s="15" t="s">
        <v>99</v>
      </c>
      <c r="E8" s="22"/>
      <c r="F8" s="22"/>
      <c r="G8" s="22"/>
      <c r="H8" s="22"/>
      <c r="I8" s="108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7" customFormat="1" ht="16.5" customHeight="1">
      <c r="A9" s="22"/>
      <c r="B9" s="23"/>
      <c r="C9" s="22"/>
      <c r="D9" s="22"/>
      <c r="E9" s="53" t="s">
        <v>541</v>
      </c>
      <c r="F9" s="53"/>
      <c r="G9" s="53"/>
      <c r="H9" s="53"/>
      <c r="I9" s="108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7" customFormat="1" ht="12.8">
      <c r="A10" s="22"/>
      <c r="B10" s="23"/>
      <c r="C10" s="22"/>
      <c r="D10" s="22"/>
      <c r="E10" s="22"/>
      <c r="F10" s="22"/>
      <c r="G10" s="22"/>
      <c r="H10" s="22"/>
      <c r="I10" s="108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" customHeight="1">
      <c r="A11" s="22"/>
      <c r="B11" s="23"/>
      <c r="C11" s="22"/>
      <c r="D11" s="15" t="s">
        <v>17</v>
      </c>
      <c r="E11" s="22"/>
      <c r="F11" s="16"/>
      <c r="G11" s="22"/>
      <c r="H11" s="22"/>
      <c r="I11" s="109" t="s">
        <v>18</v>
      </c>
      <c r="J11" s="16"/>
      <c r="K11" s="22"/>
      <c r="L11" s="39"/>
      <c r="M11" s="27"/>
      <c r="N11" s="27"/>
      <c r="O11" s="27"/>
      <c r="P11" s="27"/>
      <c r="Q11" s="27"/>
      <c r="R11" s="2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" customHeight="1">
      <c r="A12" s="22"/>
      <c r="B12" s="23"/>
      <c r="C12" s="22"/>
      <c r="D12" s="15" t="s">
        <v>19</v>
      </c>
      <c r="E12" s="22"/>
      <c r="F12" s="16" t="s">
        <v>20</v>
      </c>
      <c r="G12" s="22"/>
      <c r="H12" s="22"/>
      <c r="I12" s="109" t="s">
        <v>21</v>
      </c>
      <c r="J12" s="110" t="str">
        <f>'Rekapitulace stavby'!AN8</f>
        <v>24. 4. 2020</v>
      </c>
      <c r="K12" s="22"/>
      <c r="L12" s="39"/>
      <c r="M12" s="27"/>
      <c r="N12" s="27"/>
      <c r="O12" s="27"/>
      <c r="P12" s="27"/>
      <c r="Q12" s="27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0.8" customHeight="1">
      <c r="A13" s="22"/>
      <c r="B13" s="23"/>
      <c r="C13" s="22"/>
      <c r="D13" s="22"/>
      <c r="E13" s="22"/>
      <c r="F13" s="22"/>
      <c r="G13" s="22"/>
      <c r="H13" s="22"/>
      <c r="I13" s="108"/>
      <c r="J13" s="22"/>
      <c r="K13" s="22"/>
      <c r="L13" s="39"/>
      <c r="M13" s="27"/>
      <c r="N13" s="27"/>
      <c r="O13" s="27"/>
      <c r="P13" s="27"/>
      <c r="Q13" s="27"/>
      <c r="R13" s="2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" customHeight="1">
      <c r="A14" s="22"/>
      <c r="B14" s="23"/>
      <c r="C14" s="22"/>
      <c r="D14" s="15" t="s">
        <v>23</v>
      </c>
      <c r="E14" s="22"/>
      <c r="F14" s="22"/>
      <c r="G14" s="22"/>
      <c r="H14" s="22"/>
      <c r="I14" s="109" t="s">
        <v>24</v>
      </c>
      <c r="J14" s="16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customHeight="1">
      <c r="A15" s="22"/>
      <c r="B15" s="23"/>
      <c r="C15" s="22"/>
      <c r="D15" s="22"/>
      <c r="E15" s="16" t="s">
        <v>25</v>
      </c>
      <c r="F15" s="22"/>
      <c r="G15" s="22"/>
      <c r="H15" s="22"/>
      <c r="I15" s="109" t="s">
        <v>26</v>
      </c>
      <c r="J15" s="16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6.95" customHeight="1">
      <c r="A16" s="22"/>
      <c r="B16" s="23"/>
      <c r="C16" s="22"/>
      <c r="D16" s="22"/>
      <c r="E16" s="22"/>
      <c r="F16" s="22"/>
      <c r="G16" s="22"/>
      <c r="H16" s="22"/>
      <c r="I16" s="108"/>
      <c r="J16" s="22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" customHeight="1">
      <c r="A17" s="22"/>
      <c r="B17" s="23"/>
      <c r="C17" s="22"/>
      <c r="D17" s="15" t="s">
        <v>27</v>
      </c>
      <c r="E17" s="22"/>
      <c r="F17" s="22"/>
      <c r="G17" s="22"/>
      <c r="H17" s="22"/>
      <c r="I17" s="109" t="s">
        <v>24</v>
      </c>
      <c r="J17" s="17" t="str">
        <f>'Rekapitulace stavby'!AN13</f>
        <v>Vyplň údaj</v>
      </c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8" customHeight="1">
      <c r="A18" s="22"/>
      <c r="B18" s="23"/>
      <c r="C18" s="22"/>
      <c r="D18" s="22"/>
      <c r="E18" s="111" t="str">
        <f>'Rekapitulace stavby'!E14</f>
        <v>Vyplň údaj</v>
      </c>
      <c r="F18" s="111"/>
      <c r="G18" s="111"/>
      <c r="H18" s="111"/>
      <c r="I18" s="109" t="s">
        <v>26</v>
      </c>
      <c r="J18" s="17" t="str">
        <f>'Rekapitulace stavby'!AN14</f>
        <v>Vyplň údaj</v>
      </c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6.95" customHeight="1">
      <c r="A19" s="22"/>
      <c r="B19" s="23"/>
      <c r="C19" s="22"/>
      <c r="D19" s="22"/>
      <c r="E19" s="22"/>
      <c r="F19" s="22"/>
      <c r="G19" s="22"/>
      <c r="H19" s="22"/>
      <c r="I19" s="108"/>
      <c r="J19" s="22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2" customHeight="1">
      <c r="A20" s="22"/>
      <c r="B20" s="23"/>
      <c r="C20" s="22"/>
      <c r="D20" s="15" t="s">
        <v>29</v>
      </c>
      <c r="E20" s="22"/>
      <c r="F20" s="22"/>
      <c r="G20" s="22"/>
      <c r="H20" s="22"/>
      <c r="I20" s="109" t="s">
        <v>24</v>
      </c>
      <c r="J20" s="16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8" customHeight="1">
      <c r="A21" s="22"/>
      <c r="B21" s="23"/>
      <c r="C21" s="22"/>
      <c r="D21" s="22"/>
      <c r="E21" s="16" t="s">
        <v>30</v>
      </c>
      <c r="F21" s="22"/>
      <c r="G21" s="22"/>
      <c r="H21" s="22"/>
      <c r="I21" s="109" t="s">
        <v>26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6.95" customHeight="1">
      <c r="A22" s="22"/>
      <c r="B22" s="23"/>
      <c r="C22" s="22"/>
      <c r="D22" s="22"/>
      <c r="E22" s="22"/>
      <c r="F22" s="22"/>
      <c r="G22" s="22"/>
      <c r="H22" s="22"/>
      <c r="I22" s="108"/>
      <c r="J22" s="22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2" customHeight="1">
      <c r="A23" s="22"/>
      <c r="B23" s="23"/>
      <c r="C23" s="22"/>
      <c r="D23" s="15" t="s">
        <v>32</v>
      </c>
      <c r="E23" s="22"/>
      <c r="F23" s="22"/>
      <c r="G23" s="22"/>
      <c r="H23" s="22"/>
      <c r="I23" s="109" t="s">
        <v>24</v>
      </c>
      <c r="J23" s="16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8" customHeight="1">
      <c r="A24" s="22"/>
      <c r="B24" s="23"/>
      <c r="C24" s="22"/>
      <c r="D24" s="22"/>
      <c r="E24" s="16" t="s">
        <v>33</v>
      </c>
      <c r="F24" s="22"/>
      <c r="G24" s="22"/>
      <c r="H24" s="22"/>
      <c r="I24" s="109" t="s">
        <v>26</v>
      </c>
      <c r="J24" s="16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6.95" customHeight="1">
      <c r="A25" s="22"/>
      <c r="B25" s="23"/>
      <c r="C25" s="22"/>
      <c r="D25" s="22"/>
      <c r="E25" s="22"/>
      <c r="F25" s="22"/>
      <c r="G25" s="22"/>
      <c r="H25" s="22"/>
      <c r="I25" s="108"/>
      <c r="J25" s="22"/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" customHeight="1">
      <c r="A26" s="22"/>
      <c r="B26" s="23"/>
      <c r="C26" s="22"/>
      <c r="D26" s="15" t="s">
        <v>34</v>
      </c>
      <c r="E26" s="22"/>
      <c r="F26" s="22"/>
      <c r="G26" s="22"/>
      <c r="H26" s="22"/>
      <c r="I26" s="108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116" customFormat="1" ht="16.5" customHeight="1">
      <c r="A27" s="112"/>
      <c r="B27" s="113"/>
      <c r="C27" s="112"/>
      <c r="D27" s="112"/>
      <c r="E27" s="20"/>
      <c r="F27" s="20"/>
      <c r="G27" s="20"/>
      <c r="H27" s="20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7" customFormat="1" ht="6.95" customHeight="1">
      <c r="A28" s="22"/>
      <c r="B28" s="23"/>
      <c r="C28" s="22"/>
      <c r="D28" s="22"/>
      <c r="E28" s="22"/>
      <c r="F28" s="22"/>
      <c r="G28" s="22"/>
      <c r="H28" s="22"/>
      <c r="I28" s="108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6.95" customHeight="1">
      <c r="A29" s="22"/>
      <c r="B29" s="23"/>
      <c r="C29" s="22"/>
      <c r="D29" s="72"/>
      <c r="E29" s="72"/>
      <c r="F29" s="72"/>
      <c r="G29" s="72"/>
      <c r="H29" s="72"/>
      <c r="I29" s="117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25.5" customHeight="1">
      <c r="A30" s="22"/>
      <c r="B30" s="23"/>
      <c r="C30" s="22"/>
      <c r="D30" s="118" t="s">
        <v>35</v>
      </c>
      <c r="E30" s="22"/>
      <c r="F30" s="22"/>
      <c r="G30" s="22"/>
      <c r="H30" s="22"/>
      <c r="I30" s="108"/>
      <c r="J30" s="119">
        <f>ROUND(J119,2)</f>
        <v>0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6.95" customHeight="1">
      <c r="A31" s="22"/>
      <c r="B31" s="23"/>
      <c r="C31" s="22"/>
      <c r="D31" s="72"/>
      <c r="E31" s="72"/>
      <c r="F31" s="72"/>
      <c r="G31" s="72"/>
      <c r="H31" s="72"/>
      <c r="I31" s="117"/>
      <c r="J31" s="72"/>
      <c r="K31" s="7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14.4" customHeight="1">
      <c r="A32" s="22"/>
      <c r="B32" s="23"/>
      <c r="C32" s="22"/>
      <c r="D32" s="22"/>
      <c r="E32" s="22"/>
      <c r="F32" s="120" t="s">
        <v>37</v>
      </c>
      <c r="G32" s="22"/>
      <c r="H32" s="22"/>
      <c r="I32" s="121" t="s">
        <v>36</v>
      </c>
      <c r="J32" s="120" t="s">
        <v>38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4.4" customHeight="1">
      <c r="A33" s="22"/>
      <c r="B33" s="23"/>
      <c r="C33" s="22"/>
      <c r="D33" s="122" t="s">
        <v>39</v>
      </c>
      <c r="E33" s="15" t="s">
        <v>40</v>
      </c>
      <c r="F33" s="123">
        <f>ROUND((SUM(BE119:BE172)),2)</f>
        <v>0</v>
      </c>
      <c r="G33" s="22"/>
      <c r="H33" s="22"/>
      <c r="I33" s="124">
        <v>0.21</v>
      </c>
      <c r="J33" s="123">
        <f>ROUND(((SUM(BE119:BE172))*I33),2)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4.4" customHeight="1">
      <c r="A34" s="22"/>
      <c r="B34" s="23"/>
      <c r="C34" s="22"/>
      <c r="D34" s="22"/>
      <c r="E34" s="15" t="s">
        <v>41</v>
      </c>
      <c r="F34" s="123">
        <f>ROUND((SUM(BF119:BF172)),2)</f>
        <v>0</v>
      </c>
      <c r="G34" s="22"/>
      <c r="H34" s="22"/>
      <c r="I34" s="124">
        <v>0.15</v>
      </c>
      <c r="J34" s="123">
        <f>ROUND(((SUM(BF119:BF172))*I34),2)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4.4" customHeight="1" hidden="1">
      <c r="A35" s="22"/>
      <c r="B35" s="23"/>
      <c r="C35" s="22"/>
      <c r="D35" s="22"/>
      <c r="E35" s="15" t="s">
        <v>42</v>
      </c>
      <c r="F35" s="123">
        <f>ROUND((SUM(BG119:BG172)),2)</f>
        <v>0</v>
      </c>
      <c r="G35" s="22"/>
      <c r="H35" s="22"/>
      <c r="I35" s="124">
        <v>0.21</v>
      </c>
      <c r="J35" s="123">
        <f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4.4" customHeight="1" hidden="1">
      <c r="A36" s="22"/>
      <c r="B36" s="23"/>
      <c r="C36" s="22"/>
      <c r="D36" s="22"/>
      <c r="E36" s="15" t="s">
        <v>43</v>
      </c>
      <c r="F36" s="123">
        <f>ROUND((SUM(BH119:BH172)),2)</f>
        <v>0</v>
      </c>
      <c r="G36" s="22"/>
      <c r="H36" s="22"/>
      <c r="I36" s="124">
        <v>0.15</v>
      </c>
      <c r="J36" s="123">
        <f>0</f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4.4" customHeight="1" hidden="1">
      <c r="A37" s="22"/>
      <c r="B37" s="23"/>
      <c r="C37" s="22"/>
      <c r="D37" s="22"/>
      <c r="E37" s="15" t="s">
        <v>44</v>
      </c>
      <c r="F37" s="123">
        <f>ROUND((SUM(BI119:BI172)),2)</f>
        <v>0</v>
      </c>
      <c r="G37" s="22"/>
      <c r="H37" s="22"/>
      <c r="I37" s="124">
        <v>0</v>
      </c>
      <c r="J37" s="123">
        <f>0</f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6.95" customHeight="1">
      <c r="A38" s="22"/>
      <c r="B38" s="23"/>
      <c r="C38" s="22"/>
      <c r="D38" s="22"/>
      <c r="E38" s="22"/>
      <c r="F38" s="22"/>
      <c r="G38" s="22"/>
      <c r="H38" s="22"/>
      <c r="I38" s="108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25.5" customHeight="1">
      <c r="A39" s="22"/>
      <c r="B39" s="23"/>
      <c r="C39" s="125"/>
      <c r="D39" s="126" t="s">
        <v>45</v>
      </c>
      <c r="E39" s="63"/>
      <c r="F39" s="63"/>
      <c r="G39" s="127" t="s">
        <v>46</v>
      </c>
      <c r="H39" s="128" t="s">
        <v>47</v>
      </c>
      <c r="I39" s="129"/>
      <c r="J39" s="130">
        <f>SUM(J30:J37)</f>
        <v>0</v>
      </c>
      <c r="K39" s="131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4.4" customHeight="1">
      <c r="A40" s="22"/>
      <c r="B40" s="23"/>
      <c r="C40" s="22"/>
      <c r="D40" s="22"/>
      <c r="E40" s="22"/>
      <c r="F40" s="22"/>
      <c r="G40" s="22"/>
      <c r="H40" s="22"/>
      <c r="I40" s="108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27" customFormat="1" ht="14.4" customHeight="1">
      <c r="B50" s="39"/>
      <c r="D50" s="40" t="s">
        <v>48</v>
      </c>
      <c r="E50" s="41"/>
      <c r="F50" s="41"/>
      <c r="G50" s="40" t="s">
        <v>49</v>
      </c>
      <c r="H50" s="41"/>
      <c r="I50" s="132"/>
      <c r="J50" s="41"/>
      <c r="K50" s="41"/>
      <c r="L50" s="39"/>
    </row>
    <row r="51" spans="2:12" ht="12.8">
      <c r="B51" s="6"/>
      <c r="L51" s="6"/>
    </row>
    <row r="52" spans="2:12" ht="12.8">
      <c r="B52" s="6"/>
      <c r="L52" s="6"/>
    </row>
    <row r="53" spans="2:12" ht="12.8">
      <c r="B53" s="6"/>
      <c r="L53" s="6"/>
    </row>
    <row r="54" spans="2:12" ht="12.8">
      <c r="B54" s="6"/>
      <c r="L54" s="6"/>
    </row>
    <row r="55" spans="2:12" ht="12.8">
      <c r="B55" s="6"/>
      <c r="L55" s="6"/>
    </row>
    <row r="56" spans="2:12" ht="12.8">
      <c r="B56" s="6"/>
      <c r="L56" s="6"/>
    </row>
    <row r="57" spans="2:12" ht="12.8">
      <c r="B57" s="6"/>
      <c r="L57" s="6"/>
    </row>
    <row r="58" spans="2:12" ht="12.8">
      <c r="B58" s="6"/>
      <c r="L58" s="6"/>
    </row>
    <row r="59" spans="2:12" ht="12.8">
      <c r="B59" s="6"/>
      <c r="L59" s="6"/>
    </row>
    <row r="60" spans="2:12" ht="12.8">
      <c r="B60" s="6"/>
      <c r="L60" s="6"/>
    </row>
    <row r="61" spans="1:31" s="27" customFormat="1" ht="12.8">
      <c r="A61" s="22"/>
      <c r="B61" s="23"/>
      <c r="C61" s="22"/>
      <c r="D61" s="42" t="s">
        <v>50</v>
      </c>
      <c r="E61" s="25"/>
      <c r="F61" s="133" t="s">
        <v>51</v>
      </c>
      <c r="G61" s="42" t="s">
        <v>50</v>
      </c>
      <c r="H61" s="25"/>
      <c r="I61" s="134"/>
      <c r="J61" s="135" t="s">
        <v>51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2:12" ht="12.8">
      <c r="B62" s="6"/>
      <c r="L62" s="6"/>
    </row>
    <row r="63" spans="2:12" ht="12.8">
      <c r="B63" s="6"/>
      <c r="L63" s="6"/>
    </row>
    <row r="64" spans="2:12" ht="12.8">
      <c r="B64" s="6"/>
      <c r="L64" s="6"/>
    </row>
    <row r="65" spans="1:31" s="27" customFormat="1" ht="12.8">
      <c r="A65" s="22"/>
      <c r="B65" s="23"/>
      <c r="C65" s="22"/>
      <c r="D65" s="40" t="s">
        <v>52</v>
      </c>
      <c r="E65" s="43"/>
      <c r="F65" s="43"/>
      <c r="G65" s="40" t="s">
        <v>53</v>
      </c>
      <c r="H65" s="43"/>
      <c r="I65" s="136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2:12" ht="12.8">
      <c r="B66" s="6"/>
      <c r="L66" s="6"/>
    </row>
    <row r="67" spans="2:12" ht="12.8">
      <c r="B67" s="6"/>
      <c r="L67" s="6"/>
    </row>
    <row r="68" spans="2:12" ht="12.8">
      <c r="B68" s="6"/>
      <c r="L68" s="6"/>
    </row>
    <row r="69" spans="2:12" ht="12.8">
      <c r="B69" s="6"/>
      <c r="L69" s="6"/>
    </row>
    <row r="70" spans="2:12" ht="12.8">
      <c r="B70" s="6"/>
      <c r="L70" s="6"/>
    </row>
    <row r="71" spans="2:12" ht="12.8">
      <c r="B71" s="6"/>
      <c r="L71" s="6"/>
    </row>
    <row r="72" spans="2:12" ht="12.8">
      <c r="B72" s="6"/>
      <c r="L72" s="6"/>
    </row>
    <row r="73" spans="2:12" ht="12.8">
      <c r="B73" s="6"/>
      <c r="L73" s="6"/>
    </row>
    <row r="74" spans="2:12" ht="12.8">
      <c r="B74" s="6"/>
      <c r="L74" s="6"/>
    </row>
    <row r="75" spans="2:12" ht="12.8">
      <c r="B75" s="6"/>
      <c r="L75" s="6"/>
    </row>
    <row r="76" spans="1:31" s="27" customFormat="1" ht="12.8">
      <c r="A76" s="22"/>
      <c r="B76" s="23"/>
      <c r="C76" s="22"/>
      <c r="D76" s="42" t="s">
        <v>50</v>
      </c>
      <c r="E76" s="25"/>
      <c r="F76" s="133" t="s">
        <v>51</v>
      </c>
      <c r="G76" s="42" t="s">
        <v>50</v>
      </c>
      <c r="H76" s="25"/>
      <c r="I76" s="134"/>
      <c r="J76" s="135" t="s">
        <v>51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ht="14.4" customHeight="1">
      <c r="A77" s="22"/>
      <c r="B77" s="44"/>
      <c r="C77" s="45"/>
      <c r="D77" s="45"/>
      <c r="E77" s="45"/>
      <c r="F77" s="45"/>
      <c r="G77" s="45"/>
      <c r="H77" s="45"/>
      <c r="I77" s="137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ht="12.8"/>
    <row r="81" spans="1:31" s="27" customFormat="1" ht="6.95" customHeight="1">
      <c r="A81" s="22"/>
      <c r="B81" s="46"/>
      <c r="C81" s="47"/>
      <c r="D81" s="47"/>
      <c r="E81" s="47"/>
      <c r="F81" s="47"/>
      <c r="G81" s="47"/>
      <c r="H81" s="47"/>
      <c r="I81" s="138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24.95" customHeight="1">
      <c r="A82" s="22"/>
      <c r="B82" s="23"/>
      <c r="C82" s="7" t="s">
        <v>101</v>
      </c>
      <c r="D82" s="22"/>
      <c r="E82" s="22"/>
      <c r="F82" s="22"/>
      <c r="G82" s="22"/>
      <c r="H82" s="22"/>
      <c r="I82" s="108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6.95" customHeight="1">
      <c r="A83" s="22"/>
      <c r="B83" s="23"/>
      <c r="C83" s="22"/>
      <c r="D83" s="22"/>
      <c r="E83" s="22"/>
      <c r="F83" s="22"/>
      <c r="G83" s="22"/>
      <c r="H83" s="22"/>
      <c r="I83" s="108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ht="12" customHeight="1">
      <c r="A84" s="22"/>
      <c r="B84" s="23"/>
      <c r="C84" s="15" t="s">
        <v>15</v>
      </c>
      <c r="D84" s="22"/>
      <c r="E84" s="22"/>
      <c r="F84" s="22"/>
      <c r="G84" s="22"/>
      <c r="H84" s="22"/>
      <c r="I84" s="108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ht="25.5" customHeight="1">
      <c r="A85" s="22"/>
      <c r="B85" s="23"/>
      <c r="C85" s="22"/>
      <c r="D85" s="22"/>
      <c r="E85" s="107" t="str">
        <f>E7</f>
        <v>PD - Technická a dopravní  infrastruktura pro 36 RD Ježník III - nádrž A</v>
      </c>
      <c r="F85" s="107"/>
      <c r="G85" s="107"/>
      <c r="H85" s="107"/>
      <c r="I85" s="108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ht="12" customHeight="1">
      <c r="A86" s="22"/>
      <c r="B86" s="23"/>
      <c r="C86" s="15" t="s">
        <v>99</v>
      </c>
      <c r="D86" s="22"/>
      <c r="E86" s="22"/>
      <c r="F86" s="22"/>
      <c r="G86" s="22"/>
      <c r="H86" s="22"/>
      <c r="I86" s="108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ht="16.5" customHeight="1">
      <c r="A87" s="22"/>
      <c r="B87" s="23"/>
      <c r="C87" s="22"/>
      <c r="D87" s="22"/>
      <c r="E87" s="53" t="str">
        <f>E9</f>
        <v>045972_04 - 04_Úpravy toku</v>
      </c>
      <c r="F87" s="53"/>
      <c r="G87" s="53"/>
      <c r="H87" s="53"/>
      <c r="I87" s="108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ht="6.95" customHeight="1">
      <c r="A88" s="22"/>
      <c r="B88" s="23"/>
      <c r="C88" s="22"/>
      <c r="D88" s="22"/>
      <c r="E88" s="22"/>
      <c r="F88" s="22"/>
      <c r="G88" s="22"/>
      <c r="H88" s="22"/>
      <c r="I88" s="108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ht="12" customHeight="1">
      <c r="A89" s="22"/>
      <c r="B89" s="23"/>
      <c r="C89" s="15" t="s">
        <v>19</v>
      </c>
      <c r="D89" s="22"/>
      <c r="E89" s="22"/>
      <c r="F89" s="16" t="str">
        <f>F12</f>
        <v>Krnov</v>
      </c>
      <c r="G89" s="22"/>
      <c r="H89" s="22"/>
      <c r="I89" s="109" t="s">
        <v>21</v>
      </c>
      <c r="J89" s="110" t="str">
        <f>IF(J12="","",J12)</f>
        <v>24. 4. 2020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ht="6.95" customHeight="1">
      <c r="A90" s="22"/>
      <c r="B90" s="23"/>
      <c r="C90" s="22"/>
      <c r="D90" s="22"/>
      <c r="E90" s="22"/>
      <c r="F90" s="22"/>
      <c r="G90" s="22"/>
      <c r="H90" s="22"/>
      <c r="I90" s="108"/>
      <c r="J90" s="22"/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ht="27.9" customHeight="1">
      <c r="A91" s="22"/>
      <c r="B91" s="23"/>
      <c r="C91" s="15" t="s">
        <v>23</v>
      </c>
      <c r="D91" s="22"/>
      <c r="E91" s="22"/>
      <c r="F91" s="16" t="str">
        <f>E15</f>
        <v>Město Krnov</v>
      </c>
      <c r="G91" s="22"/>
      <c r="H91" s="22"/>
      <c r="I91" s="109" t="s">
        <v>29</v>
      </c>
      <c r="J91" s="139" t="str">
        <f>E21</f>
        <v>Lesprojekt Krnov, s.r.o.</v>
      </c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27.9" customHeight="1">
      <c r="A92" s="22"/>
      <c r="B92" s="23"/>
      <c r="C92" s="15" t="s">
        <v>27</v>
      </c>
      <c r="D92" s="22"/>
      <c r="E92" s="22"/>
      <c r="F92" s="16" t="str">
        <f>IF(E18="","",E18)</f>
        <v>Vyplň údaj</v>
      </c>
      <c r="G92" s="22"/>
      <c r="H92" s="22"/>
      <c r="I92" s="109" t="s">
        <v>32</v>
      </c>
      <c r="J92" s="139" t="str">
        <f>E24</f>
        <v>Ing. Vlasta Horáková</v>
      </c>
      <c r="K92" s="22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ht="10.3" customHeight="1">
      <c r="A93" s="22"/>
      <c r="B93" s="23"/>
      <c r="C93" s="22"/>
      <c r="D93" s="22"/>
      <c r="E93" s="22"/>
      <c r="F93" s="22"/>
      <c r="G93" s="22"/>
      <c r="H93" s="22"/>
      <c r="I93" s="108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ht="29.3" customHeight="1">
      <c r="A94" s="22"/>
      <c r="B94" s="23"/>
      <c r="C94" s="140" t="s">
        <v>102</v>
      </c>
      <c r="D94" s="125"/>
      <c r="E94" s="125"/>
      <c r="F94" s="125"/>
      <c r="G94" s="125"/>
      <c r="H94" s="125"/>
      <c r="I94" s="141"/>
      <c r="J94" s="142" t="s">
        <v>103</v>
      </c>
      <c r="K94" s="125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ht="10.3" customHeight="1">
      <c r="A95" s="22"/>
      <c r="B95" s="23"/>
      <c r="C95" s="22"/>
      <c r="D95" s="22"/>
      <c r="E95" s="22"/>
      <c r="F95" s="22"/>
      <c r="G95" s="22"/>
      <c r="H95" s="22"/>
      <c r="I95" s="108"/>
      <c r="J95" s="22"/>
      <c r="K95" s="22"/>
      <c r="L95" s="39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47" ht="22.8" customHeight="1">
      <c r="A96" s="22"/>
      <c r="B96" s="23"/>
      <c r="C96" s="143" t="s">
        <v>104</v>
      </c>
      <c r="D96" s="22"/>
      <c r="E96" s="22"/>
      <c r="F96" s="22"/>
      <c r="G96" s="22"/>
      <c r="H96" s="22"/>
      <c r="I96" s="108"/>
      <c r="J96" s="119">
        <f>J119</f>
        <v>0</v>
      </c>
      <c r="K96" s="22"/>
      <c r="L96" s="39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U96" s="3" t="s">
        <v>105</v>
      </c>
    </row>
    <row r="97" spans="2:12" s="144" customFormat="1" ht="24.95" customHeight="1">
      <c r="B97" s="145"/>
      <c r="D97" s="146" t="s">
        <v>106</v>
      </c>
      <c r="E97" s="147"/>
      <c r="F97" s="147"/>
      <c r="G97" s="147"/>
      <c r="H97" s="147"/>
      <c r="I97" s="148"/>
      <c r="J97" s="149">
        <f>J120</f>
        <v>0</v>
      </c>
      <c r="L97" s="145"/>
    </row>
    <row r="98" spans="2:12" s="150" customFormat="1" ht="19.95" customHeight="1">
      <c r="B98" s="151"/>
      <c r="D98" s="152" t="s">
        <v>107</v>
      </c>
      <c r="E98" s="153"/>
      <c r="F98" s="153"/>
      <c r="G98" s="153"/>
      <c r="H98" s="153"/>
      <c r="I98" s="154"/>
      <c r="J98" s="155">
        <f>J121</f>
        <v>0</v>
      </c>
      <c r="L98" s="151"/>
    </row>
    <row r="99" spans="2:12" s="150" customFormat="1" ht="19.95" customHeight="1">
      <c r="B99" s="151"/>
      <c r="D99" s="152" t="s">
        <v>195</v>
      </c>
      <c r="E99" s="153"/>
      <c r="F99" s="153"/>
      <c r="G99" s="153"/>
      <c r="H99" s="153"/>
      <c r="I99" s="154"/>
      <c r="J99" s="155">
        <f>J156</f>
        <v>0</v>
      </c>
      <c r="L99" s="151"/>
    </row>
    <row r="100" spans="1:31" s="27" customFormat="1" ht="21.85" customHeight="1">
      <c r="A100" s="22"/>
      <c r="B100" s="23"/>
      <c r="C100" s="22"/>
      <c r="D100" s="22"/>
      <c r="E100" s="22"/>
      <c r="F100" s="22"/>
      <c r="G100" s="22"/>
      <c r="H100" s="22"/>
      <c r="I100" s="108"/>
      <c r="J100" s="22"/>
      <c r="K100" s="22"/>
      <c r="L100" s="39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ht="6.95" customHeight="1">
      <c r="A101" s="22"/>
      <c r="B101" s="44"/>
      <c r="C101" s="45"/>
      <c r="D101" s="45"/>
      <c r="E101" s="45"/>
      <c r="F101" s="45"/>
      <c r="G101" s="45"/>
      <c r="H101" s="45"/>
      <c r="I101" s="137"/>
      <c r="J101" s="45"/>
      <c r="K101" s="45"/>
      <c r="L101" s="39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ht="12.8"/>
    <row r="105" spans="1:31" s="27" customFormat="1" ht="6.95" customHeight="1">
      <c r="A105" s="22"/>
      <c r="B105" s="46"/>
      <c r="C105" s="47"/>
      <c r="D105" s="47"/>
      <c r="E105" s="47"/>
      <c r="F105" s="47"/>
      <c r="G105" s="47"/>
      <c r="H105" s="47"/>
      <c r="I105" s="138"/>
      <c r="J105" s="47"/>
      <c r="K105" s="47"/>
      <c r="L105" s="39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ht="24.95" customHeight="1">
      <c r="A106" s="22"/>
      <c r="B106" s="23"/>
      <c r="C106" s="7" t="s">
        <v>108</v>
      </c>
      <c r="D106" s="22"/>
      <c r="E106" s="22"/>
      <c r="F106" s="22"/>
      <c r="G106" s="22"/>
      <c r="H106" s="22"/>
      <c r="I106" s="108"/>
      <c r="J106" s="22"/>
      <c r="K106" s="22"/>
      <c r="L106" s="39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ht="6.95" customHeight="1">
      <c r="A107" s="22"/>
      <c r="B107" s="23"/>
      <c r="C107" s="22"/>
      <c r="D107" s="22"/>
      <c r="E107" s="22"/>
      <c r="F107" s="22"/>
      <c r="G107" s="22"/>
      <c r="H107" s="22"/>
      <c r="I107" s="108"/>
      <c r="J107" s="22"/>
      <c r="K107" s="22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ht="12" customHeight="1">
      <c r="A108" s="22"/>
      <c r="B108" s="23"/>
      <c r="C108" s="15" t="s">
        <v>15</v>
      </c>
      <c r="D108" s="22"/>
      <c r="E108" s="22"/>
      <c r="F108" s="22"/>
      <c r="G108" s="22"/>
      <c r="H108" s="22"/>
      <c r="I108" s="108"/>
      <c r="J108" s="22"/>
      <c r="K108" s="22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ht="25.5" customHeight="1">
      <c r="A109" s="22"/>
      <c r="B109" s="23"/>
      <c r="C109" s="22"/>
      <c r="D109" s="22"/>
      <c r="E109" s="107" t="str">
        <f>E7</f>
        <v>PD - Technická a dopravní  infrastruktura pro 36 RD Ježník III - nádrž A</v>
      </c>
      <c r="F109" s="107"/>
      <c r="G109" s="107"/>
      <c r="H109" s="107"/>
      <c r="I109" s="108"/>
      <c r="J109" s="22"/>
      <c r="K109" s="22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ht="12" customHeight="1">
      <c r="A110" s="22"/>
      <c r="B110" s="23"/>
      <c r="C110" s="15" t="s">
        <v>99</v>
      </c>
      <c r="D110" s="22"/>
      <c r="E110" s="22"/>
      <c r="F110" s="22"/>
      <c r="G110" s="22"/>
      <c r="H110" s="22"/>
      <c r="I110" s="108"/>
      <c r="J110" s="22"/>
      <c r="K110" s="22"/>
      <c r="L110" s="39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ht="16.5" customHeight="1">
      <c r="A111" s="22"/>
      <c r="B111" s="23"/>
      <c r="C111" s="22"/>
      <c r="D111" s="22"/>
      <c r="E111" s="53" t="str">
        <f>E9</f>
        <v>045972_04 - 04_Úpravy toku</v>
      </c>
      <c r="F111" s="53"/>
      <c r="G111" s="53"/>
      <c r="H111" s="53"/>
      <c r="I111" s="108"/>
      <c r="J111" s="22"/>
      <c r="K111" s="22"/>
      <c r="L111" s="39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ht="6.95" customHeight="1">
      <c r="A112" s="22"/>
      <c r="B112" s="23"/>
      <c r="C112" s="22"/>
      <c r="D112" s="22"/>
      <c r="E112" s="22"/>
      <c r="F112" s="22"/>
      <c r="G112" s="22"/>
      <c r="H112" s="22"/>
      <c r="I112" s="108"/>
      <c r="J112" s="22"/>
      <c r="K112" s="22"/>
      <c r="L112" s="39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ht="12" customHeight="1">
      <c r="A113" s="22"/>
      <c r="B113" s="23"/>
      <c r="C113" s="15" t="s">
        <v>19</v>
      </c>
      <c r="D113" s="22"/>
      <c r="E113" s="22"/>
      <c r="F113" s="16" t="str">
        <f>F12</f>
        <v>Krnov</v>
      </c>
      <c r="G113" s="22"/>
      <c r="H113" s="22"/>
      <c r="I113" s="109" t="s">
        <v>21</v>
      </c>
      <c r="J113" s="110" t="str">
        <f>IF(J12="","",J12)</f>
        <v>24. 4. 2020</v>
      </c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ht="6.95" customHeight="1">
      <c r="A114" s="22"/>
      <c r="B114" s="23"/>
      <c r="C114" s="22"/>
      <c r="D114" s="22"/>
      <c r="E114" s="22"/>
      <c r="F114" s="22"/>
      <c r="G114" s="22"/>
      <c r="H114" s="22"/>
      <c r="I114" s="108"/>
      <c r="J114" s="22"/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ht="27.9" customHeight="1">
      <c r="A115" s="22"/>
      <c r="B115" s="23"/>
      <c r="C115" s="15" t="s">
        <v>23</v>
      </c>
      <c r="D115" s="22"/>
      <c r="E115" s="22"/>
      <c r="F115" s="16" t="str">
        <f>E15</f>
        <v>Město Krnov</v>
      </c>
      <c r="G115" s="22"/>
      <c r="H115" s="22"/>
      <c r="I115" s="109" t="s">
        <v>29</v>
      </c>
      <c r="J115" s="139" t="str">
        <f>E21</f>
        <v>Lesprojekt Krnov, s.r.o.</v>
      </c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ht="27.9" customHeight="1">
      <c r="A116" s="22"/>
      <c r="B116" s="23"/>
      <c r="C116" s="15" t="s">
        <v>27</v>
      </c>
      <c r="D116" s="22"/>
      <c r="E116" s="22"/>
      <c r="F116" s="16" t="str">
        <f>IF(E18="","",E18)</f>
        <v>Vyplň údaj</v>
      </c>
      <c r="G116" s="22"/>
      <c r="H116" s="22"/>
      <c r="I116" s="109" t="s">
        <v>32</v>
      </c>
      <c r="J116" s="139" t="str">
        <f>E24</f>
        <v>Ing. Vlasta Horáková</v>
      </c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ht="10.3" customHeight="1">
      <c r="A117" s="22"/>
      <c r="B117" s="23"/>
      <c r="C117" s="22"/>
      <c r="D117" s="22"/>
      <c r="E117" s="22"/>
      <c r="F117" s="22"/>
      <c r="G117" s="22"/>
      <c r="H117" s="22"/>
      <c r="I117" s="108"/>
      <c r="J117" s="22"/>
      <c r="K117" s="22"/>
      <c r="L117" s="39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s="163" customFormat="1" ht="29.3" customHeight="1">
      <c r="A118" s="156"/>
      <c r="B118" s="157"/>
      <c r="C118" s="158" t="s">
        <v>109</v>
      </c>
      <c r="D118" s="159" t="s">
        <v>60</v>
      </c>
      <c r="E118" s="159" t="s">
        <v>56</v>
      </c>
      <c r="F118" s="159" t="s">
        <v>57</v>
      </c>
      <c r="G118" s="159" t="s">
        <v>110</v>
      </c>
      <c r="H118" s="159" t="s">
        <v>111</v>
      </c>
      <c r="I118" s="160" t="s">
        <v>112</v>
      </c>
      <c r="J118" s="159" t="s">
        <v>103</v>
      </c>
      <c r="K118" s="161" t="s">
        <v>113</v>
      </c>
      <c r="L118" s="162"/>
      <c r="M118" s="68"/>
      <c r="N118" s="69" t="s">
        <v>39</v>
      </c>
      <c r="O118" s="69" t="s">
        <v>114</v>
      </c>
      <c r="P118" s="69" t="s">
        <v>115</v>
      </c>
      <c r="Q118" s="69" t="s">
        <v>116</v>
      </c>
      <c r="R118" s="69" t="s">
        <v>117</v>
      </c>
      <c r="S118" s="69" t="s">
        <v>118</v>
      </c>
      <c r="T118" s="70" t="s">
        <v>119</v>
      </c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63" s="27" customFormat="1" ht="22.8" customHeight="1">
      <c r="A119" s="22"/>
      <c r="B119" s="23"/>
      <c r="C119" s="76" t="s">
        <v>120</v>
      </c>
      <c r="D119" s="22"/>
      <c r="E119" s="22"/>
      <c r="F119" s="22"/>
      <c r="G119" s="22"/>
      <c r="H119" s="22"/>
      <c r="I119" s="108"/>
      <c r="J119" s="164">
        <f>BK119</f>
        <v>0</v>
      </c>
      <c r="K119" s="22"/>
      <c r="L119" s="23"/>
      <c r="M119" s="71"/>
      <c r="N119" s="58"/>
      <c r="O119" s="72"/>
      <c r="P119" s="165">
        <f>P120</f>
        <v>0</v>
      </c>
      <c r="Q119" s="72"/>
      <c r="R119" s="165">
        <f>R120</f>
        <v>48.9108048</v>
      </c>
      <c r="S119" s="72"/>
      <c r="T119" s="166">
        <f>T120</f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T119" s="3" t="s">
        <v>74</v>
      </c>
      <c r="AU119" s="3" t="s">
        <v>105</v>
      </c>
      <c r="BK119" s="167">
        <f>BK120</f>
        <v>0</v>
      </c>
    </row>
    <row r="120" spans="2:63" s="168" customFormat="1" ht="25.9" customHeight="1">
      <c r="B120" s="169"/>
      <c r="D120" s="170" t="s">
        <v>74</v>
      </c>
      <c r="E120" s="171" t="s">
        <v>121</v>
      </c>
      <c r="F120" s="171" t="s">
        <v>122</v>
      </c>
      <c r="I120" s="172"/>
      <c r="J120" s="173">
        <f>BK120</f>
        <v>0</v>
      </c>
      <c r="L120" s="169"/>
      <c r="M120" s="174"/>
      <c r="N120" s="175"/>
      <c r="O120" s="175"/>
      <c r="P120" s="176">
        <f>P121+P156</f>
        <v>0</v>
      </c>
      <c r="Q120" s="175"/>
      <c r="R120" s="176">
        <f>R121+R156</f>
        <v>48.9108048</v>
      </c>
      <c r="S120" s="175"/>
      <c r="T120" s="177">
        <f>T121+T156</f>
        <v>0</v>
      </c>
      <c r="AR120" s="170" t="s">
        <v>83</v>
      </c>
      <c r="AT120" s="178" t="s">
        <v>74</v>
      </c>
      <c r="AU120" s="178" t="s">
        <v>75</v>
      </c>
      <c r="AY120" s="170" t="s">
        <v>123</v>
      </c>
      <c r="BK120" s="179">
        <f>BK121+BK156</f>
        <v>0</v>
      </c>
    </row>
    <row r="121" spans="1:63" ht="22.8" customHeight="1">
      <c r="A121" s="168"/>
      <c r="B121" s="169"/>
      <c r="C121" s="168"/>
      <c r="D121" s="170" t="s">
        <v>74</v>
      </c>
      <c r="E121" s="180" t="s">
        <v>83</v>
      </c>
      <c r="F121" s="180" t="s">
        <v>124</v>
      </c>
      <c r="G121" s="168"/>
      <c r="H121" s="168"/>
      <c r="I121" s="172"/>
      <c r="J121" s="181">
        <f>BK121</f>
        <v>0</v>
      </c>
      <c r="K121" s="168"/>
      <c r="L121" s="169"/>
      <c r="M121" s="174"/>
      <c r="N121" s="175"/>
      <c r="O121" s="175"/>
      <c r="P121" s="176">
        <f>SUM(P122:P155)</f>
        <v>0</v>
      </c>
      <c r="Q121" s="175"/>
      <c r="R121" s="176">
        <f>SUM(R122:R155)</f>
        <v>0</v>
      </c>
      <c r="S121" s="175"/>
      <c r="T121" s="177">
        <f>SUM(T122:T155)</f>
        <v>0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R121" s="170" t="s">
        <v>83</v>
      </c>
      <c r="AT121" s="178" t="s">
        <v>74</v>
      </c>
      <c r="AU121" s="178" t="s">
        <v>83</v>
      </c>
      <c r="AY121" s="170" t="s">
        <v>123</v>
      </c>
      <c r="BK121" s="179">
        <f>SUM(BK122:BK155)</f>
        <v>0</v>
      </c>
    </row>
    <row r="122" spans="1:65" s="27" customFormat="1" ht="36" customHeight="1">
      <c r="A122" s="22"/>
      <c r="B122" s="182"/>
      <c r="C122" s="183" t="s">
        <v>83</v>
      </c>
      <c r="D122" s="183" t="s">
        <v>125</v>
      </c>
      <c r="E122" s="184" t="s">
        <v>542</v>
      </c>
      <c r="F122" s="185" t="s">
        <v>543</v>
      </c>
      <c r="G122" s="186" t="s">
        <v>199</v>
      </c>
      <c r="H122" s="187">
        <v>27.58</v>
      </c>
      <c r="I122" s="188"/>
      <c r="J122" s="189">
        <f>ROUND(I122*H122,2)</f>
        <v>0</v>
      </c>
      <c r="K122" s="185" t="s">
        <v>129</v>
      </c>
      <c r="L122" s="23"/>
      <c r="M122" s="190"/>
      <c r="N122" s="191" t="s">
        <v>40</v>
      </c>
      <c r="O122" s="60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94" t="s">
        <v>130</v>
      </c>
      <c r="AT122" s="194" t="s">
        <v>125</v>
      </c>
      <c r="AU122" s="194" t="s">
        <v>85</v>
      </c>
      <c r="AY122" s="3" t="s">
        <v>123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3" t="s">
        <v>83</v>
      </c>
      <c r="BK122" s="195">
        <f>ROUND(I122*H122,2)</f>
        <v>0</v>
      </c>
      <c r="BL122" s="3" t="s">
        <v>130</v>
      </c>
      <c r="BM122" s="194" t="s">
        <v>544</v>
      </c>
    </row>
    <row r="123" spans="2:51" s="212" customFormat="1" ht="12.8">
      <c r="B123" s="213"/>
      <c r="D123" s="198" t="s">
        <v>132</v>
      </c>
      <c r="E123" s="214"/>
      <c r="F123" s="215" t="s">
        <v>545</v>
      </c>
      <c r="H123" s="214"/>
      <c r="I123" s="216"/>
      <c r="L123" s="213"/>
      <c r="M123" s="217"/>
      <c r="N123" s="218"/>
      <c r="O123" s="218"/>
      <c r="P123" s="218"/>
      <c r="Q123" s="218"/>
      <c r="R123" s="218"/>
      <c r="S123" s="218"/>
      <c r="T123" s="219"/>
      <c r="AT123" s="214" t="s">
        <v>132</v>
      </c>
      <c r="AU123" s="214" t="s">
        <v>85</v>
      </c>
      <c r="AV123" s="212" t="s">
        <v>83</v>
      </c>
      <c r="AW123" s="212" t="s">
        <v>31</v>
      </c>
      <c r="AX123" s="212" t="s">
        <v>75</v>
      </c>
      <c r="AY123" s="214" t="s">
        <v>123</v>
      </c>
    </row>
    <row r="124" spans="2:51" s="196" customFormat="1" ht="12.8">
      <c r="B124" s="197"/>
      <c r="D124" s="198" t="s">
        <v>132</v>
      </c>
      <c r="E124" s="199"/>
      <c r="F124" s="200" t="s">
        <v>546</v>
      </c>
      <c r="H124" s="201">
        <v>20.95</v>
      </c>
      <c r="I124" s="202"/>
      <c r="L124" s="197"/>
      <c r="M124" s="203"/>
      <c r="N124" s="204"/>
      <c r="O124" s="204"/>
      <c r="P124" s="204"/>
      <c r="Q124" s="204"/>
      <c r="R124" s="204"/>
      <c r="S124" s="204"/>
      <c r="T124" s="205"/>
      <c r="AT124" s="199" t="s">
        <v>132</v>
      </c>
      <c r="AU124" s="199" t="s">
        <v>85</v>
      </c>
      <c r="AV124" s="196" t="s">
        <v>85</v>
      </c>
      <c r="AW124" s="196" t="s">
        <v>31</v>
      </c>
      <c r="AX124" s="196" t="s">
        <v>75</v>
      </c>
      <c r="AY124" s="199" t="s">
        <v>123</v>
      </c>
    </row>
    <row r="125" spans="2:51" s="212" customFormat="1" ht="12.8">
      <c r="B125" s="213"/>
      <c r="D125" s="198" t="s">
        <v>132</v>
      </c>
      <c r="E125" s="214"/>
      <c r="F125" s="215" t="s">
        <v>547</v>
      </c>
      <c r="H125" s="214"/>
      <c r="I125" s="216"/>
      <c r="L125" s="213"/>
      <c r="M125" s="217"/>
      <c r="N125" s="218"/>
      <c r="O125" s="218"/>
      <c r="P125" s="218"/>
      <c r="Q125" s="218"/>
      <c r="R125" s="218"/>
      <c r="S125" s="218"/>
      <c r="T125" s="219"/>
      <c r="AT125" s="214" t="s">
        <v>132</v>
      </c>
      <c r="AU125" s="214" t="s">
        <v>85</v>
      </c>
      <c r="AV125" s="212" t="s">
        <v>83</v>
      </c>
      <c r="AW125" s="212" t="s">
        <v>31</v>
      </c>
      <c r="AX125" s="212" t="s">
        <v>75</v>
      </c>
      <c r="AY125" s="214" t="s">
        <v>123</v>
      </c>
    </row>
    <row r="126" spans="2:51" s="196" customFormat="1" ht="12.8">
      <c r="B126" s="197"/>
      <c r="D126" s="198" t="s">
        <v>132</v>
      </c>
      <c r="E126" s="199"/>
      <c r="F126" s="200" t="s">
        <v>548</v>
      </c>
      <c r="H126" s="201">
        <v>6.63</v>
      </c>
      <c r="I126" s="202"/>
      <c r="L126" s="197"/>
      <c r="M126" s="203"/>
      <c r="N126" s="204"/>
      <c r="O126" s="204"/>
      <c r="P126" s="204"/>
      <c r="Q126" s="204"/>
      <c r="R126" s="204"/>
      <c r="S126" s="204"/>
      <c r="T126" s="205"/>
      <c r="AT126" s="199" t="s">
        <v>132</v>
      </c>
      <c r="AU126" s="199" t="s">
        <v>85</v>
      </c>
      <c r="AV126" s="196" t="s">
        <v>85</v>
      </c>
      <c r="AW126" s="196" t="s">
        <v>31</v>
      </c>
      <c r="AX126" s="196" t="s">
        <v>75</v>
      </c>
      <c r="AY126" s="199" t="s">
        <v>123</v>
      </c>
    </row>
    <row r="127" spans="2:51" s="220" customFormat="1" ht="12.8">
      <c r="B127" s="221"/>
      <c r="D127" s="198" t="s">
        <v>132</v>
      </c>
      <c r="E127" s="222"/>
      <c r="F127" s="223" t="s">
        <v>236</v>
      </c>
      <c r="H127" s="224">
        <v>27.58</v>
      </c>
      <c r="I127" s="225"/>
      <c r="L127" s="221"/>
      <c r="M127" s="226"/>
      <c r="N127" s="227"/>
      <c r="O127" s="227"/>
      <c r="P127" s="227"/>
      <c r="Q127" s="227"/>
      <c r="R127" s="227"/>
      <c r="S127" s="227"/>
      <c r="T127" s="228"/>
      <c r="AT127" s="222" t="s">
        <v>132</v>
      </c>
      <c r="AU127" s="222" t="s">
        <v>85</v>
      </c>
      <c r="AV127" s="220" t="s">
        <v>130</v>
      </c>
      <c r="AW127" s="220" t="s">
        <v>31</v>
      </c>
      <c r="AX127" s="220" t="s">
        <v>83</v>
      </c>
      <c r="AY127" s="222" t="s">
        <v>123</v>
      </c>
    </row>
    <row r="128" spans="1:65" s="27" customFormat="1" ht="36" customHeight="1">
      <c r="A128" s="22"/>
      <c r="B128" s="182"/>
      <c r="C128" s="183" t="s">
        <v>85</v>
      </c>
      <c r="D128" s="183" t="s">
        <v>125</v>
      </c>
      <c r="E128" s="184" t="s">
        <v>213</v>
      </c>
      <c r="F128" s="185" t="s">
        <v>214</v>
      </c>
      <c r="G128" s="186" t="s">
        <v>199</v>
      </c>
      <c r="H128" s="187">
        <v>3.044</v>
      </c>
      <c r="I128" s="188"/>
      <c r="J128" s="189">
        <f>ROUND(I128*H128,2)</f>
        <v>0</v>
      </c>
      <c r="K128" s="185" t="s">
        <v>129</v>
      </c>
      <c r="L128" s="23"/>
      <c r="M128" s="190"/>
      <c r="N128" s="191" t="s">
        <v>40</v>
      </c>
      <c r="O128" s="60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94" t="s">
        <v>130</v>
      </c>
      <c r="AT128" s="194" t="s">
        <v>125</v>
      </c>
      <c r="AU128" s="194" t="s">
        <v>85</v>
      </c>
      <c r="AY128" s="3" t="s">
        <v>123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3" t="s">
        <v>83</v>
      </c>
      <c r="BK128" s="195">
        <f>ROUND(I128*H128,2)</f>
        <v>0</v>
      </c>
      <c r="BL128" s="3" t="s">
        <v>130</v>
      </c>
      <c r="BM128" s="194" t="s">
        <v>549</v>
      </c>
    </row>
    <row r="129" spans="2:51" s="212" customFormat="1" ht="12.8">
      <c r="B129" s="213"/>
      <c r="D129" s="198" t="s">
        <v>132</v>
      </c>
      <c r="E129" s="214"/>
      <c r="F129" s="215" t="s">
        <v>545</v>
      </c>
      <c r="H129" s="214"/>
      <c r="I129" s="216"/>
      <c r="L129" s="213"/>
      <c r="M129" s="217"/>
      <c r="N129" s="218"/>
      <c r="O129" s="218"/>
      <c r="P129" s="218"/>
      <c r="Q129" s="218"/>
      <c r="R129" s="218"/>
      <c r="S129" s="218"/>
      <c r="T129" s="219"/>
      <c r="AT129" s="214" t="s">
        <v>132</v>
      </c>
      <c r="AU129" s="214" t="s">
        <v>85</v>
      </c>
      <c r="AV129" s="212" t="s">
        <v>83</v>
      </c>
      <c r="AW129" s="212" t="s">
        <v>31</v>
      </c>
      <c r="AX129" s="212" t="s">
        <v>75</v>
      </c>
      <c r="AY129" s="214" t="s">
        <v>123</v>
      </c>
    </row>
    <row r="130" spans="2:51" s="196" customFormat="1" ht="12.8">
      <c r="B130" s="197"/>
      <c r="D130" s="198" t="s">
        <v>132</v>
      </c>
      <c r="E130" s="199"/>
      <c r="F130" s="200" t="s">
        <v>550</v>
      </c>
      <c r="H130" s="201">
        <v>1.7</v>
      </c>
      <c r="I130" s="202"/>
      <c r="L130" s="197"/>
      <c r="M130" s="203"/>
      <c r="N130" s="204"/>
      <c r="O130" s="204"/>
      <c r="P130" s="204"/>
      <c r="Q130" s="204"/>
      <c r="R130" s="204"/>
      <c r="S130" s="204"/>
      <c r="T130" s="205"/>
      <c r="AT130" s="199" t="s">
        <v>132</v>
      </c>
      <c r="AU130" s="199" t="s">
        <v>85</v>
      </c>
      <c r="AV130" s="196" t="s">
        <v>85</v>
      </c>
      <c r="AW130" s="196" t="s">
        <v>31</v>
      </c>
      <c r="AX130" s="196" t="s">
        <v>75</v>
      </c>
      <c r="AY130" s="199" t="s">
        <v>123</v>
      </c>
    </row>
    <row r="131" spans="2:51" s="212" customFormat="1" ht="12.8">
      <c r="B131" s="213"/>
      <c r="D131" s="198" t="s">
        <v>132</v>
      </c>
      <c r="E131" s="214"/>
      <c r="F131" s="215" t="s">
        <v>551</v>
      </c>
      <c r="H131" s="214"/>
      <c r="I131" s="216"/>
      <c r="L131" s="213"/>
      <c r="M131" s="217"/>
      <c r="N131" s="218"/>
      <c r="O131" s="218"/>
      <c r="P131" s="218"/>
      <c r="Q131" s="218"/>
      <c r="R131" s="218"/>
      <c r="S131" s="218"/>
      <c r="T131" s="219"/>
      <c r="AT131" s="214" t="s">
        <v>132</v>
      </c>
      <c r="AU131" s="214" t="s">
        <v>85</v>
      </c>
      <c r="AV131" s="212" t="s">
        <v>83</v>
      </c>
      <c r="AW131" s="212" t="s">
        <v>31</v>
      </c>
      <c r="AX131" s="212" t="s">
        <v>75</v>
      </c>
      <c r="AY131" s="214" t="s">
        <v>123</v>
      </c>
    </row>
    <row r="132" spans="2:51" s="196" customFormat="1" ht="12.8">
      <c r="B132" s="197"/>
      <c r="D132" s="198" t="s">
        <v>132</v>
      </c>
      <c r="E132" s="199"/>
      <c r="F132" s="200" t="s">
        <v>552</v>
      </c>
      <c r="H132" s="201">
        <v>1.344</v>
      </c>
      <c r="I132" s="202"/>
      <c r="L132" s="197"/>
      <c r="M132" s="203"/>
      <c r="N132" s="204"/>
      <c r="O132" s="204"/>
      <c r="P132" s="204"/>
      <c r="Q132" s="204"/>
      <c r="R132" s="204"/>
      <c r="S132" s="204"/>
      <c r="T132" s="205"/>
      <c r="AT132" s="199" t="s">
        <v>132</v>
      </c>
      <c r="AU132" s="199" t="s">
        <v>85</v>
      </c>
      <c r="AV132" s="196" t="s">
        <v>85</v>
      </c>
      <c r="AW132" s="196" t="s">
        <v>31</v>
      </c>
      <c r="AX132" s="196" t="s">
        <v>75</v>
      </c>
      <c r="AY132" s="199" t="s">
        <v>123</v>
      </c>
    </row>
    <row r="133" spans="2:51" s="220" customFormat="1" ht="12.8">
      <c r="B133" s="221"/>
      <c r="D133" s="198" t="s">
        <v>132</v>
      </c>
      <c r="E133" s="222"/>
      <c r="F133" s="223" t="s">
        <v>236</v>
      </c>
      <c r="H133" s="224">
        <v>3.044</v>
      </c>
      <c r="I133" s="225"/>
      <c r="L133" s="221"/>
      <c r="M133" s="226"/>
      <c r="N133" s="227"/>
      <c r="O133" s="227"/>
      <c r="P133" s="227"/>
      <c r="Q133" s="227"/>
      <c r="R133" s="227"/>
      <c r="S133" s="227"/>
      <c r="T133" s="228"/>
      <c r="AT133" s="222" t="s">
        <v>132</v>
      </c>
      <c r="AU133" s="222" t="s">
        <v>85</v>
      </c>
      <c r="AV133" s="220" t="s">
        <v>130</v>
      </c>
      <c r="AW133" s="220" t="s">
        <v>31</v>
      </c>
      <c r="AX133" s="220" t="s">
        <v>83</v>
      </c>
      <c r="AY133" s="222" t="s">
        <v>123</v>
      </c>
    </row>
    <row r="134" spans="1:65" s="27" customFormat="1" ht="60" customHeight="1">
      <c r="A134" s="22"/>
      <c r="B134" s="182"/>
      <c r="C134" s="183" t="s">
        <v>139</v>
      </c>
      <c r="D134" s="183" t="s">
        <v>125</v>
      </c>
      <c r="E134" s="184" t="s">
        <v>553</v>
      </c>
      <c r="F134" s="185" t="s">
        <v>554</v>
      </c>
      <c r="G134" s="186" t="s">
        <v>199</v>
      </c>
      <c r="H134" s="187">
        <v>0.913</v>
      </c>
      <c r="I134" s="188"/>
      <c r="J134" s="189">
        <f>ROUND(I134*H134,2)</f>
        <v>0</v>
      </c>
      <c r="K134" s="185" t="s">
        <v>129</v>
      </c>
      <c r="L134" s="23"/>
      <c r="M134" s="190"/>
      <c r="N134" s="191" t="s">
        <v>40</v>
      </c>
      <c r="O134" s="60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94" t="s">
        <v>130</v>
      </c>
      <c r="AT134" s="194" t="s">
        <v>125</v>
      </c>
      <c r="AU134" s="194" t="s">
        <v>85</v>
      </c>
      <c r="AY134" s="3" t="s">
        <v>123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3" t="s">
        <v>83</v>
      </c>
      <c r="BK134" s="195">
        <f>ROUND(I134*H134,2)</f>
        <v>0</v>
      </c>
      <c r="BL134" s="3" t="s">
        <v>130</v>
      </c>
      <c r="BM134" s="194" t="s">
        <v>555</v>
      </c>
    </row>
    <row r="135" spans="2:51" s="212" customFormat="1" ht="12.8">
      <c r="B135" s="213"/>
      <c r="D135" s="198" t="s">
        <v>132</v>
      </c>
      <c r="E135" s="214"/>
      <c r="F135" s="215" t="s">
        <v>556</v>
      </c>
      <c r="H135" s="214"/>
      <c r="I135" s="216"/>
      <c r="L135" s="213"/>
      <c r="M135" s="217"/>
      <c r="N135" s="218"/>
      <c r="O135" s="218"/>
      <c r="P135" s="218"/>
      <c r="Q135" s="218"/>
      <c r="R135" s="218"/>
      <c r="S135" s="218"/>
      <c r="T135" s="219"/>
      <c r="AT135" s="214" t="s">
        <v>132</v>
      </c>
      <c r="AU135" s="214" t="s">
        <v>85</v>
      </c>
      <c r="AV135" s="212" t="s">
        <v>83</v>
      </c>
      <c r="AW135" s="212" t="s">
        <v>31</v>
      </c>
      <c r="AX135" s="212" t="s">
        <v>75</v>
      </c>
      <c r="AY135" s="214" t="s">
        <v>123</v>
      </c>
    </row>
    <row r="136" spans="2:51" s="212" customFormat="1" ht="12.8">
      <c r="B136" s="213"/>
      <c r="D136" s="198" t="s">
        <v>132</v>
      </c>
      <c r="E136" s="214"/>
      <c r="F136" s="215" t="s">
        <v>545</v>
      </c>
      <c r="H136" s="214"/>
      <c r="I136" s="216"/>
      <c r="L136" s="213"/>
      <c r="M136" s="217"/>
      <c r="N136" s="218"/>
      <c r="O136" s="218"/>
      <c r="P136" s="218"/>
      <c r="Q136" s="218"/>
      <c r="R136" s="218"/>
      <c r="S136" s="218"/>
      <c r="T136" s="219"/>
      <c r="AT136" s="214" t="s">
        <v>132</v>
      </c>
      <c r="AU136" s="214" t="s">
        <v>85</v>
      </c>
      <c r="AV136" s="212" t="s">
        <v>83</v>
      </c>
      <c r="AW136" s="212" t="s">
        <v>31</v>
      </c>
      <c r="AX136" s="212" t="s">
        <v>75</v>
      </c>
      <c r="AY136" s="214" t="s">
        <v>123</v>
      </c>
    </row>
    <row r="137" spans="2:51" s="196" customFormat="1" ht="12.8">
      <c r="B137" s="197"/>
      <c r="D137" s="198" t="s">
        <v>132</v>
      </c>
      <c r="E137" s="199"/>
      <c r="F137" s="200" t="s">
        <v>557</v>
      </c>
      <c r="H137" s="201">
        <v>0.51</v>
      </c>
      <c r="I137" s="202"/>
      <c r="L137" s="197"/>
      <c r="M137" s="203"/>
      <c r="N137" s="204"/>
      <c r="O137" s="204"/>
      <c r="P137" s="204"/>
      <c r="Q137" s="204"/>
      <c r="R137" s="204"/>
      <c r="S137" s="204"/>
      <c r="T137" s="205"/>
      <c r="AT137" s="199" t="s">
        <v>132</v>
      </c>
      <c r="AU137" s="199" t="s">
        <v>85</v>
      </c>
      <c r="AV137" s="196" t="s">
        <v>85</v>
      </c>
      <c r="AW137" s="196" t="s">
        <v>31</v>
      </c>
      <c r="AX137" s="196" t="s">
        <v>75</v>
      </c>
      <c r="AY137" s="199" t="s">
        <v>123</v>
      </c>
    </row>
    <row r="138" spans="2:51" s="212" customFormat="1" ht="12.8">
      <c r="B138" s="213"/>
      <c r="D138" s="198" t="s">
        <v>132</v>
      </c>
      <c r="E138" s="214"/>
      <c r="F138" s="215" t="s">
        <v>551</v>
      </c>
      <c r="H138" s="214"/>
      <c r="I138" s="216"/>
      <c r="L138" s="213"/>
      <c r="M138" s="217"/>
      <c r="N138" s="218"/>
      <c r="O138" s="218"/>
      <c r="P138" s="218"/>
      <c r="Q138" s="218"/>
      <c r="R138" s="218"/>
      <c r="S138" s="218"/>
      <c r="T138" s="219"/>
      <c r="AT138" s="214" t="s">
        <v>132</v>
      </c>
      <c r="AU138" s="214" t="s">
        <v>85</v>
      </c>
      <c r="AV138" s="212" t="s">
        <v>83</v>
      </c>
      <c r="AW138" s="212" t="s">
        <v>31</v>
      </c>
      <c r="AX138" s="212" t="s">
        <v>75</v>
      </c>
      <c r="AY138" s="214" t="s">
        <v>123</v>
      </c>
    </row>
    <row r="139" spans="2:51" s="196" customFormat="1" ht="12.8">
      <c r="B139" s="197"/>
      <c r="D139" s="198" t="s">
        <v>132</v>
      </c>
      <c r="E139" s="199"/>
      <c r="F139" s="200" t="s">
        <v>558</v>
      </c>
      <c r="H139" s="201">
        <v>0.403</v>
      </c>
      <c r="I139" s="202"/>
      <c r="L139" s="197"/>
      <c r="M139" s="203"/>
      <c r="N139" s="204"/>
      <c r="O139" s="204"/>
      <c r="P139" s="204"/>
      <c r="Q139" s="204"/>
      <c r="R139" s="204"/>
      <c r="S139" s="204"/>
      <c r="T139" s="205"/>
      <c r="AT139" s="199" t="s">
        <v>132</v>
      </c>
      <c r="AU139" s="199" t="s">
        <v>85</v>
      </c>
      <c r="AV139" s="196" t="s">
        <v>85</v>
      </c>
      <c r="AW139" s="196" t="s">
        <v>31</v>
      </c>
      <c r="AX139" s="196" t="s">
        <v>75</v>
      </c>
      <c r="AY139" s="199" t="s">
        <v>123</v>
      </c>
    </row>
    <row r="140" spans="2:51" s="220" customFormat="1" ht="12.8">
      <c r="B140" s="221"/>
      <c r="D140" s="198" t="s">
        <v>132</v>
      </c>
      <c r="E140" s="222"/>
      <c r="F140" s="223" t="s">
        <v>236</v>
      </c>
      <c r="H140" s="224">
        <v>0.913</v>
      </c>
      <c r="I140" s="225"/>
      <c r="L140" s="221"/>
      <c r="M140" s="226"/>
      <c r="N140" s="227"/>
      <c r="O140" s="227"/>
      <c r="P140" s="227"/>
      <c r="Q140" s="227"/>
      <c r="R140" s="227"/>
      <c r="S140" s="227"/>
      <c r="T140" s="228"/>
      <c r="AT140" s="222" t="s">
        <v>132</v>
      </c>
      <c r="AU140" s="222" t="s">
        <v>85</v>
      </c>
      <c r="AV140" s="220" t="s">
        <v>130</v>
      </c>
      <c r="AW140" s="220" t="s">
        <v>31</v>
      </c>
      <c r="AX140" s="220" t="s">
        <v>83</v>
      </c>
      <c r="AY140" s="222" t="s">
        <v>123</v>
      </c>
    </row>
    <row r="141" spans="1:65" s="27" customFormat="1" ht="36" customHeight="1">
      <c r="A141" s="22"/>
      <c r="B141" s="182"/>
      <c r="C141" s="183" t="s">
        <v>130</v>
      </c>
      <c r="D141" s="183" t="s">
        <v>125</v>
      </c>
      <c r="E141" s="184" t="s">
        <v>368</v>
      </c>
      <c r="F141" s="185" t="s">
        <v>369</v>
      </c>
      <c r="G141" s="186" t="s">
        <v>199</v>
      </c>
      <c r="H141" s="187">
        <v>1.6</v>
      </c>
      <c r="I141" s="188"/>
      <c r="J141" s="189">
        <f>ROUND(I141*H141,2)</f>
        <v>0</v>
      </c>
      <c r="K141" s="185" t="s">
        <v>129</v>
      </c>
      <c r="L141" s="23"/>
      <c r="M141" s="190"/>
      <c r="N141" s="191" t="s">
        <v>40</v>
      </c>
      <c r="O141" s="60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94" t="s">
        <v>130</v>
      </c>
      <c r="AT141" s="194" t="s">
        <v>125</v>
      </c>
      <c r="AU141" s="194" t="s">
        <v>85</v>
      </c>
      <c r="AY141" s="3" t="s">
        <v>123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3" t="s">
        <v>83</v>
      </c>
      <c r="BK141" s="195">
        <f>ROUND(I141*H141,2)</f>
        <v>0</v>
      </c>
      <c r="BL141" s="3" t="s">
        <v>130</v>
      </c>
      <c r="BM141" s="194" t="s">
        <v>559</v>
      </c>
    </row>
    <row r="142" spans="2:51" s="212" customFormat="1" ht="12.8">
      <c r="B142" s="213"/>
      <c r="D142" s="198" t="s">
        <v>132</v>
      </c>
      <c r="E142" s="214"/>
      <c r="F142" s="215" t="s">
        <v>545</v>
      </c>
      <c r="H142" s="214"/>
      <c r="I142" s="216"/>
      <c r="L142" s="213"/>
      <c r="M142" s="217"/>
      <c r="N142" s="218"/>
      <c r="O142" s="218"/>
      <c r="P142" s="218"/>
      <c r="Q142" s="218"/>
      <c r="R142" s="218"/>
      <c r="S142" s="218"/>
      <c r="T142" s="219"/>
      <c r="AT142" s="214" t="s">
        <v>132</v>
      </c>
      <c r="AU142" s="214" t="s">
        <v>85</v>
      </c>
      <c r="AV142" s="212" t="s">
        <v>83</v>
      </c>
      <c r="AW142" s="212" t="s">
        <v>31</v>
      </c>
      <c r="AX142" s="212" t="s">
        <v>75</v>
      </c>
      <c r="AY142" s="214" t="s">
        <v>123</v>
      </c>
    </row>
    <row r="143" spans="2:51" s="196" customFormat="1" ht="12.8">
      <c r="B143" s="197"/>
      <c r="D143" s="198" t="s">
        <v>132</v>
      </c>
      <c r="E143" s="199"/>
      <c r="F143" s="200" t="s">
        <v>560</v>
      </c>
      <c r="H143" s="201">
        <v>1.6</v>
      </c>
      <c r="I143" s="202"/>
      <c r="L143" s="197"/>
      <c r="M143" s="203"/>
      <c r="N143" s="204"/>
      <c r="O143" s="204"/>
      <c r="P143" s="204"/>
      <c r="Q143" s="204"/>
      <c r="R143" s="204"/>
      <c r="S143" s="204"/>
      <c r="T143" s="205"/>
      <c r="AT143" s="199" t="s">
        <v>132</v>
      </c>
      <c r="AU143" s="199" t="s">
        <v>85</v>
      </c>
      <c r="AV143" s="196" t="s">
        <v>85</v>
      </c>
      <c r="AW143" s="196" t="s">
        <v>31</v>
      </c>
      <c r="AX143" s="196" t="s">
        <v>83</v>
      </c>
      <c r="AY143" s="199" t="s">
        <v>123</v>
      </c>
    </row>
    <row r="144" spans="1:65" s="27" customFormat="1" ht="36" customHeight="1">
      <c r="A144" s="22"/>
      <c r="B144" s="182"/>
      <c r="C144" s="183" t="s">
        <v>148</v>
      </c>
      <c r="D144" s="183" t="s">
        <v>125</v>
      </c>
      <c r="E144" s="184" t="s">
        <v>561</v>
      </c>
      <c r="F144" s="185" t="s">
        <v>562</v>
      </c>
      <c r="G144" s="186" t="s">
        <v>136</v>
      </c>
      <c r="H144" s="187">
        <v>62.9</v>
      </c>
      <c r="I144" s="188"/>
      <c r="J144" s="189">
        <f>ROUND(I144*H144,2)</f>
        <v>0</v>
      </c>
      <c r="K144" s="185" t="s">
        <v>129</v>
      </c>
      <c r="L144" s="23"/>
      <c r="M144" s="190"/>
      <c r="N144" s="191" t="s">
        <v>40</v>
      </c>
      <c r="O144" s="60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94" t="s">
        <v>130</v>
      </c>
      <c r="AT144" s="194" t="s">
        <v>125</v>
      </c>
      <c r="AU144" s="194" t="s">
        <v>85</v>
      </c>
      <c r="AY144" s="3" t="s">
        <v>123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3" t="s">
        <v>83</v>
      </c>
      <c r="BK144" s="195">
        <f>ROUND(I144*H144,2)</f>
        <v>0</v>
      </c>
      <c r="BL144" s="3" t="s">
        <v>130</v>
      </c>
      <c r="BM144" s="194" t="s">
        <v>563</v>
      </c>
    </row>
    <row r="145" spans="2:51" s="212" customFormat="1" ht="12.8">
      <c r="B145" s="213"/>
      <c r="D145" s="198" t="s">
        <v>132</v>
      </c>
      <c r="E145" s="214"/>
      <c r="F145" s="215" t="s">
        <v>545</v>
      </c>
      <c r="H145" s="214"/>
      <c r="I145" s="216"/>
      <c r="L145" s="213"/>
      <c r="M145" s="217"/>
      <c r="N145" s="218"/>
      <c r="O145" s="218"/>
      <c r="P145" s="218"/>
      <c r="Q145" s="218"/>
      <c r="R145" s="218"/>
      <c r="S145" s="218"/>
      <c r="T145" s="219"/>
      <c r="AT145" s="214" t="s">
        <v>132</v>
      </c>
      <c r="AU145" s="214" t="s">
        <v>85</v>
      </c>
      <c r="AV145" s="212" t="s">
        <v>83</v>
      </c>
      <c r="AW145" s="212" t="s">
        <v>31</v>
      </c>
      <c r="AX145" s="212" t="s">
        <v>75</v>
      </c>
      <c r="AY145" s="214" t="s">
        <v>123</v>
      </c>
    </row>
    <row r="146" spans="2:51" s="196" customFormat="1" ht="12.8">
      <c r="B146" s="197"/>
      <c r="D146" s="198" t="s">
        <v>132</v>
      </c>
      <c r="E146" s="199"/>
      <c r="F146" s="200" t="s">
        <v>564</v>
      </c>
      <c r="H146" s="201">
        <v>54.15</v>
      </c>
      <c r="I146" s="202"/>
      <c r="L146" s="197"/>
      <c r="M146" s="203"/>
      <c r="N146" s="204"/>
      <c r="O146" s="204"/>
      <c r="P146" s="204"/>
      <c r="Q146" s="204"/>
      <c r="R146" s="204"/>
      <c r="S146" s="204"/>
      <c r="T146" s="205"/>
      <c r="AT146" s="199" t="s">
        <v>132</v>
      </c>
      <c r="AU146" s="199" t="s">
        <v>85</v>
      </c>
      <c r="AV146" s="196" t="s">
        <v>85</v>
      </c>
      <c r="AW146" s="196" t="s">
        <v>31</v>
      </c>
      <c r="AX146" s="196" t="s">
        <v>75</v>
      </c>
      <c r="AY146" s="199" t="s">
        <v>123</v>
      </c>
    </row>
    <row r="147" spans="2:51" s="212" customFormat="1" ht="12.8">
      <c r="B147" s="213"/>
      <c r="D147" s="198" t="s">
        <v>132</v>
      </c>
      <c r="E147" s="214"/>
      <c r="F147" s="215" t="s">
        <v>547</v>
      </c>
      <c r="H147" s="214"/>
      <c r="I147" s="216"/>
      <c r="L147" s="213"/>
      <c r="M147" s="217"/>
      <c r="N147" s="218"/>
      <c r="O147" s="218"/>
      <c r="P147" s="218"/>
      <c r="Q147" s="218"/>
      <c r="R147" s="218"/>
      <c r="S147" s="218"/>
      <c r="T147" s="219"/>
      <c r="AT147" s="214" t="s">
        <v>132</v>
      </c>
      <c r="AU147" s="214" t="s">
        <v>85</v>
      </c>
      <c r="AV147" s="212" t="s">
        <v>83</v>
      </c>
      <c r="AW147" s="212" t="s">
        <v>31</v>
      </c>
      <c r="AX147" s="212" t="s">
        <v>75</v>
      </c>
      <c r="AY147" s="214" t="s">
        <v>123</v>
      </c>
    </row>
    <row r="148" spans="2:51" s="196" customFormat="1" ht="12.8">
      <c r="B148" s="197"/>
      <c r="D148" s="198" t="s">
        <v>132</v>
      </c>
      <c r="E148" s="199"/>
      <c r="F148" s="200" t="s">
        <v>565</v>
      </c>
      <c r="H148" s="201">
        <v>8.75</v>
      </c>
      <c r="I148" s="202"/>
      <c r="L148" s="197"/>
      <c r="M148" s="203"/>
      <c r="N148" s="204"/>
      <c r="O148" s="204"/>
      <c r="P148" s="204"/>
      <c r="Q148" s="204"/>
      <c r="R148" s="204"/>
      <c r="S148" s="204"/>
      <c r="T148" s="205"/>
      <c r="AT148" s="199" t="s">
        <v>132</v>
      </c>
      <c r="AU148" s="199" t="s">
        <v>85</v>
      </c>
      <c r="AV148" s="196" t="s">
        <v>85</v>
      </c>
      <c r="AW148" s="196" t="s">
        <v>31</v>
      </c>
      <c r="AX148" s="196" t="s">
        <v>75</v>
      </c>
      <c r="AY148" s="199" t="s">
        <v>123</v>
      </c>
    </row>
    <row r="149" spans="2:51" s="220" customFormat="1" ht="12.8">
      <c r="B149" s="221"/>
      <c r="D149" s="198" t="s">
        <v>132</v>
      </c>
      <c r="E149" s="222"/>
      <c r="F149" s="223" t="s">
        <v>236</v>
      </c>
      <c r="H149" s="224">
        <v>62.9</v>
      </c>
      <c r="I149" s="225"/>
      <c r="L149" s="221"/>
      <c r="M149" s="226"/>
      <c r="N149" s="227"/>
      <c r="O149" s="227"/>
      <c r="P149" s="227"/>
      <c r="Q149" s="227"/>
      <c r="R149" s="227"/>
      <c r="S149" s="227"/>
      <c r="T149" s="228"/>
      <c r="AT149" s="222" t="s">
        <v>132</v>
      </c>
      <c r="AU149" s="222" t="s">
        <v>85</v>
      </c>
      <c r="AV149" s="220" t="s">
        <v>130</v>
      </c>
      <c r="AW149" s="220" t="s">
        <v>31</v>
      </c>
      <c r="AX149" s="220" t="s">
        <v>83</v>
      </c>
      <c r="AY149" s="222" t="s">
        <v>123</v>
      </c>
    </row>
    <row r="150" spans="1:65" s="27" customFormat="1" ht="36" customHeight="1">
      <c r="A150" s="22"/>
      <c r="B150" s="182"/>
      <c r="C150" s="183" t="s">
        <v>152</v>
      </c>
      <c r="D150" s="183" t="s">
        <v>125</v>
      </c>
      <c r="E150" s="184" t="s">
        <v>282</v>
      </c>
      <c r="F150" s="185" t="s">
        <v>283</v>
      </c>
      <c r="G150" s="186" t="s">
        <v>136</v>
      </c>
      <c r="H150" s="187">
        <v>10.75</v>
      </c>
      <c r="I150" s="188"/>
      <c r="J150" s="189">
        <f>ROUND(I150*H150,2)</f>
        <v>0</v>
      </c>
      <c r="K150" s="185" t="s">
        <v>129</v>
      </c>
      <c r="L150" s="23"/>
      <c r="M150" s="190"/>
      <c r="N150" s="191" t="s">
        <v>40</v>
      </c>
      <c r="O150" s="60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94" t="s">
        <v>130</v>
      </c>
      <c r="AT150" s="194" t="s">
        <v>125</v>
      </c>
      <c r="AU150" s="194" t="s">
        <v>85</v>
      </c>
      <c r="AY150" s="3" t="s">
        <v>123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3" t="s">
        <v>83</v>
      </c>
      <c r="BK150" s="195">
        <f>ROUND(I150*H150,2)</f>
        <v>0</v>
      </c>
      <c r="BL150" s="3" t="s">
        <v>130</v>
      </c>
      <c r="BM150" s="194" t="s">
        <v>566</v>
      </c>
    </row>
    <row r="151" spans="2:51" s="212" customFormat="1" ht="12.8">
      <c r="B151" s="213"/>
      <c r="D151" s="198" t="s">
        <v>132</v>
      </c>
      <c r="E151" s="214"/>
      <c r="F151" s="215" t="s">
        <v>545</v>
      </c>
      <c r="H151" s="214"/>
      <c r="I151" s="216"/>
      <c r="L151" s="213"/>
      <c r="M151" s="217"/>
      <c r="N151" s="218"/>
      <c r="O151" s="218"/>
      <c r="P151" s="218"/>
      <c r="Q151" s="218"/>
      <c r="R151" s="218"/>
      <c r="S151" s="218"/>
      <c r="T151" s="219"/>
      <c r="AT151" s="214" t="s">
        <v>132</v>
      </c>
      <c r="AU151" s="214" t="s">
        <v>85</v>
      </c>
      <c r="AV151" s="212" t="s">
        <v>83</v>
      </c>
      <c r="AW151" s="212" t="s">
        <v>31</v>
      </c>
      <c r="AX151" s="212" t="s">
        <v>75</v>
      </c>
      <c r="AY151" s="214" t="s">
        <v>123</v>
      </c>
    </row>
    <row r="152" spans="2:51" s="196" customFormat="1" ht="12.8">
      <c r="B152" s="197"/>
      <c r="D152" s="198" t="s">
        <v>132</v>
      </c>
      <c r="E152" s="199"/>
      <c r="F152" s="200" t="s">
        <v>567</v>
      </c>
      <c r="H152" s="201">
        <v>7</v>
      </c>
      <c r="I152" s="202"/>
      <c r="L152" s="197"/>
      <c r="M152" s="203"/>
      <c r="N152" s="204"/>
      <c r="O152" s="204"/>
      <c r="P152" s="204"/>
      <c r="Q152" s="204"/>
      <c r="R152" s="204"/>
      <c r="S152" s="204"/>
      <c r="T152" s="205"/>
      <c r="AT152" s="199" t="s">
        <v>132</v>
      </c>
      <c r="AU152" s="199" t="s">
        <v>85</v>
      </c>
      <c r="AV152" s="196" t="s">
        <v>85</v>
      </c>
      <c r="AW152" s="196" t="s">
        <v>31</v>
      </c>
      <c r="AX152" s="196" t="s">
        <v>75</v>
      </c>
      <c r="AY152" s="199" t="s">
        <v>123</v>
      </c>
    </row>
    <row r="153" spans="2:51" s="212" customFormat="1" ht="12.8">
      <c r="B153" s="213"/>
      <c r="D153" s="198" t="s">
        <v>132</v>
      </c>
      <c r="E153" s="214"/>
      <c r="F153" s="215" t="s">
        <v>547</v>
      </c>
      <c r="H153" s="214"/>
      <c r="I153" s="216"/>
      <c r="L153" s="213"/>
      <c r="M153" s="217"/>
      <c r="N153" s="218"/>
      <c r="O153" s="218"/>
      <c r="P153" s="218"/>
      <c r="Q153" s="218"/>
      <c r="R153" s="218"/>
      <c r="S153" s="218"/>
      <c r="T153" s="219"/>
      <c r="AT153" s="214" t="s">
        <v>132</v>
      </c>
      <c r="AU153" s="214" t="s">
        <v>85</v>
      </c>
      <c r="AV153" s="212" t="s">
        <v>83</v>
      </c>
      <c r="AW153" s="212" t="s">
        <v>31</v>
      </c>
      <c r="AX153" s="212" t="s">
        <v>75</v>
      </c>
      <c r="AY153" s="214" t="s">
        <v>123</v>
      </c>
    </row>
    <row r="154" spans="2:51" s="196" customFormat="1" ht="12.8">
      <c r="B154" s="197"/>
      <c r="D154" s="198" t="s">
        <v>132</v>
      </c>
      <c r="E154" s="199"/>
      <c r="F154" s="200" t="s">
        <v>568</v>
      </c>
      <c r="H154" s="201">
        <v>3.75</v>
      </c>
      <c r="I154" s="202"/>
      <c r="L154" s="197"/>
      <c r="M154" s="203"/>
      <c r="N154" s="204"/>
      <c r="O154" s="204"/>
      <c r="P154" s="204"/>
      <c r="Q154" s="204"/>
      <c r="R154" s="204"/>
      <c r="S154" s="204"/>
      <c r="T154" s="205"/>
      <c r="AT154" s="199" t="s">
        <v>132</v>
      </c>
      <c r="AU154" s="199" t="s">
        <v>85</v>
      </c>
      <c r="AV154" s="196" t="s">
        <v>85</v>
      </c>
      <c r="AW154" s="196" t="s">
        <v>31</v>
      </c>
      <c r="AX154" s="196" t="s">
        <v>75</v>
      </c>
      <c r="AY154" s="199" t="s">
        <v>123</v>
      </c>
    </row>
    <row r="155" spans="2:51" s="220" customFormat="1" ht="12.8">
      <c r="B155" s="221"/>
      <c r="D155" s="198" t="s">
        <v>132</v>
      </c>
      <c r="E155" s="222"/>
      <c r="F155" s="223" t="s">
        <v>236</v>
      </c>
      <c r="H155" s="224">
        <v>10.75</v>
      </c>
      <c r="I155" s="225"/>
      <c r="L155" s="221"/>
      <c r="M155" s="226"/>
      <c r="N155" s="227"/>
      <c r="O155" s="227"/>
      <c r="P155" s="227"/>
      <c r="Q155" s="227"/>
      <c r="R155" s="227"/>
      <c r="S155" s="227"/>
      <c r="T155" s="228"/>
      <c r="AT155" s="222" t="s">
        <v>132</v>
      </c>
      <c r="AU155" s="222" t="s">
        <v>85</v>
      </c>
      <c r="AV155" s="220" t="s">
        <v>130</v>
      </c>
      <c r="AW155" s="220" t="s">
        <v>31</v>
      </c>
      <c r="AX155" s="220" t="s">
        <v>83</v>
      </c>
      <c r="AY155" s="222" t="s">
        <v>123</v>
      </c>
    </row>
    <row r="156" spans="2:63" s="168" customFormat="1" ht="22.8" customHeight="1">
      <c r="B156" s="169"/>
      <c r="D156" s="170" t="s">
        <v>74</v>
      </c>
      <c r="E156" s="180" t="s">
        <v>130</v>
      </c>
      <c r="F156" s="180" t="s">
        <v>298</v>
      </c>
      <c r="I156" s="172"/>
      <c r="J156" s="181">
        <f>BK156</f>
        <v>0</v>
      </c>
      <c r="L156" s="169"/>
      <c r="M156" s="174"/>
      <c r="N156" s="175"/>
      <c r="O156" s="175"/>
      <c r="P156" s="176">
        <f>SUM(P157:P172)</f>
        <v>0</v>
      </c>
      <c r="Q156" s="175"/>
      <c r="R156" s="176">
        <f>SUM(R157:R172)</f>
        <v>48.9108048</v>
      </c>
      <c r="S156" s="175"/>
      <c r="T156" s="177">
        <f>SUM(T157:T172)</f>
        <v>0</v>
      </c>
      <c r="AR156" s="170" t="s">
        <v>83</v>
      </c>
      <c r="AT156" s="178" t="s">
        <v>74</v>
      </c>
      <c r="AU156" s="178" t="s">
        <v>83</v>
      </c>
      <c r="AY156" s="170" t="s">
        <v>123</v>
      </c>
      <c r="BK156" s="179">
        <f>SUM(BK157:BK172)</f>
        <v>0</v>
      </c>
    </row>
    <row r="157" spans="1:65" s="27" customFormat="1" ht="36" customHeight="1">
      <c r="A157" s="22"/>
      <c r="B157" s="182"/>
      <c r="C157" s="183" t="s">
        <v>156</v>
      </c>
      <c r="D157" s="183" t="s">
        <v>125</v>
      </c>
      <c r="E157" s="184" t="s">
        <v>569</v>
      </c>
      <c r="F157" s="185" t="s">
        <v>570</v>
      </c>
      <c r="G157" s="186" t="s">
        <v>199</v>
      </c>
      <c r="H157" s="187">
        <v>15.95</v>
      </c>
      <c r="I157" s="188"/>
      <c r="J157" s="189">
        <f>ROUND(I157*H157,2)</f>
        <v>0</v>
      </c>
      <c r="K157" s="185" t="s">
        <v>129</v>
      </c>
      <c r="L157" s="23"/>
      <c r="M157" s="190"/>
      <c r="N157" s="191" t="s">
        <v>40</v>
      </c>
      <c r="O157" s="60"/>
      <c r="P157" s="192">
        <f>O157*H157</f>
        <v>0</v>
      </c>
      <c r="Q157" s="192">
        <v>2.13408</v>
      </c>
      <c r="R157" s="192">
        <f>Q157*H157</f>
        <v>34.038576</v>
      </c>
      <c r="S157" s="192">
        <v>0</v>
      </c>
      <c r="T157" s="193">
        <f>S157*H157</f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94" t="s">
        <v>130</v>
      </c>
      <c r="AT157" s="194" t="s">
        <v>125</v>
      </c>
      <c r="AU157" s="194" t="s">
        <v>85</v>
      </c>
      <c r="AY157" s="3" t="s">
        <v>123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3" t="s">
        <v>83</v>
      </c>
      <c r="BK157" s="195">
        <f>ROUND(I157*H157,2)</f>
        <v>0</v>
      </c>
      <c r="BL157" s="3" t="s">
        <v>130</v>
      </c>
      <c r="BM157" s="194" t="s">
        <v>571</v>
      </c>
    </row>
    <row r="158" spans="2:51" s="212" customFormat="1" ht="12.8">
      <c r="B158" s="213"/>
      <c r="D158" s="198" t="s">
        <v>132</v>
      </c>
      <c r="E158" s="214"/>
      <c r="F158" s="215" t="s">
        <v>572</v>
      </c>
      <c r="H158" s="214"/>
      <c r="I158" s="216"/>
      <c r="L158" s="213"/>
      <c r="M158" s="217"/>
      <c r="N158" s="218"/>
      <c r="O158" s="218"/>
      <c r="P158" s="218"/>
      <c r="Q158" s="218"/>
      <c r="R158" s="218"/>
      <c r="S158" s="218"/>
      <c r="T158" s="219"/>
      <c r="AT158" s="214" t="s">
        <v>132</v>
      </c>
      <c r="AU158" s="214" t="s">
        <v>85</v>
      </c>
      <c r="AV158" s="212" t="s">
        <v>83</v>
      </c>
      <c r="AW158" s="212" t="s">
        <v>31</v>
      </c>
      <c r="AX158" s="212" t="s">
        <v>75</v>
      </c>
      <c r="AY158" s="214" t="s">
        <v>123</v>
      </c>
    </row>
    <row r="159" spans="2:51" s="196" customFormat="1" ht="12.8">
      <c r="B159" s="197"/>
      <c r="D159" s="198" t="s">
        <v>132</v>
      </c>
      <c r="E159" s="199"/>
      <c r="F159" s="200" t="s">
        <v>573</v>
      </c>
      <c r="H159" s="201">
        <v>15.95</v>
      </c>
      <c r="I159" s="202"/>
      <c r="L159" s="197"/>
      <c r="M159" s="203"/>
      <c r="N159" s="204"/>
      <c r="O159" s="204"/>
      <c r="P159" s="204"/>
      <c r="Q159" s="204"/>
      <c r="R159" s="204"/>
      <c r="S159" s="204"/>
      <c r="T159" s="205"/>
      <c r="AT159" s="199" t="s">
        <v>132</v>
      </c>
      <c r="AU159" s="199" t="s">
        <v>85</v>
      </c>
      <c r="AV159" s="196" t="s">
        <v>85</v>
      </c>
      <c r="AW159" s="196" t="s">
        <v>31</v>
      </c>
      <c r="AX159" s="196" t="s">
        <v>83</v>
      </c>
      <c r="AY159" s="199" t="s">
        <v>123</v>
      </c>
    </row>
    <row r="160" spans="1:65" s="27" customFormat="1" ht="36" customHeight="1">
      <c r="A160" s="22"/>
      <c r="B160" s="182"/>
      <c r="C160" s="183" t="s">
        <v>160</v>
      </c>
      <c r="D160" s="183" t="s">
        <v>125</v>
      </c>
      <c r="E160" s="184" t="s">
        <v>574</v>
      </c>
      <c r="F160" s="185" t="s">
        <v>575</v>
      </c>
      <c r="G160" s="186" t="s">
        <v>199</v>
      </c>
      <c r="H160" s="187">
        <v>6.11</v>
      </c>
      <c r="I160" s="188"/>
      <c r="J160" s="189">
        <f>ROUND(I160*H160,2)</f>
        <v>0</v>
      </c>
      <c r="K160" s="185" t="s">
        <v>129</v>
      </c>
      <c r="L160" s="23"/>
      <c r="M160" s="190"/>
      <c r="N160" s="191" t="s">
        <v>40</v>
      </c>
      <c r="O160" s="60"/>
      <c r="P160" s="192">
        <f>O160*H160</f>
        <v>0</v>
      </c>
      <c r="Q160" s="192">
        <v>2.43408</v>
      </c>
      <c r="R160" s="192">
        <f>Q160*H160</f>
        <v>14.8722288</v>
      </c>
      <c r="S160" s="192">
        <v>0</v>
      </c>
      <c r="T160" s="193">
        <f>S160*H160</f>
        <v>0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94" t="s">
        <v>130</v>
      </c>
      <c r="AT160" s="194" t="s">
        <v>125</v>
      </c>
      <c r="AU160" s="194" t="s">
        <v>85</v>
      </c>
      <c r="AY160" s="3" t="s">
        <v>123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3" t="s">
        <v>83</v>
      </c>
      <c r="BK160" s="195">
        <f>ROUND(I160*H160,2)</f>
        <v>0</v>
      </c>
      <c r="BL160" s="3" t="s">
        <v>130</v>
      </c>
      <c r="BM160" s="194" t="s">
        <v>576</v>
      </c>
    </row>
    <row r="161" spans="2:51" s="212" customFormat="1" ht="12.8">
      <c r="B161" s="213"/>
      <c r="D161" s="198" t="s">
        <v>132</v>
      </c>
      <c r="E161" s="214"/>
      <c r="F161" s="215" t="s">
        <v>577</v>
      </c>
      <c r="H161" s="214"/>
      <c r="I161" s="216"/>
      <c r="L161" s="213"/>
      <c r="M161" s="217"/>
      <c r="N161" s="218"/>
      <c r="O161" s="218"/>
      <c r="P161" s="218"/>
      <c r="Q161" s="218"/>
      <c r="R161" s="218"/>
      <c r="S161" s="218"/>
      <c r="T161" s="219"/>
      <c r="AT161" s="214" t="s">
        <v>132</v>
      </c>
      <c r="AU161" s="214" t="s">
        <v>85</v>
      </c>
      <c r="AV161" s="212" t="s">
        <v>83</v>
      </c>
      <c r="AW161" s="212" t="s">
        <v>31</v>
      </c>
      <c r="AX161" s="212" t="s">
        <v>75</v>
      </c>
      <c r="AY161" s="214" t="s">
        <v>123</v>
      </c>
    </row>
    <row r="162" spans="2:51" s="196" customFormat="1" ht="12.8">
      <c r="B162" s="197"/>
      <c r="D162" s="198" t="s">
        <v>132</v>
      </c>
      <c r="E162" s="199"/>
      <c r="F162" s="200" t="s">
        <v>578</v>
      </c>
      <c r="H162" s="201">
        <v>3.52</v>
      </c>
      <c r="I162" s="202"/>
      <c r="L162" s="197"/>
      <c r="M162" s="203"/>
      <c r="N162" s="204"/>
      <c r="O162" s="204"/>
      <c r="P162" s="204"/>
      <c r="Q162" s="204"/>
      <c r="R162" s="204"/>
      <c r="S162" s="204"/>
      <c r="T162" s="205"/>
      <c r="AT162" s="199" t="s">
        <v>132</v>
      </c>
      <c r="AU162" s="199" t="s">
        <v>85</v>
      </c>
      <c r="AV162" s="196" t="s">
        <v>85</v>
      </c>
      <c r="AW162" s="196" t="s">
        <v>31</v>
      </c>
      <c r="AX162" s="196" t="s">
        <v>75</v>
      </c>
      <c r="AY162" s="199" t="s">
        <v>123</v>
      </c>
    </row>
    <row r="163" spans="2:51" s="212" customFormat="1" ht="12.8">
      <c r="B163" s="213"/>
      <c r="D163" s="198" t="s">
        <v>132</v>
      </c>
      <c r="E163" s="214"/>
      <c r="F163" s="215" t="s">
        <v>579</v>
      </c>
      <c r="H163" s="214"/>
      <c r="I163" s="216"/>
      <c r="L163" s="213"/>
      <c r="M163" s="217"/>
      <c r="N163" s="218"/>
      <c r="O163" s="218"/>
      <c r="P163" s="218"/>
      <c r="Q163" s="218"/>
      <c r="R163" s="218"/>
      <c r="S163" s="218"/>
      <c r="T163" s="219"/>
      <c r="AT163" s="214" t="s">
        <v>132</v>
      </c>
      <c r="AU163" s="214" t="s">
        <v>85</v>
      </c>
      <c r="AV163" s="212" t="s">
        <v>83</v>
      </c>
      <c r="AW163" s="212" t="s">
        <v>31</v>
      </c>
      <c r="AX163" s="212" t="s">
        <v>75</v>
      </c>
      <c r="AY163" s="214" t="s">
        <v>123</v>
      </c>
    </row>
    <row r="164" spans="2:51" s="196" customFormat="1" ht="12.8">
      <c r="B164" s="197"/>
      <c r="D164" s="198" t="s">
        <v>132</v>
      </c>
      <c r="E164" s="199"/>
      <c r="F164" s="200" t="s">
        <v>580</v>
      </c>
      <c r="H164" s="201">
        <v>2.59</v>
      </c>
      <c r="I164" s="202"/>
      <c r="L164" s="197"/>
      <c r="M164" s="203"/>
      <c r="N164" s="204"/>
      <c r="O164" s="204"/>
      <c r="P164" s="204"/>
      <c r="Q164" s="204"/>
      <c r="R164" s="204"/>
      <c r="S164" s="204"/>
      <c r="T164" s="205"/>
      <c r="AT164" s="199" t="s">
        <v>132</v>
      </c>
      <c r="AU164" s="199" t="s">
        <v>85</v>
      </c>
      <c r="AV164" s="196" t="s">
        <v>85</v>
      </c>
      <c r="AW164" s="196" t="s">
        <v>31</v>
      </c>
      <c r="AX164" s="196" t="s">
        <v>75</v>
      </c>
      <c r="AY164" s="199" t="s">
        <v>123</v>
      </c>
    </row>
    <row r="165" spans="2:51" s="220" customFormat="1" ht="12.8">
      <c r="B165" s="221"/>
      <c r="D165" s="198" t="s">
        <v>132</v>
      </c>
      <c r="E165" s="222"/>
      <c r="F165" s="223" t="s">
        <v>236</v>
      </c>
      <c r="H165" s="224">
        <v>6.11</v>
      </c>
      <c r="I165" s="225"/>
      <c r="L165" s="221"/>
      <c r="M165" s="226"/>
      <c r="N165" s="227"/>
      <c r="O165" s="227"/>
      <c r="P165" s="227"/>
      <c r="Q165" s="227"/>
      <c r="R165" s="227"/>
      <c r="S165" s="227"/>
      <c r="T165" s="228"/>
      <c r="AT165" s="222" t="s">
        <v>132</v>
      </c>
      <c r="AU165" s="222" t="s">
        <v>85</v>
      </c>
      <c r="AV165" s="220" t="s">
        <v>130</v>
      </c>
      <c r="AW165" s="220" t="s">
        <v>31</v>
      </c>
      <c r="AX165" s="220" t="s">
        <v>83</v>
      </c>
      <c r="AY165" s="222" t="s">
        <v>123</v>
      </c>
    </row>
    <row r="166" spans="1:65" s="27" customFormat="1" ht="48" customHeight="1">
      <c r="A166" s="22"/>
      <c r="B166" s="182"/>
      <c r="C166" s="183" t="s">
        <v>164</v>
      </c>
      <c r="D166" s="183" t="s">
        <v>125</v>
      </c>
      <c r="E166" s="184" t="s">
        <v>581</v>
      </c>
      <c r="F166" s="185" t="s">
        <v>582</v>
      </c>
      <c r="G166" s="186" t="s">
        <v>136</v>
      </c>
      <c r="H166" s="187">
        <v>35.7</v>
      </c>
      <c r="I166" s="188"/>
      <c r="J166" s="189">
        <f>ROUND(I166*H166,2)</f>
        <v>0</v>
      </c>
      <c r="K166" s="185" t="s">
        <v>129</v>
      </c>
      <c r="L166" s="23"/>
      <c r="M166" s="190"/>
      <c r="N166" s="191" t="s">
        <v>40</v>
      </c>
      <c r="O166" s="60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94" t="s">
        <v>130</v>
      </c>
      <c r="AT166" s="194" t="s">
        <v>125</v>
      </c>
      <c r="AU166" s="194" t="s">
        <v>85</v>
      </c>
      <c r="AY166" s="3" t="s">
        <v>123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3" t="s">
        <v>83</v>
      </c>
      <c r="BK166" s="195">
        <f>ROUND(I166*H166,2)</f>
        <v>0</v>
      </c>
      <c r="BL166" s="3" t="s">
        <v>130</v>
      </c>
      <c r="BM166" s="194" t="s">
        <v>583</v>
      </c>
    </row>
    <row r="167" spans="2:51" s="212" customFormat="1" ht="12.8">
      <c r="B167" s="213"/>
      <c r="D167" s="198" t="s">
        <v>132</v>
      </c>
      <c r="E167" s="214"/>
      <c r="F167" s="215" t="s">
        <v>584</v>
      </c>
      <c r="H167" s="214"/>
      <c r="I167" s="216"/>
      <c r="L167" s="213"/>
      <c r="M167" s="217"/>
      <c r="N167" s="218"/>
      <c r="O167" s="218"/>
      <c r="P167" s="218"/>
      <c r="Q167" s="218"/>
      <c r="R167" s="218"/>
      <c r="S167" s="218"/>
      <c r="T167" s="219"/>
      <c r="AT167" s="214" t="s">
        <v>132</v>
      </c>
      <c r="AU167" s="214" t="s">
        <v>85</v>
      </c>
      <c r="AV167" s="212" t="s">
        <v>83</v>
      </c>
      <c r="AW167" s="212" t="s">
        <v>31</v>
      </c>
      <c r="AX167" s="212" t="s">
        <v>75</v>
      </c>
      <c r="AY167" s="214" t="s">
        <v>123</v>
      </c>
    </row>
    <row r="168" spans="2:51" s="196" customFormat="1" ht="12.8">
      <c r="B168" s="197"/>
      <c r="D168" s="198" t="s">
        <v>132</v>
      </c>
      <c r="E168" s="199"/>
      <c r="F168" s="200" t="s">
        <v>585</v>
      </c>
      <c r="H168" s="201">
        <v>35.7</v>
      </c>
      <c r="I168" s="202"/>
      <c r="L168" s="197"/>
      <c r="M168" s="203"/>
      <c r="N168" s="204"/>
      <c r="O168" s="204"/>
      <c r="P168" s="204"/>
      <c r="Q168" s="204"/>
      <c r="R168" s="204"/>
      <c r="S168" s="204"/>
      <c r="T168" s="205"/>
      <c r="AT168" s="199" t="s">
        <v>132</v>
      </c>
      <c r="AU168" s="199" t="s">
        <v>85</v>
      </c>
      <c r="AV168" s="196" t="s">
        <v>85</v>
      </c>
      <c r="AW168" s="196" t="s">
        <v>31</v>
      </c>
      <c r="AX168" s="196" t="s">
        <v>83</v>
      </c>
      <c r="AY168" s="199" t="s">
        <v>123</v>
      </c>
    </row>
    <row r="169" spans="1:65" s="27" customFormat="1" ht="24" customHeight="1">
      <c r="A169" s="22"/>
      <c r="B169" s="182"/>
      <c r="C169" s="183" t="s">
        <v>144</v>
      </c>
      <c r="D169" s="183" t="s">
        <v>125</v>
      </c>
      <c r="E169" s="184" t="s">
        <v>586</v>
      </c>
      <c r="F169" s="185" t="s">
        <v>587</v>
      </c>
      <c r="G169" s="186" t="s">
        <v>199</v>
      </c>
      <c r="H169" s="187">
        <v>1.344</v>
      </c>
      <c r="I169" s="188"/>
      <c r="J169" s="189">
        <f>ROUND(I169*H169,2)</f>
        <v>0</v>
      </c>
      <c r="K169" s="185"/>
      <c r="L169" s="23"/>
      <c r="M169" s="190"/>
      <c r="N169" s="191" t="s">
        <v>40</v>
      </c>
      <c r="O169" s="60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R169" s="194" t="s">
        <v>130</v>
      </c>
      <c r="AT169" s="194" t="s">
        <v>125</v>
      </c>
      <c r="AU169" s="194" t="s">
        <v>85</v>
      </c>
      <c r="AY169" s="3" t="s">
        <v>123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3" t="s">
        <v>83</v>
      </c>
      <c r="BK169" s="195">
        <f>ROUND(I169*H169,2)</f>
        <v>0</v>
      </c>
      <c r="BL169" s="3" t="s">
        <v>130</v>
      </c>
      <c r="BM169" s="194" t="s">
        <v>588</v>
      </c>
    </row>
    <row r="170" spans="1:47" ht="38.05" customHeight="1">
      <c r="A170" s="22"/>
      <c r="B170" s="23"/>
      <c r="C170" s="22"/>
      <c r="D170" s="198" t="s">
        <v>179</v>
      </c>
      <c r="E170" s="22"/>
      <c r="F170" s="206" t="s">
        <v>589</v>
      </c>
      <c r="G170" s="22"/>
      <c r="H170" s="22"/>
      <c r="I170" s="108"/>
      <c r="J170" s="22"/>
      <c r="K170" s="22"/>
      <c r="L170" s="23"/>
      <c r="M170" s="207"/>
      <c r="N170" s="208"/>
      <c r="O170" s="60"/>
      <c r="P170" s="60"/>
      <c r="Q170" s="60"/>
      <c r="R170" s="60"/>
      <c r="S170" s="60"/>
      <c r="T170" s="61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T170" s="3" t="s">
        <v>179</v>
      </c>
      <c r="AU170" s="3" t="s">
        <v>85</v>
      </c>
    </row>
    <row r="171" spans="2:51" s="212" customFormat="1" ht="12.8">
      <c r="B171" s="213"/>
      <c r="D171" s="198" t="s">
        <v>132</v>
      </c>
      <c r="E171" s="214"/>
      <c r="F171" s="215" t="s">
        <v>590</v>
      </c>
      <c r="H171" s="214"/>
      <c r="I171" s="216"/>
      <c r="L171" s="213"/>
      <c r="M171" s="217"/>
      <c r="N171" s="218"/>
      <c r="O171" s="218"/>
      <c r="P171" s="218"/>
      <c r="Q171" s="218"/>
      <c r="R171" s="218"/>
      <c r="S171" s="218"/>
      <c r="T171" s="219"/>
      <c r="AT171" s="214" t="s">
        <v>132</v>
      </c>
      <c r="AU171" s="214" t="s">
        <v>85</v>
      </c>
      <c r="AV171" s="212" t="s">
        <v>83</v>
      </c>
      <c r="AW171" s="212" t="s">
        <v>31</v>
      </c>
      <c r="AX171" s="212" t="s">
        <v>75</v>
      </c>
      <c r="AY171" s="214" t="s">
        <v>123</v>
      </c>
    </row>
    <row r="172" spans="2:51" s="196" customFormat="1" ht="12.8">
      <c r="B172" s="197"/>
      <c r="D172" s="198" t="s">
        <v>132</v>
      </c>
      <c r="E172" s="199"/>
      <c r="F172" s="200" t="s">
        <v>552</v>
      </c>
      <c r="H172" s="201">
        <v>1.344</v>
      </c>
      <c r="I172" s="202"/>
      <c r="L172" s="197"/>
      <c r="M172" s="209"/>
      <c r="N172" s="210"/>
      <c r="O172" s="210"/>
      <c r="P172" s="210"/>
      <c r="Q172" s="210"/>
      <c r="R172" s="210"/>
      <c r="S172" s="210"/>
      <c r="T172" s="211"/>
      <c r="AT172" s="199" t="s">
        <v>132</v>
      </c>
      <c r="AU172" s="199" t="s">
        <v>85</v>
      </c>
      <c r="AV172" s="196" t="s">
        <v>85</v>
      </c>
      <c r="AW172" s="196" t="s">
        <v>31</v>
      </c>
      <c r="AX172" s="196" t="s">
        <v>83</v>
      </c>
      <c r="AY172" s="199" t="s">
        <v>123</v>
      </c>
    </row>
    <row r="173" spans="1:31" s="27" customFormat="1" ht="6.95" customHeight="1">
      <c r="A173" s="22"/>
      <c r="B173" s="44"/>
      <c r="C173" s="45"/>
      <c r="D173" s="45"/>
      <c r="E173" s="45"/>
      <c r="F173" s="45"/>
      <c r="G173" s="45"/>
      <c r="H173" s="45"/>
      <c r="I173" s="137"/>
      <c r="J173" s="45"/>
      <c r="K173" s="45"/>
      <c r="L173" s="23"/>
      <c r="M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</sheetData>
  <autoFilter ref="C118:K172"/>
  <mergeCells count="9">
    <mergeCell ref="L2:V2"/>
    <mergeCell ref="E7:H7"/>
    <mergeCell ref="E9:H9"/>
    <mergeCell ref="E18:H18"/>
    <mergeCell ref="E27:H27"/>
    <mergeCell ref="E85:H85"/>
    <mergeCell ref="E87:H87"/>
    <mergeCell ref="E109:H109"/>
    <mergeCell ref="E111:H111"/>
  </mergeCell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tabSelected="1" workbookViewId="0" topLeftCell="A105">
      <selection activeCell="A1" sqref="A1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10.8515625" style="0" customWidth="1"/>
    <col min="8" max="8" width="11.57421875" style="0" customWidth="1"/>
    <col min="9" max="9" width="20.140625" style="104" customWidth="1"/>
    <col min="10" max="11" width="20.140625" style="0" customWidth="1"/>
    <col min="12" max="12" width="9.28125" style="0" customWidth="1"/>
    <col min="13" max="21" width="9.1406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8.57421875" style="0" customWidth="1"/>
    <col min="44" max="65" width="9.140625" style="0" hidden="1" customWidth="1"/>
    <col min="66" max="1025" width="8.57421875" style="0" customWidth="1"/>
  </cols>
  <sheetData>
    <row r="1" ht="12"/>
    <row r="2" spans="12:46" ht="36.95" customHeight="1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97</v>
      </c>
    </row>
    <row r="3" spans="2:46" ht="6.95" customHeight="1">
      <c r="B3" s="4"/>
      <c r="C3" s="5"/>
      <c r="D3" s="5"/>
      <c r="E3" s="5"/>
      <c r="F3" s="5"/>
      <c r="G3" s="5"/>
      <c r="H3" s="5"/>
      <c r="I3" s="105"/>
      <c r="J3" s="5"/>
      <c r="K3" s="5"/>
      <c r="L3" s="6"/>
      <c r="AT3" s="3" t="s">
        <v>85</v>
      </c>
    </row>
    <row r="4" spans="2:46" ht="24.95" customHeight="1">
      <c r="B4" s="6"/>
      <c r="D4" s="7" t="s">
        <v>98</v>
      </c>
      <c r="L4" s="6"/>
      <c r="M4" s="106" t="s">
        <v>9</v>
      </c>
      <c r="AT4" s="3" t="s">
        <v>2</v>
      </c>
    </row>
    <row r="5" spans="2:12" ht="6.95" customHeight="1">
      <c r="B5" s="6"/>
      <c r="L5" s="6"/>
    </row>
    <row r="6" spans="2:12" ht="12" customHeight="1">
      <c r="B6" s="6"/>
      <c r="D6" s="15" t="s">
        <v>15</v>
      </c>
      <c r="L6" s="6"/>
    </row>
    <row r="7" spans="2:12" ht="25.5" customHeight="1">
      <c r="B7" s="6"/>
      <c r="E7" s="107" t="str">
        <f>'Rekapitulace stavby'!K6</f>
        <v>PD - Technická a dopravní  infrastruktura pro 36 RD Ježník III - nádrž A</v>
      </c>
      <c r="F7" s="107"/>
      <c r="G7" s="107"/>
      <c r="H7" s="107"/>
      <c r="L7" s="6"/>
    </row>
    <row r="8" spans="1:31" s="27" customFormat="1" ht="12" customHeight="1">
      <c r="A8" s="22"/>
      <c r="B8" s="23"/>
      <c r="C8" s="22"/>
      <c r="D8" s="15" t="s">
        <v>99</v>
      </c>
      <c r="E8" s="22"/>
      <c r="F8" s="22"/>
      <c r="G8" s="22"/>
      <c r="H8" s="22"/>
      <c r="I8" s="108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7" customFormat="1" ht="16.5" customHeight="1">
      <c r="A9" s="22"/>
      <c r="B9" s="23"/>
      <c r="C9" s="22"/>
      <c r="D9" s="22"/>
      <c r="E9" s="53" t="s">
        <v>591</v>
      </c>
      <c r="F9" s="53"/>
      <c r="G9" s="53"/>
      <c r="H9" s="53"/>
      <c r="I9" s="108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7" customFormat="1" ht="12.8">
      <c r="A10" s="22"/>
      <c r="B10" s="23"/>
      <c r="C10" s="22"/>
      <c r="D10" s="22"/>
      <c r="E10" s="22"/>
      <c r="F10" s="22"/>
      <c r="G10" s="22"/>
      <c r="H10" s="22"/>
      <c r="I10" s="108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" customHeight="1">
      <c r="A11" s="22"/>
      <c r="B11" s="23"/>
      <c r="C11" s="22"/>
      <c r="D11" s="15" t="s">
        <v>17</v>
      </c>
      <c r="E11" s="22"/>
      <c r="F11" s="16"/>
      <c r="G11" s="22"/>
      <c r="H11" s="22"/>
      <c r="I11" s="109" t="s">
        <v>18</v>
      </c>
      <c r="J11" s="16"/>
      <c r="K11" s="22"/>
      <c r="L11" s="39"/>
      <c r="M11" s="27"/>
      <c r="N11" s="27"/>
      <c r="O11" s="27"/>
      <c r="P11" s="27"/>
      <c r="Q11" s="27"/>
      <c r="R11" s="2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" customHeight="1">
      <c r="A12" s="22"/>
      <c r="B12" s="23"/>
      <c r="C12" s="22"/>
      <c r="D12" s="15" t="s">
        <v>19</v>
      </c>
      <c r="E12" s="22"/>
      <c r="F12" s="16" t="s">
        <v>20</v>
      </c>
      <c r="G12" s="22"/>
      <c r="H12" s="22"/>
      <c r="I12" s="109" t="s">
        <v>21</v>
      </c>
      <c r="J12" s="110" t="str">
        <f>'Rekapitulace stavby'!AN8</f>
        <v>24. 4. 2020</v>
      </c>
      <c r="K12" s="22"/>
      <c r="L12" s="39"/>
      <c r="M12" s="27"/>
      <c r="N12" s="27"/>
      <c r="O12" s="27"/>
      <c r="P12" s="27"/>
      <c r="Q12" s="27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0.8" customHeight="1">
      <c r="A13" s="22"/>
      <c r="B13" s="23"/>
      <c r="C13" s="22"/>
      <c r="D13" s="22"/>
      <c r="E13" s="22"/>
      <c r="F13" s="22"/>
      <c r="G13" s="22"/>
      <c r="H13" s="22"/>
      <c r="I13" s="108"/>
      <c r="J13" s="22"/>
      <c r="K13" s="22"/>
      <c r="L13" s="39"/>
      <c r="M13" s="27"/>
      <c r="N13" s="27"/>
      <c r="O13" s="27"/>
      <c r="P13" s="27"/>
      <c r="Q13" s="27"/>
      <c r="R13" s="2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" customHeight="1">
      <c r="A14" s="22"/>
      <c r="B14" s="23"/>
      <c r="C14" s="22"/>
      <c r="D14" s="15" t="s">
        <v>23</v>
      </c>
      <c r="E14" s="22"/>
      <c r="F14" s="22"/>
      <c r="G14" s="22"/>
      <c r="H14" s="22"/>
      <c r="I14" s="109" t="s">
        <v>24</v>
      </c>
      <c r="J14" s="16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customHeight="1">
      <c r="A15" s="22"/>
      <c r="B15" s="23"/>
      <c r="C15" s="22"/>
      <c r="D15" s="22"/>
      <c r="E15" s="16" t="s">
        <v>25</v>
      </c>
      <c r="F15" s="22"/>
      <c r="G15" s="22"/>
      <c r="H15" s="22"/>
      <c r="I15" s="109" t="s">
        <v>26</v>
      </c>
      <c r="J15" s="16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6.95" customHeight="1">
      <c r="A16" s="22"/>
      <c r="B16" s="23"/>
      <c r="C16" s="22"/>
      <c r="D16" s="22"/>
      <c r="E16" s="22"/>
      <c r="F16" s="22"/>
      <c r="G16" s="22"/>
      <c r="H16" s="22"/>
      <c r="I16" s="108"/>
      <c r="J16" s="22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" customHeight="1">
      <c r="A17" s="22"/>
      <c r="B17" s="23"/>
      <c r="C17" s="22"/>
      <c r="D17" s="15" t="s">
        <v>27</v>
      </c>
      <c r="E17" s="22"/>
      <c r="F17" s="22"/>
      <c r="G17" s="22"/>
      <c r="H17" s="22"/>
      <c r="I17" s="109" t="s">
        <v>24</v>
      </c>
      <c r="J17" s="17" t="str">
        <f>'Rekapitulace stavby'!AN13</f>
        <v>Vyplň údaj</v>
      </c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8" customHeight="1">
      <c r="A18" s="22"/>
      <c r="B18" s="23"/>
      <c r="C18" s="22"/>
      <c r="D18" s="22"/>
      <c r="E18" s="111" t="str">
        <f>'Rekapitulace stavby'!E14</f>
        <v>Vyplň údaj</v>
      </c>
      <c r="F18" s="111"/>
      <c r="G18" s="111"/>
      <c r="H18" s="111"/>
      <c r="I18" s="109" t="s">
        <v>26</v>
      </c>
      <c r="J18" s="17" t="str">
        <f>'Rekapitulace stavby'!AN14</f>
        <v>Vyplň údaj</v>
      </c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6.95" customHeight="1">
      <c r="A19" s="22"/>
      <c r="B19" s="23"/>
      <c r="C19" s="22"/>
      <c r="D19" s="22"/>
      <c r="E19" s="22"/>
      <c r="F19" s="22"/>
      <c r="G19" s="22"/>
      <c r="H19" s="22"/>
      <c r="I19" s="108"/>
      <c r="J19" s="22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2" customHeight="1">
      <c r="A20" s="22"/>
      <c r="B20" s="23"/>
      <c r="C20" s="22"/>
      <c r="D20" s="15" t="s">
        <v>29</v>
      </c>
      <c r="E20" s="22"/>
      <c r="F20" s="22"/>
      <c r="G20" s="22"/>
      <c r="H20" s="22"/>
      <c r="I20" s="109" t="s">
        <v>24</v>
      </c>
      <c r="J20" s="16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8" customHeight="1">
      <c r="A21" s="22"/>
      <c r="B21" s="23"/>
      <c r="C21" s="22"/>
      <c r="D21" s="22"/>
      <c r="E21" s="16" t="s">
        <v>30</v>
      </c>
      <c r="F21" s="22"/>
      <c r="G21" s="22"/>
      <c r="H21" s="22"/>
      <c r="I21" s="109" t="s">
        <v>26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6.95" customHeight="1">
      <c r="A22" s="22"/>
      <c r="B22" s="23"/>
      <c r="C22" s="22"/>
      <c r="D22" s="22"/>
      <c r="E22" s="22"/>
      <c r="F22" s="22"/>
      <c r="G22" s="22"/>
      <c r="H22" s="22"/>
      <c r="I22" s="108"/>
      <c r="J22" s="22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2" customHeight="1">
      <c r="A23" s="22"/>
      <c r="B23" s="23"/>
      <c r="C23" s="22"/>
      <c r="D23" s="15" t="s">
        <v>32</v>
      </c>
      <c r="E23" s="22"/>
      <c r="F23" s="22"/>
      <c r="G23" s="22"/>
      <c r="H23" s="22"/>
      <c r="I23" s="109" t="s">
        <v>24</v>
      </c>
      <c r="J23" s="16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8" customHeight="1">
      <c r="A24" s="22"/>
      <c r="B24" s="23"/>
      <c r="C24" s="22"/>
      <c r="D24" s="22"/>
      <c r="E24" s="16" t="s">
        <v>33</v>
      </c>
      <c r="F24" s="22"/>
      <c r="G24" s="22"/>
      <c r="H24" s="22"/>
      <c r="I24" s="109" t="s">
        <v>26</v>
      </c>
      <c r="J24" s="16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6.95" customHeight="1">
      <c r="A25" s="22"/>
      <c r="B25" s="23"/>
      <c r="C25" s="22"/>
      <c r="D25" s="22"/>
      <c r="E25" s="22"/>
      <c r="F25" s="22"/>
      <c r="G25" s="22"/>
      <c r="H25" s="22"/>
      <c r="I25" s="108"/>
      <c r="J25" s="22"/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" customHeight="1">
      <c r="A26" s="22"/>
      <c r="B26" s="23"/>
      <c r="C26" s="22"/>
      <c r="D26" s="15" t="s">
        <v>34</v>
      </c>
      <c r="E26" s="22"/>
      <c r="F26" s="22"/>
      <c r="G26" s="22"/>
      <c r="H26" s="22"/>
      <c r="I26" s="108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116" customFormat="1" ht="16.5" customHeight="1">
      <c r="A27" s="112"/>
      <c r="B27" s="113"/>
      <c r="C27" s="112"/>
      <c r="D27" s="112"/>
      <c r="E27" s="20"/>
      <c r="F27" s="20"/>
      <c r="G27" s="20"/>
      <c r="H27" s="20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7" customFormat="1" ht="6.95" customHeight="1">
      <c r="A28" s="22"/>
      <c r="B28" s="23"/>
      <c r="C28" s="22"/>
      <c r="D28" s="22"/>
      <c r="E28" s="22"/>
      <c r="F28" s="22"/>
      <c r="G28" s="22"/>
      <c r="H28" s="22"/>
      <c r="I28" s="108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6.95" customHeight="1">
      <c r="A29" s="22"/>
      <c r="B29" s="23"/>
      <c r="C29" s="22"/>
      <c r="D29" s="72"/>
      <c r="E29" s="72"/>
      <c r="F29" s="72"/>
      <c r="G29" s="72"/>
      <c r="H29" s="72"/>
      <c r="I29" s="117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25.5" customHeight="1">
      <c r="A30" s="22"/>
      <c r="B30" s="23"/>
      <c r="C30" s="22"/>
      <c r="D30" s="118" t="s">
        <v>35</v>
      </c>
      <c r="E30" s="22"/>
      <c r="F30" s="22"/>
      <c r="G30" s="22"/>
      <c r="H30" s="22"/>
      <c r="I30" s="108"/>
      <c r="J30" s="119">
        <f>ROUND(J117,2)</f>
        <v>0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6.95" customHeight="1">
      <c r="A31" s="22"/>
      <c r="B31" s="23"/>
      <c r="C31" s="22"/>
      <c r="D31" s="72"/>
      <c r="E31" s="72"/>
      <c r="F31" s="72"/>
      <c r="G31" s="72"/>
      <c r="H31" s="72"/>
      <c r="I31" s="117"/>
      <c r="J31" s="72"/>
      <c r="K31" s="7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14.4" customHeight="1">
      <c r="A32" s="22"/>
      <c r="B32" s="23"/>
      <c r="C32" s="22"/>
      <c r="D32" s="22"/>
      <c r="E32" s="22"/>
      <c r="F32" s="120" t="s">
        <v>37</v>
      </c>
      <c r="G32" s="22"/>
      <c r="H32" s="22"/>
      <c r="I32" s="121" t="s">
        <v>36</v>
      </c>
      <c r="J32" s="120" t="s">
        <v>38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14.4" customHeight="1">
      <c r="A33" s="22"/>
      <c r="B33" s="23"/>
      <c r="C33" s="22"/>
      <c r="D33" s="122" t="s">
        <v>39</v>
      </c>
      <c r="E33" s="15" t="s">
        <v>40</v>
      </c>
      <c r="F33" s="123">
        <f>ROUND((SUM(BE117:BE131)),2)</f>
        <v>0</v>
      </c>
      <c r="G33" s="22"/>
      <c r="H33" s="22"/>
      <c r="I33" s="124">
        <v>0.21</v>
      </c>
      <c r="J33" s="123">
        <f>ROUND(((SUM(BE117:BE131))*I33),2)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4.4" customHeight="1">
      <c r="A34" s="22"/>
      <c r="B34" s="23"/>
      <c r="C34" s="22"/>
      <c r="D34" s="22"/>
      <c r="E34" s="15" t="s">
        <v>41</v>
      </c>
      <c r="F34" s="123">
        <f>ROUND((SUM(BF117:BF131)),2)</f>
        <v>0</v>
      </c>
      <c r="G34" s="22"/>
      <c r="H34" s="22"/>
      <c r="I34" s="124">
        <v>0.15</v>
      </c>
      <c r="J34" s="123">
        <f>ROUND(((SUM(BF117:BF131))*I34),2)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4.4" customHeight="1" hidden="1">
      <c r="A35" s="22"/>
      <c r="B35" s="23"/>
      <c r="C35" s="22"/>
      <c r="D35" s="22"/>
      <c r="E35" s="15" t="s">
        <v>42</v>
      </c>
      <c r="F35" s="123">
        <f>ROUND((SUM(BG117:BG131)),2)</f>
        <v>0</v>
      </c>
      <c r="G35" s="22"/>
      <c r="H35" s="22"/>
      <c r="I35" s="124">
        <v>0.21</v>
      </c>
      <c r="J35" s="123">
        <f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4.4" customHeight="1" hidden="1">
      <c r="A36" s="22"/>
      <c r="B36" s="23"/>
      <c r="C36" s="22"/>
      <c r="D36" s="22"/>
      <c r="E36" s="15" t="s">
        <v>43</v>
      </c>
      <c r="F36" s="123">
        <f>ROUND((SUM(BH117:BH131)),2)</f>
        <v>0</v>
      </c>
      <c r="G36" s="22"/>
      <c r="H36" s="22"/>
      <c r="I36" s="124">
        <v>0.15</v>
      </c>
      <c r="J36" s="123">
        <f>0</f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4.4" customHeight="1" hidden="1">
      <c r="A37" s="22"/>
      <c r="B37" s="23"/>
      <c r="C37" s="22"/>
      <c r="D37" s="22"/>
      <c r="E37" s="15" t="s">
        <v>44</v>
      </c>
      <c r="F37" s="123">
        <f>ROUND((SUM(BI117:BI131)),2)</f>
        <v>0</v>
      </c>
      <c r="G37" s="22"/>
      <c r="H37" s="22"/>
      <c r="I37" s="124">
        <v>0</v>
      </c>
      <c r="J37" s="123">
        <f>0</f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6.95" customHeight="1">
      <c r="A38" s="22"/>
      <c r="B38" s="23"/>
      <c r="C38" s="22"/>
      <c r="D38" s="22"/>
      <c r="E38" s="22"/>
      <c r="F38" s="22"/>
      <c r="G38" s="22"/>
      <c r="H38" s="22"/>
      <c r="I38" s="108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25.5" customHeight="1">
      <c r="A39" s="22"/>
      <c r="B39" s="23"/>
      <c r="C39" s="125"/>
      <c r="D39" s="126" t="s">
        <v>45</v>
      </c>
      <c r="E39" s="63"/>
      <c r="F39" s="63"/>
      <c r="G39" s="127" t="s">
        <v>46</v>
      </c>
      <c r="H39" s="128" t="s">
        <v>47</v>
      </c>
      <c r="I39" s="129"/>
      <c r="J39" s="130">
        <f>SUM(J30:J37)</f>
        <v>0</v>
      </c>
      <c r="K39" s="131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4.4" customHeight="1">
      <c r="A40" s="22"/>
      <c r="B40" s="23"/>
      <c r="C40" s="22"/>
      <c r="D40" s="22"/>
      <c r="E40" s="22"/>
      <c r="F40" s="22"/>
      <c r="G40" s="22"/>
      <c r="H40" s="22"/>
      <c r="I40" s="108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27" customFormat="1" ht="14.4" customHeight="1">
      <c r="B50" s="39"/>
      <c r="D50" s="40" t="s">
        <v>48</v>
      </c>
      <c r="E50" s="41"/>
      <c r="F50" s="41"/>
      <c r="G50" s="40" t="s">
        <v>49</v>
      </c>
      <c r="H50" s="41"/>
      <c r="I50" s="132"/>
      <c r="J50" s="41"/>
      <c r="K50" s="41"/>
      <c r="L50" s="39"/>
    </row>
    <row r="51" spans="2:12" ht="12.8">
      <c r="B51" s="6"/>
      <c r="L51" s="6"/>
    </row>
    <row r="52" spans="2:12" ht="12.8">
      <c r="B52" s="6"/>
      <c r="L52" s="6"/>
    </row>
    <row r="53" spans="2:12" ht="12.8">
      <c r="B53" s="6"/>
      <c r="L53" s="6"/>
    </row>
    <row r="54" spans="2:12" ht="12.8">
      <c r="B54" s="6"/>
      <c r="L54" s="6"/>
    </row>
    <row r="55" spans="2:12" ht="12.8">
      <c r="B55" s="6"/>
      <c r="L55" s="6"/>
    </row>
    <row r="56" spans="2:12" ht="12.8">
      <c r="B56" s="6"/>
      <c r="L56" s="6"/>
    </row>
    <row r="57" spans="2:12" ht="12.8">
      <c r="B57" s="6"/>
      <c r="L57" s="6"/>
    </row>
    <row r="58" spans="2:12" ht="12.8">
      <c r="B58" s="6"/>
      <c r="L58" s="6"/>
    </row>
    <row r="59" spans="2:12" ht="12.8">
      <c r="B59" s="6"/>
      <c r="L59" s="6"/>
    </row>
    <row r="60" spans="2:12" ht="12.8">
      <c r="B60" s="6"/>
      <c r="L60" s="6"/>
    </row>
    <row r="61" spans="1:31" s="27" customFormat="1" ht="12.8">
      <c r="A61" s="22"/>
      <c r="B61" s="23"/>
      <c r="C61" s="22"/>
      <c r="D61" s="42" t="s">
        <v>50</v>
      </c>
      <c r="E61" s="25"/>
      <c r="F61" s="133" t="s">
        <v>51</v>
      </c>
      <c r="G61" s="42" t="s">
        <v>50</v>
      </c>
      <c r="H61" s="25"/>
      <c r="I61" s="134"/>
      <c r="J61" s="135" t="s">
        <v>51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2:12" ht="12.8">
      <c r="B62" s="6"/>
      <c r="L62" s="6"/>
    </row>
    <row r="63" spans="2:12" ht="12.8">
      <c r="B63" s="6"/>
      <c r="L63" s="6"/>
    </row>
    <row r="64" spans="2:12" ht="12.8">
      <c r="B64" s="6"/>
      <c r="L64" s="6"/>
    </row>
    <row r="65" spans="1:31" s="27" customFormat="1" ht="12.8">
      <c r="A65" s="22"/>
      <c r="B65" s="23"/>
      <c r="C65" s="22"/>
      <c r="D65" s="40" t="s">
        <v>52</v>
      </c>
      <c r="E65" s="43"/>
      <c r="F65" s="43"/>
      <c r="G65" s="40" t="s">
        <v>53</v>
      </c>
      <c r="H65" s="43"/>
      <c r="I65" s="136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2:12" ht="12.8">
      <c r="B66" s="6"/>
      <c r="L66" s="6"/>
    </row>
    <row r="67" spans="2:12" ht="12.8">
      <c r="B67" s="6"/>
      <c r="L67" s="6"/>
    </row>
    <row r="68" spans="2:12" ht="12.8">
      <c r="B68" s="6"/>
      <c r="L68" s="6"/>
    </row>
    <row r="69" spans="2:12" ht="12.8">
      <c r="B69" s="6"/>
      <c r="L69" s="6"/>
    </row>
    <row r="70" spans="2:12" ht="12.8">
      <c r="B70" s="6"/>
      <c r="L70" s="6"/>
    </row>
    <row r="71" spans="2:12" ht="12.8">
      <c r="B71" s="6"/>
      <c r="L71" s="6"/>
    </row>
    <row r="72" spans="2:12" ht="12.8">
      <c r="B72" s="6"/>
      <c r="L72" s="6"/>
    </row>
    <row r="73" spans="2:12" ht="12.8">
      <c r="B73" s="6"/>
      <c r="L73" s="6"/>
    </row>
    <row r="74" spans="2:12" ht="12.8">
      <c r="B74" s="6"/>
      <c r="L74" s="6"/>
    </row>
    <row r="75" spans="2:12" ht="12.8">
      <c r="B75" s="6"/>
      <c r="L75" s="6"/>
    </row>
    <row r="76" spans="1:31" s="27" customFormat="1" ht="12.8">
      <c r="A76" s="22"/>
      <c r="B76" s="23"/>
      <c r="C76" s="22"/>
      <c r="D76" s="42" t="s">
        <v>50</v>
      </c>
      <c r="E76" s="25"/>
      <c r="F76" s="133" t="s">
        <v>51</v>
      </c>
      <c r="G76" s="42" t="s">
        <v>50</v>
      </c>
      <c r="H76" s="25"/>
      <c r="I76" s="134"/>
      <c r="J76" s="135" t="s">
        <v>51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ht="14.4" customHeight="1">
      <c r="A77" s="22"/>
      <c r="B77" s="44"/>
      <c r="C77" s="45"/>
      <c r="D77" s="45"/>
      <c r="E77" s="45"/>
      <c r="F77" s="45"/>
      <c r="G77" s="45"/>
      <c r="H77" s="45"/>
      <c r="I77" s="137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ht="12.8"/>
    <row r="81" spans="1:31" s="27" customFormat="1" ht="6.95" customHeight="1">
      <c r="A81" s="22"/>
      <c r="B81" s="46"/>
      <c r="C81" s="47"/>
      <c r="D81" s="47"/>
      <c r="E81" s="47"/>
      <c r="F81" s="47"/>
      <c r="G81" s="47"/>
      <c r="H81" s="47"/>
      <c r="I81" s="138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24.95" customHeight="1">
      <c r="A82" s="22"/>
      <c r="B82" s="23"/>
      <c r="C82" s="7" t="s">
        <v>101</v>
      </c>
      <c r="D82" s="22"/>
      <c r="E82" s="22"/>
      <c r="F82" s="22"/>
      <c r="G82" s="22"/>
      <c r="H82" s="22"/>
      <c r="I82" s="108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6.95" customHeight="1">
      <c r="A83" s="22"/>
      <c r="B83" s="23"/>
      <c r="C83" s="22"/>
      <c r="D83" s="22"/>
      <c r="E83" s="22"/>
      <c r="F83" s="22"/>
      <c r="G83" s="22"/>
      <c r="H83" s="22"/>
      <c r="I83" s="108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ht="12" customHeight="1">
      <c r="A84" s="22"/>
      <c r="B84" s="23"/>
      <c r="C84" s="15" t="s">
        <v>15</v>
      </c>
      <c r="D84" s="22"/>
      <c r="E84" s="22"/>
      <c r="F84" s="22"/>
      <c r="G84" s="22"/>
      <c r="H84" s="22"/>
      <c r="I84" s="108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ht="25.5" customHeight="1">
      <c r="A85" s="22"/>
      <c r="B85" s="23"/>
      <c r="C85" s="22"/>
      <c r="D85" s="22"/>
      <c r="E85" s="107" t="str">
        <f>E7</f>
        <v>PD - Technická a dopravní  infrastruktura pro 36 RD Ježník III - nádrž A</v>
      </c>
      <c r="F85" s="107"/>
      <c r="G85" s="107"/>
      <c r="H85" s="107"/>
      <c r="I85" s="108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ht="12" customHeight="1">
      <c r="A86" s="22"/>
      <c r="B86" s="23"/>
      <c r="C86" s="15" t="s">
        <v>99</v>
      </c>
      <c r="D86" s="22"/>
      <c r="E86" s="22"/>
      <c r="F86" s="22"/>
      <c r="G86" s="22"/>
      <c r="H86" s="22"/>
      <c r="I86" s="108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ht="16.5" customHeight="1">
      <c r="A87" s="22"/>
      <c r="B87" s="23"/>
      <c r="C87" s="22"/>
      <c r="D87" s="22"/>
      <c r="E87" s="53" t="str">
        <f>E9</f>
        <v>045972_VRN - VRN_Vedlejší rozpočtové náklady</v>
      </c>
      <c r="F87" s="53"/>
      <c r="G87" s="53"/>
      <c r="H87" s="53"/>
      <c r="I87" s="108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ht="6.95" customHeight="1">
      <c r="A88" s="22"/>
      <c r="B88" s="23"/>
      <c r="C88" s="22"/>
      <c r="D88" s="22"/>
      <c r="E88" s="22"/>
      <c r="F88" s="22"/>
      <c r="G88" s="22"/>
      <c r="H88" s="22"/>
      <c r="I88" s="108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ht="12" customHeight="1">
      <c r="A89" s="22"/>
      <c r="B89" s="23"/>
      <c r="C89" s="15" t="s">
        <v>19</v>
      </c>
      <c r="D89" s="22"/>
      <c r="E89" s="22"/>
      <c r="F89" s="16" t="str">
        <f>F12</f>
        <v>Krnov</v>
      </c>
      <c r="G89" s="22"/>
      <c r="H89" s="22"/>
      <c r="I89" s="109" t="s">
        <v>21</v>
      </c>
      <c r="J89" s="110" t="str">
        <f>IF(J12="","",J12)</f>
        <v>24. 4. 2020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ht="6.95" customHeight="1">
      <c r="A90" s="22"/>
      <c r="B90" s="23"/>
      <c r="C90" s="22"/>
      <c r="D90" s="22"/>
      <c r="E90" s="22"/>
      <c r="F90" s="22"/>
      <c r="G90" s="22"/>
      <c r="H90" s="22"/>
      <c r="I90" s="108"/>
      <c r="J90" s="22"/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ht="27.9" customHeight="1">
      <c r="A91" s="22"/>
      <c r="B91" s="23"/>
      <c r="C91" s="15" t="s">
        <v>23</v>
      </c>
      <c r="D91" s="22"/>
      <c r="E91" s="22"/>
      <c r="F91" s="16" t="str">
        <f>E15</f>
        <v>Město Krnov</v>
      </c>
      <c r="G91" s="22"/>
      <c r="H91" s="22"/>
      <c r="I91" s="109" t="s">
        <v>29</v>
      </c>
      <c r="J91" s="139" t="str">
        <f>E21</f>
        <v>Lesprojekt Krnov, s.r.o.</v>
      </c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27.9" customHeight="1">
      <c r="A92" s="22"/>
      <c r="B92" s="23"/>
      <c r="C92" s="15" t="s">
        <v>27</v>
      </c>
      <c r="D92" s="22"/>
      <c r="E92" s="22"/>
      <c r="F92" s="16" t="str">
        <f>IF(E18="","",E18)</f>
        <v>Vyplň údaj</v>
      </c>
      <c r="G92" s="22"/>
      <c r="H92" s="22"/>
      <c r="I92" s="109" t="s">
        <v>32</v>
      </c>
      <c r="J92" s="139" t="str">
        <f>E24</f>
        <v>Ing. Vlasta Horáková</v>
      </c>
      <c r="K92" s="22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ht="10.3" customHeight="1">
      <c r="A93" s="22"/>
      <c r="B93" s="23"/>
      <c r="C93" s="22"/>
      <c r="D93" s="22"/>
      <c r="E93" s="22"/>
      <c r="F93" s="22"/>
      <c r="G93" s="22"/>
      <c r="H93" s="22"/>
      <c r="I93" s="108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ht="29.3" customHeight="1">
      <c r="A94" s="22"/>
      <c r="B94" s="23"/>
      <c r="C94" s="140" t="s">
        <v>102</v>
      </c>
      <c r="D94" s="125"/>
      <c r="E94" s="125"/>
      <c r="F94" s="125"/>
      <c r="G94" s="125"/>
      <c r="H94" s="125"/>
      <c r="I94" s="141"/>
      <c r="J94" s="142" t="s">
        <v>103</v>
      </c>
      <c r="K94" s="125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ht="10.3" customHeight="1">
      <c r="A95" s="22"/>
      <c r="B95" s="23"/>
      <c r="C95" s="22"/>
      <c r="D95" s="22"/>
      <c r="E95" s="22"/>
      <c r="F95" s="22"/>
      <c r="G95" s="22"/>
      <c r="H95" s="22"/>
      <c r="I95" s="108"/>
      <c r="J95" s="22"/>
      <c r="K95" s="22"/>
      <c r="L95" s="39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47" ht="22.8" customHeight="1">
      <c r="A96" s="22"/>
      <c r="B96" s="23"/>
      <c r="C96" s="143" t="s">
        <v>104</v>
      </c>
      <c r="D96" s="22"/>
      <c r="E96" s="22"/>
      <c r="F96" s="22"/>
      <c r="G96" s="22"/>
      <c r="H96" s="22"/>
      <c r="I96" s="108"/>
      <c r="J96" s="119">
        <f>J117</f>
        <v>0</v>
      </c>
      <c r="K96" s="22"/>
      <c r="L96" s="39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U96" s="3" t="s">
        <v>105</v>
      </c>
    </row>
    <row r="97" spans="2:12" s="144" customFormat="1" ht="24.95" customHeight="1">
      <c r="B97" s="145"/>
      <c r="D97" s="146" t="s">
        <v>592</v>
      </c>
      <c r="E97" s="147"/>
      <c r="F97" s="147"/>
      <c r="G97" s="147"/>
      <c r="H97" s="147"/>
      <c r="I97" s="148"/>
      <c r="J97" s="149">
        <f>J118</f>
        <v>0</v>
      </c>
      <c r="L97" s="145"/>
    </row>
    <row r="98" spans="1:31" s="27" customFormat="1" ht="21.85" customHeight="1">
      <c r="A98" s="22"/>
      <c r="B98" s="23"/>
      <c r="C98" s="22"/>
      <c r="D98" s="22"/>
      <c r="E98" s="22"/>
      <c r="F98" s="22"/>
      <c r="G98" s="22"/>
      <c r="H98" s="22"/>
      <c r="I98" s="108"/>
      <c r="J98" s="22"/>
      <c r="K98" s="22"/>
      <c r="L98" s="39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ht="6.95" customHeight="1">
      <c r="A99" s="22"/>
      <c r="B99" s="44"/>
      <c r="C99" s="45"/>
      <c r="D99" s="45"/>
      <c r="E99" s="45"/>
      <c r="F99" s="45"/>
      <c r="G99" s="45"/>
      <c r="H99" s="45"/>
      <c r="I99" s="137"/>
      <c r="J99" s="45"/>
      <c r="K99" s="45"/>
      <c r="L99" s="39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ht="12.8"/>
    <row r="103" spans="1:31" s="27" customFormat="1" ht="6.95" customHeight="1">
      <c r="A103" s="22"/>
      <c r="B103" s="46"/>
      <c r="C103" s="47"/>
      <c r="D103" s="47"/>
      <c r="E103" s="47"/>
      <c r="F103" s="47"/>
      <c r="G103" s="47"/>
      <c r="H103" s="47"/>
      <c r="I103" s="138"/>
      <c r="J103" s="47"/>
      <c r="K103" s="47"/>
      <c r="L103" s="39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ht="24.95" customHeight="1">
      <c r="A104" s="22"/>
      <c r="B104" s="23"/>
      <c r="C104" s="7" t="s">
        <v>108</v>
      </c>
      <c r="D104" s="22"/>
      <c r="E104" s="22"/>
      <c r="F104" s="22"/>
      <c r="G104" s="22"/>
      <c r="H104" s="22"/>
      <c r="I104" s="108"/>
      <c r="J104" s="22"/>
      <c r="K104" s="22"/>
      <c r="L104" s="39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ht="6.95" customHeight="1">
      <c r="A105" s="22"/>
      <c r="B105" s="23"/>
      <c r="C105" s="22"/>
      <c r="D105" s="22"/>
      <c r="E105" s="22"/>
      <c r="F105" s="22"/>
      <c r="G105" s="22"/>
      <c r="H105" s="22"/>
      <c r="I105" s="108"/>
      <c r="J105" s="22"/>
      <c r="K105" s="22"/>
      <c r="L105" s="39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ht="12" customHeight="1">
      <c r="A106" s="22"/>
      <c r="B106" s="23"/>
      <c r="C106" s="15" t="s">
        <v>15</v>
      </c>
      <c r="D106" s="22"/>
      <c r="E106" s="22"/>
      <c r="F106" s="22"/>
      <c r="G106" s="22"/>
      <c r="H106" s="22"/>
      <c r="I106" s="108"/>
      <c r="J106" s="22"/>
      <c r="K106" s="22"/>
      <c r="L106" s="39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ht="25.5" customHeight="1">
      <c r="A107" s="22"/>
      <c r="B107" s="23"/>
      <c r="C107" s="22"/>
      <c r="D107" s="22"/>
      <c r="E107" s="107" t="str">
        <f>E7</f>
        <v>PD - Technická a dopravní  infrastruktura pro 36 RD Ježník III - nádrž A</v>
      </c>
      <c r="F107" s="107"/>
      <c r="G107" s="107"/>
      <c r="H107" s="107"/>
      <c r="I107" s="108"/>
      <c r="J107" s="22"/>
      <c r="K107" s="22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ht="12" customHeight="1">
      <c r="A108" s="22"/>
      <c r="B108" s="23"/>
      <c r="C108" s="15" t="s">
        <v>99</v>
      </c>
      <c r="D108" s="22"/>
      <c r="E108" s="22"/>
      <c r="F108" s="22"/>
      <c r="G108" s="22"/>
      <c r="H108" s="22"/>
      <c r="I108" s="108"/>
      <c r="J108" s="22"/>
      <c r="K108" s="22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ht="16.5" customHeight="1">
      <c r="A109" s="22"/>
      <c r="B109" s="23"/>
      <c r="C109" s="22"/>
      <c r="D109" s="22"/>
      <c r="E109" s="53" t="str">
        <f>E9</f>
        <v>045972_VRN - VRN_Vedlejší rozpočtové náklady</v>
      </c>
      <c r="F109" s="53"/>
      <c r="G109" s="53"/>
      <c r="H109" s="53"/>
      <c r="I109" s="108"/>
      <c r="J109" s="22"/>
      <c r="K109" s="22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ht="6.95" customHeight="1">
      <c r="A110" s="22"/>
      <c r="B110" s="23"/>
      <c r="C110" s="22"/>
      <c r="D110" s="22"/>
      <c r="E110" s="22"/>
      <c r="F110" s="22"/>
      <c r="G110" s="22"/>
      <c r="H110" s="22"/>
      <c r="I110" s="108"/>
      <c r="J110" s="22"/>
      <c r="K110" s="22"/>
      <c r="L110" s="39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ht="12" customHeight="1">
      <c r="A111" s="22"/>
      <c r="B111" s="23"/>
      <c r="C111" s="15" t="s">
        <v>19</v>
      </c>
      <c r="D111" s="22"/>
      <c r="E111" s="22"/>
      <c r="F111" s="16" t="str">
        <f>F12</f>
        <v>Krnov</v>
      </c>
      <c r="G111" s="22"/>
      <c r="H111" s="22"/>
      <c r="I111" s="109" t="s">
        <v>21</v>
      </c>
      <c r="J111" s="110" t="str">
        <f>IF(J12="","",J12)</f>
        <v>24. 4. 2020</v>
      </c>
      <c r="K111" s="22"/>
      <c r="L111" s="39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ht="6.95" customHeight="1">
      <c r="A112" s="22"/>
      <c r="B112" s="23"/>
      <c r="C112" s="22"/>
      <c r="D112" s="22"/>
      <c r="E112" s="22"/>
      <c r="F112" s="22"/>
      <c r="G112" s="22"/>
      <c r="H112" s="22"/>
      <c r="I112" s="108"/>
      <c r="J112" s="22"/>
      <c r="K112" s="22"/>
      <c r="L112" s="39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ht="27.9" customHeight="1">
      <c r="A113" s="22"/>
      <c r="B113" s="23"/>
      <c r="C113" s="15" t="s">
        <v>23</v>
      </c>
      <c r="D113" s="22"/>
      <c r="E113" s="22"/>
      <c r="F113" s="16" t="str">
        <f>E15</f>
        <v>Město Krnov</v>
      </c>
      <c r="G113" s="22"/>
      <c r="H113" s="22"/>
      <c r="I113" s="109" t="s">
        <v>29</v>
      </c>
      <c r="J113" s="139" t="str">
        <f>E21</f>
        <v>Lesprojekt Krnov, s.r.o.</v>
      </c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ht="27.9" customHeight="1">
      <c r="A114" s="22"/>
      <c r="B114" s="23"/>
      <c r="C114" s="15" t="s">
        <v>27</v>
      </c>
      <c r="D114" s="22"/>
      <c r="E114" s="22"/>
      <c r="F114" s="16" t="str">
        <f>IF(E18="","",E18)</f>
        <v>Vyplň údaj</v>
      </c>
      <c r="G114" s="22"/>
      <c r="H114" s="22"/>
      <c r="I114" s="109" t="s">
        <v>32</v>
      </c>
      <c r="J114" s="139" t="str">
        <f>E24</f>
        <v>Ing. Vlasta Horáková</v>
      </c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ht="10.3" customHeight="1">
      <c r="A115" s="22"/>
      <c r="B115" s="23"/>
      <c r="C115" s="22"/>
      <c r="D115" s="22"/>
      <c r="E115" s="22"/>
      <c r="F115" s="22"/>
      <c r="G115" s="22"/>
      <c r="H115" s="22"/>
      <c r="I115" s="108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s="163" customFormat="1" ht="29.3" customHeight="1">
      <c r="A116" s="156"/>
      <c r="B116" s="157"/>
      <c r="C116" s="158" t="s">
        <v>109</v>
      </c>
      <c r="D116" s="159" t="s">
        <v>60</v>
      </c>
      <c r="E116" s="159" t="s">
        <v>56</v>
      </c>
      <c r="F116" s="159" t="s">
        <v>57</v>
      </c>
      <c r="G116" s="159" t="s">
        <v>110</v>
      </c>
      <c r="H116" s="159" t="s">
        <v>111</v>
      </c>
      <c r="I116" s="160" t="s">
        <v>112</v>
      </c>
      <c r="J116" s="159" t="s">
        <v>103</v>
      </c>
      <c r="K116" s="161" t="s">
        <v>113</v>
      </c>
      <c r="L116" s="162"/>
      <c r="M116" s="68"/>
      <c r="N116" s="69" t="s">
        <v>39</v>
      </c>
      <c r="O116" s="69" t="s">
        <v>114</v>
      </c>
      <c r="P116" s="69" t="s">
        <v>115</v>
      </c>
      <c r="Q116" s="69" t="s">
        <v>116</v>
      </c>
      <c r="R116" s="69" t="s">
        <v>117</v>
      </c>
      <c r="S116" s="69" t="s">
        <v>118</v>
      </c>
      <c r="T116" s="70" t="s">
        <v>119</v>
      </c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63" s="27" customFormat="1" ht="22.8" customHeight="1">
      <c r="A117" s="22"/>
      <c r="B117" s="23"/>
      <c r="C117" s="76" t="s">
        <v>120</v>
      </c>
      <c r="D117" s="22"/>
      <c r="E117" s="22"/>
      <c r="F117" s="22"/>
      <c r="G117" s="22"/>
      <c r="H117" s="22"/>
      <c r="I117" s="108"/>
      <c r="J117" s="164">
        <f>BK117</f>
        <v>0</v>
      </c>
      <c r="K117" s="22"/>
      <c r="L117" s="23"/>
      <c r="M117" s="71"/>
      <c r="N117" s="58"/>
      <c r="O117" s="72"/>
      <c r="P117" s="165">
        <f>P118</f>
        <v>0</v>
      </c>
      <c r="Q117" s="72"/>
      <c r="R117" s="165">
        <f>R118</f>
        <v>0</v>
      </c>
      <c r="S117" s="72"/>
      <c r="T117" s="166">
        <f>T118</f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T117" s="3" t="s">
        <v>74</v>
      </c>
      <c r="AU117" s="3" t="s">
        <v>105</v>
      </c>
      <c r="BK117" s="167">
        <f>BK118</f>
        <v>0</v>
      </c>
    </row>
    <row r="118" spans="2:63" s="168" customFormat="1" ht="25.9" customHeight="1">
      <c r="B118" s="169"/>
      <c r="D118" s="170" t="s">
        <v>74</v>
      </c>
      <c r="E118" s="171" t="s">
        <v>593</v>
      </c>
      <c r="F118" s="171" t="s">
        <v>594</v>
      </c>
      <c r="I118" s="172"/>
      <c r="J118" s="173">
        <f>BK118</f>
        <v>0</v>
      </c>
      <c r="L118" s="169"/>
      <c r="M118" s="174"/>
      <c r="N118" s="175"/>
      <c r="O118" s="175"/>
      <c r="P118" s="176">
        <f>SUM(P119:P131)</f>
        <v>0</v>
      </c>
      <c r="Q118" s="175"/>
      <c r="R118" s="176">
        <f>SUM(R119:R131)</f>
        <v>0</v>
      </c>
      <c r="S118" s="175"/>
      <c r="T118" s="177">
        <f>SUM(T119:T131)</f>
        <v>0</v>
      </c>
      <c r="AR118" s="170" t="s">
        <v>148</v>
      </c>
      <c r="AT118" s="178" t="s">
        <v>74</v>
      </c>
      <c r="AU118" s="178" t="s">
        <v>75</v>
      </c>
      <c r="AY118" s="170" t="s">
        <v>123</v>
      </c>
      <c r="BK118" s="179">
        <f>SUM(BK119:BK131)</f>
        <v>0</v>
      </c>
    </row>
    <row r="119" spans="1:65" s="27" customFormat="1" ht="16.5" customHeight="1">
      <c r="A119" s="22"/>
      <c r="B119" s="182"/>
      <c r="C119" s="183" t="s">
        <v>83</v>
      </c>
      <c r="D119" s="183" t="s">
        <v>125</v>
      </c>
      <c r="E119" s="184" t="s">
        <v>595</v>
      </c>
      <c r="F119" s="185" t="s">
        <v>596</v>
      </c>
      <c r="G119" s="186" t="s">
        <v>185</v>
      </c>
      <c r="H119" s="187">
        <v>1</v>
      </c>
      <c r="I119" s="188"/>
      <c r="J119" s="189">
        <f>ROUND(I119*H119,2)</f>
        <v>0</v>
      </c>
      <c r="K119" s="185"/>
      <c r="L119" s="23"/>
      <c r="M119" s="190"/>
      <c r="N119" s="191" t="s">
        <v>40</v>
      </c>
      <c r="O119" s="60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94" t="s">
        <v>597</v>
      </c>
      <c r="AT119" s="194" t="s">
        <v>125</v>
      </c>
      <c r="AU119" s="194" t="s">
        <v>83</v>
      </c>
      <c r="AY119" s="3" t="s">
        <v>123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3" t="s">
        <v>83</v>
      </c>
      <c r="BK119" s="195">
        <f>ROUND(I119*H119,2)</f>
        <v>0</v>
      </c>
      <c r="BL119" s="3" t="s">
        <v>597</v>
      </c>
      <c r="BM119" s="194" t="s">
        <v>598</v>
      </c>
    </row>
    <row r="120" spans="2:51" s="212" customFormat="1" ht="12.8">
      <c r="B120" s="213"/>
      <c r="D120" s="198" t="s">
        <v>132</v>
      </c>
      <c r="E120" s="214"/>
      <c r="F120" s="215" t="s">
        <v>599</v>
      </c>
      <c r="H120" s="214"/>
      <c r="I120" s="216"/>
      <c r="L120" s="213"/>
      <c r="M120" s="217"/>
      <c r="N120" s="218"/>
      <c r="O120" s="218"/>
      <c r="P120" s="218"/>
      <c r="Q120" s="218"/>
      <c r="R120" s="218"/>
      <c r="S120" s="218"/>
      <c r="T120" s="219"/>
      <c r="AT120" s="214" t="s">
        <v>132</v>
      </c>
      <c r="AU120" s="214" t="s">
        <v>83</v>
      </c>
      <c r="AV120" s="212" t="s">
        <v>83</v>
      </c>
      <c r="AW120" s="212" t="s">
        <v>31</v>
      </c>
      <c r="AX120" s="212" t="s">
        <v>75</v>
      </c>
      <c r="AY120" s="214" t="s">
        <v>123</v>
      </c>
    </row>
    <row r="121" spans="2:51" s="196" customFormat="1" ht="12.8">
      <c r="B121" s="197"/>
      <c r="D121" s="198" t="s">
        <v>132</v>
      </c>
      <c r="E121" s="199"/>
      <c r="F121" s="200" t="s">
        <v>83</v>
      </c>
      <c r="H121" s="201">
        <v>1</v>
      </c>
      <c r="I121" s="202"/>
      <c r="L121" s="197"/>
      <c r="M121" s="203"/>
      <c r="N121" s="204"/>
      <c r="O121" s="204"/>
      <c r="P121" s="204"/>
      <c r="Q121" s="204"/>
      <c r="R121" s="204"/>
      <c r="S121" s="204"/>
      <c r="T121" s="205"/>
      <c r="AT121" s="199" t="s">
        <v>132</v>
      </c>
      <c r="AU121" s="199" t="s">
        <v>83</v>
      </c>
      <c r="AV121" s="196" t="s">
        <v>85</v>
      </c>
      <c r="AW121" s="196" t="s">
        <v>31</v>
      </c>
      <c r="AX121" s="196" t="s">
        <v>83</v>
      </c>
      <c r="AY121" s="199" t="s">
        <v>123</v>
      </c>
    </row>
    <row r="122" spans="1:65" s="27" customFormat="1" ht="16.5" customHeight="1">
      <c r="A122" s="22"/>
      <c r="B122" s="182"/>
      <c r="C122" s="183" t="s">
        <v>85</v>
      </c>
      <c r="D122" s="183" t="s">
        <v>125</v>
      </c>
      <c r="E122" s="184" t="s">
        <v>600</v>
      </c>
      <c r="F122" s="185" t="s">
        <v>601</v>
      </c>
      <c r="G122" s="186" t="s">
        <v>185</v>
      </c>
      <c r="H122" s="187">
        <v>1</v>
      </c>
      <c r="I122" s="188"/>
      <c r="J122" s="189">
        <f>ROUND(I122*H122,2)</f>
        <v>0</v>
      </c>
      <c r="K122" s="185"/>
      <c r="L122" s="23"/>
      <c r="M122" s="190"/>
      <c r="N122" s="191" t="s">
        <v>40</v>
      </c>
      <c r="O122" s="60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94" t="s">
        <v>597</v>
      </c>
      <c r="AT122" s="194" t="s">
        <v>125</v>
      </c>
      <c r="AU122" s="194" t="s">
        <v>83</v>
      </c>
      <c r="AY122" s="3" t="s">
        <v>123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3" t="s">
        <v>83</v>
      </c>
      <c r="BK122" s="195">
        <f>ROUND(I122*H122,2)</f>
        <v>0</v>
      </c>
      <c r="BL122" s="3" t="s">
        <v>597</v>
      </c>
      <c r="BM122" s="194" t="s">
        <v>602</v>
      </c>
    </row>
    <row r="123" spans="1:65" s="27" customFormat="1" ht="16.5" customHeight="1">
      <c r="A123" s="22"/>
      <c r="B123" s="182"/>
      <c r="C123" s="183" t="s">
        <v>139</v>
      </c>
      <c r="D123" s="183" t="s">
        <v>125</v>
      </c>
      <c r="E123" s="184" t="s">
        <v>603</v>
      </c>
      <c r="F123" s="185" t="s">
        <v>604</v>
      </c>
      <c r="G123" s="186" t="s">
        <v>185</v>
      </c>
      <c r="H123" s="187">
        <v>1</v>
      </c>
      <c r="I123" s="188"/>
      <c r="J123" s="189">
        <f>ROUND(I123*H123,2)</f>
        <v>0</v>
      </c>
      <c r="K123" s="185"/>
      <c r="L123" s="23"/>
      <c r="M123" s="190"/>
      <c r="N123" s="191" t="s">
        <v>40</v>
      </c>
      <c r="O123" s="60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94" t="s">
        <v>597</v>
      </c>
      <c r="AT123" s="194" t="s">
        <v>125</v>
      </c>
      <c r="AU123" s="194" t="s">
        <v>83</v>
      </c>
      <c r="AY123" s="3" t="s">
        <v>123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3" t="s">
        <v>83</v>
      </c>
      <c r="BK123" s="195">
        <f>ROUND(I123*H123,2)</f>
        <v>0</v>
      </c>
      <c r="BL123" s="3" t="s">
        <v>597</v>
      </c>
      <c r="BM123" s="194" t="s">
        <v>605</v>
      </c>
    </row>
    <row r="124" spans="1:65" s="27" customFormat="1" ht="16.5" customHeight="1">
      <c r="A124" s="22"/>
      <c r="B124" s="182"/>
      <c r="C124" s="183" t="s">
        <v>130</v>
      </c>
      <c r="D124" s="183" t="s">
        <v>125</v>
      </c>
      <c r="E124" s="184" t="s">
        <v>606</v>
      </c>
      <c r="F124" s="185" t="s">
        <v>607</v>
      </c>
      <c r="G124" s="186" t="s">
        <v>185</v>
      </c>
      <c r="H124" s="187">
        <v>1</v>
      </c>
      <c r="I124" s="188"/>
      <c r="J124" s="189">
        <f>ROUND(I124*H124,2)</f>
        <v>0</v>
      </c>
      <c r="K124" s="185"/>
      <c r="L124" s="23"/>
      <c r="M124" s="190"/>
      <c r="N124" s="191" t="s">
        <v>40</v>
      </c>
      <c r="O124" s="60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94" t="s">
        <v>597</v>
      </c>
      <c r="AT124" s="194" t="s">
        <v>125</v>
      </c>
      <c r="AU124" s="194" t="s">
        <v>83</v>
      </c>
      <c r="AY124" s="3" t="s">
        <v>123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3" t="s">
        <v>83</v>
      </c>
      <c r="BK124" s="195">
        <f>ROUND(I124*H124,2)</f>
        <v>0</v>
      </c>
      <c r="BL124" s="3" t="s">
        <v>597</v>
      </c>
      <c r="BM124" s="194" t="s">
        <v>608</v>
      </c>
    </row>
    <row r="125" spans="1:65" s="27" customFormat="1" ht="16.5" customHeight="1">
      <c r="A125" s="22"/>
      <c r="B125" s="182"/>
      <c r="C125" s="183" t="s">
        <v>148</v>
      </c>
      <c r="D125" s="183" t="s">
        <v>125</v>
      </c>
      <c r="E125" s="184" t="s">
        <v>609</v>
      </c>
      <c r="F125" s="185" t="s">
        <v>610</v>
      </c>
      <c r="G125" s="186" t="s">
        <v>185</v>
      </c>
      <c r="H125" s="187">
        <v>1</v>
      </c>
      <c r="I125" s="188"/>
      <c r="J125" s="189">
        <f>ROUND(I125*H125,2)</f>
        <v>0</v>
      </c>
      <c r="K125" s="185"/>
      <c r="L125" s="23"/>
      <c r="M125" s="190"/>
      <c r="N125" s="191" t="s">
        <v>40</v>
      </c>
      <c r="O125" s="60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94" t="s">
        <v>597</v>
      </c>
      <c r="AT125" s="194" t="s">
        <v>125</v>
      </c>
      <c r="AU125" s="194" t="s">
        <v>83</v>
      </c>
      <c r="AY125" s="3" t="s">
        <v>123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3" t="s">
        <v>83</v>
      </c>
      <c r="BK125" s="195">
        <f>ROUND(I125*H125,2)</f>
        <v>0</v>
      </c>
      <c r="BL125" s="3" t="s">
        <v>597</v>
      </c>
      <c r="BM125" s="194" t="s">
        <v>611</v>
      </c>
    </row>
    <row r="126" spans="1:65" s="27" customFormat="1" ht="16.5" customHeight="1">
      <c r="A126" s="22"/>
      <c r="B126" s="182"/>
      <c r="C126" s="183" t="s">
        <v>152</v>
      </c>
      <c r="D126" s="183" t="s">
        <v>125</v>
      </c>
      <c r="E126" s="184" t="s">
        <v>612</v>
      </c>
      <c r="F126" s="185" t="s">
        <v>613</v>
      </c>
      <c r="G126" s="186" t="s">
        <v>185</v>
      </c>
      <c r="H126" s="187">
        <v>1</v>
      </c>
      <c r="I126" s="188"/>
      <c r="J126" s="189">
        <f>ROUND(I126*H126,2)</f>
        <v>0</v>
      </c>
      <c r="K126" s="185"/>
      <c r="L126" s="23"/>
      <c r="M126" s="190"/>
      <c r="N126" s="191" t="s">
        <v>40</v>
      </c>
      <c r="O126" s="60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94" t="s">
        <v>597</v>
      </c>
      <c r="AT126" s="194" t="s">
        <v>125</v>
      </c>
      <c r="AU126" s="194" t="s">
        <v>83</v>
      </c>
      <c r="AY126" s="3" t="s">
        <v>123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3" t="s">
        <v>83</v>
      </c>
      <c r="BK126" s="195">
        <f>ROUND(I126*H126,2)</f>
        <v>0</v>
      </c>
      <c r="BL126" s="3" t="s">
        <v>597</v>
      </c>
      <c r="BM126" s="194" t="s">
        <v>614</v>
      </c>
    </row>
    <row r="127" spans="1:65" s="27" customFormat="1" ht="16.5" customHeight="1">
      <c r="A127" s="22"/>
      <c r="B127" s="182"/>
      <c r="C127" s="183" t="s">
        <v>156</v>
      </c>
      <c r="D127" s="183" t="s">
        <v>125</v>
      </c>
      <c r="E127" s="184" t="s">
        <v>615</v>
      </c>
      <c r="F127" s="185" t="s">
        <v>616</v>
      </c>
      <c r="G127" s="186" t="s">
        <v>185</v>
      </c>
      <c r="H127" s="187">
        <v>1</v>
      </c>
      <c r="I127" s="188"/>
      <c r="J127" s="189">
        <f>ROUND(I127*H127,2)</f>
        <v>0</v>
      </c>
      <c r="K127" s="185"/>
      <c r="L127" s="23"/>
      <c r="M127" s="190"/>
      <c r="N127" s="191" t="s">
        <v>40</v>
      </c>
      <c r="O127" s="60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94" t="s">
        <v>597</v>
      </c>
      <c r="AT127" s="194" t="s">
        <v>125</v>
      </c>
      <c r="AU127" s="194" t="s">
        <v>83</v>
      </c>
      <c r="AY127" s="3" t="s">
        <v>123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3" t="s">
        <v>83</v>
      </c>
      <c r="BK127" s="195">
        <f>ROUND(I127*H127,2)</f>
        <v>0</v>
      </c>
      <c r="BL127" s="3" t="s">
        <v>597</v>
      </c>
      <c r="BM127" s="194" t="s">
        <v>617</v>
      </c>
    </row>
    <row r="128" spans="1:65" s="27" customFormat="1" ht="16.5" customHeight="1">
      <c r="A128" s="22"/>
      <c r="B128" s="182"/>
      <c r="C128" s="183" t="s">
        <v>160</v>
      </c>
      <c r="D128" s="183" t="s">
        <v>125</v>
      </c>
      <c r="E128" s="184" t="s">
        <v>618</v>
      </c>
      <c r="F128" s="185" t="s">
        <v>619</v>
      </c>
      <c r="G128" s="186" t="s">
        <v>185</v>
      </c>
      <c r="H128" s="187">
        <v>1</v>
      </c>
      <c r="I128" s="188"/>
      <c r="J128" s="189">
        <f>ROUND(I128*H128,2)</f>
        <v>0</v>
      </c>
      <c r="K128" s="185"/>
      <c r="L128" s="23"/>
      <c r="M128" s="190"/>
      <c r="N128" s="191" t="s">
        <v>40</v>
      </c>
      <c r="O128" s="60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94" t="s">
        <v>597</v>
      </c>
      <c r="AT128" s="194" t="s">
        <v>125</v>
      </c>
      <c r="AU128" s="194" t="s">
        <v>83</v>
      </c>
      <c r="AY128" s="3" t="s">
        <v>123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3" t="s">
        <v>83</v>
      </c>
      <c r="BK128" s="195">
        <f>ROUND(I128*H128,2)</f>
        <v>0</v>
      </c>
      <c r="BL128" s="3" t="s">
        <v>597</v>
      </c>
      <c r="BM128" s="194" t="s">
        <v>620</v>
      </c>
    </row>
    <row r="129" spans="1:65" s="27" customFormat="1" ht="24" customHeight="1">
      <c r="A129" s="22"/>
      <c r="B129" s="182"/>
      <c r="C129" s="183" t="s">
        <v>164</v>
      </c>
      <c r="D129" s="183" t="s">
        <v>125</v>
      </c>
      <c r="E129" s="184" t="s">
        <v>621</v>
      </c>
      <c r="F129" s="185" t="s">
        <v>622</v>
      </c>
      <c r="G129" s="186" t="s">
        <v>185</v>
      </c>
      <c r="H129" s="187">
        <v>1</v>
      </c>
      <c r="I129" s="188"/>
      <c r="J129" s="189">
        <f>ROUND(I129*H129,2)</f>
        <v>0</v>
      </c>
      <c r="K129" s="185"/>
      <c r="L129" s="23"/>
      <c r="M129" s="190"/>
      <c r="N129" s="191" t="s">
        <v>40</v>
      </c>
      <c r="O129" s="60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94" t="s">
        <v>597</v>
      </c>
      <c r="AT129" s="194" t="s">
        <v>125</v>
      </c>
      <c r="AU129" s="194" t="s">
        <v>83</v>
      </c>
      <c r="AY129" s="3" t="s">
        <v>123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3" t="s">
        <v>83</v>
      </c>
      <c r="BK129" s="195">
        <f>ROUND(I129*H129,2)</f>
        <v>0</v>
      </c>
      <c r="BL129" s="3" t="s">
        <v>597</v>
      </c>
      <c r="BM129" s="194" t="s">
        <v>623</v>
      </c>
    </row>
    <row r="130" spans="1:65" s="27" customFormat="1" ht="16.5" customHeight="1">
      <c r="A130" s="22"/>
      <c r="B130" s="182"/>
      <c r="C130" s="183" t="s">
        <v>144</v>
      </c>
      <c r="D130" s="183" t="s">
        <v>125</v>
      </c>
      <c r="E130" s="184" t="s">
        <v>624</v>
      </c>
      <c r="F130" s="185" t="s">
        <v>625</v>
      </c>
      <c r="G130" s="186" t="s">
        <v>185</v>
      </c>
      <c r="H130" s="187">
        <v>1</v>
      </c>
      <c r="I130" s="188"/>
      <c r="J130" s="189">
        <f>ROUND(I130*H130,2)</f>
        <v>0</v>
      </c>
      <c r="K130" s="185"/>
      <c r="L130" s="23"/>
      <c r="M130" s="190"/>
      <c r="N130" s="191" t="s">
        <v>40</v>
      </c>
      <c r="O130" s="60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94" t="s">
        <v>597</v>
      </c>
      <c r="AT130" s="194" t="s">
        <v>125</v>
      </c>
      <c r="AU130" s="194" t="s">
        <v>83</v>
      </c>
      <c r="AY130" s="3" t="s">
        <v>123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3" t="s">
        <v>83</v>
      </c>
      <c r="BK130" s="195">
        <f>ROUND(I130*H130,2)</f>
        <v>0</v>
      </c>
      <c r="BL130" s="3" t="s">
        <v>597</v>
      </c>
      <c r="BM130" s="194" t="s">
        <v>626</v>
      </c>
    </row>
    <row r="131" spans="1:47" ht="61.15" customHeight="1">
      <c r="A131" s="22"/>
      <c r="B131" s="23"/>
      <c r="C131" s="22"/>
      <c r="D131" s="198" t="s">
        <v>179</v>
      </c>
      <c r="E131" s="22"/>
      <c r="F131" s="206" t="s">
        <v>627</v>
      </c>
      <c r="G131" s="22"/>
      <c r="H131" s="22"/>
      <c r="I131" s="108"/>
      <c r="J131" s="22"/>
      <c r="K131" s="22"/>
      <c r="L131" s="23"/>
      <c r="M131" s="244"/>
      <c r="N131" s="245"/>
      <c r="O131" s="241"/>
      <c r="P131" s="241"/>
      <c r="Q131" s="241"/>
      <c r="R131" s="241"/>
      <c r="S131" s="241"/>
      <c r="T131" s="246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T131" s="3" t="s">
        <v>179</v>
      </c>
      <c r="AU131" s="3" t="s">
        <v>83</v>
      </c>
    </row>
    <row r="132" spans="1:31" ht="6.95" customHeight="1">
      <c r="A132" s="22"/>
      <c r="B132" s="44"/>
      <c r="C132" s="45"/>
      <c r="D132" s="45"/>
      <c r="E132" s="45"/>
      <c r="F132" s="45"/>
      <c r="G132" s="45"/>
      <c r="H132" s="45"/>
      <c r="I132" s="137"/>
      <c r="J132" s="45"/>
      <c r="K132" s="45"/>
      <c r="L132" s="23"/>
      <c r="M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</sheetData>
  <autoFilter ref="C116:K131"/>
  <mergeCells count="9">
    <mergeCell ref="L2:V2"/>
    <mergeCell ref="E7:H7"/>
    <mergeCell ref="E9:H9"/>
    <mergeCell ref="E18:H18"/>
    <mergeCell ref="E27:H27"/>
    <mergeCell ref="E85:H85"/>
    <mergeCell ref="E87:H87"/>
    <mergeCell ref="E107:H107"/>
    <mergeCell ref="E109:H109"/>
  </mergeCell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LibreOffice/4.4.2.2$Windows_x86 LibreOffice_project/c4c7d32d0d49397cad38d62472b0bc8acff48dd6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PC-BOHDANA\Bohdana</dc:creator>
  <cp:keywords/>
  <dc:description/>
  <cp:lastModifiedBy/>
  <cp:lastPrinted>2020-05-07T11:37:11Z</cp:lastPrinted>
  <dcterms:created xsi:type="dcterms:W3CDTF">2020-04-24T11:02:59Z</dcterms:created>
  <dcterms:modified xsi:type="dcterms:W3CDTF">2020-05-07T11:37:51Z</dcterms:modified>
  <cp:category/>
  <cp:version/>
  <cp:contentType/>
  <cp:contentStatus/>
  <cp:revision>3</cp:revision>
</cp:coreProperties>
</file>