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991" firstSheet="1" activeTab="6"/>
  </bookViews>
  <sheets>
    <sheet name="Rekapitulace stavby" sheetId="1" r:id="rId1"/>
    <sheet name="045972_01 - 01_Příprava ú..." sheetId="2" r:id="rId2"/>
    <sheet name="045972_02 - 02_Odtěžení s..." sheetId="3" r:id="rId3"/>
    <sheet name="045972_03 - 03_Oprava hráze" sheetId="4" r:id="rId4"/>
    <sheet name="045972_04 - 04_Nátokové a..." sheetId="5" r:id="rId5"/>
    <sheet name="045972_05 - 05_Úpravy toku" sheetId="6" r:id="rId6"/>
    <sheet name="045972_VRN - VRN_Vedlejší..."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1">'045972_01 - 01_Příprava ú...'!$C$105:$K$168</definedName>
    <definedName name="_xlnm._FilterDatabase" localSheetId="1" hidden="1">'045972_01 - 01_Příprava ú...'!$C$117:$K$168</definedName>
    <definedName name="_xlnm.Print_Area" localSheetId="2">'045972_02 - 02_Odtěžení s...'!$C$105:$K$150</definedName>
    <definedName name="_xlnm._FilterDatabase" localSheetId="2" hidden="1">'045972_02 - 02_Odtěžení s...'!$C$117:$K$150</definedName>
    <definedName name="_xlnm.Print_Area" localSheetId="3">'045972_03 - 03_Oprava hráze'!$C$108:$K$257</definedName>
    <definedName name="_xlnm._FilterDatabase" localSheetId="3" hidden="1">'045972_03 - 03_Oprava hráze'!$C$120:$K$257</definedName>
    <definedName name="_xlnm.Print_Area" localSheetId="4">'045972_04 - 04_Nátokové a...'!$C$112:$K$258</definedName>
    <definedName name="_xlnm._FilterDatabase" localSheetId="4" hidden="1">'045972_04 - 04_Nátokové a...'!$C$124:$K$258</definedName>
    <definedName name="_xlnm.Print_Area" localSheetId="5">'045972_05 - 05_Úpravy toku'!$C$107:$K$150</definedName>
    <definedName name="_xlnm._FilterDatabase" localSheetId="5" hidden="1">'045972_05 - 05_Úpravy toku'!$C$119:$K$150</definedName>
    <definedName name="_xlnm.Print_Area" localSheetId="6">'045972_VRN - VRN_Vedlejší...'!$C$104:$K$128</definedName>
    <definedName name="_xlnm._FilterDatabase" localSheetId="6" hidden="1">'045972_VRN - VRN_Vedlejší...'!$C$116:$K$128</definedName>
    <definedName name="_xlnm.Print_Area" localSheetId="0">'Rekapitulace stavby'!$C$82:$AQ$101</definedName>
    <definedName name="PRINT_AREA_0" localSheetId="0">'Rekapitulace stavby'!$D$4:$AO$76,'Rekapitulace stavby'!$C$82:$AQ$101</definedName>
    <definedName name="PRINT_TITLES_0" localSheetId="0">'Rekapitulace stavby'!$92:$92</definedName>
    <definedName name="PRINT_AREA_0" localSheetId="1">'045972_01 - 01_Příprava ú...'!$C$4:$J$76,'045972_01 - 01_Příprava ú...'!$C$82:$J$99,'045972_01 - 01_Příprava ú...'!$C$105:$K$168</definedName>
    <definedName name="PRINT_TITLES_0" localSheetId="1">'045972_01 - 01_Příprava ú...'!$117:$117</definedName>
    <definedName name="_FILTERDATABASE_0" localSheetId="1">'045972_01 - 01_Příprava ú...'!$C$117:$K$168</definedName>
    <definedName name="PRINT_AREA_0" localSheetId="2">'045972_02 - 02_Odtěžení s...'!$C$4:$J$76,'045972_02 - 02_Odtěžení s...'!$C$82:$J$99,'045972_02 - 02_Odtěžení s...'!$C$105:$K$150</definedName>
    <definedName name="PRINT_TITLES_0" localSheetId="2">'045972_02 - 02_Odtěžení s...'!$117:$117</definedName>
    <definedName name="_FILTERDATABASE_0" localSheetId="2">'045972_02 - 02_Odtěžení s...'!$C$117:$K$150</definedName>
    <definedName name="PRINT_AREA_0" localSheetId="3">'045972_03 - 03_Oprava hráze'!$C$4:$J$76,'045972_03 - 03_Oprava hráze'!$C$82:$J$102,'045972_03 - 03_Oprava hráze'!$C$108:$K$257</definedName>
    <definedName name="PRINT_TITLES_0" localSheetId="3">'045972_03 - 03_Oprava hráze'!$120:$120</definedName>
    <definedName name="_FILTERDATABASE_0" localSheetId="3">'045972_03 - 03_Oprava hráze'!$C$120:$K$257</definedName>
    <definedName name="PRINT_AREA_0" localSheetId="4">'045972_04 - 04_Nátokové a...'!$C$4:$J$76,'045972_04 - 04_Nátokové a...'!$C$82:$J$106,'045972_04 - 04_Nátokové a...'!$C$112:$K$258</definedName>
    <definedName name="PRINT_TITLES_0" localSheetId="4">'045972_04 - 04_Nátokové a...'!$124:$124</definedName>
    <definedName name="_FILTERDATABASE_0" localSheetId="4">'045972_04 - 04_Nátokové a...'!$C$124:$K$258</definedName>
    <definedName name="PRINT_AREA_0" localSheetId="5">'045972_05 - 05_Úpravy toku'!$C$4:$J$76,'045972_05 - 05_Úpravy toku'!$C$82:$J$101,'045972_05 - 05_Úpravy toku'!$C$107:$K$150</definedName>
    <definedName name="PRINT_TITLES_0" localSheetId="5">'045972_05 - 05_Úpravy toku'!$119:$119</definedName>
    <definedName name="_FILTERDATABASE_0" localSheetId="5">'045972_05 - 05_Úpravy toku'!$C$119:$K$150</definedName>
    <definedName name="PRINT_AREA_0" localSheetId="6">'045972_VRN - VRN_Vedlejší...'!$C$4:$J$76,'045972_VRN - VRN_Vedlejší...'!$C$82:$J$98,'045972_VRN - VRN_Vedlejší...'!$C$104:$K$128</definedName>
    <definedName name="PRINT_TITLES_0" localSheetId="6">'045972_VRN - VRN_Vedlejší...'!$116:$116</definedName>
    <definedName name="_FILTERDATABASE_0" localSheetId="6">'045972_VRN - VRN_Vedlejší...'!$C$116:$K$128</definedName>
    <definedName name="_xlnm.Print_Titles" localSheetId="0">'Rekapitulace stavby'!$92:$92</definedName>
    <definedName name="_xlnm.Print_Titles" localSheetId="1">'045972_01 - 01_Příprava ú...'!$117:$117</definedName>
    <definedName name="_xlnm.Print_Titles" localSheetId="2">'045972_02 - 02_Odtěžení s...'!$117:$117</definedName>
    <definedName name="_xlnm.Print_Titles" localSheetId="3">'045972_03 - 03_Oprava hráze'!$120:$120</definedName>
    <definedName name="_xlnm.Print_Titles" localSheetId="4">'045972_04 - 04_Nátokové a...'!$124:$124</definedName>
    <definedName name="_xlnm.Print_Titles" localSheetId="5">'045972_05 - 05_Úpravy toku'!$119:$119</definedName>
    <definedName name="_xlnm.Print_Titles" localSheetId="6">'045972_VRN - VRN_Vedlejší...'!$116:$116</definedName>
  </definedNames>
  <calcPr calcId="145621"/>
</workbook>
</file>

<file path=xl/sharedStrings.xml><?xml version="1.0" encoding="utf-8"?>
<sst xmlns="http://schemas.openxmlformats.org/spreadsheetml/2006/main" count="4377" uniqueCount="639">
  <si>
    <t>Export Komplet</t>
  </si>
  <si>
    <t>2.0</t>
  </si>
  <si>
    <t>False</t>
  </si>
  <si>
    <t>{012c1170-ed2e-4a87-b461-e7c541a339e6}</t>
  </si>
  <si>
    <t>&gt;&gt;  skryté sloupce  &lt;&lt;</t>
  </si>
  <si>
    <t>0,01</t>
  </si>
  <si>
    <t>21</t>
  </si>
  <si>
    <t>15</t>
  </si>
  <si>
    <t>REKAPITULACE STAVBY</t>
  </si>
  <si>
    <t>v ---  níže se nacházejí doplnkové a pomocné údaje k sestavám  --- v</t>
  </si>
  <si>
    <t>Návod na vyplnění</t>
  </si>
  <si>
    <t>0,001</t>
  </si>
  <si>
    <t>Kód:</t>
  </si>
  <si>
    <t>045972_B</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</si>
  <si>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</si>
  <si>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</si>
  <si>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PD - Technická a dopravní  infrastruktura pro 36 RD Ježník III - nádrž B</t>
  </si>
  <si>
    <t>KSO:</t>
  </si>
  <si>
    <t>CC-CZ:</t>
  </si>
  <si>
    <t>Místo:</t>
  </si>
  <si>
    <t>Krnov</t>
  </si>
  <si>
    <t>Datum:</t>
  </si>
  <si>
    <t>24. 4. 2020</t>
  </si>
  <si>
    <t>Zadavatel:</t>
  </si>
  <si>
    <t>IČ:</t>
  </si>
  <si>
    <t>Město Krnov</t>
  </si>
  <si>
    <t>DIČ:</t>
  </si>
  <si>
    <t>Uchazeč:</t>
  </si>
  <si>
    <t>Vyplň údaj</t>
  </si>
  <si>
    <t>Projektant:</t>
  </si>
  <si>
    <t>Lesprojekt Krnov, s.r.o.</t>
  </si>
  <si>
    <t>True</t>
  </si>
  <si>
    <t>Zpracovatel:</t>
  </si>
  <si>
    <t>Ing. Vlasta Horáková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</si>
  <si>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</si>
  <si>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</si>
  <si>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</si>
  <si>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</si>
  <si>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</si>
  <si>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</si>
  <si>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</si>
  <si>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</si>
  <si>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</si>
  <si>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</si>
  <si>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</si>
  <si>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</si>
  <si>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</si>
  <si>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</si>
  <si>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</si>
  <si>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</si>
  <si>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</si>
  <si>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</si>
  <si>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</si>
  <si>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</si>
  <si>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</si>
  <si>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</si>
  <si>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</si>
  <si>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</si>
  <si>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</si>
  <si>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</si>
  <si>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</si>
  <si>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</si>
  <si>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</si>
  <si>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</si>
  <si>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</si>
  <si>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</si>
  <si>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</si>
  <si>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</si>
  <si>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</si>
  <si>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</si>
  <si>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</si>
  <si>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</si>
  <si>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</si>
  <si>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</si>
  <si>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</si>
  <si>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</si>
  <si>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</si>
  <si>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</si>
  <si>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</si>
  <si>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</si>
  <si>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045972_01</t>
  </si>
  <si>
    <t>01_Příprava území</t>
  </si>
  <si>
    <t>STA</t>
  </si>
  <si>
    <t>1</t>
  </si>
  <si>
    <t>{60cacbfb-eb04-4a56-8688-8428fedd77dc}</t>
  </si>
  <si>
    <t>2</t>
  </si>
  <si>
    <t>045972_02</t>
  </si>
  <si>
    <t>02_Odtěžení sedimentů a reprofilace dna</t>
  </si>
  <si>
    <t>{f1742973-967d-4fe1-a94d-df885bd2251a}</t>
  </si>
  <si>
    <t>045972_03</t>
  </si>
  <si>
    <t>03_Oprava hráze</t>
  </si>
  <si>
    <t>{9199975b-1eb5-489d-b205-26994476fc95}</t>
  </si>
  <si>
    <t>045972_04</t>
  </si>
  <si>
    <t>04_Nátokové a napouštěcí zařízení</t>
  </si>
  <si>
    <t>{af6ce251-3ff3-4395-a814-76f0727a6a01}</t>
  </si>
  <si>
    <t>045972_05</t>
  </si>
  <si>
    <t>05_Úpravy toku</t>
  </si>
  <si>
    <t>{d40069a5-7882-465b-ab1b-b90b48c64b69}</t>
  </si>
  <si>
    <t>045972_VRN</t>
  </si>
  <si>
    <t>VRN_Vedlejší rozpočtové náklady</t>
  </si>
  <si>
    <t>{84d7f3f4-2342-4215-873c-31adecf7ef2d}</t>
  </si>
  <si>
    <t>KRYCÍ LIST SOUPISU PRACÍ</t>
  </si>
  <si>
    <t>Objekt:</t>
  </si>
  <si>
    <t>045972_01 - 01_Příprava území</t>
  </si>
  <si>
    <t>REKAPITULACE ČLENĚNÍ SOUPISU PRACÍ</t>
  </si>
  <si>
    <t>Kód dílu - Popis</t>
  </si>
  <si>
    <t>Cena celkem [CZK]</t>
  </si>
  <si>
    <t>Náklady ze soupisu prací</t>
  </si>
  <si>
    <t>-1</t>
  </si>
  <si>
    <t>HSV - Práce a dodávky HSV</t>
  </si>
  <si>
    <t xml:space="preserve">    1 - Zemní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</si>
  <si>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</si>
  <si>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</si>
  <si>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</si>
  <si>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</si>
  <si>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</si>
  <si>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</si>
  <si>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</si>
  <si>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</si>
  <si>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</si>
  <si>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</si>
  <si>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</si>
  <si>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</si>
  <si>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</si>
  <si>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</si>
  <si>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</si>
  <si>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</si>
  <si>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</si>
  <si>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</si>
  <si>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111101102</t>
  </si>
  <si>
    <t>Odstranění travin a rákosu  travin, při celkové ploše přes 0,1 do 1 ha</t>
  </si>
  <si>
    <t>ha</t>
  </si>
  <si>
    <t>CS ÚRS 2019 02</t>
  </si>
  <si>
    <t>4</t>
  </si>
  <si>
    <t>-1234920226</t>
  </si>
  <si>
    <t>VV</t>
  </si>
  <si>
    <t>"pokosení koruny hlavní hráze"340/10000</t>
  </si>
  <si>
    <t>"pokosení koruny boční hráze"170/10000</t>
  </si>
  <si>
    <t>"pokosení kolem nátokového objektu"100/10000</t>
  </si>
  <si>
    <t>Součet</t>
  </si>
  <si>
    <t>111201101</t>
  </si>
  <si>
    <t>Odstranění křovin a stromů s odstraněním kořenů  průměru kmene do 100 mm do sklonu terénu 1 : 5, při celkové ploše do 1 000 m2</t>
  </si>
  <si>
    <t>m2</t>
  </si>
  <si>
    <t>1618477630</t>
  </si>
  <si>
    <t>15+3+20+5+10+5+10+10</t>
  </si>
  <si>
    <t>10+10+3+15+5+25</t>
  </si>
  <si>
    <t>10+10+5+5</t>
  </si>
  <si>
    <t>3</t>
  </si>
  <si>
    <t>112101101</t>
  </si>
  <si>
    <t>Odstranění stromů s odřezáním kmene a s odvětvením listnatých, průměru kmene přes 100 do 300 mm</t>
  </si>
  <si>
    <t>kus</t>
  </si>
  <si>
    <t>1228151985</t>
  </si>
  <si>
    <t>34</t>
  </si>
  <si>
    <t>112101102</t>
  </si>
  <si>
    <t>Odstranění stromů s odřezáním kmene a s odvětvením listnatých, průměru kmene přes 300 do 500 mm</t>
  </si>
  <si>
    <t>1252828127</t>
  </si>
  <si>
    <t>11</t>
  </si>
  <si>
    <t>5</t>
  </si>
  <si>
    <t>112101103</t>
  </si>
  <si>
    <t>Odstranění stromů s odřezáním kmene a s odvětvením listnatých, průměru kmene přes 500 do 700 mm</t>
  </si>
  <si>
    <t>176085590</t>
  </si>
  <si>
    <t>6</t>
  </si>
  <si>
    <t>112201101</t>
  </si>
  <si>
    <t>Odstranění pařezů  s jejich vykopáním, vytrháním nebo odstřelením, s přesekáním kořenů průměru přes 100 do 300 mm</t>
  </si>
  <si>
    <t>495441763</t>
  </si>
  <si>
    <t>14</t>
  </si>
  <si>
    <t>7</t>
  </si>
  <si>
    <t>112201102</t>
  </si>
  <si>
    <t>Odstranění pařezů  s jejich vykopáním, vytrháním nebo odstřelením, s přesekáním kořenů průměru přes 300 do 500 mm</t>
  </si>
  <si>
    <t>-1499718769</t>
  </si>
  <si>
    <t>8</t>
  </si>
  <si>
    <t>112201103</t>
  </si>
  <si>
    <t>Odstranění pařezů  s jejich vykopáním, vytrháním nebo odstřelením, s přesekáním kořenů průměru přes 500 do 700 mm</t>
  </si>
  <si>
    <t>-2045771920</t>
  </si>
  <si>
    <t>10</t>
  </si>
  <si>
    <t>9</t>
  </si>
  <si>
    <t>112201104</t>
  </si>
  <si>
    <t>Odstranění pařezů  s jejich vykopáním, vytrháním nebo odstřelením, s přesekáním kořenů průměru přes 700 do 900 mm</t>
  </si>
  <si>
    <t>-62546529</t>
  </si>
  <si>
    <t>162201411</t>
  </si>
  <si>
    <t>Vodorovné přemístění větví, kmenů nebo pařezů  s naložením, složením a dopravou do 1000 m kmenů stromů listnatých, průměru přes 100 do 300 mm</t>
  </si>
  <si>
    <t>205738116</t>
  </si>
  <si>
    <t>162201412</t>
  </si>
  <si>
    <t>Vodorovné přemístění větví, kmenů nebo pařezů  s naložením, složením a dopravou do 1000 m kmenů stromů listnatých, průměru přes 300 do 500 mm</t>
  </si>
  <si>
    <t>893723096</t>
  </si>
  <si>
    <t>12</t>
  </si>
  <si>
    <t>162201413</t>
  </si>
  <si>
    <t>Vodorovné přemístění větví, kmenů nebo pařezů  s naložením, složením a dopravou do 1000 m kmenů stromů listnatých, průměru přes 500 do 700 mm</t>
  </si>
  <si>
    <t>-12425553</t>
  </si>
  <si>
    <t>13</t>
  </si>
  <si>
    <t>R_45972_01_01</t>
  </si>
  <si>
    <t>Štěpkování dřevní hmoty z pařezů</t>
  </si>
  <si>
    <t>1764863529</t>
  </si>
  <si>
    <t>P</t>
  </si>
  <si>
    <t xml:space="preserve">Poznámka k položce:
Položka zahrnuje dopravu štěpkovacího stroje, štěpkování pařezů a náletových křovin a dřevin, rozprostření vzniklé štěpky v místě stavby.
Položka udává průměrnou cenu za rozštěpkování jednoho pařezu. 
</t>
  </si>
  <si>
    <t>14+6+10+2</t>
  </si>
  <si>
    <t>R_45972_01_02</t>
  </si>
  <si>
    <t>Odvoz přebytečného materiálu z přípravy území</t>
  </si>
  <si>
    <t>soubor</t>
  </si>
  <si>
    <t>-788580177</t>
  </si>
  <si>
    <t>Poznámka k položce:
Položka zahrnuje odvoz kmenů stromů, větví a ostatního organického materiálu, který se nebude štěpkovat. Místo uložení bude určeno zhotovitelem stavby a odsouhlaseno investorem. Maximální vzálenost odvozu je 25 km.</t>
  </si>
  <si>
    <t>R_45972_01_03</t>
  </si>
  <si>
    <t>Ochrana stromů obandážováním</t>
  </si>
  <si>
    <t>ks</t>
  </si>
  <si>
    <t>-211989967</t>
  </si>
  <si>
    <t xml:space="preserve">Poznámka k položce:
Dočasná vzrostlých stromů včetně kmenových náběh, které by mohly být činností na stavbě  poškozeny. 
Položka zahrnuje obandážování  obedněním deskami výšky min 2,5 m s ovázáním drátem,  po dokončení stavby odstranění bandáže 
</t>
  </si>
  <si>
    <t>16</t>
  </si>
  <si>
    <t>R_45972_01_04</t>
  </si>
  <si>
    <t>Odstranění a likvidace nefunkčního opevnění</t>
  </si>
  <si>
    <t>m3</t>
  </si>
  <si>
    <t>-1421951536</t>
  </si>
  <si>
    <t xml:space="preserve">Poznámka k položce:
Položka zahrnuje:
- odstranění svislých dřevěných kůlů
- odstranění dřevěných desek mezi ocelových I-profily v rohu hráze, včetně I-profilů
- odvod vybouraných hmot na skládu, předpokládá se Horní Benešov
- uložení a likvidace odpadu v souladu se zákonem o odpadech č. 185/2001 Sb. v platném znění
</t>
  </si>
  <si>
    <t>Délka opevnění kůly 137+7 m</t>
  </si>
  <si>
    <t>Rozteč kůlů 0,7 m, délka 2 m</t>
  </si>
  <si>
    <t>Objem jednoho kůlu 0,035 m3</t>
  </si>
  <si>
    <t>Objem. hmotnost mokrého dřeva 0,8t /m3</t>
  </si>
  <si>
    <t>Dřevěné desky mezi I-profily, délka 8 m</t>
  </si>
  <si>
    <t>Celkový objem kůlů</t>
  </si>
  <si>
    <t>(137+7)/0,7*0,035</t>
  </si>
  <si>
    <t>nanosy</t>
  </si>
  <si>
    <t>1425</t>
  </si>
  <si>
    <t>045972_02 - 02_Odtěžení sedimentů a reprofilace dna</t>
  </si>
  <si>
    <t>122703602</t>
  </si>
  <si>
    <t>Odstranění nánosů z vypuštěných vodních nádrží nebo rybníků s uložením do hromad na vzdálenost do 20 m ve výkopišti při únosnosti dna přes 40 kPa do 60 kPa</t>
  </si>
  <si>
    <t>1715059939</t>
  </si>
  <si>
    <t>Celková plocha odstranění 4275 m2</t>
  </si>
  <si>
    <t>Předpoklad 1/3 v tl. 0,40 m</t>
  </si>
  <si>
    <t>4275*1/3*0,40</t>
  </si>
  <si>
    <t>Předpoklad 2/3 v tl. 0,30 m</t>
  </si>
  <si>
    <t>4275*2/3*0,30</t>
  </si>
  <si>
    <t>162253101</t>
  </si>
  <si>
    <t>Vodorovné přemístění nánosu z vodních nádrží nebo rybníků s vyklopením a hrubým urovnáním skládky při únosnosti dna přes 40 kPa, na vzdálenost přes 20 do 60 m</t>
  </si>
  <si>
    <t>-165748409</t>
  </si>
  <si>
    <t>Přemístění v ploše dna nádrže</t>
  </si>
  <si>
    <t>Potřebná vzdálenost přemístění přes 20 m v 50% objemu</t>
  </si>
  <si>
    <t>nanosy*0,5</t>
  </si>
  <si>
    <t>162701105</t>
  </si>
  <si>
    <t>Vodorovné přemístění výkopku nebo sypaniny po suchu  na obvyklém dopravním prostředku, bez naložení výkopku, avšak se složením bez rozhrnutí z horniny tř. 1 až 4 na vzdálenost přes 9 000 do 10 000 m</t>
  </si>
  <si>
    <t>-1478519073</t>
  </si>
  <si>
    <t>Odvoz odtěžených sedimentů do 25 km</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</si>
  <si>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</si>
  <si>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</si>
  <si>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-1100354934</t>
  </si>
  <si>
    <t>Příplatek za odvoz odtžených sedimentů</t>
  </si>
  <si>
    <t>vzdálenost (25-10) km</t>
  </si>
  <si>
    <t>nanosy*(25-10)</t>
  </si>
  <si>
    <t>167101102</t>
  </si>
  <si>
    <t>Nakládání, skládání a překládání neulehlého výkopku nebo sypaniny  nakládání, množství přes 100 m3, z hornin tř. 1 až 4</t>
  </si>
  <si>
    <t>1982680977</t>
  </si>
  <si>
    <t>171201201</t>
  </si>
  <si>
    <t>Uložení sypaniny  na skládky</t>
  </si>
  <si>
    <t>902085043</t>
  </si>
  <si>
    <t>Uložení sedimentů na povrchu terénu</t>
  </si>
  <si>
    <t>181006117</t>
  </si>
  <si>
    <t>Rozprostření zemin schopných zúrodnění v rovině a ve sklonu do 1:5, tloušťka vrstvy přes 0,50 do 0,60 m</t>
  </si>
  <si>
    <t>-993333940</t>
  </si>
  <si>
    <t>Urovnání plochy rozprostření sedimentů</t>
  </si>
  <si>
    <t>předpokládaná tl. vrstvy uložení 0,50 m</t>
  </si>
  <si>
    <t>"objem/tl."1425/0,50</t>
  </si>
  <si>
    <t>181951101</t>
  </si>
  <si>
    <t>Úprava pláně vyrovnáním výškových rozdílů  v hornině tř. 1 až 4 bez zhutnění</t>
  </si>
  <si>
    <t>-2020547309</t>
  </si>
  <si>
    <t>Úprava dna dle do navržených profilů a spádů</t>
  </si>
  <si>
    <t>"plocha dna z půd."3700</t>
  </si>
  <si>
    <t>odkop</t>
  </si>
  <si>
    <t>517,84</t>
  </si>
  <si>
    <t>vhodna_zemina</t>
  </si>
  <si>
    <t>763,44</t>
  </si>
  <si>
    <t>045972_03 - 03_Oprava hráze</t>
  </si>
  <si>
    <t xml:space="preserve">    4 - Vodorovné konstrukce</t>
  </si>
  <si>
    <t xml:space="preserve">    5 - Komunikace pozemní</t>
  </si>
  <si>
    <t xml:space="preserve">    998 - Přesun hmot</t>
  </si>
  <si>
    <t>045972_03_101</t>
  </si>
  <si>
    <t>Rozrytí povrchu hráze</t>
  </si>
  <si>
    <t>1409237977</t>
  </si>
  <si>
    <t>HLAVNÍ HRÁZ</t>
  </si>
  <si>
    <t>"plocha z půdorysu"393,4</t>
  </si>
  <si>
    <t>BOČNÍ HRÁZ</t>
  </si>
  <si>
    <t>"plocha z půdorysu"189,0</t>
  </si>
  <si>
    <t>121101101</t>
  </si>
  <si>
    <t>Sejmutí ornice nebo lesní půdy  s vodorovným přemístěním na hromady v místě upotřebení nebo na dočasné či trvalé skládky se složením, na vzdálenost do 50 m</t>
  </si>
  <si>
    <t>-1525005634</t>
  </si>
  <si>
    <t>TAB.3.1. HLAVNÍ HRÁZ</t>
  </si>
  <si>
    <t>"skrývka humózní zeminy z kraje svahu"23,71</t>
  </si>
  <si>
    <t>TAB.3.2. BOČNÍ HRÁZE</t>
  </si>
  <si>
    <t>"skrývka humózní zeminy z kraje svahu"4,16</t>
  </si>
  <si>
    <t>610920481</t>
  </si>
  <si>
    <t xml:space="preserve"> Předpokládaná vzdálenost 25 km</t>
  </si>
  <si>
    <t>Dovoz vhodné zeminy pro hráz ze zemníku</t>
  </si>
  <si>
    <t>Odvoz přebytečné zeminy z výkopů</t>
  </si>
  <si>
    <t>585,0</t>
  </si>
  <si>
    <t>-1174042678</t>
  </si>
  <si>
    <t>vhodna_zemina*(25-10)</t>
  </si>
  <si>
    <t>585,0*(25-10)</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</si>
  <si>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</si>
  <si>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</si>
  <si>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1554880085</t>
  </si>
  <si>
    <t>Prosátí humózní zeminy pro finální povrch hráze</t>
  </si>
  <si>
    <t>"plocha koruny hráze*tl."442*0,05</t>
  </si>
  <si>
    <t>122201102</t>
  </si>
  <si>
    <t>Odkopávky a prokopávky nezapažené  s přehozením výkopku na vzdálenost do 3 m nebo s naložením na dopravní prostředek v hornině tř. 3 přes 100 do 1 000 m3</t>
  </si>
  <si>
    <t>-792616921</t>
  </si>
  <si>
    <t>"odkop návodního svahu"347,80</t>
  </si>
  <si>
    <t>"odkop návodního svahu"170,04</t>
  </si>
  <si>
    <t>122201109</t>
  </si>
  <si>
    <t>Odkopávky a prokopávky nezapažené  s přehozením výkopku na vzdálenost do 3 m nebo s naložením na dopravní prostředek v hornině tř. 3 Příplatek k cenám za lepivost horniny tř. 3</t>
  </si>
  <si>
    <t>-475130032</t>
  </si>
  <si>
    <t>Příplatek za 30%</t>
  </si>
  <si>
    <t>odkop*0,3</t>
  </si>
  <si>
    <t>132201101</t>
  </si>
  <si>
    <t>Hloubení zapažených i nezapažených rýh šířky do 600 mm  s urovnáním dna do předepsaného profilu a spádu v hornině tř. 3 do 100 m3</t>
  </si>
  <si>
    <t>266780661</t>
  </si>
  <si>
    <t>"rýha pro opěrnou patku"20,16</t>
  </si>
  <si>
    <t>"rýha pro oparnou patku"15,58</t>
  </si>
  <si>
    <t>ryhy</t>
  </si>
  <si>
    <t>162201102</t>
  </si>
  <si>
    <t>Vodorovné přemístění výkopku nebo sypaniny po suchu  na obvyklém dopravním prostředku, bez naložení výkopku, avšak se složením bez rozhrnutí z horniny tř. 1 až 4 na vzdálenost přes 20 do 50 m</t>
  </si>
  <si>
    <t>-478096210</t>
  </si>
  <si>
    <t>Přemístění z mezideponie do hráze</t>
  </si>
  <si>
    <t>-1135477136</t>
  </si>
  <si>
    <t>Pro dovoz vhodné zeminy pro hráze v zemníku</t>
  </si>
  <si>
    <t>Pro odvoz přebytečné zeminy z výkopů</t>
  </si>
  <si>
    <t>171103213</t>
  </si>
  <si>
    <t>Uložení netříděných sypanin z hornin tř. 1 až 4 do zemních hrází  pro jakoukoliv šířku koruny přívodních kanálů inundačních nebo ochranných se zhutněním do 100 % PS - koef. C s příměsí jílové hlíny přes 50 % objemu</t>
  </si>
  <si>
    <t>-1484523180</t>
  </si>
  <si>
    <t>"těleso hutněného násypu"498,82</t>
  </si>
  <si>
    <t>"těleso hutněného násypu"264,62</t>
  </si>
  <si>
    <t>181301101</t>
  </si>
  <si>
    <t>Rozprostření a urovnání ornice v rovině nebo ve svahu sklonu do 1:5 při souvislé ploše do 500 m2, tl. vrstvy do 100 mm</t>
  </si>
  <si>
    <t>1748593231</t>
  </si>
  <si>
    <t>"TAB.2.2. ZPĚTNÉ OHUMUSOVÁNÍ</t>
  </si>
  <si>
    <t>Ohumusování povrchu hráze v tl. 50 mm</t>
  </si>
  <si>
    <t>"plocha z půdorysu"345,63</t>
  </si>
  <si>
    <t>"plocha z půdorysu"170,17</t>
  </si>
  <si>
    <t>181301104</t>
  </si>
  <si>
    <t>Rozprostření a urovnání ornice v rovině nebo ve svahu sklonu do 1:5 při souvislé ploše do 500 m2, tl. vrstvy přes 200 do 250 mm</t>
  </si>
  <si>
    <t>-403687755</t>
  </si>
  <si>
    <t>TAB.2.2. ZPĚTNÉ OHUMUSOVÁNÍ</t>
  </si>
  <si>
    <t>Terénní úpravy kolem nátoku</t>
  </si>
  <si>
    <t>"plocha z půd"80</t>
  </si>
  <si>
    <t>Rozhrnutí na vzdušném svahu hlavní hráze</t>
  </si>
  <si>
    <t>"plocha z půd"165,5</t>
  </si>
  <si>
    <t>181411121</t>
  </si>
  <si>
    <t>Založení trávníku na půdě předem připravené plochy do 1000 m2 výsevem včetně utažení lučního v rovině nebo na svahu do 1:5</t>
  </si>
  <si>
    <t>223942636</t>
  </si>
  <si>
    <t>"celková plocha"847,8</t>
  </si>
  <si>
    <t>M</t>
  </si>
  <si>
    <t>005724740</t>
  </si>
  <si>
    <t>osivo směs travní krajinná-svahová</t>
  </si>
  <si>
    <t>kg</t>
  </si>
  <si>
    <t>272049363</t>
  </si>
  <si>
    <t>Spotřeba osiva 10g/m2</t>
  </si>
  <si>
    <t>"plochy zpětného ohumusování*10/1000"847,8*10/1000</t>
  </si>
  <si>
    <t>182201101</t>
  </si>
  <si>
    <t>Svahování trvalých svahů do projektovaných profilů  s potřebným přemístěním výkopku při svahování násypů v jakékoliv hornině</t>
  </si>
  <si>
    <t>765697885</t>
  </si>
  <si>
    <t>"svahování násypu"534,79</t>
  </si>
  <si>
    <t>"svahování násypu"388,58</t>
  </si>
  <si>
    <t>17</t>
  </si>
  <si>
    <t>182101101</t>
  </si>
  <si>
    <t>Svahování trvalých svahů do projektovaných profilů  s potřebným přemístěním výkopku při svahování v zářezech v hornině tř. 1 až 4</t>
  </si>
  <si>
    <t>992155494</t>
  </si>
  <si>
    <t>"svahování odkopu"351,63</t>
  </si>
  <si>
    <t>"svahování odkopu"208,71</t>
  </si>
  <si>
    <t>18</t>
  </si>
  <si>
    <t>181951102</t>
  </si>
  <si>
    <t>Úprava pláně vyrovnáním výškových rozdílů  v hornině tř. 1 až 4 se zhutněním</t>
  </si>
  <si>
    <t>423191830</t>
  </si>
  <si>
    <t xml:space="preserve">Zpětné urovnání koruny hráze dle předepsaných profilů </t>
  </si>
  <si>
    <t>po rozrytí povrchové vrstvy</t>
  </si>
  <si>
    <t>Vodorovné konstrukce</t>
  </si>
  <si>
    <t>19</t>
  </si>
  <si>
    <t>462451114</t>
  </si>
  <si>
    <t>Prolití konstrukce z kamene kamenného záhozu cementovou maltou MC-25</t>
  </si>
  <si>
    <t>1124537996</t>
  </si>
  <si>
    <t>Prolití dlažby v okolí nátokového objektu</t>
  </si>
  <si>
    <t>"plocha*tl.*mezerovitost"1,5*0,3*0,3</t>
  </si>
  <si>
    <t>Prolití dlažby kolem napouštěcího objektu</t>
  </si>
  <si>
    <t>"plocha*tl.*mezerovitost"2*0,3*0,3</t>
  </si>
  <si>
    <t>20</t>
  </si>
  <si>
    <t>463211153</t>
  </si>
  <si>
    <t>Rovnanina z lomového kamene neupraveného pro podélné i příčné objekty objemu přes 3 m3 z kamene tříděného, s urovnáním líce a vyklínováním spár úlomky kamene hmotnost jednotlivých kamenů přes 200 do 500 kg</t>
  </si>
  <si>
    <t>1546398119</t>
  </si>
  <si>
    <t>Opěrná patka v patě návodního svahu</t>
  </si>
  <si>
    <t>"plocha řezu*délka"0,21*(87+28)</t>
  </si>
  <si>
    <t>Rovnanina kolem požeráku</t>
  </si>
  <si>
    <t>"plocha v půd.*koef. svahu*prům. tl.*2strany"6,64*1,1*0,5*2</t>
  </si>
  <si>
    <t>464531112</t>
  </si>
  <si>
    <t>Pohoz dna nebo svahů jakékoliv tloušťky  z hrubého drceného kameniva, z terénu, frakce 63 - 125 mm</t>
  </si>
  <si>
    <t>1922094967</t>
  </si>
  <si>
    <t>"pohoz návodního svahu"71,68</t>
  </si>
  <si>
    <t>"pohoz návodního svahu"69,74</t>
  </si>
  <si>
    <t>22</t>
  </si>
  <si>
    <t>465511327</t>
  </si>
  <si>
    <t>Dlažba z lomového kamene lomařsky upraveného  na sucho s vyklínováním kamenem, s vyplněním spár těženým kamenivem, drnem nebo ornicí s osetím, tl. kamene 300 mm</t>
  </si>
  <si>
    <t>2043214037</t>
  </si>
  <si>
    <t>Dlažba před požerákem</t>
  </si>
  <si>
    <t>"plocha"2,60</t>
  </si>
  <si>
    <t>Dlažba za výtokem ze stavidla</t>
  </si>
  <si>
    <t>"plocha*koef. svahu"4,65*1,1</t>
  </si>
  <si>
    <t>Dlažba za nátokem ze šachty</t>
  </si>
  <si>
    <t>"plocha*koef. svahu"3,8*1,1</t>
  </si>
  <si>
    <t>Komunikace pozemní</t>
  </si>
  <si>
    <t>23</t>
  </si>
  <si>
    <t>564761111</t>
  </si>
  <si>
    <t>Podklad nebo kryt z kameniva hrubého drceného  vel. 32-63 mm s rozprostřením a zhutněním, po zhutnění tl. 200 mm</t>
  </si>
  <si>
    <t>243912519</t>
  </si>
  <si>
    <t>Zpevnění povrchu sjezdu z hráze do zátopy</t>
  </si>
  <si>
    <t>"plocha z půd."144</t>
  </si>
  <si>
    <t>998</t>
  </si>
  <si>
    <t>Přesun hmot</t>
  </si>
  <si>
    <t>24</t>
  </si>
  <si>
    <t>998331011</t>
  </si>
  <si>
    <t>Přesun hmot pro nádrže  dopravní vzdálenost do 500 m</t>
  </si>
  <si>
    <t>t</t>
  </si>
  <si>
    <t>1233593182</t>
  </si>
  <si>
    <t>bedneni</t>
  </si>
  <si>
    <t>19,22</t>
  </si>
  <si>
    <t>045972_04 - 04_Nátokové a napouštěcí zařízení</t>
  </si>
  <si>
    <t xml:space="preserve">    3 - Svislé a kompletní konstrukce</t>
  </si>
  <si>
    <t xml:space="preserve">    8 - Trubní vedení</t>
  </si>
  <si>
    <t xml:space="preserve">    9 - Ostatní konstrukce a práce, bourání</t>
  </si>
  <si>
    <t>PSV - Práce a dodávky PSV</t>
  </si>
  <si>
    <t xml:space="preserve">    767 - Konstrukce zámečnické</t>
  </si>
  <si>
    <t xml:space="preserve">      998 - Přesun hmot</t>
  </si>
  <si>
    <t>131201201</t>
  </si>
  <si>
    <t>Hloubení zapažených jam a zářezů  s urovnáním dna do předepsaného profilu a spádu v hornině tř. 3 do 100 m3</t>
  </si>
  <si>
    <t>-1520172447</t>
  </si>
  <si>
    <t>TAB.5.2</t>
  </si>
  <si>
    <t>"jáma pro kanalizaní šachtu"9,00</t>
  </si>
  <si>
    <t>132201201</t>
  </si>
  <si>
    <t>Hloubení zapažených i nezapažených rýh šířky přes 600 do 2 000 mm  s urovnáním dna do předepsaného profilu a spádu v hornině tř. 3 do 100 m3</t>
  </si>
  <si>
    <t>-1972108451</t>
  </si>
  <si>
    <t>TAB.5.1</t>
  </si>
  <si>
    <t>"rýha pro nátokové potrubí"8,98</t>
  </si>
  <si>
    <t>"rýha pro napouštěcí potrubí"1,52</t>
  </si>
  <si>
    <t>"rýha pro nátokové čelo dešťové kanalizace"4,59</t>
  </si>
  <si>
    <t>"rýha pro nátokové čelo napouštěcího objektu"1,04</t>
  </si>
  <si>
    <t>"rýha pro napouštěcí objekt"1,82</t>
  </si>
  <si>
    <t>-1922142350</t>
  </si>
  <si>
    <t>Přesuny vhodných zemin do zásypů konstrukcí</t>
  </si>
  <si>
    <t>(kromě potrubí)</t>
  </si>
  <si>
    <t>"zásyp kolem nátokového čela dešťové kanalizace"3,63</t>
  </si>
  <si>
    <t>"zásyp kolem nátokového čela napouštěcího objektu"0,95</t>
  </si>
  <si>
    <t>"zásyp kolem napouštěcího objektu"0,94</t>
  </si>
  <si>
    <t>174101101</t>
  </si>
  <si>
    <t>Zásyp sypaninou z jakékoliv horniny  s uložením výkopku ve vrstvách se zhutněním jam, šachet, rýh nebo kolem objektů v těchto vykopávkách</t>
  </si>
  <si>
    <t>1988023553</t>
  </si>
  <si>
    <t>TAB.5.3</t>
  </si>
  <si>
    <t>175111101</t>
  </si>
  <si>
    <t>Obsypání potrubí ručně sypaninou z vhodných hornin tř. 1 až 4 nebo materiálem připraveným podél výkopu ve vzdálenosti do 3 m od jeho kraje, pro jakoukoliv hloubku výkopu a míru zhutnění bez prohození sypaniny sítem</t>
  </si>
  <si>
    <t>-921284422</t>
  </si>
  <si>
    <t>TAB.5.4</t>
  </si>
  <si>
    <t>"ruční obsyp nátokového potrubí"1,82</t>
  </si>
  <si>
    <t>TAB.5.5</t>
  </si>
  <si>
    <t>"obsyp napouštěcího potrubí jílovitou zeminou"0,96</t>
  </si>
  <si>
    <t>58331200</t>
  </si>
  <si>
    <t>štěrkopísek netříděný zásypový</t>
  </si>
  <si>
    <t>1486716199</t>
  </si>
  <si>
    <t>Obsyp kolem kanalizační šachty</t>
  </si>
  <si>
    <t>"objem*obj.hmotnost"5,46*1,5</t>
  </si>
  <si>
    <t>175111109</t>
  </si>
  <si>
    <t>Obsypání potrubí ručně sypaninou z vhodných hornin tř. 1 až 4 nebo materiálem připraveným podél výkopu ve vzdálenosti do 3 m od jeho kraje, pro jakoukoliv hloubku výkopu a míru zhutnění Příplatek k ceně za prohození sypaniny sítem</t>
  </si>
  <si>
    <t>-1867558161</t>
  </si>
  <si>
    <t>175151101</t>
  </si>
  <si>
    <t>Obsypání potrubí strojně sypaninou z vhodných hornin tř. 1 až 4 nebo materiálem připraveným podél výkopu ve vzdálenosti do 3 m od jeho kraje, pro jakoukoliv hloubku výkopu a míru zhutnění bez prohození sypaniny</t>
  </si>
  <si>
    <t>-274241209</t>
  </si>
  <si>
    <t>"zásyp rýhy pro nátokové potrubí"2,60</t>
  </si>
  <si>
    <t>Svislé a kompletní konstrukce</t>
  </si>
  <si>
    <t>321321115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</si>
  <si>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</si>
  <si>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1576716274</t>
  </si>
  <si>
    <t>TAB.6.1. Nátokové čelo dešťové kanalizace</t>
  </si>
  <si>
    <t>"plocha*tl."3,6*0,5</t>
  </si>
  <si>
    <t>"plocha otvoru*tl.-odečtení"0,2*0,5*-1</t>
  </si>
  <si>
    <t>TAB.6.2. Nátokové čelo napouštěcího objektu</t>
  </si>
  <si>
    <t>"plocha*tl."0,65*0,3</t>
  </si>
  <si>
    <t>"plocha otvoru*tl.-odečtení"0,03*0,3*-1</t>
  </si>
  <si>
    <t>TAB.6.3. Napouštěcí objekt</t>
  </si>
  <si>
    <t>"příčná část s dlužemi-plocha*tl."1,81*0,3</t>
  </si>
  <si>
    <t>"část se stavidlem-plocha*tl."1,31*0,3</t>
  </si>
  <si>
    <t>"plocha otvoru*tl- odečtení"0,03*0,3*-1</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</si>
  <si>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</si>
  <si>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</si>
  <si>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-747117733</t>
  </si>
  <si>
    <t>Nátokové čelo dešťové kanalizace</t>
  </si>
  <si>
    <t>"obvod*výška"5,8*1,5</t>
  </si>
  <si>
    <t>Nátokové čelo napouštěcího objektu</t>
  </si>
  <si>
    <t>"obvod*výška"1,8*1,1</t>
  </si>
  <si>
    <t>Napouštěcí objekt</t>
  </si>
  <si>
    <t>"obvod*výška"6,10*1,4</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</si>
  <si>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</si>
  <si>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</si>
  <si>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302466527</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</si>
  <si>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</si>
  <si>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</si>
  <si>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-385796026</t>
  </si>
  <si>
    <t>KARI sítě 100/100/8, hmotnost 7,90 kg/m2</t>
  </si>
  <si>
    <t>"plocha*2*ztrátné 20%*hm."3,22*2*1,2*0,0079</t>
  </si>
  <si>
    <t>"plocha*2*ztrátné 20%*hm."0,49*2*1,2*0,0079</t>
  </si>
  <si>
    <t>"plocha1*2*ztrátné 20%*hm."1,51*2*1,2*0,0079</t>
  </si>
  <si>
    <t>"plocha1*2*ztrátné 20%*hm."1,08*2*1,2*0,0079</t>
  </si>
  <si>
    <t>451573111</t>
  </si>
  <si>
    <t>Lože pod potrubí, stoky a drobné objekty v otevřeném výkopu z písku a štěrkopísku do 63 mm</t>
  </si>
  <si>
    <t>383035283</t>
  </si>
  <si>
    <t>pískové lože pod nátokové potrubí</t>
  </si>
  <si>
    <t>"tl.*šířka*délka"0,15*0,8*5,2</t>
  </si>
  <si>
    <t>pískové lože pod kanalizační šachtu</t>
  </si>
  <si>
    <t>"tl.*plocha"0,15*3,2</t>
  </si>
  <si>
    <t>451595111</t>
  </si>
  <si>
    <t>Lože pod potrubí, stoky a drobné objekty v otevřeném výkopu z prohozeného výkopku</t>
  </si>
  <si>
    <t>-862010028</t>
  </si>
  <si>
    <t>"lože pro napouštěcí potrubí tl. 100 mm"0,26</t>
  </si>
  <si>
    <t>Trubní vedení</t>
  </si>
  <si>
    <t>R_45972_03_102</t>
  </si>
  <si>
    <t>Kanalizační šachta betonová prefabrikovaná včetně poklopu</t>
  </si>
  <si>
    <t>-383410963</t>
  </si>
  <si>
    <t xml:space="preserve">Poznámka k položce:
Položka zahrnuje:
Šachtové dno soutočné DN 300
Šachtová skruž výška 250 mm
Přechodový konus 1000/625, výška 600 mm
Poklop s betonovým víkem, tř. zatížení A15, bez odvětrání
Šachtová stupadla
Osazení šachty dle PD
</t>
  </si>
  <si>
    <t>R_45972_03_103</t>
  </si>
  <si>
    <t>Montáž kanalizačního potrubí z plastu, materiál PE korugované DN 200</t>
  </si>
  <si>
    <t>m</t>
  </si>
  <si>
    <t>-590399011</t>
  </si>
  <si>
    <t>Napouštěcí potrubí</t>
  </si>
  <si>
    <t>"délka"3,2</t>
  </si>
  <si>
    <t>R_45972_03_104</t>
  </si>
  <si>
    <t>Montáž kanalizačního potrubí z plastu, materiál PE korugované DN 500</t>
  </si>
  <si>
    <t>-1272614570</t>
  </si>
  <si>
    <t>Nátokové potrubí</t>
  </si>
  <si>
    <t>"délka"6</t>
  </si>
  <si>
    <t>R_45972_03_105</t>
  </si>
  <si>
    <t>kanalizační trouby, materiál PE korugované, DN 200, SN8, barva černá, včetně vodotěsných spojovacích systémový prvků</t>
  </si>
  <si>
    <t>1758659409</t>
  </si>
  <si>
    <t>skutečná délka 3,2 m</t>
  </si>
  <si>
    <t>"délka 1 kusu 6 m"6</t>
  </si>
  <si>
    <t>R_45972_03_106</t>
  </si>
  <si>
    <t>kanalizační trouby, materiál PE korugované, DN 500, SN8, barva černá, včetně vodotěsných spojovacích systémový prvků</t>
  </si>
  <si>
    <t>-1533305188</t>
  </si>
  <si>
    <t>Ostatní konstrukce a práce, bourání</t>
  </si>
  <si>
    <t>934956124</t>
  </si>
  <si>
    <t>Přepadová a ochranná zařízení nádrží  dřevěná hradítka (dluže požeráku) š.150 mm, bez nátěru, s potřebným kováním z dubového dřeva, tl. 50 mm</t>
  </si>
  <si>
    <t>303953210</t>
  </si>
  <si>
    <t>Poznámka k položce:
Položka zahrnuje také potřebné zkosení konců a opracování dluží dle skutečných rozměrů na stavbě</t>
  </si>
  <si>
    <t>Materiál dub</t>
  </si>
  <si>
    <t>Dluže pro napouštěcí objekt</t>
  </si>
  <si>
    <t>"plocha"0,40</t>
  </si>
  <si>
    <t>Nové dluže pro požerák</t>
  </si>
  <si>
    <t>"plocha"5,40</t>
  </si>
  <si>
    <t>R_45972_03_200</t>
  </si>
  <si>
    <t>Vodočetná lať</t>
  </si>
  <si>
    <t>-1085064832</t>
  </si>
  <si>
    <t>Poznámka k položce:
Položka zahrnuje dodávku a osazení vodočetné latě na stěnu výpustního zařízení, včetně dodatečného provedení rysek s popisem výškových kót hladin.</t>
  </si>
  <si>
    <t>2,6</t>
  </si>
  <si>
    <t>R_45972_03_201</t>
  </si>
  <si>
    <t>Měření odběru vody</t>
  </si>
  <si>
    <t>1245343956</t>
  </si>
  <si>
    <t>Poznámka k položce:
Položka obsahuje dodávku a montáž všech součástí meřicího zařízení dle výkresové dokumentace. Součástí položky je nerezový plech 1400x350 mm, tl. 2 mm, jeho řezání, ohývání, vrtání děr do plechu - 4ks, vytvoření rysek a číselného značení, vrtání dodatečných otvorů do betonových konstrukcí - 4ks, kotvení pomocí šourů a chemických kotev - 4ks, osazení na betonovou konstrukci, zatmelení, úprava dlažby prolité betonem kolem osazené měřicí jímky, urovnání betonu ve dně jímky.</t>
  </si>
  <si>
    <t>R_45972_03_202</t>
  </si>
  <si>
    <t>Měření odtoku vody</t>
  </si>
  <si>
    <t>1119634724</t>
  </si>
  <si>
    <t>Poznámka k položce:
Položka obsahuje dodávku a montáž všech součástí meřicího zařízení dle výkresové dokumentace. Součástí položky je nerezový plech 800x350 mm, tl. 2 mm, jeho řezání, ohývání, vrtání děr do plechu - 4ks, vytvoření rysek a číselného značení, vrtání dodatečných otvorů do betonových konstrukcí - 4ks, kotvení pomocí šourů a chemických kotev - 4ks, osazení na betonovou konstrukci, zatmelení, úprava stávajícího otvoru v betonové jímce, zapravení ostění</t>
  </si>
  <si>
    <t>PSV</t>
  </si>
  <si>
    <t>Práce a dodávky PSV</t>
  </si>
  <si>
    <t>767</t>
  </si>
  <si>
    <t>Konstrukce zámečnické</t>
  </si>
  <si>
    <t>R_45972_03_203</t>
  </si>
  <si>
    <t>Dodávka a montáž regulačního stavítka</t>
  </si>
  <si>
    <t>-1133993787</t>
  </si>
  <si>
    <t>Poznámka k položce:
Položka zahrnuje kompletní dodávku regulačního stavítka včetně všech jeho funkčních částí a kotevní techniky. Rozměry stavítka dle výkresové dokumentace. Materiálové provedení nerez. Regulační systém bude zabezpečen proti neoprávněné manipulaci. Součástí položky je osazení stavítka na betonovou konstrukci, včetně dodatečného vyvrtání otvorů do betonu, zkouška funkčnosti.</t>
  </si>
  <si>
    <t>25</t>
  </si>
  <si>
    <t>R_45972_03_204</t>
  </si>
  <si>
    <t>Úprava vtokových česlí požeráku</t>
  </si>
  <si>
    <t>922182843</t>
  </si>
  <si>
    <t xml:space="preserve">Poznámka k položce:
Položka zahrnuje úpravu stávajících česlí dle rozměrů v PD.
Rozměry česlí nutno porovnat se skutečností na stavbě.
</t>
  </si>
  <si>
    <t>26</t>
  </si>
  <si>
    <t>195667426</t>
  </si>
  <si>
    <t>045972_05 - 05_Úpravy toku</t>
  </si>
  <si>
    <t>122201101</t>
  </si>
  <si>
    <t>Odkopávky a prokopávky nezapažené  s přehozením výkopku na vzdálenost do 3 m nebo s naložením na dopravní prostředek v hornině tř. 3 do 100 m3</t>
  </si>
  <si>
    <t>-1829869475</t>
  </si>
  <si>
    <t>TAB.4 - Kubatury úpravy toku</t>
  </si>
  <si>
    <t>"odkopávky dna a břehů LB+PB"7,48</t>
  </si>
  <si>
    <t>2060604879</t>
  </si>
  <si>
    <t>"zásyp zeminou z výkopu LB+PB"11,75</t>
  </si>
  <si>
    <t>-1204564475</t>
  </si>
  <si>
    <t>Urovnání nivelety dna</t>
  </si>
  <si>
    <t>"plocha z půd."1,4</t>
  </si>
  <si>
    <t>-1593359629</t>
  </si>
  <si>
    <t>"svahování pro úpravy toku LB+PB"31,85</t>
  </si>
  <si>
    <t>463211152</t>
  </si>
  <si>
    <t>Rovnanina z lomového kamene neupraveného pro podélné i příčné objekty objemu přes 3 m3 z kamene tříděného, s urovnáním líce a vyklínováním spár úlomky kamene hmotnost jednotlivých kamenů přes 80 do 200 kg</t>
  </si>
  <si>
    <t>-556829998</t>
  </si>
  <si>
    <t>"opevnění břehů LB+PB"7,85</t>
  </si>
  <si>
    <t>1798094472</t>
  </si>
  <si>
    <t>"balvanitý skluz"1,80</t>
  </si>
  <si>
    <t>-378068394</t>
  </si>
  <si>
    <t>Opevnění dna před stavidlem</t>
  </si>
  <si>
    <t>"plocha z půd."0,85</t>
  </si>
  <si>
    <t>R_45972_04_01</t>
  </si>
  <si>
    <t>Stabilizační pas z lomového kamene hmotnosti nad 500 kg</t>
  </si>
  <si>
    <t>885921993</t>
  </si>
  <si>
    <t>Poznámka k položce:
Položka zahrnuje uložení kamenů na štět do půdorysného tvaru klenby proti směru toku</t>
  </si>
  <si>
    <t>Stabilizační pas pro ukončení úprav toku</t>
  </si>
  <si>
    <t>"délka*šířka*hloubka"2,0*0,50*0,80</t>
  </si>
  <si>
    <t>998332011</t>
  </si>
  <si>
    <t>Přesun hmot pro úpravy vodních toků a kanály, hráze rybníků apod.  dopravní vzdálenost do 500 m</t>
  </si>
  <si>
    <t>-893353395</t>
  </si>
  <si>
    <t>045972_VRN - VRN_Vedlejší rozpočtové náklady</t>
  </si>
  <si>
    <t>VRN - Vedlejší rozpočtové náklady</t>
  </si>
  <si>
    <t>VRN</t>
  </si>
  <si>
    <t>Vedlejší rozpočtové náklady</t>
  </si>
  <si>
    <t>R_45972_05_02</t>
  </si>
  <si>
    <t>Zřízení norné stěny při provádění úprav toku</t>
  </si>
  <si>
    <t>512</t>
  </si>
  <si>
    <t>-306882693</t>
  </si>
  <si>
    <t>R_45972_05_03</t>
  </si>
  <si>
    <t>Vytyčení stavby</t>
  </si>
  <si>
    <t>-1121298357</t>
  </si>
  <si>
    <t>R_45972_05_04</t>
  </si>
  <si>
    <t>Zpracování dokumentace skutečného provedení</t>
  </si>
  <si>
    <t>475461602</t>
  </si>
  <si>
    <t>R_45972_05_05</t>
  </si>
  <si>
    <t>Zařízení staveniště - zřízení a likvidace</t>
  </si>
  <si>
    <t>-1030232640</t>
  </si>
  <si>
    <t>R_45972_05_06</t>
  </si>
  <si>
    <t>Převedení tekoucí vody - čerpání, hrázkování</t>
  </si>
  <si>
    <t>36409981</t>
  </si>
  <si>
    <t>R_45972_05_07</t>
  </si>
  <si>
    <t>Zpracování plánu BOZP</t>
  </si>
  <si>
    <t>-2011243518</t>
  </si>
  <si>
    <t>R_45972_05_08</t>
  </si>
  <si>
    <t>Zpracování povodňového a havarijního plánu</t>
  </si>
  <si>
    <t>-954491886</t>
  </si>
  <si>
    <t>R_45972_05_09</t>
  </si>
  <si>
    <t>Dodávka, montáž a demontáž dočasného dopravního značení</t>
  </si>
  <si>
    <t>-1396053746</t>
  </si>
  <si>
    <t>R_45972_05_10</t>
  </si>
  <si>
    <t>Odborný dohled geologa</t>
  </si>
  <si>
    <t>1808677533</t>
  </si>
  <si>
    <t>Poznámka k položce:
Položka zahrnuje odborné posouzení vhodnosti zeminy do hutněných násypů a odborné doporučení počtu pojezdů hutnícího válce na základě druhu a konzistence zeminy. Vhodnost zeminy bude odpovídat požadavům ČSN 75 2410 na homogenní hráze.</t>
  </si>
</sst>
</file>

<file path=xl/styles.xml><?xml version="1.0" encoding="utf-8"?>
<styleSheet xmlns="http://schemas.openxmlformats.org/spreadsheetml/2006/main">
  <numFmts count="7">
    <numFmt numFmtId="164" formatCode="GENERAL"/>
    <numFmt numFmtId="165" formatCode="@"/>
    <numFmt numFmtId="166" formatCode="#,##0.00"/>
    <numFmt numFmtId="167" formatCode="#,##0.00%"/>
    <numFmt numFmtId="168" formatCode="DD/MM/YYYY"/>
    <numFmt numFmtId="169" formatCode="#,##0.00000"/>
    <numFmt numFmtId="170" formatCode="#,##0.000"/>
  </numFmts>
  <fonts count="41">
    <font>
      <sz val="8"/>
      <name val="Arial CE"/>
      <family val="2"/>
    </font>
    <font>
      <sz val="10"/>
      <name val="Arial"/>
      <family val="2"/>
    </font>
    <font>
      <sz val="8"/>
      <color rgb="FFFFFFFF"/>
      <name val="Arial CE"/>
      <family val="2"/>
    </font>
    <font>
      <sz val="8"/>
      <color rgb="FF3366FF"/>
      <name val="Arial CE"/>
      <family val="2"/>
    </font>
    <font>
      <b/>
      <sz val="14"/>
      <name val="Arial CE"/>
      <family val="2"/>
    </font>
    <font>
      <b/>
      <sz val="12"/>
      <color rgb="FF969696"/>
      <name val="Arial CE"/>
      <family val="2"/>
    </font>
    <font>
      <sz val="10"/>
      <color rgb="FF969696"/>
      <name val="Arial CE"/>
      <family val="2"/>
    </font>
    <font>
      <sz val="10"/>
      <name val="Arial CE"/>
      <family val="2"/>
    </font>
    <font>
      <b/>
      <sz val="8"/>
      <color rgb="FF969696"/>
      <name val="Arial CE"/>
      <family val="2"/>
    </font>
    <font>
      <b/>
      <sz val="11"/>
      <name val="Arial CE"/>
      <family val="2"/>
    </font>
    <font>
      <b/>
      <sz val="10"/>
      <name val="Arial CE"/>
      <family val="2"/>
    </font>
    <font>
      <b/>
      <sz val="10"/>
      <color rgb="FF969696"/>
      <name val="Arial CE"/>
      <family val="2"/>
    </font>
    <font>
      <b/>
      <sz val="12"/>
      <name val="Arial CE"/>
      <family val="2"/>
    </font>
    <font>
      <b/>
      <sz val="10"/>
      <color rgb="FF46464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rgb="FF0000FF"/>
      <name val="Wingdings 2"/>
      <family val="0"/>
    </font>
    <font>
      <u val="single"/>
      <sz val="11"/>
      <color rgb="FF0000FF"/>
      <name val="Calibri"/>
      <family val="2"/>
    </font>
    <font>
      <sz val="11"/>
      <name val="Arial CE"/>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sz val="8"/>
      <color rgb="FF969696"/>
      <name val="Arial CE"/>
      <family val="2"/>
    </font>
    <font>
      <b/>
      <sz val="12"/>
      <color rgb="FF800000"/>
      <name val="Arial CE"/>
      <family val="2"/>
    </font>
    <font>
      <sz val="12"/>
      <color rgb="FF003366"/>
      <name val="Arial CE"/>
      <family val="2"/>
    </font>
    <font>
      <sz val="10"/>
      <color rgb="FF003366"/>
      <name val="Arial CE"/>
      <family val="2"/>
    </font>
    <font>
      <sz val="8"/>
      <color rgb="FF960000"/>
      <name val="Arial CE"/>
      <family val="2"/>
    </font>
    <font>
      <b/>
      <sz val="8"/>
      <name val="Arial CE"/>
      <family val="2"/>
    </font>
    <font>
      <sz val="8"/>
      <color rgb="FF003366"/>
      <name val="Arial CE"/>
      <family val="2"/>
    </font>
    <font>
      <sz val="8"/>
      <color rgb="FF505050"/>
      <name val="Arial CE"/>
      <family val="2"/>
    </font>
    <font>
      <sz val="7"/>
      <color rgb="FF969696"/>
      <name val="Arial CE"/>
      <family val="2"/>
    </font>
    <font>
      <sz val="8"/>
      <color rgb="FFFF0000"/>
      <name val="Arial CE"/>
      <family val="2"/>
    </font>
    <font>
      <i/>
      <sz val="7"/>
      <color rgb="FF969696"/>
      <name val="Arial CE"/>
      <family val="2"/>
    </font>
    <font>
      <sz val="8"/>
      <color rgb="FF800080"/>
      <name val="Arial CE"/>
      <family val="2"/>
    </font>
    <font>
      <sz val="8"/>
      <color rgb="FF000000"/>
      <name val="Arial CE"/>
      <family val="2"/>
    </font>
    <font>
      <i/>
      <sz val="9"/>
      <color rgb="FF0000FF"/>
      <name val="Arial CE"/>
      <family val="2"/>
    </font>
    <font>
      <i/>
      <sz val="8"/>
      <color rgb="FF0000FF"/>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right/>
      <top style="thin"/>
      <bottom/>
    </border>
    <border>
      <left/>
      <right/>
      <top style="thin"/>
      <bottom/>
    </border>
    <border>
      <left style="thin"/>
      <right/>
      <top/>
      <bottom/>
    </border>
    <border>
      <left/>
      <right/>
      <top style="hair"/>
      <bottom/>
    </border>
    <border>
      <left/>
      <right/>
      <top/>
      <bottom style="hair"/>
    </border>
    <border>
      <left style="hair"/>
      <right/>
      <top style="hair"/>
      <bottom style="hair"/>
    </border>
    <border>
      <left/>
      <right/>
      <top style="hair"/>
      <bottom style="hair"/>
    </border>
    <border>
      <left/>
      <right style="hair"/>
      <top style="hair"/>
      <bottom style="hair"/>
    </border>
    <border>
      <left style="thin"/>
      <right/>
      <top/>
      <bottom style="thin"/>
    </border>
    <border>
      <left/>
      <right/>
      <top/>
      <bottom style="thin"/>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35">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20" fillId="0" borderId="0" applyBorder="0" applyProtection="0">
      <alignment/>
    </xf>
  </cellStyleXfs>
  <cellXfs count="248">
    <xf numFmtId="164" fontId="0" fillId="0" borderId="0" xfId="0" applyAlignment="1" applyProtection="1">
      <alignment/>
      <protection hidden="1"/>
    </xf>
    <xf numFmtId="164" fontId="2" fillId="0" borderId="0" xfId="0" applyFont="1" applyAlignment="1" applyProtection="1">
      <alignment horizontal="left" vertical="center"/>
      <protection hidden="1"/>
    </xf>
    <xf numFmtId="164" fontId="3" fillId="2" borderId="0" xfId="0" applyFont="1" applyBorder="1" applyAlignment="1" applyProtection="1">
      <alignment horizontal="center" vertical="center"/>
      <protection hidden="1"/>
    </xf>
    <xf numFmtId="164" fontId="0" fillId="0" borderId="0" xfId="0" applyFont="1" applyAlignment="1" applyProtection="1">
      <alignment horizontal="left" vertical="center"/>
      <protection hidden="1"/>
    </xf>
    <xf numFmtId="164" fontId="0" fillId="0" borderId="1" xfId="0" applyBorder="1" applyAlignment="1" applyProtection="1">
      <alignment/>
      <protection hidden="1"/>
    </xf>
    <xf numFmtId="164" fontId="0" fillId="0" borderId="2" xfId="0" applyBorder="1" applyAlignment="1" applyProtection="1">
      <alignment/>
      <protection hidden="1"/>
    </xf>
    <xf numFmtId="164" fontId="0" fillId="0" borderId="3" xfId="0" applyBorder="1" applyAlignment="1" applyProtection="1">
      <alignment/>
      <protection hidden="1"/>
    </xf>
    <xf numFmtId="164" fontId="4" fillId="0" borderId="0" xfId="0" applyFont="1" applyAlignment="1" applyProtection="1">
      <alignment horizontal="left" vertical="center"/>
      <protection hidden="1"/>
    </xf>
    <xf numFmtId="164" fontId="3" fillId="0" borderId="0" xfId="0" applyFont="1" applyAlignment="1" applyProtection="1">
      <alignment horizontal="left" vertical="center"/>
      <protection hidden="1"/>
    </xf>
    <xf numFmtId="164" fontId="5" fillId="0" borderId="0" xfId="0" applyFont="1" applyAlignment="1" applyProtection="1">
      <alignment horizontal="left" vertical="center"/>
      <protection hidden="1"/>
    </xf>
    <xf numFmtId="164" fontId="6" fillId="0" borderId="0" xfId="0" applyFont="1" applyAlignment="1" applyProtection="1">
      <alignment horizontal="left" vertical="top"/>
      <protection hidden="1"/>
    </xf>
    <xf numFmtId="164" fontId="7" fillId="0" borderId="0" xfId="0" applyFont="1" applyBorder="1" applyAlignment="1" applyProtection="1">
      <alignment horizontal="left" vertical="center"/>
      <protection hidden="1"/>
    </xf>
    <xf numFmtId="164" fontId="8" fillId="0" borderId="0" xfId="0" applyFont="1" applyBorder="1" applyAlignment="1" applyProtection="1">
      <alignment horizontal="left" vertical="top" wrapText="1"/>
      <protection hidden="1"/>
    </xf>
    <xf numFmtId="164" fontId="9" fillId="0" borderId="0" xfId="0" applyFont="1" applyAlignment="1" applyProtection="1">
      <alignment horizontal="left" vertical="top"/>
      <protection hidden="1"/>
    </xf>
    <xf numFmtId="164" fontId="9" fillId="0" borderId="0" xfId="0" applyFont="1" applyBorder="1" applyAlignment="1" applyProtection="1">
      <alignment horizontal="left" vertical="top" wrapText="1"/>
      <protection hidden="1"/>
    </xf>
    <xf numFmtId="164" fontId="6" fillId="0" borderId="0" xfId="0" applyFont="1" applyAlignment="1" applyProtection="1">
      <alignment horizontal="left" vertical="center"/>
      <protection hidden="1"/>
    </xf>
    <xf numFmtId="164" fontId="7" fillId="0" borderId="0" xfId="0" applyFont="1" applyAlignment="1" applyProtection="1">
      <alignment horizontal="left" vertical="center"/>
      <protection hidden="1"/>
    </xf>
    <xf numFmtId="164" fontId="7" fillId="3" borderId="0" xfId="0" applyFont="1" applyAlignment="1" applyProtection="1">
      <alignment horizontal="left" vertical="center"/>
      <protection hidden="1"/>
    </xf>
    <xf numFmtId="165" fontId="7" fillId="3" borderId="0" xfId="0" applyFont="1" applyAlignment="1" applyProtection="1">
      <alignment horizontal="left" vertical="center"/>
      <protection hidden="1"/>
    </xf>
    <xf numFmtId="165" fontId="7" fillId="3" borderId="0" xfId="0" applyFont="1" applyBorder="1" applyAlignment="1" applyProtection="1">
      <alignment horizontal="left" vertical="center"/>
      <protection hidden="1"/>
    </xf>
    <xf numFmtId="164" fontId="7" fillId="0" borderId="0" xfId="0" applyFont="1" applyBorder="1" applyAlignment="1" applyProtection="1">
      <alignment horizontal="left" vertical="center" wrapText="1"/>
      <protection hidden="1"/>
    </xf>
    <xf numFmtId="164" fontId="0" fillId="0" borderId="4" xfId="0" applyBorder="1" applyAlignment="1" applyProtection="1">
      <alignment/>
      <protection hidden="1"/>
    </xf>
    <xf numFmtId="164" fontId="0" fillId="0" borderId="0" xfId="0" applyFont="1" applyAlignment="1" applyProtection="1">
      <alignment vertical="center"/>
      <protection hidden="1"/>
    </xf>
    <xf numFmtId="164" fontId="0" fillId="0" borderId="3" xfId="0" applyFont="1" applyBorder="1" applyAlignment="1" applyProtection="1">
      <alignment vertical="center"/>
      <protection hidden="1"/>
    </xf>
    <xf numFmtId="164" fontId="10" fillId="0" borderId="5" xfId="0" applyFont="1" applyBorder="1" applyAlignment="1" applyProtection="1">
      <alignment horizontal="left" vertical="center"/>
      <protection hidden="1"/>
    </xf>
    <xf numFmtId="164" fontId="0" fillId="0" borderId="5" xfId="0" applyFont="1" applyBorder="1" applyAlignment="1" applyProtection="1">
      <alignment vertical="center"/>
      <protection hidden="1"/>
    </xf>
    <xf numFmtId="166" fontId="10" fillId="0" borderId="5" xfId="0" applyFont="1" applyBorder="1" applyAlignment="1" applyProtection="1">
      <alignment vertical="center"/>
      <protection hidden="1"/>
    </xf>
    <xf numFmtId="164" fontId="0" fillId="0" borderId="0" xfId="0" applyAlignment="1" applyProtection="1">
      <alignment vertical="center"/>
      <protection hidden="1"/>
    </xf>
    <xf numFmtId="164" fontId="6" fillId="0" borderId="0" xfId="0" applyFont="1" applyBorder="1" applyAlignment="1" applyProtection="1">
      <alignment horizontal="right" vertical="center"/>
      <protection hidden="1"/>
    </xf>
    <xf numFmtId="164" fontId="6" fillId="0" borderId="0" xfId="0" applyFont="1" applyAlignment="1" applyProtection="1">
      <alignment vertical="center"/>
      <protection hidden="1"/>
    </xf>
    <xf numFmtId="164" fontId="6" fillId="0" borderId="3" xfId="0" applyFont="1" applyBorder="1" applyAlignment="1" applyProtection="1">
      <alignment vertical="center"/>
      <protection hidden="1"/>
    </xf>
    <xf numFmtId="167" fontId="6" fillId="0" borderId="0" xfId="0" applyFont="1" applyBorder="1" applyAlignment="1" applyProtection="1">
      <alignment horizontal="left" vertical="center"/>
      <protection hidden="1"/>
    </xf>
    <xf numFmtId="166" fontId="11" fillId="0" borderId="0" xfId="0" applyFont="1" applyBorder="1" applyAlignment="1" applyProtection="1">
      <alignment vertical="center"/>
      <protection hidden="1"/>
    </xf>
    <xf numFmtId="164" fontId="0" fillId="4" borderId="0" xfId="0" applyFont="1" applyAlignment="1" applyProtection="1">
      <alignment vertical="center"/>
      <protection hidden="1"/>
    </xf>
    <xf numFmtId="164" fontId="12" fillId="4" borderId="6" xfId="0" applyFont="1" applyBorder="1" applyAlignment="1" applyProtection="1">
      <alignment horizontal="left" vertical="center"/>
      <protection hidden="1"/>
    </xf>
    <xf numFmtId="164" fontId="0" fillId="4" borderId="7" xfId="0" applyFont="1" applyBorder="1" applyAlignment="1" applyProtection="1">
      <alignment vertical="center"/>
      <protection hidden="1"/>
    </xf>
    <xf numFmtId="164" fontId="12" fillId="4" borderId="7" xfId="0" applyFont="1" applyBorder="1" applyAlignment="1" applyProtection="1">
      <alignment horizontal="center" vertical="center"/>
      <protection hidden="1"/>
    </xf>
    <xf numFmtId="164" fontId="12" fillId="4" borderId="7" xfId="0" applyFont="1" applyBorder="1" applyAlignment="1" applyProtection="1">
      <alignment horizontal="left" vertical="center"/>
      <protection hidden="1"/>
    </xf>
    <xf numFmtId="166" fontId="12" fillId="4" borderId="8" xfId="0" applyFont="1" applyBorder="1" applyAlignment="1" applyProtection="1">
      <alignment vertical="center"/>
      <protection hidden="1"/>
    </xf>
    <xf numFmtId="164" fontId="0" fillId="0" borderId="3" xfId="0" applyBorder="1" applyAlignment="1" applyProtection="1">
      <alignment vertical="center"/>
      <protection hidden="1"/>
    </xf>
    <xf numFmtId="164" fontId="13" fillId="0" borderId="4" xfId="0" applyFont="1" applyBorder="1" applyAlignment="1" applyProtection="1">
      <alignment horizontal="left" vertical="center"/>
      <protection hidden="1"/>
    </xf>
    <xf numFmtId="164" fontId="0" fillId="0" borderId="4" xfId="0" applyBorder="1" applyAlignment="1" applyProtection="1">
      <alignment vertical="center"/>
      <protection hidden="1"/>
    </xf>
    <xf numFmtId="164" fontId="6" fillId="0" borderId="5" xfId="0" applyFont="1" applyBorder="1" applyAlignment="1" applyProtection="1">
      <alignment horizontal="left" vertical="center"/>
      <protection hidden="1"/>
    </xf>
    <xf numFmtId="164" fontId="0" fillId="0" borderId="4" xfId="0" applyFont="1" applyBorder="1" applyAlignment="1" applyProtection="1">
      <alignment vertical="center"/>
      <protection hidden="1"/>
    </xf>
    <xf numFmtId="164" fontId="0" fillId="0" borderId="9" xfId="0" applyFont="1" applyBorder="1" applyAlignment="1" applyProtection="1">
      <alignment vertical="center"/>
      <protection hidden="1"/>
    </xf>
    <xf numFmtId="164" fontId="0" fillId="0" borderId="10" xfId="0" applyFont="1" applyBorder="1" applyAlignment="1" applyProtection="1">
      <alignment vertical="center"/>
      <protection hidden="1"/>
    </xf>
    <xf numFmtId="164" fontId="0" fillId="0" borderId="1" xfId="0" applyFont="1" applyBorder="1" applyAlignment="1" applyProtection="1">
      <alignment vertical="center"/>
      <protection hidden="1"/>
    </xf>
    <xf numFmtId="164" fontId="0" fillId="0" borderId="2" xfId="0" applyFont="1" applyBorder="1" applyAlignment="1" applyProtection="1">
      <alignment vertical="center"/>
      <protection hidden="1"/>
    </xf>
    <xf numFmtId="164" fontId="7" fillId="0" borderId="0" xfId="0" applyFont="1" applyAlignment="1" applyProtection="1">
      <alignment vertical="center"/>
      <protection hidden="1"/>
    </xf>
    <xf numFmtId="164" fontId="7" fillId="0" borderId="3" xfId="0" applyFont="1" applyBorder="1" applyAlignment="1" applyProtection="1">
      <alignment vertical="center"/>
      <protection hidden="1"/>
    </xf>
    <xf numFmtId="164" fontId="9" fillId="0" borderId="0" xfId="0" applyFont="1" applyAlignment="1" applyProtection="1">
      <alignment vertical="center"/>
      <protection hidden="1"/>
    </xf>
    <xf numFmtId="164" fontId="9" fillId="0" borderId="3" xfId="0" applyFont="1" applyBorder="1" applyAlignment="1" applyProtection="1">
      <alignment vertical="center"/>
      <protection hidden="1"/>
    </xf>
    <xf numFmtId="164" fontId="9" fillId="0" borderId="0" xfId="0" applyFont="1" applyAlignment="1" applyProtection="1">
      <alignment horizontal="left" vertical="center"/>
      <protection hidden="1"/>
    </xf>
    <xf numFmtId="164" fontId="9" fillId="0" borderId="0" xfId="0" applyFont="1" applyBorder="1" applyAlignment="1" applyProtection="1">
      <alignment horizontal="left" vertical="center" wrapText="1"/>
      <protection hidden="1"/>
    </xf>
    <xf numFmtId="164" fontId="10" fillId="0" borderId="0" xfId="0" applyFont="1" applyAlignment="1" applyProtection="1">
      <alignment vertical="center"/>
      <protection hidden="1"/>
    </xf>
    <xf numFmtId="168" fontId="7" fillId="0" borderId="0" xfId="0" applyFont="1" applyBorder="1" applyAlignment="1" applyProtection="1">
      <alignment horizontal="left" vertical="center"/>
      <protection hidden="1"/>
    </xf>
    <xf numFmtId="164" fontId="7" fillId="0" borderId="0" xfId="0" applyFont="1" applyBorder="1" applyAlignment="1" applyProtection="1">
      <alignment vertical="center" wrapText="1"/>
      <protection hidden="1"/>
    </xf>
    <xf numFmtId="164" fontId="14" fillId="0" borderId="11" xfId="0" applyFont="1" applyBorder="1" applyAlignment="1" applyProtection="1">
      <alignment horizontal="center" vertical="center"/>
      <protection hidden="1"/>
    </xf>
    <xf numFmtId="164" fontId="0" fillId="0" borderId="12" xfId="0" applyBorder="1" applyAlignment="1" applyProtection="1">
      <alignment vertical="center"/>
      <protection hidden="1"/>
    </xf>
    <xf numFmtId="164" fontId="0" fillId="0" borderId="13" xfId="0" applyBorder="1" applyAlignment="1" applyProtection="1">
      <alignment vertical="center"/>
      <protection hidden="1"/>
    </xf>
    <xf numFmtId="164" fontId="0" fillId="0" borderId="0" xfId="0" applyFont="1" applyBorder="1" applyAlignment="1" applyProtection="1">
      <alignment vertical="center"/>
      <protection hidden="1"/>
    </xf>
    <xf numFmtId="164" fontId="0" fillId="0" borderId="14" xfId="0" applyFont="1" applyBorder="1" applyAlignment="1" applyProtection="1">
      <alignment vertical="center"/>
      <protection hidden="1"/>
    </xf>
    <xf numFmtId="164" fontId="15" fillId="5" borderId="6" xfId="0" applyFont="1" applyBorder="1" applyAlignment="1" applyProtection="1">
      <alignment horizontal="center" vertical="center"/>
      <protection hidden="1"/>
    </xf>
    <xf numFmtId="164" fontId="0" fillId="5" borderId="7" xfId="0" applyFont="1" applyBorder="1" applyAlignment="1" applyProtection="1">
      <alignment vertical="center"/>
      <protection hidden="1"/>
    </xf>
    <xf numFmtId="164" fontId="15" fillId="5" borderId="7" xfId="0" applyFont="1" applyBorder="1" applyAlignment="1" applyProtection="1">
      <alignment horizontal="center" vertical="center"/>
      <protection hidden="1"/>
    </xf>
    <xf numFmtId="164" fontId="15" fillId="5" borderId="7" xfId="0" applyFont="1" applyBorder="1" applyAlignment="1" applyProtection="1">
      <alignment horizontal="right" vertical="center"/>
      <protection hidden="1"/>
    </xf>
    <xf numFmtId="164" fontId="15" fillId="5" borderId="8" xfId="0" applyFont="1" applyBorder="1" applyAlignment="1" applyProtection="1">
      <alignment horizontal="center" vertical="center"/>
      <protection hidden="1"/>
    </xf>
    <xf numFmtId="164" fontId="15" fillId="5" borderId="0" xfId="0" applyFont="1" applyAlignment="1" applyProtection="1">
      <alignment horizontal="center" vertical="center"/>
      <protection hidden="1"/>
    </xf>
    <xf numFmtId="164" fontId="16" fillId="0" borderId="15" xfId="0" applyFont="1" applyBorder="1" applyAlignment="1" applyProtection="1">
      <alignment horizontal="center" vertical="center" wrapText="1"/>
      <protection hidden="1"/>
    </xf>
    <xf numFmtId="164" fontId="16" fillId="0" borderId="16" xfId="0" applyFont="1" applyBorder="1" applyAlignment="1" applyProtection="1">
      <alignment horizontal="center" vertical="center" wrapText="1"/>
      <protection hidden="1"/>
    </xf>
    <xf numFmtId="164" fontId="16" fillId="0" borderId="17" xfId="0" applyFont="1" applyBorder="1" applyAlignment="1" applyProtection="1">
      <alignment horizontal="center" vertical="center" wrapText="1"/>
      <protection hidden="1"/>
    </xf>
    <xf numFmtId="164" fontId="0" fillId="0" borderId="11" xfId="0" applyFont="1" applyBorder="1" applyAlignment="1" applyProtection="1">
      <alignment vertical="center"/>
      <protection hidden="1"/>
    </xf>
    <xf numFmtId="164" fontId="0" fillId="0" borderId="12" xfId="0" applyFont="1" applyBorder="1" applyAlignment="1" applyProtection="1">
      <alignment vertical="center"/>
      <protection hidden="1"/>
    </xf>
    <xf numFmtId="164" fontId="0" fillId="0" borderId="13" xfId="0" applyFont="1" applyBorder="1" applyAlignment="1" applyProtection="1">
      <alignment vertical="center"/>
      <protection hidden="1"/>
    </xf>
    <xf numFmtId="164" fontId="12" fillId="0" borderId="0" xfId="0" applyFont="1" applyAlignment="1" applyProtection="1">
      <alignment vertical="center"/>
      <protection hidden="1"/>
    </xf>
    <xf numFmtId="164" fontId="12" fillId="0" borderId="3" xfId="0" applyFont="1" applyBorder="1" applyAlignment="1" applyProtection="1">
      <alignment vertical="center"/>
      <protection hidden="1"/>
    </xf>
    <xf numFmtId="164" fontId="17" fillId="0" borderId="0" xfId="0" applyFont="1" applyAlignment="1" applyProtection="1">
      <alignment horizontal="left" vertical="center"/>
      <protection hidden="1"/>
    </xf>
    <xf numFmtId="164" fontId="17" fillId="0" borderId="0" xfId="0" applyFont="1" applyAlignment="1" applyProtection="1">
      <alignment vertical="center"/>
      <protection hidden="1"/>
    </xf>
    <xf numFmtId="166" fontId="17" fillId="0" borderId="0" xfId="0" applyFont="1" applyBorder="1" applyAlignment="1" applyProtection="1">
      <alignment horizontal="right" vertical="center"/>
      <protection hidden="1"/>
    </xf>
    <xf numFmtId="166" fontId="17" fillId="0" borderId="0" xfId="0" applyFont="1" applyBorder="1" applyAlignment="1" applyProtection="1">
      <alignment vertical="center"/>
      <protection hidden="1"/>
    </xf>
    <xf numFmtId="164" fontId="12" fillId="0" borderId="0" xfId="0" applyFont="1" applyAlignment="1" applyProtection="1">
      <alignment horizontal="center" vertical="center"/>
      <protection hidden="1"/>
    </xf>
    <xf numFmtId="166" fontId="14" fillId="0" borderId="18" xfId="0" applyFont="1" applyBorder="1" applyAlignment="1" applyProtection="1">
      <alignment vertical="center"/>
      <protection hidden="1"/>
    </xf>
    <xf numFmtId="166" fontId="14" fillId="0" borderId="0" xfId="0" applyFont="1" applyBorder="1" applyAlignment="1" applyProtection="1">
      <alignment vertical="center"/>
      <protection hidden="1"/>
    </xf>
    <xf numFmtId="169" fontId="14" fillId="0" borderId="0" xfId="0" applyFont="1" applyBorder="1" applyAlignment="1" applyProtection="1">
      <alignment vertical="center"/>
      <protection hidden="1"/>
    </xf>
    <xf numFmtId="166" fontId="14" fillId="0" borderId="14" xfId="0" applyFont="1" applyBorder="1" applyAlignment="1" applyProtection="1">
      <alignment vertical="center"/>
      <protection hidden="1"/>
    </xf>
    <xf numFmtId="164" fontId="12" fillId="0" borderId="0" xfId="0" applyFont="1" applyAlignment="1" applyProtection="1">
      <alignment horizontal="left" vertical="center"/>
      <protection hidden="1"/>
    </xf>
    <xf numFmtId="164" fontId="18" fillId="0" borderId="0" xfId="0" applyFont="1" applyAlignment="1" applyProtection="1">
      <alignment horizontal="left" vertical="center"/>
      <protection hidden="1"/>
    </xf>
    <xf numFmtId="164" fontId="19" fillId="0" borderId="0" xfId="34" applyFont="1" applyBorder="1" applyAlignment="1" applyProtection="1">
      <alignment horizontal="center" vertical="center"/>
      <protection hidden="1"/>
    </xf>
    <xf numFmtId="164" fontId="21" fillId="0" borderId="3" xfId="0" applyFont="1" applyBorder="1" applyAlignment="1" applyProtection="1">
      <alignment vertical="center"/>
      <protection hidden="1"/>
    </xf>
    <xf numFmtId="164" fontId="22" fillId="0" borderId="0" xfId="0" applyFont="1" applyAlignment="1" applyProtection="1">
      <alignment vertical="center"/>
      <protection hidden="1"/>
    </xf>
    <xf numFmtId="164" fontId="22" fillId="0" borderId="0" xfId="0" applyFont="1" applyBorder="1" applyAlignment="1" applyProtection="1">
      <alignment horizontal="left" vertical="center" wrapText="1"/>
      <protection hidden="1"/>
    </xf>
    <xf numFmtId="164" fontId="23" fillId="0" borderId="0" xfId="0" applyFont="1" applyAlignment="1" applyProtection="1">
      <alignment vertical="center"/>
      <protection hidden="1"/>
    </xf>
    <xf numFmtId="166" fontId="23" fillId="0" borderId="0" xfId="0" applyFont="1" applyBorder="1" applyAlignment="1" applyProtection="1">
      <alignment vertical="center"/>
      <protection hidden="1"/>
    </xf>
    <xf numFmtId="164" fontId="9" fillId="0" borderId="0" xfId="0" applyFont="1" applyAlignment="1" applyProtection="1">
      <alignment horizontal="center" vertical="center"/>
      <protection hidden="1"/>
    </xf>
    <xf numFmtId="166" fontId="24" fillId="0" borderId="18" xfId="0" applyFont="1" applyBorder="1" applyAlignment="1" applyProtection="1">
      <alignment vertical="center"/>
      <protection hidden="1"/>
    </xf>
    <xf numFmtId="166" fontId="24" fillId="0" borderId="0" xfId="0" applyFont="1" applyBorder="1" applyAlignment="1" applyProtection="1">
      <alignment vertical="center"/>
      <protection hidden="1"/>
    </xf>
    <xf numFmtId="169" fontId="24" fillId="0" borderId="0" xfId="0" applyFont="1" applyBorder="1" applyAlignment="1" applyProtection="1">
      <alignment vertical="center"/>
      <protection hidden="1"/>
    </xf>
    <xf numFmtId="166" fontId="24" fillId="0" borderId="14" xfId="0" applyFont="1" applyBorder="1" applyAlignment="1" applyProtection="1">
      <alignment vertical="center"/>
      <protection hidden="1"/>
    </xf>
    <xf numFmtId="164" fontId="21" fillId="0" borderId="0" xfId="0" applyFont="1" applyAlignment="1" applyProtection="1">
      <alignment vertical="center"/>
      <protection hidden="1"/>
    </xf>
    <xf numFmtId="164" fontId="21" fillId="0" borderId="0" xfId="0" applyFont="1" applyAlignment="1" applyProtection="1">
      <alignment horizontal="left" vertical="center"/>
      <protection hidden="1"/>
    </xf>
    <xf numFmtId="166" fontId="24" fillId="0" borderId="19" xfId="0" applyFont="1" applyBorder="1" applyAlignment="1" applyProtection="1">
      <alignment vertical="center"/>
      <protection hidden="1"/>
    </xf>
    <xf numFmtId="166" fontId="24" fillId="0" borderId="20" xfId="0" applyFont="1" applyBorder="1" applyAlignment="1" applyProtection="1">
      <alignment vertical="center"/>
      <protection hidden="1"/>
    </xf>
    <xf numFmtId="169" fontId="24" fillId="0" borderId="20" xfId="0" applyFont="1" applyBorder="1" applyAlignment="1" applyProtection="1">
      <alignment vertical="center"/>
      <protection hidden="1"/>
    </xf>
    <xf numFmtId="166" fontId="24" fillId="0" borderId="21" xfId="0" applyFont="1" applyBorder="1" applyAlignment="1" applyProtection="1">
      <alignment vertical="center"/>
      <protection hidden="1"/>
    </xf>
    <xf numFmtId="164" fontId="0" fillId="0" borderId="0" xfId="0" applyAlignment="1" applyProtection="1">
      <alignment/>
      <protection hidden="1"/>
    </xf>
    <xf numFmtId="164" fontId="0" fillId="0" borderId="2" xfId="0" applyBorder="1" applyAlignment="1" applyProtection="1">
      <alignment/>
      <protection hidden="1"/>
    </xf>
    <xf numFmtId="164" fontId="25" fillId="0" borderId="0" xfId="0" applyFont="1" applyAlignment="1" applyProtection="1">
      <alignment horizontal="left" vertical="center"/>
      <protection hidden="1"/>
    </xf>
    <xf numFmtId="164" fontId="6" fillId="0" borderId="0" xfId="0" applyFont="1" applyBorder="1" applyAlignment="1" applyProtection="1">
      <alignment horizontal="left" vertical="center" wrapText="1"/>
      <protection hidden="1"/>
    </xf>
    <xf numFmtId="164" fontId="0" fillId="0" borderId="0" xfId="0" applyFont="1" applyAlignment="1" applyProtection="1">
      <alignment vertical="center"/>
      <protection hidden="1"/>
    </xf>
    <xf numFmtId="164" fontId="6" fillId="0" borderId="0" xfId="0" applyFont="1" applyAlignment="1" applyProtection="1">
      <alignment horizontal="left" vertical="center"/>
      <protection hidden="1"/>
    </xf>
    <xf numFmtId="168" fontId="7" fillId="0" borderId="0" xfId="0" applyFont="1" applyAlignment="1" applyProtection="1">
      <alignment horizontal="left" vertical="center"/>
      <protection hidden="1"/>
    </xf>
    <xf numFmtId="164" fontId="7" fillId="3" borderId="0" xfId="0" applyFont="1" applyBorder="1" applyAlignment="1" applyProtection="1">
      <alignment horizontal="left" vertical="center"/>
      <protection hidden="1"/>
    </xf>
    <xf numFmtId="164" fontId="0" fillId="0" borderId="0" xfId="0" applyFont="1" applyAlignment="1" applyProtection="1">
      <alignment vertical="center" wrapText="1"/>
      <protection hidden="1"/>
    </xf>
    <xf numFmtId="164" fontId="0" fillId="0" borderId="3" xfId="0" applyFont="1" applyBorder="1" applyAlignment="1" applyProtection="1">
      <alignment vertical="center" wrapText="1"/>
      <protection hidden="1"/>
    </xf>
    <xf numFmtId="164" fontId="0" fillId="0" borderId="0" xfId="0" applyFont="1" applyAlignment="1" applyProtection="1">
      <alignment vertical="center" wrapText="1"/>
      <protection hidden="1"/>
    </xf>
    <xf numFmtId="164" fontId="0" fillId="0" borderId="3" xfId="0" applyBorder="1" applyAlignment="1" applyProtection="1">
      <alignment vertical="center" wrapText="1"/>
      <protection hidden="1"/>
    </xf>
    <xf numFmtId="164" fontId="0" fillId="0" borderId="0" xfId="0" applyAlignment="1" applyProtection="1">
      <alignment vertical="center" wrapText="1"/>
      <protection hidden="1"/>
    </xf>
    <xf numFmtId="164" fontId="0" fillId="0" borderId="12" xfId="0" applyFont="1" applyBorder="1" applyAlignment="1" applyProtection="1">
      <alignment vertical="center"/>
      <protection hidden="1"/>
    </xf>
    <xf numFmtId="164" fontId="10" fillId="0" borderId="0" xfId="0" applyFont="1" applyAlignment="1" applyProtection="1">
      <alignment horizontal="left" vertical="center"/>
      <protection hidden="1"/>
    </xf>
    <xf numFmtId="166" fontId="17" fillId="0" borderId="0" xfId="0" applyFont="1" applyAlignment="1" applyProtection="1">
      <alignment vertical="center"/>
      <protection hidden="1"/>
    </xf>
    <xf numFmtId="164" fontId="6" fillId="0" borderId="0" xfId="0" applyFont="1" applyAlignment="1" applyProtection="1">
      <alignment horizontal="right" vertical="center"/>
      <protection hidden="1"/>
    </xf>
    <xf numFmtId="164" fontId="6" fillId="0" borderId="0" xfId="0" applyFont="1" applyAlignment="1" applyProtection="1">
      <alignment horizontal="right" vertical="center"/>
      <protection hidden="1"/>
    </xf>
    <xf numFmtId="164" fontId="26" fillId="0" borderId="0" xfId="0" applyFont="1" applyAlignment="1" applyProtection="1">
      <alignment horizontal="left" vertical="center"/>
      <protection hidden="1"/>
    </xf>
    <xf numFmtId="166" fontId="6" fillId="0" borderId="0" xfId="0" applyFont="1" applyAlignment="1" applyProtection="1">
      <alignment vertical="center"/>
      <protection hidden="1"/>
    </xf>
    <xf numFmtId="167" fontId="6" fillId="0" borderId="0" xfId="0" applyFont="1" applyAlignment="1" applyProtection="1">
      <alignment horizontal="right" vertical="center"/>
      <protection hidden="1"/>
    </xf>
    <xf numFmtId="164" fontId="0" fillId="5" borderId="0" xfId="0" applyFont="1" applyAlignment="1" applyProtection="1">
      <alignment vertical="center"/>
      <protection hidden="1"/>
    </xf>
    <xf numFmtId="164" fontId="12" fillId="5" borderId="6" xfId="0" applyFont="1" applyBorder="1" applyAlignment="1" applyProtection="1">
      <alignment horizontal="left" vertical="center"/>
      <protection hidden="1"/>
    </xf>
    <xf numFmtId="164" fontId="12" fillId="5" borderId="7" xfId="0" applyFont="1" applyBorder="1" applyAlignment="1" applyProtection="1">
      <alignment horizontal="right" vertical="center"/>
      <protection hidden="1"/>
    </xf>
    <xf numFmtId="164" fontId="12" fillId="5" borderId="7" xfId="0" applyFont="1" applyBorder="1" applyAlignment="1" applyProtection="1">
      <alignment horizontal="center" vertical="center"/>
      <protection hidden="1"/>
    </xf>
    <xf numFmtId="164" fontId="0" fillId="5" borderId="7" xfId="0" applyFont="1" applyBorder="1" applyAlignment="1" applyProtection="1">
      <alignment vertical="center"/>
      <protection hidden="1"/>
    </xf>
    <xf numFmtId="166" fontId="12" fillId="5" borderId="7" xfId="0" applyFont="1" applyBorder="1" applyAlignment="1" applyProtection="1">
      <alignment vertical="center"/>
      <protection hidden="1"/>
    </xf>
    <xf numFmtId="164" fontId="0" fillId="5" borderId="8" xfId="0" applyFont="1" applyBorder="1" applyAlignment="1" applyProtection="1">
      <alignment vertical="center"/>
      <protection hidden="1"/>
    </xf>
    <xf numFmtId="164" fontId="0" fillId="0" borderId="4" xfId="0" applyBorder="1" applyAlignment="1" applyProtection="1">
      <alignment vertical="center"/>
      <protection hidden="1"/>
    </xf>
    <xf numFmtId="164" fontId="6" fillId="0" borderId="5" xfId="0" applyFont="1" applyBorder="1" applyAlignment="1" applyProtection="1">
      <alignment horizontal="center" vertical="center"/>
      <protection hidden="1"/>
    </xf>
    <xf numFmtId="164" fontId="0" fillId="0" borderId="5" xfId="0" applyFont="1" applyBorder="1" applyAlignment="1" applyProtection="1">
      <alignment vertical="center"/>
      <protection hidden="1"/>
    </xf>
    <xf numFmtId="164" fontId="6" fillId="0" borderId="5" xfId="0" applyFont="1" applyBorder="1" applyAlignment="1" applyProtection="1">
      <alignment horizontal="right" vertical="center"/>
      <protection hidden="1"/>
    </xf>
    <xf numFmtId="164" fontId="0" fillId="0" borderId="4" xfId="0" applyFont="1" applyBorder="1" applyAlignment="1" applyProtection="1">
      <alignment vertical="center"/>
      <protection hidden="1"/>
    </xf>
    <xf numFmtId="164" fontId="0" fillId="0" borderId="10" xfId="0" applyFont="1" applyBorder="1" applyAlignment="1" applyProtection="1">
      <alignment vertical="center"/>
      <protection hidden="1"/>
    </xf>
    <xf numFmtId="164" fontId="0" fillId="0" borderId="2" xfId="0" applyFont="1" applyBorder="1" applyAlignment="1" applyProtection="1">
      <alignment vertical="center"/>
      <protection hidden="1"/>
    </xf>
    <xf numFmtId="164" fontId="7" fillId="0" borderId="0" xfId="0" applyFont="1" applyAlignment="1" applyProtection="1">
      <alignment horizontal="left" vertical="center" wrapText="1"/>
      <protection hidden="1"/>
    </xf>
    <xf numFmtId="164" fontId="15" fillId="5" borderId="0" xfId="0" applyFont="1" applyAlignment="1" applyProtection="1">
      <alignment horizontal="left" vertical="center"/>
      <protection hidden="1"/>
    </xf>
    <xf numFmtId="164" fontId="0" fillId="5" borderId="0" xfId="0" applyFont="1" applyAlignment="1" applyProtection="1">
      <alignment vertical="center"/>
      <protection hidden="1"/>
    </xf>
    <xf numFmtId="164" fontId="15" fillId="5" borderId="0" xfId="0" applyFont="1" applyAlignment="1" applyProtection="1">
      <alignment horizontal="right" vertical="center"/>
      <protection hidden="1"/>
    </xf>
    <xf numFmtId="164" fontId="27" fillId="0" borderId="0" xfId="0" applyFont="1" applyAlignment="1" applyProtection="1">
      <alignment horizontal="left" vertical="center"/>
      <protection hidden="1"/>
    </xf>
    <xf numFmtId="164" fontId="28" fillId="0" borderId="0" xfId="0" applyFont="1" applyAlignment="1" applyProtection="1">
      <alignment vertical="center"/>
      <protection hidden="1"/>
    </xf>
    <xf numFmtId="164" fontId="28" fillId="0" borderId="3" xfId="0" applyFont="1" applyBorder="1" applyAlignment="1" applyProtection="1">
      <alignment vertical="center"/>
      <protection hidden="1"/>
    </xf>
    <xf numFmtId="164" fontId="28" fillId="0" borderId="20" xfId="0" applyFont="1" applyBorder="1" applyAlignment="1" applyProtection="1">
      <alignment horizontal="left" vertical="center"/>
      <protection hidden="1"/>
    </xf>
    <xf numFmtId="164" fontId="28" fillId="0" borderId="20" xfId="0" applyFont="1" applyBorder="1" applyAlignment="1" applyProtection="1">
      <alignment vertical="center"/>
      <protection hidden="1"/>
    </xf>
    <xf numFmtId="164" fontId="28" fillId="0" borderId="20" xfId="0" applyFont="1" applyBorder="1" applyAlignment="1" applyProtection="1">
      <alignment vertical="center"/>
      <protection hidden="1"/>
    </xf>
    <xf numFmtId="166" fontId="28" fillId="0" borderId="20" xfId="0" applyFont="1" applyBorder="1" applyAlignment="1" applyProtection="1">
      <alignment vertical="center"/>
      <protection hidden="1"/>
    </xf>
    <xf numFmtId="164" fontId="29" fillId="0" borderId="0" xfId="0" applyFont="1" applyAlignment="1" applyProtection="1">
      <alignment vertical="center"/>
      <protection hidden="1"/>
    </xf>
    <xf numFmtId="164" fontId="29" fillId="0" borderId="3" xfId="0" applyFont="1" applyBorder="1" applyAlignment="1" applyProtection="1">
      <alignment vertical="center"/>
      <protection hidden="1"/>
    </xf>
    <xf numFmtId="164" fontId="29" fillId="0" borderId="20" xfId="0" applyFont="1" applyBorder="1" applyAlignment="1" applyProtection="1">
      <alignment horizontal="left" vertical="center"/>
      <protection hidden="1"/>
    </xf>
    <xf numFmtId="164" fontId="29" fillId="0" borderId="20" xfId="0" applyFont="1" applyBorder="1" applyAlignment="1" applyProtection="1">
      <alignment vertical="center"/>
      <protection hidden="1"/>
    </xf>
    <xf numFmtId="164" fontId="29" fillId="0" borderId="20" xfId="0" applyFont="1" applyBorder="1" applyAlignment="1" applyProtection="1">
      <alignment vertical="center"/>
      <protection hidden="1"/>
    </xf>
    <xf numFmtId="166" fontId="29" fillId="0" borderId="20" xfId="0" applyFont="1" applyBorder="1" applyAlignment="1" applyProtection="1">
      <alignment vertical="center"/>
      <protection hidden="1"/>
    </xf>
    <xf numFmtId="164" fontId="0" fillId="0" borderId="0" xfId="0" applyFont="1" applyAlignment="1" applyProtection="1">
      <alignment horizontal="center" vertical="center" wrapText="1"/>
      <protection hidden="1"/>
    </xf>
    <xf numFmtId="164" fontId="0" fillId="0" borderId="3" xfId="0" applyFont="1" applyBorder="1" applyAlignment="1" applyProtection="1">
      <alignment horizontal="center" vertical="center" wrapText="1"/>
      <protection hidden="1"/>
    </xf>
    <xf numFmtId="164" fontId="15" fillId="5" borderId="15" xfId="0" applyFont="1" applyBorder="1" applyAlignment="1" applyProtection="1">
      <alignment horizontal="center" vertical="center" wrapText="1"/>
      <protection hidden="1"/>
    </xf>
    <xf numFmtId="164" fontId="15" fillId="5" borderId="16" xfId="0" applyFont="1" applyBorder="1" applyAlignment="1" applyProtection="1">
      <alignment horizontal="center" vertical="center" wrapText="1"/>
      <protection hidden="1"/>
    </xf>
    <xf numFmtId="164" fontId="15" fillId="5" borderId="16" xfId="0" applyFont="1" applyBorder="1" applyAlignment="1" applyProtection="1">
      <alignment horizontal="center" vertical="center" wrapText="1"/>
      <protection hidden="1"/>
    </xf>
    <xf numFmtId="164" fontId="15" fillId="5" borderId="17" xfId="0" applyFont="1" applyBorder="1" applyAlignment="1" applyProtection="1">
      <alignment horizontal="center" vertical="center" wrapText="1"/>
      <protection hidden="1"/>
    </xf>
    <xf numFmtId="164" fontId="0" fillId="0" borderId="3" xfId="0" applyBorder="1" applyAlignment="1" applyProtection="1">
      <alignment horizontal="center" vertical="center" wrapText="1"/>
      <protection hidden="1"/>
    </xf>
    <xf numFmtId="164" fontId="0" fillId="0" borderId="0" xfId="0" applyAlignment="1" applyProtection="1">
      <alignment horizontal="center" vertical="center" wrapText="1"/>
      <protection hidden="1"/>
    </xf>
    <xf numFmtId="166" fontId="17" fillId="0" borderId="0" xfId="0" applyFont="1" applyAlignment="1" applyProtection="1">
      <alignment/>
      <protection hidden="1"/>
    </xf>
    <xf numFmtId="169" fontId="30" fillId="0" borderId="12" xfId="0" applyFont="1" applyBorder="1" applyAlignment="1" applyProtection="1">
      <alignment/>
      <protection hidden="1"/>
    </xf>
    <xf numFmtId="169" fontId="30" fillId="0" borderId="13" xfId="0" applyFont="1" applyBorder="1" applyAlignment="1" applyProtection="1">
      <alignment/>
      <protection hidden="1"/>
    </xf>
    <xf numFmtId="166" fontId="31" fillId="0" borderId="0" xfId="0" applyFont="1" applyAlignment="1" applyProtection="1">
      <alignment vertical="center"/>
      <protection hidden="1"/>
    </xf>
    <xf numFmtId="164" fontId="32" fillId="0" borderId="0" xfId="0" applyFont="1" applyAlignment="1" applyProtection="1">
      <alignment/>
      <protection hidden="1"/>
    </xf>
    <xf numFmtId="164" fontId="32" fillId="0" borderId="3" xfId="0" applyFont="1" applyBorder="1" applyAlignment="1" applyProtection="1">
      <alignment/>
      <protection hidden="1"/>
    </xf>
    <xf numFmtId="164" fontId="32" fillId="0" borderId="0" xfId="0" applyFont="1" applyAlignment="1" applyProtection="1">
      <alignment horizontal="left"/>
      <protection hidden="1"/>
    </xf>
    <xf numFmtId="164" fontId="28" fillId="0" borderId="0" xfId="0" applyFont="1" applyAlignment="1" applyProtection="1">
      <alignment horizontal="left"/>
      <protection hidden="1"/>
    </xf>
    <xf numFmtId="164" fontId="32" fillId="0" borderId="0" xfId="0" applyFont="1" applyAlignment="1" applyProtection="1">
      <alignment/>
      <protection hidden="1"/>
    </xf>
    <xf numFmtId="166" fontId="28" fillId="0" borderId="0" xfId="0" applyFont="1" applyAlignment="1" applyProtection="1">
      <alignment/>
      <protection hidden="1"/>
    </xf>
    <xf numFmtId="164" fontId="32" fillId="0" borderId="18" xfId="0" applyFont="1" applyBorder="1" applyAlignment="1" applyProtection="1">
      <alignment/>
      <protection hidden="1"/>
    </xf>
    <xf numFmtId="164" fontId="32" fillId="0" borderId="0" xfId="0" applyFont="1" applyBorder="1" applyAlignment="1" applyProtection="1">
      <alignment/>
      <protection hidden="1"/>
    </xf>
    <xf numFmtId="169" fontId="32" fillId="0" borderId="0" xfId="0" applyFont="1" applyBorder="1" applyAlignment="1" applyProtection="1">
      <alignment/>
      <protection hidden="1"/>
    </xf>
    <xf numFmtId="169" fontId="32" fillId="0" borderId="14" xfId="0" applyFont="1" applyBorder="1" applyAlignment="1" applyProtection="1">
      <alignment/>
      <protection hidden="1"/>
    </xf>
    <xf numFmtId="164" fontId="32" fillId="0" borderId="0" xfId="0" applyFont="1" applyAlignment="1" applyProtection="1">
      <alignment horizontal="center"/>
      <protection hidden="1"/>
    </xf>
    <xf numFmtId="166" fontId="32" fillId="0" borderId="0" xfId="0" applyFont="1" applyAlignment="1" applyProtection="1">
      <alignment vertical="center"/>
      <protection hidden="1"/>
    </xf>
    <xf numFmtId="164" fontId="29" fillId="0" borderId="0" xfId="0" applyFont="1" applyAlignment="1" applyProtection="1">
      <alignment horizontal="left"/>
      <protection hidden="1"/>
    </xf>
    <xf numFmtId="166" fontId="29" fillId="0" borderId="0" xfId="0" applyFont="1" applyAlignment="1" applyProtection="1">
      <alignment/>
      <protection hidden="1"/>
    </xf>
    <xf numFmtId="164" fontId="0" fillId="0" borderId="3" xfId="0" applyFont="1" applyBorder="1" applyAlignment="1" applyProtection="1">
      <alignment vertical="center"/>
      <protection hidden="1"/>
    </xf>
    <xf numFmtId="164" fontId="15" fillId="0" borderId="22" xfId="0" applyFont="1" applyBorder="1" applyAlignment="1" applyProtection="1">
      <alignment horizontal="center" vertical="center"/>
      <protection hidden="1"/>
    </xf>
    <xf numFmtId="165" fontId="15" fillId="0" borderId="22" xfId="0" applyFont="1" applyBorder="1" applyAlignment="1" applyProtection="1">
      <alignment horizontal="left" vertical="center" wrapText="1"/>
      <protection hidden="1"/>
    </xf>
    <xf numFmtId="164" fontId="15" fillId="0" borderId="22" xfId="0" applyFont="1" applyBorder="1" applyAlignment="1" applyProtection="1">
      <alignment horizontal="left" vertical="center" wrapText="1"/>
      <protection hidden="1"/>
    </xf>
    <xf numFmtId="164" fontId="15" fillId="0" borderId="22" xfId="0" applyFont="1" applyBorder="1" applyAlignment="1" applyProtection="1">
      <alignment horizontal="center" vertical="center" wrapText="1"/>
      <protection hidden="1"/>
    </xf>
    <xf numFmtId="170" fontId="15" fillId="0" borderId="22" xfId="0" applyFont="1" applyBorder="1" applyAlignment="1" applyProtection="1">
      <alignment vertical="center"/>
      <protection hidden="1"/>
    </xf>
    <xf numFmtId="166" fontId="15" fillId="3" borderId="22" xfId="0" applyFont="1" applyBorder="1" applyAlignment="1" applyProtection="1">
      <alignment vertical="center"/>
      <protection hidden="1"/>
    </xf>
    <xf numFmtId="166" fontId="15" fillId="0" borderId="22" xfId="0" applyFont="1" applyBorder="1" applyAlignment="1" applyProtection="1">
      <alignment vertical="center"/>
      <protection hidden="1"/>
    </xf>
    <xf numFmtId="164" fontId="16" fillId="3" borderId="18" xfId="0" applyFont="1" applyBorder="1" applyAlignment="1" applyProtection="1">
      <alignment horizontal="left" vertical="center"/>
      <protection hidden="1"/>
    </xf>
    <xf numFmtId="164" fontId="16" fillId="0" borderId="0" xfId="0" applyFont="1" applyBorder="1" applyAlignment="1" applyProtection="1">
      <alignment horizontal="center" vertical="center"/>
      <protection hidden="1"/>
    </xf>
    <xf numFmtId="169" fontId="16" fillId="0" borderId="0" xfId="0" applyFont="1" applyBorder="1" applyAlignment="1" applyProtection="1">
      <alignment vertical="center"/>
      <protection hidden="1"/>
    </xf>
    <xf numFmtId="169" fontId="16" fillId="0" borderId="14" xfId="0" applyFont="1" applyBorder="1" applyAlignment="1" applyProtection="1">
      <alignment vertical="center"/>
      <protection hidden="1"/>
    </xf>
    <xf numFmtId="164" fontId="15" fillId="0" borderId="0" xfId="0" applyFont="1" applyAlignment="1" applyProtection="1">
      <alignment horizontal="left" vertical="center"/>
      <protection hidden="1"/>
    </xf>
    <xf numFmtId="166" fontId="0" fillId="0" borderId="0" xfId="0" applyFont="1" applyAlignment="1" applyProtection="1">
      <alignment vertical="center"/>
      <protection hidden="1"/>
    </xf>
    <xf numFmtId="164" fontId="33" fillId="0" borderId="0" xfId="0" applyFont="1" applyAlignment="1" applyProtection="1">
      <alignment vertical="center"/>
      <protection hidden="1"/>
    </xf>
    <xf numFmtId="164" fontId="33" fillId="0" borderId="3" xfId="0" applyFont="1" applyBorder="1" applyAlignment="1" applyProtection="1">
      <alignment vertical="center"/>
      <protection hidden="1"/>
    </xf>
    <xf numFmtId="164" fontId="34" fillId="0" borderId="0" xfId="0" applyFont="1" applyAlignment="1" applyProtection="1">
      <alignment horizontal="left" vertical="center"/>
      <protection hidden="1"/>
    </xf>
    <xf numFmtId="164" fontId="33" fillId="0" borderId="0" xfId="0" applyFont="1" applyAlignment="1" applyProtection="1">
      <alignment horizontal="left" vertical="center"/>
      <protection hidden="1"/>
    </xf>
    <xf numFmtId="164" fontId="33" fillId="0" borderId="0" xfId="0" applyFont="1" applyAlignment="1" applyProtection="1">
      <alignment horizontal="left" vertical="center" wrapText="1"/>
      <protection hidden="1"/>
    </xf>
    <xf numFmtId="170" fontId="33" fillId="0" borderId="0" xfId="0" applyFont="1" applyAlignment="1" applyProtection="1">
      <alignment vertical="center"/>
      <protection hidden="1"/>
    </xf>
    <xf numFmtId="164" fontId="33" fillId="0" borderId="0" xfId="0" applyFont="1" applyAlignment="1" applyProtection="1">
      <alignment vertical="center"/>
      <protection hidden="1"/>
    </xf>
    <xf numFmtId="164" fontId="33" fillId="0" borderId="18" xfId="0" applyFont="1" applyBorder="1" applyAlignment="1" applyProtection="1">
      <alignment vertical="center"/>
      <protection hidden="1"/>
    </xf>
    <xf numFmtId="164" fontId="33" fillId="0" borderId="0" xfId="0" applyFont="1" applyBorder="1" applyAlignment="1" applyProtection="1">
      <alignment vertical="center"/>
      <protection hidden="1"/>
    </xf>
    <xf numFmtId="164" fontId="33" fillId="0" borderId="14" xfId="0" applyFont="1" applyBorder="1" applyAlignment="1" applyProtection="1">
      <alignment vertical="center"/>
      <protection hidden="1"/>
    </xf>
    <xf numFmtId="164" fontId="35" fillId="0" borderId="0" xfId="0" applyFont="1" applyAlignment="1" applyProtection="1">
      <alignment vertical="center"/>
      <protection hidden="1"/>
    </xf>
    <xf numFmtId="164" fontId="35" fillId="0" borderId="3" xfId="0" applyFont="1" applyBorder="1" applyAlignment="1" applyProtection="1">
      <alignment vertical="center"/>
      <protection hidden="1"/>
    </xf>
    <xf numFmtId="164" fontId="35" fillId="0" borderId="0" xfId="0" applyFont="1" applyAlignment="1" applyProtection="1">
      <alignment horizontal="left" vertical="center"/>
      <protection hidden="1"/>
    </xf>
    <xf numFmtId="164" fontId="35" fillId="0" borderId="0" xfId="0" applyFont="1" applyAlignment="1" applyProtection="1">
      <alignment horizontal="left" vertical="center" wrapText="1"/>
      <protection hidden="1"/>
    </xf>
    <xf numFmtId="170" fontId="35" fillId="0" borderId="0" xfId="0" applyFont="1" applyAlignment="1" applyProtection="1">
      <alignment vertical="center"/>
      <protection hidden="1"/>
    </xf>
    <xf numFmtId="164" fontId="35" fillId="0" borderId="0" xfId="0" applyFont="1" applyAlignment="1" applyProtection="1">
      <alignment vertical="center"/>
      <protection hidden="1"/>
    </xf>
    <xf numFmtId="164" fontId="35" fillId="0" borderId="18" xfId="0" applyFont="1" applyBorder="1" applyAlignment="1" applyProtection="1">
      <alignment vertical="center"/>
      <protection hidden="1"/>
    </xf>
    <xf numFmtId="164" fontId="35" fillId="0" borderId="0" xfId="0" applyFont="1" applyBorder="1" applyAlignment="1" applyProtection="1">
      <alignment vertical="center"/>
      <protection hidden="1"/>
    </xf>
    <xf numFmtId="164" fontId="35" fillId="0" borderId="14" xfId="0" applyFont="1" applyBorder="1" applyAlignment="1" applyProtection="1">
      <alignment vertical="center"/>
      <protection hidden="1"/>
    </xf>
    <xf numFmtId="164" fontId="36" fillId="0" borderId="0" xfId="0" applyFont="1" applyAlignment="1" applyProtection="1">
      <alignment vertical="center" wrapText="1"/>
      <protection hidden="1"/>
    </xf>
    <xf numFmtId="164" fontId="0" fillId="0" borderId="18" xfId="0" applyFont="1" applyBorder="1" applyAlignment="1" applyProtection="1">
      <alignment vertical="center"/>
      <protection hidden="1"/>
    </xf>
    <xf numFmtId="164" fontId="0" fillId="0" borderId="0" xfId="0" applyBorder="1" applyAlignment="1" applyProtection="1">
      <alignment vertical="center"/>
      <protection hidden="1"/>
    </xf>
    <xf numFmtId="164" fontId="37" fillId="0" borderId="0" xfId="0" applyFont="1" applyAlignment="1" applyProtection="1">
      <alignment vertical="center"/>
      <protection hidden="1"/>
    </xf>
    <xf numFmtId="164" fontId="37" fillId="0" borderId="3" xfId="0" applyFont="1" applyBorder="1" applyAlignment="1" applyProtection="1">
      <alignment vertical="center"/>
      <protection hidden="1"/>
    </xf>
    <xf numFmtId="164" fontId="37" fillId="0" borderId="0" xfId="0" applyFont="1" applyAlignment="1" applyProtection="1">
      <alignment horizontal="left" vertical="center"/>
      <protection hidden="1"/>
    </xf>
    <xf numFmtId="164" fontId="37" fillId="0" borderId="0" xfId="0" applyFont="1" applyAlignment="1" applyProtection="1">
      <alignment horizontal="left" vertical="center" wrapText="1"/>
      <protection hidden="1"/>
    </xf>
    <xf numFmtId="164" fontId="37" fillId="0" borderId="0" xfId="0" applyFont="1" applyAlignment="1" applyProtection="1">
      <alignment vertical="center"/>
      <protection hidden="1"/>
    </xf>
    <xf numFmtId="164" fontId="37" fillId="0" borderId="18" xfId="0" applyFont="1" applyBorder="1" applyAlignment="1" applyProtection="1">
      <alignment vertical="center"/>
      <protection hidden="1"/>
    </xf>
    <xf numFmtId="164" fontId="37" fillId="0" borderId="0" xfId="0" applyFont="1" applyBorder="1" applyAlignment="1" applyProtection="1">
      <alignment vertical="center"/>
      <protection hidden="1"/>
    </xf>
    <xf numFmtId="164" fontId="37" fillId="0" borderId="14" xfId="0" applyFont="1" applyBorder="1" applyAlignment="1" applyProtection="1">
      <alignment vertical="center"/>
      <protection hidden="1"/>
    </xf>
    <xf numFmtId="164" fontId="33" fillId="0" borderId="19" xfId="0" applyFont="1" applyBorder="1" applyAlignment="1" applyProtection="1">
      <alignment vertical="center"/>
      <protection hidden="1"/>
    </xf>
    <xf numFmtId="164" fontId="33" fillId="0" borderId="20" xfId="0" applyFont="1" applyBorder="1" applyAlignment="1" applyProtection="1">
      <alignment vertical="center"/>
      <protection hidden="1"/>
    </xf>
    <xf numFmtId="164" fontId="33" fillId="0" borderId="21" xfId="0" applyFont="1" applyBorder="1" applyAlignment="1" applyProtection="1">
      <alignment vertical="center"/>
      <protection hidden="1"/>
    </xf>
    <xf numFmtId="164" fontId="38" fillId="0" borderId="0" xfId="0" applyFont="1" applyAlignment="1" applyProtection="1">
      <alignment horizontal="left" vertical="center"/>
      <protection hidden="1"/>
    </xf>
    <xf numFmtId="164" fontId="39" fillId="0" borderId="22" xfId="0" applyFont="1" applyBorder="1" applyAlignment="1" applyProtection="1">
      <alignment horizontal="center" vertical="center"/>
      <protection hidden="1"/>
    </xf>
    <xf numFmtId="165" fontId="39" fillId="0" borderId="22" xfId="0" applyFont="1" applyBorder="1" applyAlignment="1" applyProtection="1">
      <alignment horizontal="left" vertical="center" wrapText="1"/>
      <protection hidden="1"/>
    </xf>
    <xf numFmtId="164" fontId="39" fillId="0" borderId="22" xfId="0" applyFont="1" applyBorder="1" applyAlignment="1" applyProtection="1">
      <alignment horizontal="left" vertical="center" wrapText="1"/>
      <protection hidden="1"/>
    </xf>
    <xf numFmtId="164" fontId="39" fillId="0" borderId="22" xfId="0" applyFont="1" applyBorder="1" applyAlignment="1" applyProtection="1">
      <alignment horizontal="center" vertical="center" wrapText="1"/>
      <protection hidden="1"/>
    </xf>
    <xf numFmtId="170" fontId="39" fillId="0" borderId="22" xfId="0" applyFont="1" applyBorder="1" applyAlignment="1" applyProtection="1">
      <alignment vertical="center"/>
      <protection hidden="1"/>
    </xf>
    <xf numFmtId="166" fontId="39" fillId="3" borderId="22" xfId="0" applyFont="1" applyBorder="1" applyAlignment="1" applyProtection="1">
      <alignment vertical="center"/>
      <protection hidden="1"/>
    </xf>
    <xf numFmtId="166" fontId="39" fillId="0" borderId="22" xfId="0" applyFont="1" applyBorder="1" applyAlignment="1" applyProtection="1">
      <alignment vertical="center"/>
      <protection hidden="1"/>
    </xf>
    <xf numFmtId="164" fontId="40" fillId="0" borderId="3" xfId="0" applyFont="1" applyBorder="1" applyAlignment="1" applyProtection="1">
      <alignment vertical="center"/>
      <protection hidden="1"/>
    </xf>
    <xf numFmtId="164" fontId="39" fillId="3" borderId="18" xfId="0" applyFont="1" applyBorder="1" applyAlignment="1" applyProtection="1">
      <alignment horizontal="left" vertical="center"/>
      <protection hidden="1"/>
    </xf>
    <xf numFmtId="164" fontId="39" fillId="0" borderId="0" xfId="0" applyFont="1" applyBorder="1" applyAlignment="1" applyProtection="1">
      <alignment horizontal="center" vertical="center"/>
      <protection hidden="1"/>
    </xf>
    <xf numFmtId="164" fontId="16" fillId="3" borderId="19" xfId="0" applyFont="1" applyBorder="1" applyAlignment="1" applyProtection="1">
      <alignment horizontal="left" vertical="center"/>
      <protection hidden="1"/>
    </xf>
    <xf numFmtId="164" fontId="16" fillId="0" borderId="20" xfId="0" applyFont="1" applyBorder="1" applyAlignment="1" applyProtection="1">
      <alignment horizontal="center" vertical="center"/>
      <protection hidden="1"/>
    </xf>
    <xf numFmtId="164" fontId="0" fillId="0" borderId="20" xfId="0" applyFont="1" applyBorder="1" applyAlignment="1" applyProtection="1">
      <alignment vertical="center"/>
      <protection hidden="1"/>
    </xf>
    <xf numFmtId="169" fontId="16" fillId="0" borderId="20" xfId="0" applyFont="1" applyBorder="1" applyAlignment="1" applyProtection="1">
      <alignment vertical="center"/>
      <protection hidden="1"/>
    </xf>
    <xf numFmtId="169" fontId="16" fillId="0" borderId="21" xfId="0" applyFont="1" applyBorder="1" applyAlignment="1" applyProtection="1">
      <alignment vertical="center"/>
      <protection hidden="1"/>
    </xf>
    <xf numFmtId="164" fontId="0" fillId="0" borderId="19" xfId="0" applyFont="1" applyBorder="1" applyAlignment="1" applyProtection="1">
      <alignment vertical="center"/>
      <protection hidden="1"/>
    </xf>
    <xf numFmtId="164" fontId="0" fillId="0" borderId="20" xfId="0" applyBorder="1" applyAlignment="1" applyProtection="1">
      <alignment vertical="center"/>
      <protection hidden="1"/>
    </xf>
    <xf numFmtId="164" fontId="0" fillId="0" borderId="21" xfId="0" applyFont="1" applyBorder="1" applyAlignment="1" applyProtection="1">
      <alignment vertical="center"/>
      <protection hidden="1"/>
    </xf>
  </cellXfs>
  <cellStyles count="7">
    <cellStyle name="Normal" xfId="0"/>
    <cellStyle name="Percent" xfId="15"/>
    <cellStyle name="Currency" xfId="16"/>
    <cellStyle name="Currency [0]" xfId="17"/>
    <cellStyle name="Comma" xfId="18"/>
    <cellStyle name="Comma [0]" xfId="19"/>
    <cellStyle name="*unknown*" xfId="34"/>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2D2D2"/>
      <rgbColor rgb="00000080"/>
      <rgbColor rgb="00FF00FF"/>
      <rgbColor rgb="00FFFF00"/>
      <rgbColor rgb="0000FFFF"/>
      <rgbColor rgb="00800080"/>
      <rgbColor rgb="00960000"/>
      <rgbColor rgb="00008080"/>
      <rgbColor rgb="000000FF"/>
      <rgbColor rgb="0000CCFF"/>
      <rgbColor rgb="00CCFFFF"/>
      <rgbColor rgb="00CCFFCC"/>
      <rgbColor rgb="00FFFF99"/>
      <rgbColor rgb="00BEBEBE"/>
      <rgbColor rgb="00FF99CC"/>
      <rgbColor rgb="00CC99FF"/>
      <rgbColor rgb="00FFCC99"/>
      <rgbColor rgb="003366FF"/>
      <rgbColor rgb="0033CCCC"/>
      <rgbColor rgb="0099CC00"/>
      <rgbColor rgb="00FFCC00"/>
      <rgbColor rgb="00FF9900"/>
      <rgbColor rgb="00FF6600"/>
      <rgbColor rgb="00505050"/>
      <rgbColor rgb="00969696"/>
      <rgbColor rgb="00003366"/>
      <rgbColor rgb="00339966"/>
      <rgbColor rgb="00003300"/>
      <rgbColor rgb="00333300"/>
      <rgbColor rgb="00993300"/>
      <rgbColor rgb="00993366"/>
      <rgbColor rgb="00333399"/>
      <rgbColor rgb="0046464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0"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1"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2"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3"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4"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5"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342900</xdr:colOff>
      <xdr:row>1</xdr:row>
      <xdr:rowOff>123825</xdr:rowOff>
    </xdr:to>
    <xdr:pic>
      <xdr:nvPicPr>
        <xdr:cNvPr id="6" name="Picture 1"/>
        <xdr:cNvPicPr preferRelativeResize="1">
          <a:picLocks noChangeAspect="1"/>
        </xdr:cNvPicPr>
      </xdr:nvPicPr>
      <xdr:blipFill>
        <a:blip r:embed="rId1"/>
        <a:stretch>
          <a:fillRect/>
        </a:stretch>
      </xdr:blipFill>
      <xdr:spPr>
        <a:xfrm>
          <a:off x="57150" y="0"/>
          <a:ext cx="285750"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76;'045972_01%20-%2001_P&#345;&#237;prava%20&#250;...'"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J$101;'045972_05%20-%2005_&#218;pravy%20toku'"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J$76;'045972_VRN%20-%20VRN_Vedlej&#353;&#237;...'"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98;'045972_VRN%20-%20VRN_Vedlej&#353;&#237;...'"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O$76;'Rekapitulace%20stavby'"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99;'045972_01%20-%2001_P&#345;&#237;prava%20&#25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76;'045972_02%20-%2002_Odt&#283;&#382;en&#237;%20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99;'045972_02%20-%2002_Odt&#283;&#382;en&#237;%20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76;'045972_03%20-%2003_Oprava%20hr&#225;ze'"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J$102;'045972_03%20-%2003_Oprava%20hr&#225;ze'"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J$76;'045972_04%20-%2004_N&#225;tokov&#233;%20a...'"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106;'045972_04%20-%2004_N&#225;tokov&#233;%20a...'"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J$76;'045972_05%20-%2005_&#218;pravy%20toku'"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s>
  </externalBook>
</externalLink>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zoomScale="95" zoomScaleNormal="95" workbookViewId="0" topLeftCell="A28">
      <selection activeCell="A1" sqref="A1"/>
    </sheetView>
  </sheetViews>
  <sheetFormatPr defaultColWidth="9.140625" defaultRowHeight="12"/>
  <cols>
    <col min="1" max="1" width="8.85156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57421875" style="0" customWidth="1"/>
    <col min="38" max="38" width="8.8515625" style="0" customWidth="1"/>
    <col min="39" max="39" width="3.28125" style="0" customWidth="1"/>
    <col min="40" max="40" width="13.28125" style="0" customWidth="1"/>
    <col min="41" max="41" width="7.57421875" style="0" customWidth="1"/>
    <col min="42" max="42" width="4.140625" style="0" customWidth="1"/>
    <col min="43" max="43" width="9.140625" style="0" hidden="1" customWidth="1"/>
    <col min="44" max="44" width="13.7109375" style="0" customWidth="1"/>
    <col min="45" max="56" width="9.140625" style="0" hidden="1" customWidth="1"/>
    <col min="57" max="57" width="66.421875" style="0" customWidth="1"/>
    <col min="58" max="70" width="8.57421875" style="0" customWidth="1"/>
    <col min="71" max="91" width="9.140625" style="0" hidden="1" customWidth="1"/>
    <col min="92" max="1025" width="8.57421875" style="0" customWidth="1"/>
  </cols>
  <sheetData>
    <row r="1" spans="1:74" ht="12">
      <c r="A1" s="1" t="s">
        <v>0</v>
      </c>
      <c r="AZ1" s="1"/>
      <c r="BA1" s="1" t="s">
        <v>1</v>
      </c>
      <c r="BB1" s="1"/>
      <c r="BT1" s="1" t="s">
        <v>2</v>
      </c>
      <c r="BU1" s="1" t="s">
        <v>2</v>
      </c>
      <c r="BV1" s="1" t="s">
        <v>3</v>
      </c>
    </row>
    <row r="2" spans="44:72" ht="36.95" customHeight="1">
      <c r="AR2" s="2" t="s">
        <v>4</v>
      </c>
      <c r="AS2" s="2"/>
      <c r="AT2" s="2"/>
      <c r="AU2" s="2"/>
      <c r="AV2" s="2"/>
      <c r="AW2" s="2"/>
      <c r="AX2" s="2"/>
      <c r="AY2" s="2"/>
      <c r="AZ2" s="2"/>
      <c r="BA2" s="2"/>
      <c r="BB2" s="2"/>
      <c r="BC2" s="2"/>
      <c r="BD2" s="2"/>
      <c r="BE2" s="2"/>
      <c r="BS2" s="3" t="s">
        <v>5</v>
      </c>
      <c r="BT2" s="3" t="s">
        <v>6</v>
      </c>
    </row>
    <row r="3" spans="2:72" ht="6.95"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BS3" s="3" t="s">
        <v>5</v>
      </c>
      <c r="BT3" s="3" t="s">
        <v>7</v>
      </c>
    </row>
    <row r="4" spans="2:71" ht="24.95" customHeight="1">
      <c r="B4" s="6"/>
      <c r="D4" s="7" t="s">
        <v>8</v>
      </c>
      <c r="AR4" s="6"/>
      <c r="AS4" s="8" t="s">
        <v>9</v>
      </c>
      <c r="BE4" s="9" t="s">
        <v>10</v>
      </c>
      <c r="BS4" s="3" t="s">
        <v>11</v>
      </c>
    </row>
    <row r="5" spans="2:71" ht="12" customHeight="1">
      <c r="B5" s="6"/>
      <c r="D5" s="10" t="s">
        <v>12</v>
      </c>
      <c r="K5" s="11" t="s">
        <v>13</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R5" s="6"/>
      <c r="BE5" s="12" t="s">
        <v>14</v>
      </c>
      <c r="BS5" s="3" t="s">
        <v>5</v>
      </c>
    </row>
    <row r="6" spans="2:71" ht="36.95" customHeight="1">
      <c r="B6" s="6"/>
      <c r="D6" s="13" t="s">
        <v>15</v>
      </c>
      <c r="K6" s="14" t="s">
        <v>16</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R6" s="6"/>
      <c r="BE6" s="12"/>
      <c r="BS6" s="3" t="s">
        <v>5</v>
      </c>
    </row>
    <row r="7" spans="2:71" ht="12" customHeight="1">
      <c r="B7" s="6"/>
      <c r="D7" s="15" t="s">
        <v>17</v>
      </c>
      <c r="K7" s="16"/>
      <c r="AK7" s="15" t="s">
        <v>18</v>
      </c>
      <c r="AN7" s="16"/>
      <c r="AR7" s="6"/>
      <c r="BE7" s="12"/>
      <c r="BS7" s="3" t="s">
        <v>5</v>
      </c>
    </row>
    <row r="8" spans="2:71" ht="12" customHeight="1">
      <c r="B8" s="6"/>
      <c r="D8" s="15" t="s">
        <v>19</v>
      </c>
      <c r="K8" s="16" t="s">
        <v>20</v>
      </c>
      <c r="AK8" s="15" t="s">
        <v>21</v>
      </c>
      <c r="AN8" s="17" t="s">
        <v>22</v>
      </c>
      <c r="AR8" s="6"/>
      <c r="BE8" s="12"/>
      <c r="BS8" s="3" t="s">
        <v>5</v>
      </c>
    </row>
    <row r="9" spans="2:71" ht="14.4" customHeight="1">
      <c r="B9" s="6"/>
      <c r="AR9" s="6"/>
      <c r="BE9" s="12"/>
      <c r="BS9" s="3" t="s">
        <v>5</v>
      </c>
    </row>
    <row r="10" spans="2:71" ht="12" customHeight="1">
      <c r="B10" s="6"/>
      <c r="D10" s="15" t="s">
        <v>23</v>
      </c>
      <c r="AK10" s="15" t="s">
        <v>24</v>
      </c>
      <c r="AN10" s="16"/>
      <c r="AR10" s="6"/>
      <c r="BE10" s="12"/>
      <c r="BS10" s="3" t="s">
        <v>5</v>
      </c>
    </row>
    <row r="11" spans="2:71" ht="18.5" customHeight="1">
      <c r="B11" s="6"/>
      <c r="E11" s="16" t="s">
        <v>25</v>
      </c>
      <c r="AK11" s="15" t="s">
        <v>26</v>
      </c>
      <c r="AN11" s="16"/>
      <c r="AR11" s="6"/>
      <c r="BE11" s="12"/>
      <c r="BS11" s="3" t="s">
        <v>5</v>
      </c>
    </row>
    <row r="12" spans="2:71" ht="6.95" customHeight="1">
      <c r="B12" s="6"/>
      <c r="AR12" s="6"/>
      <c r="BE12" s="12"/>
      <c r="BS12" s="3" t="s">
        <v>5</v>
      </c>
    </row>
    <row r="13" spans="2:71" ht="12" customHeight="1">
      <c r="B13" s="6"/>
      <c r="D13" s="15" t="s">
        <v>27</v>
      </c>
      <c r="AK13" s="15" t="s">
        <v>24</v>
      </c>
      <c r="AN13" s="18" t="s">
        <v>28</v>
      </c>
      <c r="AR13" s="6"/>
      <c r="BE13" s="12"/>
      <c r="BS13" s="3" t="s">
        <v>5</v>
      </c>
    </row>
    <row r="14" spans="2:71" ht="12.8">
      <c r="B14" s="6"/>
      <c r="E14" s="19" t="s">
        <v>28</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5" t="s">
        <v>26</v>
      </c>
      <c r="AN14" s="18" t="s">
        <v>28</v>
      </c>
      <c r="AR14" s="6"/>
      <c r="BE14" s="12"/>
      <c r="BS14" s="3" t="s">
        <v>5</v>
      </c>
    </row>
    <row r="15" spans="2:71" ht="6.95" customHeight="1">
      <c r="B15" s="6"/>
      <c r="AR15" s="6"/>
      <c r="BE15" s="12"/>
      <c r="BS15" s="3" t="s">
        <v>2</v>
      </c>
    </row>
    <row r="16" spans="2:71" ht="12" customHeight="1">
      <c r="B16" s="6"/>
      <c r="D16" s="15" t="s">
        <v>29</v>
      </c>
      <c r="AK16" s="15" t="s">
        <v>24</v>
      </c>
      <c r="AN16" s="16"/>
      <c r="AR16" s="6"/>
      <c r="BE16" s="12"/>
      <c r="BS16" s="3" t="s">
        <v>2</v>
      </c>
    </row>
    <row r="17" spans="2:71" ht="18.5" customHeight="1">
      <c r="B17" s="6"/>
      <c r="E17" s="16" t="s">
        <v>30</v>
      </c>
      <c r="AK17" s="15" t="s">
        <v>26</v>
      </c>
      <c r="AN17" s="16"/>
      <c r="AR17" s="6"/>
      <c r="BE17" s="12"/>
      <c r="BS17" s="3" t="s">
        <v>31</v>
      </c>
    </row>
    <row r="18" spans="2:71" ht="6.95" customHeight="1">
      <c r="B18" s="6"/>
      <c r="AR18" s="6"/>
      <c r="BE18" s="12"/>
      <c r="BS18" s="3" t="s">
        <v>5</v>
      </c>
    </row>
    <row r="19" spans="2:71" ht="12" customHeight="1">
      <c r="B19" s="6"/>
      <c r="D19" s="15" t="s">
        <v>32</v>
      </c>
      <c r="AK19" s="15" t="s">
        <v>24</v>
      </c>
      <c r="AN19" s="16"/>
      <c r="AR19" s="6"/>
      <c r="BE19" s="12"/>
      <c r="BS19" s="3" t="s">
        <v>5</v>
      </c>
    </row>
    <row r="20" spans="2:71" ht="18.5" customHeight="1">
      <c r="B20" s="6"/>
      <c r="E20" s="16" t="s">
        <v>33</v>
      </c>
      <c r="AK20" s="15" t="s">
        <v>26</v>
      </c>
      <c r="AN20" s="16"/>
      <c r="AR20" s="6"/>
      <c r="BE20" s="12"/>
      <c r="BS20" s="3" t="s">
        <v>2</v>
      </c>
    </row>
    <row r="21" spans="2:57" ht="6.95" customHeight="1">
      <c r="B21" s="6"/>
      <c r="AR21" s="6"/>
      <c r="BE21" s="12"/>
    </row>
    <row r="22" spans="2:57" ht="12" customHeight="1">
      <c r="B22" s="6"/>
      <c r="D22" s="15" t="s">
        <v>34</v>
      </c>
      <c r="AR22" s="6"/>
      <c r="BE22" s="12"/>
    </row>
    <row r="23" spans="2:57" ht="16.5" customHeight="1">
      <c r="B23" s="6"/>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R23" s="6"/>
      <c r="BE23" s="12"/>
    </row>
    <row r="24" spans="2:57" ht="6.95" customHeight="1">
      <c r="B24" s="6"/>
      <c r="AR24" s="6"/>
      <c r="BE24" s="12"/>
    </row>
    <row r="25" spans="2:57" ht="6.95" customHeight="1">
      <c r="B25" s="6"/>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R25" s="6"/>
      <c r="BE25" s="12"/>
    </row>
    <row r="26" spans="1:57" s="27" customFormat="1" ht="25.9" customHeight="1">
      <c r="A26" s="22"/>
      <c r="B26" s="23"/>
      <c r="C26" s="22"/>
      <c r="D26" s="24" t="s">
        <v>35</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6">
        <f>ROUND(AG94,2)</f>
        <v>0</v>
      </c>
      <c r="AL26" s="26"/>
      <c r="AM26" s="26"/>
      <c r="AN26" s="26"/>
      <c r="AO26" s="26"/>
      <c r="AP26" s="22"/>
      <c r="AQ26" s="22"/>
      <c r="AR26" s="23"/>
      <c r="BE26" s="12"/>
    </row>
    <row r="27" spans="1:57" ht="6.95" customHeight="1">
      <c r="A27" s="22"/>
      <c r="B27" s="23"/>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3"/>
      <c r="BE27" s="12"/>
    </row>
    <row r="28" spans="1:57" ht="12.8">
      <c r="A28" s="22"/>
      <c r="B28" s="23"/>
      <c r="C28" s="22"/>
      <c r="D28" s="22"/>
      <c r="E28" s="22"/>
      <c r="F28" s="22"/>
      <c r="G28" s="22"/>
      <c r="H28" s="22"/>
      <c r="I28" s="22"/>
      <c r="J28" s="22"/>
      <c r="K28" s="22"/>
      <c r="L28" s="28" t="s">
        <v>36</v>
      </c>
      <c r="M28" s="28"/>
      <c r="N28" s="28"/>
      <c r="O28" s="28"/>
      <c r="P28" s="28"/>
      <c r="Q28" s="22"/>
      <c r="R28" s="22"/>
      <c r="S28" s="22"/>
      <c r="T28" s="22"/>
      <c r="U28" s="22"/>
      <c r="V28" s="22"/>
      <c r="W28" s="28" t="s">
        <v>37</v>
      </c>
      <c r="X28" s="28"/>
      <c r="Y28" s="28"/>
      <c r="Z28" s="28"/>
      <c r="AA28" s="28"/>
      <c r="AB28" s="28"/>
      <c r="AC28" s="28"/>
      <c r="AD28" s="28"/>
      <c r="AE28" s="28"/>
      <c r="AF28" s="22"/>
      <c r="AG28" s="22"/>
      <c r="AH28" s="22"/>
      <c r="AI28" s="22"/>
      <c r="AJ28" s="22"/>
      <c r="AK28" s="28" t="s">
        <v>38</v>
      </c>
      <c r="AL28" s="28"/>
      <c r="AM28" s="28"/>
      <c r="AN28" s="28"/>
      <c r="AO28" s="28"/>
      <c r="AP28" s="22"/>
      <c r="AQ28" s="22"/>
      <c r="AR28" s="23"/>
      <c r="BE28" s="12"/>
    </row>
    <row r="29" spans="2:57" s="29" customFormat="1" ht="14.4" customHeight="1">
      <c r="B29" s="30"/>
      <c r="D29" s="15" t="s">
        <v>39</v>
      </c>
      <c r="F29" s="15" t="s">
        <v>40</v>
      </c>
      <c r="L29" s="31">
        <v>0.21</v>
      </c>
      <c r="M29" s="31"/>
      <c r="N29" s="31"/>
      <c r="O29" s="31"/>
      <c r="P29" s="31"/>
      <c r="W29" s="32">
        <f>ROUND(AZ94,2)</f>
        <v>0</v>
      </c>
      <c r="X29" s="32"/>
      <c r="Y29" s="32"/>
      <c r="Z29" s="32"/>
      <c r="AA29" s="32"/>
      <c r="AB29" s="32"/>
      <c r="AC29" s="32"/>
      <c r="AD29" s="32"/>
      <c r="AE29" s="32"/>
      <c r="AK29" s="32">
        <f>ROUND(AV94,2)</f>
        <v>0</v>
      </c>
      <c r="AL29" s="32"/>
      <c r="AM29" s="32"/>
      <c r="AN29" s="32"/>
      <c r="AO29" s="32"/>
      <c r="AR29" s="30"/>
      <c r="BE29" s="12"/>
    </row>
    <row r="30" spans="1:57" ht="14.4" customHeight="1">
      <c r="A30" s="29"/>
      <c r="B30" s="30"/>
      <c r="C30" s="29"/>
      <c r="D30" s="29"/>
      <c r="E30" s="29"/>
      <c r="F30" s="15" t="s">
        <v>41</v>
      </c>
      <c r="G30" s="29"/>
      <c r="H30" s="29"/>
      <c r="I30" s="29"/>
      <c r="J30" s="29"/>
      <c r="K30" s="29"/>
      <c r="L30" s="31">
        <v>0.15</v>
      </c>
      <c r="M30" s="31"/>
      <c r="N30" s="31"/>
      <c r="O30" s="31"/>
      <c r="P30" s="31"/>
      <c r="Q30" s="29"/>
      <c r="R30" s="29"/>
      <c r="S30" s="29"/>
      <c r="T30" s="29"/>
      <c r="U30" s="29"/>
      <c r="V30" s="29"/>
      <c r="W30" s="32">
        <f>ROUND(BA94,2)</f>
        <v>0</v>
      </c>
      <c r="X30" s="32"/>
      <c r="Y30" s="32"/>
      <c r="Z30" s="32"/>
      <c r="AA30" s="32"/>
      <c r="AB30" s="32"/>
      <c r="AC30" s="32"/>
      <c r="AD30" s="32"/>
      <c r="AE30" s="32"/>
      <c r="AF30" s="29"/>
      <c r="AG30" s="29"/>
      <c r="AH30" s="29"/>
      <c r="AI30" s="29"/>
      <c r="AJ30" s="29"/>
      <c r="AK30" s="32">
        <f>ROUND(AW94,2)</f>
        <v>0</v>
      </c>
      <c r="AL30" s="32"/>
      <c r="AM30" s="32"/>
      <c r="AN30" s="32"/>
      <c r="AO30" s="32"/>
      <c r="AP30" s="29"/>
      <c r="AQ30" s="29"/>
      <c r="AR30" s="30"/>
      <c r="BE30" s="12"/>
    </row>
    <row r="31" spans="1:57" ht="14.4" customHeight="1" hidden="1">
      <c r="A31" s="29"/>
      <c r="B31" s="30"/>
      <c r="C31" s="29"/>
      <c r="D31" s="29"/>
      <c r="E31" s="29"/>
      <c r="F31" s="15" t="s">
        <v>42</v>
      </c>
      <c r="G31" s="29"/>
      <c r="H31" s="29"/>
      <c r="I31" s="29"/>
      <c r="J31" s="29"/>
      <c r="K31" s="29"/>
      <c r="L31" s="31">
        <v>0.21</v>
      </c>
      <c r="M31" s="31"/>
      <c r="N31" s="31"/>
      <c r="O31" s="31"/>
      <c r="P31" s="31"/>
      <c r="Q31" s="29"/>
      <c r="R31" s="29"/>
      <c r="S31" s="29"/>
      <c r="T31" s="29"/>
      <c r="U31" s="29"/>
      <c r="V31" s="29"/>
      <c r="W31" s="32">
        <f>ROUND(BB94,2)</f>
        <v>0</v>
      </c>
      <c r="X31" s="32"/>
      <c r="Y31" s="32"/>
      <c r="Z31" s="32"/>
      <c r="AA31" s="32"/>
      <c r="AB31" s="32"/>
      <c r="AC31" s="32"/>
      <c r="AD31" s="32"/>
      <c r="AE31" s="32"/>
      <c r="AF31" s="29"/>
      <c r="AG31" s="29"/>
      <c r="AH31" s="29"/>
      <c r="AI31" s="29"/>
      <c r="AJ31" s="29"/>
      <c r="AK31" s="32">
        <v>0</v>
      </c>
      <c r="AL31" s="32"/>
      <c r="AM31" s="32"/>
      <c r="AN31" s="32"/>
      <c r="AO31" s="32"/>
      <c r="AP31" s="29"/>
      <c r="AQ31" s="29"/>
      <c r="AR31" s="30"/>
      <c r="BE31" s="12"/>
    </row>
    <row r="32" spans="1:57" ht="14.4" customHeight="1" hidden="1">
      <c r="A32" s="29"/>
      <c r="B32" s="30"/>
      <c r="C32" s="29"/>
      <c r="D32" s="29"/>
      <c r="E32" s="29"/>
      <c r="F32" s="15" t="s">
        <v>43</v>
      </c>
      <c r="G32" s="29"/>
      <c r="H32" s="29"/>
      <c r="I32" s="29"/>
      <c r="J32" s="29"/>
      <c r="K32" s="29"/>
      <c r="L32" s="31">
        <v>0.15</v>
      </c>
      <c r="M32" s="31"/>
      <c r="N32" s="31"/>
      <c r="O32" s="31"/>
      <c r="P32" s="31"/>
      <c r="Q32" s="29"/>
      <c r="R32" s="29"/>
      <c r="S32" s="29"/>
      <c r="T32" s="29"/>
      <c r="U32" s="29"/>
      <c r="V32" s="29"/>
      <c r="W32" s="32">
        <f>ROUND(BC94,2)</f>
        <v>0</v>
      </c>
      <c r="X32" s="32"/>
      <c r="Y32" s="32"/>
      <c r="Z32" s="32"/>
      <c r="AA32" s="32"/>
      <c r="AB32" s="32"/>
      <c r="AC32" s="32"/>
      <c r="AD32" s="32"/>
      <c r="AE32" s="32"/>
      <c r="AF32" s="29"/>
      <c r="AG32" s="29"/>
      <c r="AH32" s="29"/>
      <c r="AI32" s="29"/>
      <c r="AJ32" s="29"/>
      <c r="AK32" s="32">
        <v>0</v>
      </c>
      <c r="AL32" s="32"/>
      <c r="AM32" s="32"/>
      <c r="AN32" s="32"/>
      <c r="AO32" s="32"/>
      <c r="AP32" s="29"/>
      <c r="AQ32" s="29"/>
      <c r="AR32" s="30"/>
      <c r="BE32" s="12"/>
    </row>
    <row r="33" spans="1:57" ht="14.4" customHeight="1" hidden="1">
      <c r="A33" s="29"/>
      <c r="B33" s="30"/>
      <c r="C33" s="29"/>
      <c r="D33" s="29"/>
      <c r="E33" s="29"/>
      <c r="F33" s="15" t="s">
        <v>44</v>
      </c>
      <c r="G33" s="29"/>
      <c r="H33" s="29"/>
      <c r="I33" s="29"/>
      <c r="J33" s="29"/>
      <c r="K33" s="29"/>
      <c r="L33" s="31">
        <v>0</v>
      </c>
      <c r="M33" s="31"/>
      <c r="N33" s="31"/>
      <c r="O33" s="31"/>
      <c r="P33" s="31"/>
      <c r="Q33" s="29"/>
      <c r="R33" s="29"/>
      <c r="S33" s="29"/>
      <c r="T33" s="29"/>
      <c r="U33" s="29"/>
      <c r="V33" s="29"/>
      <c r="W33" s="32">
        <f>ROUND(BD94,2)</f>
        <v>0</v>
      </c>
      <c r="X33" s="32"/>
      <c r="Y33" s="32"/>
      <c r="Z33" s="32"/>
      <c r="AA33" s="32"/>
      <c r="AB33" s="32"/>
      <c r="AC33" s="32"/>
      <c r="AD33" s="32"/>
      <c r="AE33" s="32"/>
      <c r="AF33" s="29"/>
      <c r="AG33" s="29"/>
      <c r="AH33" s="29"/>
      <c r="AI33" s="29"/>
      <c r="AJ33" s="29"/>
      <c r="AK33" s="32">
        <v>0</v>
      </c>
      <c r="AL33" s="32"/>
      <c r="AM33" s="32"/>
      <c r="AN33" s="32"/>
      <c r="AO33" s="32"/>
      <c r="AP33" s="29"/>
      <c r="AQ33" s="29"/>
      <c r="AR33" s="30"/>
      <c r="BE33" s="12"/>
    </row>
    <row r="34" spans="1:57" s="27" customFormat="1" ht="6.95" customHeight="1">
      <c r="A34" s="22"/>
      <c r="B34" s="23"/>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3"/>
      <c r="BE34" s="12"/>
    </row>
    <row r="35" spans="1:57" ht="25.9" customHeight="1">
      <c r="A35" s="22"/>
      <c r="B35" s="23"/>
      <c r="C35" s="33"/>
      <c r="D35" s="34" t="s">
        <v>45</v>
      </c>
      <c r="E35" s="35"/>
      <c r="F35" s="35"/>
      <c r="G35" s="35"/>
      <c r="H35" s="35"/>
      <c r="I35" s="35"/>
      <c r="J35" s="35"/>
      <c r="K35" s="35"/>
      <c r="L35" s="35"/>
      <c r="M35" s="35"/>
      <c r="N35" s="35"/>
      <c r="O35" s="35"/>
      <c r="P35" s="35"/>
      <c r="Q35" s="35"/>
      <c r="R35" s="35"/>
      <c r="S35" s="35"/>
      <c r="T35" s="36" t="s">
        <v>46</v>
      </c>
      <c r="U35" s="35"/>
      <c r="V35" s="35"/>
      <c r="W35" s="35"/>
      <c r="X35" s="37" t="s">
        <v>47</v>
      </c>
      <c r="Y35" s="37"/>
      <c r="Z35" s="37"/>
      <c r="AA35" s="37"/>
      <c r="AB35" s="37"/>
      <c r="AC35" s="35"/>
      <c r="AD35" s="35"/>
      <c r="AE35" s="35"/>
      <c r="AF35" s="35"/>
      <c r="AG35" s="35"/>
      <c r="AH35" s="35"/>
      <c r="AI35" s="35"/>
      <c r="AJ35" s="35"/>
      <c r="AK35" s="38">
        <f>SUM(AK26:AK33)</f>
        <v>0</v>
      </c>
      <c r="AL35" s="38"/>
      <c r="AM35" s="38"/>
      <c r="AN35" s="38"/>
      <c r="AO35" s="38"/>
      <c r="AP35" s="33"/>
      <c r="AQ35" s="33"/>
      <c r="AR35" s="23"/>
      <c r="BE35" s="22"/>
    </row>
    <row r="36" spans="1:57" ht="6.95" customHeight="1">
      <c r="A36" s="22"/>
      <c r="B36" s="23"/>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3"/>
      <c r="BE36" s="22"/>
    </row>
    <row r="37" spans="1:57" ht="14.4" customHeight="1">
      <c r="A37" s="22"/>
      <c r="B37" s="23"/>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3"/>
      <c r="BE37" s="22"/>
    </row>
    <row r="38" spans="2:44" ht="14.4" customHeight="1">
      <c r="B38" s="6"/>
      <c r="AR38" s="6"/>
    </row>
    <row r="39" spans="2:44" ht="14.4" customHeight="1">
      <c r="B39" s="6"/>
      <c r="AR39" s="6"/>
    </row>
    <row r="40" spans="2:44" ht="14.4" customHeight="1">
      <c r="B40" s="6"/>
      <c r="AR40" s="6"/>
    </row>
    <row r="41" spans="2:44" ht="14.4" customHeight="1">
      <c r="B41" s="6"/>
      <c r="AR41" s="6"/>
    </row>
    <row r="42" spans="2:44" ht="14.4" customHeight="1">
      <c r="B42" s="6"/>
      <c r="AR42" s="6"/>
    </row>
    <row r="43" spans="2:44" ht="14.4" customHeight="1">
      <c r="B43" s="6"/>
      <c r="AR43" s="6"/>
    </row>
    <row r="44" spans="2:44" ht="14.4" customHeight="1">
      <c r="B44" s="6"/>
      <c r="AR44" s="6"/>
    </row>
    <row r="45" spans="2:44" ht="14.4" customHeight="1">
      <c r="B45" s="6"/>
      <c r="AR45" s="6"/>
    </row>
    <row r="46" spans="2:44" ht="14.4" customHeight="1">
      <c r="B46" s="6"/>
      <c r="AR46" s="6"/>
    </row>
    <row r="47" spans="2:44" ht="14.4" customHeight="1">
      <c r="B47" s="6"/>
      <c r="AR47" s="6"/>
    </row>
    <row r="48" spans="2:44" ht="14.4" customHeight="1">
      <c r="B48" s="6"/>
      <c r="AR48" s="6"/>
    </row>
    <row r="49" spans="2:44" s="27" customFormat="1" ht="14.4" customHeight="1">
      <c r="B49" s="39"/>
      <c r="D49" s="40" t="s">
        <v>48</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49</v>
      </c>
      <c r="AI49" s="41"/>
      <c r="AJ49" s="41"/>
      <c r="AK49" s="41"/>
      <c r="AL49" s="41"/>
      <c r="AM49" s="41"/>
      <c r="AN49" s="41"/>
      <c r="AO49" s="41"/>
      <c r="AR49" s="39"/>
    </row>
    <row r="50" spans="2:44" ht="12.8">
      <c r="B50" s="6"/>
      <c r="AR50" s="6"/>
    </row>
    <row r="51" spans="2:44" ht="12.8">
      <c r="B51" s="6"/>
      <c r="AR51" s="6"/>
    </row>
    <row r="52" spans="2:44" ht="12.8">
      <c r="B52" s="6"/>
      <c r="AR52" s="6"/>
    </row>
    <row r="53" spans="2:44" ht="12.8">
      <c r="B53" s="6"/>
      <c r="AR53" s="6"/>
    </row>
    <row r="54" spans="2:44" ht="12.8">
      <c r="B54" s="6"/>
      <c r="AR54" s="6"/>
    </row>
    <row r="55" spans="2:44" ht="12.8">
      <c r="B55" s="6"/>
      <c r="AR55" s="6"/>
    </row>
    <row r="56" spans="2:44" ht="12.8">
      <c r="B56" s="6"/>
      <c r="AR56" s="6"/>
    </row>
    <row r="57" spans="2:44" ht="12.8">
      <c r="B57" s="6"/>
      <c r="AR57" s="6"/>
    </row>
    <row r="58" spans="2:44" ht="12.8">
      <c r="B58" s="6"/>
      <c r="AR58" s="6"/>
    </row>
    <row r="59" spans="2:44" ht="12.8">
      <c r="B59" s="6"/>
      <c r="AR59" s="6"/>
    </row>
    <row r="60" spans="1:57" s="27" customFormat="1" ht="12.8">
      <c r="A60" s="22"/>
      <c r="B60" s="23"/>
      <c r="C60" s="22"/>
      <c r="D60" s="42" t="s">
        <v>50</v>
      </c>
      <c r="E60" s="25"/>
      <c r="F60" s="25"/>
      <c r="G60" s="25"/>
      <c r="H60" s="25"/>
      <c r="I60" s="25"/>
      <c r="J60" s="25"/>
      <c r="K60" s="25"/>
      <c r="L60" s="25"/>
      <c r="M60" s="25"/>
      <c r="N60" s="25"/>
      <c r="O60" s="25"/>
      <c r="P60" s="25"/>
      <c r="Q60" s="25"/>
      <c r="R60" s="25"/>
      <c r="S60" s="25"/>
      <c r="T60" s="25"/>
      <c r="U60" s="25"/>
      <c r="V60" s="42" t="s">
        <v>51</v>
      </c>
      <c r="W60" s="25"/>
      <c r="X60" s="25"/>
      <c r="Y60" s="25"/>
      <c r="Z60" s="25"/>
      <c r="AA60" s="25"/>
      <c r="AB60" s="25"/>
      <c r="AC60" s="25"/>
      <c r="AD60" s="25"/>
      <c r="AE60" s="25"/>
      <c r="AF60" s="25"/>
      <c r="AG60" s="25"/>
      <c r="AH60" s="42" t="s">
        <v>50</v>
      </c>
      <c r="AI60" s="25"/>
      <c r="AJ60" s="25"/>
      <c r="AK60" s="25"/>
      <c r="AL60" s="25"/>
      <c r="AM60" s="42" t="s">
        <v>51</v>
      </c>
      <c r="AN60" s="25"/>
      <c r="AO60" s="25"/>
      <c r="AP60" s="22"/>
      <c r="AQ60" s="22"/>
      <c r="AR60" s="23"/>
      <c r="BE60" s="22"/>
    </row>
    <row r="61" spans="2:44" ht="12.8">
      <c r="B61" s="6"/>
      <c r="AR61" s="6"/>
    </row>
    <row r="62" spans="2:44" ht="12.8">
      <c r="B62" s="6"/>
      <c r="AR62" s="6"/>
    </row>
    <row r="63" spans="2:44" ht="12.8">
      <c r="B63" s="6"/>
      <c r="AR63" s="6"/>
    </row>
    <row r="64" spans="1:57" s="27" customFormat="1" ht="12.8">
      <c r="A64" s="22"/>
      <c r="B64" s="23"/>
      <c r="C64" s="22"/>
      <c r="D64" s="40" t="s">
        <v>52</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0" t="s">
        <v>53</v>
      </c>
      <c r="AI64" s="43"/>
      <c r="AJ64" s="43"/>
      <c r="AK64" s="43"/>
      <c r="AL64" s="43"/>
      <c r="AM64" s="43"/>
      <c r="AN64" s="43"/>
      <c r="AO64" s="43"/>
      <c r="AP64" s="22"/>
      <c r="AQ64" s="22"/>
      <c r="AR64" s="23"/>
      <c r="BE64" s="22"/>
    </row>
    <row r="65" spans="2:44" ht="12.8">
      <c r="B65" s="6"/>
      <c r="AR65" s="6"/>
    </row>
    <row r="66" spans="2:44" ht="12.8">
      <c r="B66" s="6"/>
      <c r="AR66" s="6"/>
    </row>
    <row r="67" spans="2:44" ht="12.8">
      <c r="B67" s="6"/>
      <c r="AR67" s="6"/>
    </row>
    <row r="68" spans="2:44" ht="12.8">
      <c r="B68" s="6"/>
      <c r="AR68" s="6"/>
    </row>
    <row r="69" spans="2:44" ht="12.8">
      <c r="B69" s="6"/>
      <c r="AR69" s="6"/>
    </row>
    <row r="70" spans="2:44" ht="12.8">
      <c r="B70" s="6"/>
      <c r="AR70" s="6"/>
    </row>
    <row r="71" spans="2:44" ht="12.8">
      <c r="B71" s="6"/>
      <c r="AR71" s="6"/>
    </row>
    <row r="72" spans="2:44" ht="12.8">
      <c r="B72" s="6"/>
      <c r="AR72" s="6"/>
    </row>
    <row r="73" spans="2:44" ht="12.8">
      <c r="B73" s="6"/>
      <c r="AR73" s="6"/>
    </row>
    <row r="74" spans="2:44" ht="12.8">
      <c r="B74" s="6"/>
      <c r="AR74" s="6"/>
    </row>
    <row r="75" spans="1:57" s="27" customFormat="1" ht="12.8">
      <c r="A75" s="22"/>
      <c r="B75" s="23"/>
      <c r="C75" s="22"/>
      <c r="D75" s="42" t="s">
        <v>50</v>
      </c>
      <c r="E75" s="25"/>
      <c r="F75" s="25"/>
      <c r="G75" s="25"/>
      <c r="H75" s="25"/>
      <c r="I75" s="25"/>
      <c r="J75" s="25"/>
      <c r="K75" s="25"/>
      <c r="L75" s="25"/>
      <c r="M75" s="25"/>
      <c r="N75" s="25"/>
      <c r="O75" s="25"/>
      <c r="P75" s="25"/>
      <c r="Q75" s="25"/>
      <c r="R75" s="25"/>
      <c r="S75" s="25"/>
      <c r="T75" s="25"/>
      <c r="U75" s="25"/>
      <c r="V75" s="42" t="s">
        <v>51</v>
      </c>
      <c r="W75" s="25"/>
      <c r="X75" s="25"/>
      <c r="Y75" s="25"/>
      <c r="Z75" s="25"/>
      <c r="AA75" s="25"/>
      <c r="AB75" s="25"/>
      <c r="AC75" s="25"/>
      <c r="AD75" s="25"/>
      <c r="AE75" s="25"/>
      <c r="AF75" s="25"/>
      <c r="AG75" s="25"/>
      <c r="AH75" s="42" t="s">
        <v>50</v>
      </c>
      <c r="AI75" s="25"/>
      <c r="AJ75" s="25"/>
      <c r="AK75" s="25"/>
      <c r="AL75" s="25"/>
      <c r="AM75" s="42" t="s">
        <v>51</v>
      </c>
      <c r="AN75" s="25"/>
      <c r="AO75" s="25"/>
      <c r="AP75" s="22"/>
      <c r="AQ75" s="22"/>
      <c r="AR75" s="23"/>
      <c r="BE75" s="22"/>
    </row>
    <row r="76" spans="1:57" ht="12.8">
      <c r="A76" s="22"/>
      <c r="B76" s="23"/>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3"/>
      <c r="BE76" s="22"/>
    </row>
    <row r="77" spans="1:57" ht="6.95" customHeight="1">
      <c r="A77" s="22"/>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23"/>
      <c r="BE77" s="22"/>
    </row>
    <row r="81" spans="1:57" s="27" customFormat="1" ht="6.95" customHeight="1">
      <c r="A81" s="22"/>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23"/>
      <c r="BE81" s="22"/>
    </row>
    <row r="82" spans="1:57" ht="24.95" customHeight="1">
      <c r="A82" s="22"/>
      <c r="B82" s="23"/>
      <c r="C82" s="7" t="s">
        <v>54</v>
      </c>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3"/>
      <c r="BE82" s="22"/>
    </row>
    <row r="83" spans="1:57" ht="6.95" customHeight="1">
      <c r="A83" s="22"/>
      <c r="B83" s="23"/>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3"/>
      <c r="BE83" s="22"/>
    </row>
    <row r="84" spans="2:44" s="48" customFormat="1" ht="12" customHeight="1">
      <c r="B84" s="49"/>
      <c r="C84" s="15" t="s">
        <v>12</v>
      </c>
      <c r="L84" s="48" t="str">
        <f>K5</f>
        <v>045972_B</v>
      </c>
      <c r="AR84" s="49"/>
    </row>
    <row r="85" spans="2:44" s="50" customFormat="1" ht="36.95" customHeight="1">
      <c r="B85" s="51"/>
      <c r="C85" s="52" t="s">
        <v>15</v>
      </c>
      <c r="L85" s="53" t="str">
        <f>K6</f>
        <v>PD - Technická a dopravní  infrastruktura pro 36 RD Ježník III - nádrž B</v>
      </c>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R85" s="51"/>
    </row>
    <row r="86" spans="1:57" s="27" customFormat="1" ht="6.95" customHeight="1">
      <c r="A86" s="22"/>
      <c r="B86" s="23"/>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3"/>
      <c r="BE86" s="22"/>
    </row>
    <row r="87" spans="1:57" ht="12" customHeight="1">
      <c r="A87" s="22"/>
      <c r="B87" s="23"/>
      <c r="C87" s="15" t="s">
        <v>19</v>
      </c>
      <c r="D87" s="22"/>
      <c r="E87" s="22"/>
      <c r="F87" s="22"/>
      <c r="G87" s="22"/>
      <c r="H87" s="22"/>
      <c r="I87" s="22"/>
      <c r="J87" s="22"/>
      <c r="K87" s="22"/>
      <c r="L87" s="54" t="str">
        <f>IF(K8="","",K8)</f>
        <v>Krnov</v>
      </c>
      <c r="M87" s="22"/>
      <c r="N87" s="22"/>
      <c r="O87" s="22"/>
      <c r="P87" s="22"/>
      <c r="Q87" s="22"/>
      <c r="R87" s="22"/>
      <c r="S87" s="22"/>
      <c r="T87" s="22"/>
      <c r="U87" s="22"/>
      <c r="V87" s="22"/>
      <c r="W87" s="22"/>
      <c r="X87" s="22"/>
      <c r="Y87" s="22"/>
      <c r="Z87" s="22"/>
      <c r="AA87" s="22"/>
      <c r="AB87" s="22"/>
      <c r="AC87" s="22"/>
      <c r="AD87" s="22"/>
      <c r="AE87" s="22"/>
      <c r="AF87" s="22"/>
      <c r="AG87" s="22"/>
      <c r="AH87" s="22"/>
      <c r="AI87" s="15" t="s">
        <v>21</v>
      </c>
      <c r="AJ87" s="22"/>
      <c r="AK87" s="22"/>
      <c r="AL87" s="22"/>
      <c r="AM87" s="55" t="str">
        <f>IF(AN8="","",AN8)</f>
        <v>24. 4. 2020</v>
      </c>
      <c r="AN87" s="55"/>
      <c r="AO87" s="22"/>
      <c r="AP87" s="22"/>
      <c r="AQ87" s="22"/>
      <c r="AR87" s="23"/>
      <c r="BE87" s="22"/>
    </row>
    <row r="88" spans="1:57" ht="6.95" customHeight="1">
      <c r="A88" s="22"/>
      <c r="B88" s="23"/>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3"/>
      <c r="BE88" s="22"/>
    </row>
    <row r="89" spans="1:57" ht="15.15" customHeight="1">
      <c r="A89" s="22"/>
      <c r="B89" s="23"/>
      <c r="C89" s="15" t="s">
        <v>23</v>
      </c>
      <c r="D89" s="22"/>
      <c r="E89" s="22"/>
      <c r="F89" s="22"/>
      <c r="G89" s="22"/>
      <c r="H89" s="22"/>
      <c r="I89" s="22"/>
      <c r="J89" s="22"/>
      <c r="K89" s="22"/>
      <c r="L89" s="48" t="str">
        <f>IF(E11="","",E11)</f>
        <v>Město Krnov</v>
      </c>
      <c r="M89" s="22"/>
      <c r="N89" s="22"/>
      <c r="O89" s="22"/>
      <c r="P89" s="22"/>
      <c r="Q89" s="22"/>
      <c r="R89" s="22"/>
      <c r="S89" s="22"/>
      <c r="T89" s="22"/>
      <c r="U89" s="22"/>
      <c r="V89" s="22"/>
      <c r="W89" s="22"/>
      <c r="X89" s="22"/>
      <c r="Y89" s="22"/>
      <c r="Z89" s="22"/>
      <c r="AA89" s="22"/>
      <c r="AB89" s="22"/>
      <c r="AC89" s="22"/>
      <c r="AD89" s="22"/>
      <c r="AE89" s="22"/>
      <c r="AF89" s="22"/>
      <c r="AG89" s="22"/>
      <c r="AH89" s="22"/>
      <c r="AI89" s="15" t="s">
        <v>29</v>
      </c>
      <c r="AJ89" s="22"/>
      <c r="AK89" s="22"/>
      <c r="AL89" s="22"/>
      <c r="AM89" s="56" t="str">
        <f>IF(E17="","",E17)</f>
        <v>Lesprojekt Krnov, s.r.o.</v>
      </c>
      <c r="AN89" s="56"/>
      <c r="AO89" s="56"/>
      <c r="AP89" s="56"/>
      <c r="AQ89" s="22"/>
      <c r="AR89" s="23"/>
      <c r="AS89" s="57" t="s">
        <v>55</v>
      </c>
      <c r="AT89" s="57"/>
      <c r="AU89" s="58"/>
      <c r="AV89" s="58"/>
      <c r="AW89" s="58"/>
      <c r="AX89" s="58"/>
      <c r="AY89" s="58"/>
      <c r="AZ89" s="58"/>
      <c r="BA89" s="58"/>
      <c r="BB89" s="58"/>
      <c r="BC89" s="58"/>
      <c r="BD89" s="59"/>
      <c r="BE89" s="22"/>
    </row>
    <row r="90" spans="1:57" ht="15.15" customHeight="1">
      <c r="A90" s="22"/>
      <c r="B90" s="23"/>
      <c r="C90" s="15" t="s">
        <v>27</v>
      </c>
      <c r="D90" s="22"/>
      <c r="E90" s="22"/>
      <c r="F90" s="22"/>
      <c r="G90" s="22"/>
      <c r="H90" s="22"/>
      <c r="I90" s="22"/>
      <c r="J90" s="22"/>
      <c r="K90" s="22"/>
      <c r="L90" s="48" t="str">
        <f>IF(E14="Vyplň údaj","",E14)</f>
        <v/>
      </c>
      <c r="M90" s="22"/>
      <c r="N90" s="22"/>
      <c r="O90" s="22"/>
      <c r="P90" s="22"/>
      <c r="Q90" s="22"/>
      <c r="R90" s="22"/>
      <c r="S90" s="22"/>
      <c r="T90" s="22"/>
      <c r="U90" s="22"/>
      <c r="V90" s="22"/>
      <c r="W90" s="22"/>
      <c r="X90" s="22"/>
      <c r="Y90" s="22"/>
      <c r="Z90" s="22"/>
      <c r="AA90" s="22"/>
      <c r="AB90" s="22"/>
      <c r="AC90" s="22"/>
      <c r="AD90" s="22"/>
      <c r="AE90" s="22"/>
      <c r="AF90" s="22"/>
      <c r="AG90" s="22"/>
      <c r="AH90" s="22"/>
      <c r="AI90" s="15" t="s">
        <v>32</v>
      </c>
      <c r="AJ90" s="22"/>
      <c r="AK90" s="22"/>
      <c r="AL90" s="22"/>
      <c r="AM90" s="56" t="str">
        <f>IF(E20="","",E20)</f>
        <v>Ing. Vlasta Horáková</v>
      </c>
      <c r="AN90" s="56"/>
      <c r="AO90" s="56"/>
      <c r="AP90" s="56"/>
      <c r="AQ90" s="22"/>
      <c r="AR90" s="23"/>
      <c r="AS90" s="57"/>
      <c r="AT90" s="57"/>
      <c r="AU90" s="60"/>
      <c r="AV90" s="60"/>
      <c r="AW90" s="60"/>
      <c r="AX90" s="60"/>
      <c r="AY90" s="60"/>
      <c r="AZ90" s="60"/>
      <c r="BA90" s="60"/>
      <c r="BB90" s="60"/>
      <c r="BC90" s="60"/>
      <c r="BD90" s="61"/>
      <c r="BE90" s="22"/>
    </row>
    <row r="91" spans="1:57" ht="10.8" customHeight="1">
      <c r="A91" s="22"/>
      <c r="B91" s="23"/>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3"/>
      <c r="AS91" s="57"/>
      <c r="AT91" s="57"/>
      <c r="AU91" s="60"/>
      <c r="AV91" s="60"/>
      <c r="AW91" s="60"/>
      <c r="AX91" s="60"/>
      <c r="AY91" s="60"/>
      <c r="AZ91" s="60"/>
      <c r="BA91" s="60"/>
      <c r="BB91" s="60"/>
      <c r="BC91" s="60"/>
      <c r="BD91" s="61"/>
      <c r="BE91" s="22"/>
    </row>
    <row r="92" spans="1:57" ht="29.3" customHeight="1">
      <c r="A92" s="22"/>
      <c r="B92" s="23"/>
      <c r="C92" s="62" t="s">
        <v>56</v>
      </c>
      <c r="D92" s="62"/>
      <c r="E92" s="62"/>
      <c r="F92" s="62"/>
      <c r="G92" s="62"/>
      <c r="H92" s="63"/>
      <c r="I92" s="64" t="s">
        <v>57</v>
      </c>
      <c r="J92" s="64"/>
      <c r="K92" s="64"/>
      <c r="L92" s="64"/>
      <c r="M92" s="64"/>
      <c r="N92" s="64"/>
      <c r="O92" s="64"/>
      <c r="P92" s="64"/>
      <c r="Q92" s="64"/>
      <c r="R92" s="64"/>
      <c r="S92" s="64"/>
      <c r="T92" s="64"/>
      <c r="U92" s="64"/>
      <c r="V92" s="64"/>
      <c r="W92" s="64"/>
      <c r="X92" s="64"/>
      <c r="Y92" s="64"/>
      <c r="Z92" s="64"/>
      <c r="AA92" s="64"/>
      <c r="AB92" s="64"/>
      <c r="AC92" s="64"/>
      <c r="AD92" s="64"/>
      <c r="AE92" s="64"/>
      <c r="AF92" s="64"/>
      <c r="AG92" s="65" t="s">
        <v>58</v>
      </c>
      <c r="AH92" s="65"/>
      <c r="AI92" s="65"/>
      <c r="AJ92" s="65"/>
      <c r="AK92" s="65"/>
      <c r="AL92" s="65"/>
      <c r="AM92" s="65"/>
      <c r="AN92" s="66" t="s">
        <v>59</v>
      </c>
      <c r="AO92" s="66"/>
      <c r="AP92" s="66"/>
      <c r="AQ92" s="67" t="s">
        <v>60</v>
      </c>
      <c r="AR92" s="23"/>
      <c r="AS92" s="68" t="s">
        <v>61</v>
      </c>
      <c r="AT92" s="69" t="s">
        <v>62</v>
      </c>
      <c r="AU92" s="69" t="s">
        <v>63</v>
      </c>
      <c r="AV92" s="69" t="s">
        <v>64</v>
      </c>
      <c r="AW92" s="69" t="s">
        <v>65</v>
      </c>
      <c r="AX92" s="69" t="s">
        <v>66</v>
      </c>
      <c r="AY92" s="69" t="s">
        <v>67</v>
      </c>
      <c r="AZ92" s="69" t="s">
        <v>68</v>
      </c>
      <c r="BA92" s="69" t="s">
        <v>69</v>
      </c>
      <c r="BB92" s="69" t="s">
        <v>70</v>
      </c>
      <c r="BC92" s="69" t="s">
        <v>71</v>
      </c>
      <c r="BD92" s="70" t="s">
        <v>72</v>
      </c>
      <c r="BE92" s="22"/>
    </row>
    <row r="93" spans="1:57" ht="10.8" customHeight="1">
      <c r="A93" s="22"/>
      <c r="B93" s="23"/>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3"/>
      <c r="AS93" s="71"/>
      <c r="AT93" s="72"/>
      <c r="AU93" s="72"/>
      <c r="AV93" s="72"/>
      <c r="AW93" s="72"/>
      <c r="AX93" s="72"/>
      <c r="AY93" s="72"/>
      <c r="AZ93" s="72"/>
      <c r="BA93" s="72"/>
      <c r="BB93" s="72"/>
      <c r="BC93" s="72"/>
      <c r="BD93" s="73"/>
      <c r="BE93" s="22"/>
    </row>
    <row r="94" spans="2:90" s="74" customFormat="1" ht="32.4" customHeight="1">
      <c r="B94" s="75"/>
      <c r="C94" s="76" t="s">
        <v>73</v>
      </c>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8">
        <f>ROUND(SUM(AG95:AG100),2)</f>
        <v>0</v>
      </c>
      <c r="AH94" s="78"/>
      <c r="AI94" s="78"/>
      <c r="AJ94" s="78"/>
      <c r="AK94" s="78"/>
      <c r="AL94" s="78"/>
      <c r="AM94" s="78"/>
      <c r="AN94" s="79">
        <f>SUM(AG94,AT94)</f>
        <v>0</v>
      </c>
      <c r="AO94" s="79"/>
      <c r="AP94" s="79"/>
      <c r="AQ94" s="80"/>
      <c r="AR94" s="75"/>
      <c r="AS94" s="81">
        <f>ROUND(SUM(AS95:AS100),2)</f>
        <v>0</v>
      </c>
      <c r="AT94" s="82">
        <f>ROUND(SUM(AV94:AW94),2)</f>
        <v>0</v>
      </c>
      <c r="AU94" s="83">
        <f>ROUND(SUM(AU95:AU100),5)</f>
        <v>0</v>
      </c>
      <c r="AV94" s="82">
        <f>ROUND(AZ94*L29,2)</f>
        <v>0</v>
      </c>
      <c r="AW94" s="82">
        <f>ROUND(BA94*L30,2)</f>
        <v>0</v>
      </c>
      <c r="AX94" s="82">
        <f>ROUND(BB94*L29,2)</f>
        <v>0</v>
      </c>
      <c r="AY94" s="82">
        <f>ROUND(BC94*L30,2)</f>
        <v>0</v>
      </c>
      <c r="AZ94" s="82">
        <f>ROUND(SUM(AZ95:AZ100),2)</f>
        <v>0</v>
      </c>
      <c r="BA94" s="82">
        <f>ROUND(SUM(BA95:BA100),2)</f>
        <v>0</v>
      </c>
      <c r="BB94" s="82">
        <f>ROUND(SUM(BB95:BB100),2)</f>
        <v>0</v>
      </c>
      <c r="BC94" s="82">
        <f>ROUND(SUM(BC95:BC100),2)</f>
        <v>0</v>
      </c>
      <c r="BD94" s="84">
        <f>ROUND(SUM(BD95:BD100),2)</f>
        <v>0</v>
      </c>
      <c r="BS94" s="85" t="s">
        <v>74</v>
      </c>
      <c r="BT94" s="85" t="s">
        <v>75</v>
      </c>
      <c r="BU94" s="86" t="s">
        <v>76</v>
      </c>
      <c r="BV94" s="85" t="s">
        <v>77</v>
      </c>
      <c r="BW94" s="85" t="s">
        <v>3</v>
      </c>
      <c r="BX94" s="85" t="s">
        <v>78</v>
      </c>
      <c r="CL94" s="85"/>
    </row>
    <row r="95" spans="1:91" s="98" customFormat="1" ht="27" customHeight="1">
      <c r="A95" s="87" t="s">
        <v>79</v>
      </c>
      <c r="B95" s="88"/>
      <c r="C95" s="89"/>
      <c r="D95" s="90" t="s">
        <v>80</v>
      </c>
      <c r="E95" s="90"/>
      <c r="F95" s="90"/>
      <c r="G95" s="90"/>
      <c r="H95" s="90"/>
      <c r="I95" s="91"/>
      <c r="J95" s="90" t="s">
        <v>81</v>
      </c>
      <c r="K95" s="90"/>
      <c r="L95" s="90"/>
      <c r="M95" s="90"/>
      <c r="N95" s="90"/>
      <c r="O95" s="90"/>
      <c r="P95" s="90"/>
      <c r="Q95" s="90"/>
      <c r="R95" s="90"/>
      <c r="S95" s="90"/>
      <c r="T95" s="90"/>
      <c r="U95" s="90"/>
      <c r="V95" s="90"/>
      <c r="W95" s="90"/>
      <c r="X95" s="90"/>
      <c r="Y95" s="90"/>
      <c r="Z95" s="90"/>
      <c r="AA95" s="90"/>
      <c r="AB95" s="90"/>
      <c r="AC95" s="90"/>
      <c r="AD95" s="90"/>
      <c r="AE95" s="90"/>
      <c r="AF95" s="90"/>
      <c r="AG95" s="92">
        <f>'045972_01 - 01_Příprava ú...'!J30</f>
        <v>0</v>
      </c>
      <c r="AH95" s="92"/>
      <c r="AI95" s="92"/>
      <c r="AJ95" s="92"/>
      <c r="AK95" s="92"/>
      <c r="AL95" s="92"/>
      <c r="AM95" s="92"/>
      <c r="AN95" s="92">
        <f>SUM(AG95,AT95)</f>
        <v>0</v>
      </c>
      <c r="AO95" s="92"/>
      <c r="AP95" s="92"/>
      <c r="AQ95" s="93" t="s">
        <v>82</v>
      </c>
      <c r="AR95" s="88"/>
      <c r="AS95" s="94">
        <v>0</v>
      </c>
      <c r="AT95" s="95">
        <f>ROUND(SUM(AV95:AW95),2)</f>
        <v>0</v>
      </c>
      <c r="AU95" s="96">
        <f>'045972_01 - 01_Příprava ú...'!P118</f>
        <v>0</v>
      </c>
      <c r="AV95" s="95">
        <f>'045972_01 - 01_Příprava ú...'!J33</f>
        <v>0</v>
      </c>
      <c r="AW95" s="95">
        <f>'045972_01 - 01_Příprava ú...'!J34</f>
        <v>0</v>
      </c>
      <c r="AX95" s="95">
        <f>'045972_01 - 01_Příprava ú...'!J35</f>
        <v>0</v>
      </c>
      <c r="AY95" s="95">
        <f>'045972_01 - 01_Příprava ú...'!J36</f>
        <v>0</v>
      </c>
      <c r="AZ95" s="95">
        <f>'045972_01 - 01_Příprava ú...'!F33</f>
        <v>0</v>
      </c>
      <c r="BA95" s="95">
        <f>'045972_01 - 01_Příprava ú...'!F34</f>
        <v>0</v>
      </c>
      <c r="BB95" s="95">
        <f>'045972_01 - 01_Příprava ú...'!F35</f>
        <v>0</v>
      </c>
      <c r="BC95" s="95">
        <f>'045972_01 - 01_Příprava ú...'!F36</f>
        <v>0</v>
      </c>
      <c r="BD95" s="97">
        <f>'045972_01 - 01_Příprava ú...'!F37</f>
        <v>0</v>
      </c>
      <c r="BT95" s="99" t="s">
        <v>83</v>
      </c>
      <c r="BV95" s="99" t="s">
        <v>77</v>
      </c>
      <c r="BW95" s="99" t="s">
        <v>84</v>
      </c>
      <c r="BX95" s="99" t="s">
        <v>3</v>
      </c>
      <c r="CL95" s="99"/>
      <c r="CM95" s="99" t="s">
        <v>85</v>
      </c>
    </row>
    <row r="96" spans="1:91" s="98" customFormat="1" ht="27" customHeight="1">
      <c r="A96" s="87" t="s">
        <v>79</v>
      </c>
      <c r="B96" s="88"/>
      <c r="C96" s="89"/>
      <c r="D96" s="90" t="s">
        <v>86</v>
      </c>
      <c r="E96" s="90"/>
      <c r="F96" s="90"/>
      <c r="G96" s="90"/>
      <c r="H96" s="90"/>
      <c r="I96" s="91"/>
      <c r="J96" s="90" t="s">
        <v>87</v>
      </c>
      <c r="K96" s="90"/>
      <c r="L96" s="90"/>
      <c r="M96" s="90"/>
      <c r="N96" s="90"/>
      <c r="O96" s="90"/>
      <c r="P96" s="90"/>
      <c r="Q96" s="90"/>
      <c r="R96" s="90"/>
      <c r="S96" s="90"/>
      <c r="T96" s="90"/>
      <c r="U96" s="90"/>
      <c r="V96" s="90"/>
      <c r="W96" s="90"/>
      <c r="X96" s="90"/>
      <c r="Y96" s="90"/>
      <c r="Z96" s="90"/>
      <c r="AA96" s="90"/>
      <c r="AB96" s="90"/>
      <c r="AC96" s="90"/>
      <c r="AD96" s="90"/>
      <c r="AE96" s="90"/>
      <c r="AF96" s="90"/>
      <c r="AG96" s="92">
        <f>'045972_02 - 02_Odtěžení s...'!J30</f>
        <v>0</v>
      </c>
      <c r="AH96" s="92"/>
      <c r="AI96" s="92"/>
      <c r="AJ96" s="92"/>
      <c r="AK96" s="92"/>
      <c r="AL96" s="92"/>
      <c r="AM96" s="92"/>
      <c r="AN96" s="92">
        <f>SUM(AG96,AT96)</f>
        <v>0</v>
      </c>
      <c r="AO96" s="92"/>
      <c r="AP96" s="92"/>
      <c r="AQ96" s="93" t="s">
        <v>82</v>
      </c>
      <c r="AR96" s="88"/>
      <c r="AS96" s="94">
        <v>0</v>
      </c>
      <c r="AT96" s="95">
        <f>ROUND(SUM(AV96:AW96),2)</f>
        <v>0</v>
      </c>
      <c r="AU96" s="96">
        <f>'045972_02 - 02_Odtěžení s...'!P118</f>
        <v>0</v>
      </c>
      <c r="AV96" s="95">
        <f>'045972_02 - 02_Odtěžení s...'!J33</f>
        <v>0</v>
      </c>
      <c r="AW96" s="95">
        <f>'045972_02 - 02_Odtěžení s...'!J34</f>
        <v>0</v>
      </c>
      <c r="AX96" s="95">
        <f>'045972_02 - 02_Odtěžení s...'!J35</f>
        <v>0</v>
      </c>
      <c r="AY96" s="95">
        <f>'045972_02 - 02_Odtěžení s...'!J36</f>
        <v>0</v>
      </c>
      <c r="AZ96" s="95">
        <f>'045972_02 - 02_Odtěžení s...'!F33</f>
        <v>0</v>
      </c>
      <c r="BA96" s="95">
        <f>'045972_02 - 02_Odtěžení s...'!F34</f>
        <v>0</v>
      </c>
      <c r="BB96" s="95">
        <f>'045972_02 - 02_Odtěžení s...'!F35</f>
        <v>0</v>
      </c>
      <c r="BC96" s="95">
        <f>'045972_02 - 02_Odtěžení s...'!F36</f>
        <v>0</v>
      </c>
      <c r="BD96" s="97">
        <f>'045972_02 - 02_Odtěžení s...'!F37</f>
        <v>0</v>
      </c>
      <c r="BT96" s="99" t="s">
        <v>83</v>
      </c>
      <c r="BV96" s="99" t="s">
        <v>77</v>
      </c>
      <c r="BW96" s="99" t="s">
        <v>88</v>
      </c>
      <c r="BX96" s="99" t="s">
        <v>3</v>
      </c>
      <c r="CL96" s="99"/>
      <c r="CM96" s="99" t="s">
        <v>85</v>
      </c>
    </row>
    <row r="97" spans="1:91" s="98" customFormat="1" ht="27" customHeight="1">
      <c r="A97" s="87" t="s">
        <v>79</v>
      </c>
      <c r="B97" s="88"/>
      <c r="C97" s="89"/>
      <c r="D97" s="90" t="s">
        <v>89</v>
      </c>
      <c r="E97" s="90"/>
      <c r="F97" s="90"/>
      <c r="G97" s="90"/>
      <c r="H97" s="90"/>
      <c r="I97" s="91"/>
      <c r="J97" s="90" t="s">
        <v>90</v>
      </c>
      <c r="K97" s="90"/>
      <c r="L97" s="90"/>
      <c r="M97" s="90"/>
      <c r="N97" s="90"/>
      <c r="O97" s="90"/>
      <c r="P97" s="90"/>
      <c r="Q97" s="90"/>
      <c r="R97" s="90"/>
      <c r="S97" s="90"/>
      <c r="T97" s="90"/>
      <c r="U97" s="90"/>
      <c r="V97" s="90"/>
      <c r="W97" s="90"/>
      <c r="X97" s="90"/>
      <c r="Y97" s="90"/>
      <c r="Z97" s="90"/>
      <c r="AA97" s="90"/>
      <c r="AB97" s="90"/>
      <c r="AC97" s="90"/>
      <c r="AD97" s="90"/>
      <c r="AE97" s="90"/>
      <c r="AF97" s="90"/>
      <c r="AG97" s="92">
        <f>'045972_03 - 03_Oprava hráze'!J30</f>
        <v>0</v>
      </c>
      <c r="AH97" s="92"/>
      <c r="AI97" s="92"/>
      <c r="AJ97" s="92"/>
      <c r="AK97" s="92"/>
      <c r="AL97" s="92"/>
      <c r="AM97" s="92"/>
      <c r="AN97" s="92">
        <f>SUM(AG97,AT97)</f>
        <v>0</v>
      </c>
      <c r="AO97" s="92"/>
      <c r="AP97" s="92"/>
      <c r="AQ97" s="93" t="s">
        <v>82</v>
      </c>
      <c r="AR97" s="88"/>
      <c r="AS97" s="94">
        <v>0</v>
      </c>
      <c r="AT97" s="95">
        <f>ROUND(SUM(AV97:AW97),2)</f>
        <v>0</v>
      </c>
      <c r="AU97" s="96">
        <f>'045972_03 - 03_Oprava hráze'!P121</f>
        <v>0</v>
      </c>
      <c r="AV97" s="95">
        <f>'045972_03 - 03_Oprava hráze'!J33</f>
        <v>0</v>
      </c>
      <c r="AW97" s="95">
        <f>'045972_03 - 03_Oprava hráze'!J34</f>
        <v>0</v>
      </c>
      <c r="AX97" s="95">
        <f>'045972_03 - 03_Oprava hráze'!J35</f>
        <v>0</v>
      </c>
      <c r="AY97" s="95">
        <f>'045972_03 - 03_Oprava hráze'!J36</f>
        <v>0</v>
      </c>
      <c r="AZ97" s="95">
        <f>'045972_03 - 03_Oprava hráze'!F33</f>
        <v>0</v>
      </c>
      <c r="BA97" s="95">
        <f>'045972_03 - 03_Oprava hráze'!F34</f>
        <v>0</v>
      </c>
      <c r="BB97" s="95">
        <f>'045972_03 - 03_Oprava hráze'!F35</f>
        <v>0</v>
      </c>
      <c r="BC97" s="95">
        <f>'045972_03 - 03_Oprava hráze'!F36</f>
        <v>0</v>
      </c>
      <c r="BD97" s="97">
        <f>'045972_03 - 03_Oprava hráze'!F37</f>
        <v>0</v>
      </c>
      <c r="BT97" s="99" t="s">
        <v>83</v>
      </c>
      <c r="BV97" s="99" t="s">
        <v>77</v>
      </c>
      <c r="BW97" s="99" t="s">
        <v>91</v>
      </c>
      <c r="BX97" s="99" t="s">
        <v>3</v>
      </c>
      <c r="CL97" s="99"/>
      <c r="CM97" s="99" t="s">
        <v>85</v>
      </c>
    </row>
    <row r="98" spans="1:91" s="98" customFormat="1" ht="27" customHeight="1">
      <c r="A98" s="87" t="s">
        <v>79</v>
      </c>
      <c r="B98" s="88"/>
      <c r="C98" s="89"/>
      <c r="D98" s="90" t="s">
        <v>92</v>
      </c>
      <c r="E98" s="90"/>
      <c r="F98" s="90"/>
      <c r="G98" s="90"/>
      <c r="H98" s="90"/>
      <c r="I98" s="91"/>
      <c r="J98" s="90" t="s">
        <v>93</v>
      </c>
      <c r="K98" s="90"/>
      <c r="L98" s="90"/>
      <c r="M98" s="90"/>
      <c r="N98" s="90"/>
      <c r="O98" s="90"/>
      <c r="P98" s="90"/>
      <c r="Q98" s="90"/>
      <c r="R98" s="90"/>
      <c r="S98" s="90"/>
      <c r="T98" s="90"/>
      <c r="U98" s="90"/>
      <c r="V98" s="90"/>
      <c r="W98" s="90"/>
      <c r="X98" s="90"/>
      <c r="Y98" s="90"/>
      <c r="Z98" s="90"/>
      <c r="AA98" s="90"/>
      <c r="AB98" s="90"/>
      <c r="AC98" s="90"/>
      <c r="AD98" s="90"/>
      <c r="AE98" s="90"/>
      <c r="AF98" s="90"/>
      <c r="AG98" s="92">
        <f>'045972_04 - 04_Nátokové a...'!J30</f>
        <v>0</v>
      </c>
      <c r="AH98" s="92"/>
      <c r="AI98" s="92"/>
      <c r="AJ98" s="92"/>
      <c r="AK98" s="92"/>
      <c r="AL98" s="92"/>
      <c r="AM98" s="92"/>
      <c r="AN98" s="92">
        <f>SUM(AG98,AT98)</f>
        <v>0</v>
      </c>
      <c r="AO98" s="92"/>
      <c r="AP98" s="92"/>
      <c r="AQ98" s="93" t="s">
        <v>82</v>
      </c>
      <c r="AR98" s="88"/>
      <c r="AS98" s="94">
        <v>0</v>
      </c>
      <c r="AT98" s="95">
        <f>ROUND(SUM(AV98:AW98),2)</f>
        <v>0</v>
      </c>
      <c r="AU98" s="96">
        <f>'045972_04 - 04_Nátokové a...'!P125</f>
        <v>0</v>
      </c>
      <c r="AV98" s="95">
        <f>'045972_04 - 04_Nátokové a...'!J33</f>
        <v>0</v>
      </c>
      <c r="AW98" s="95">
        <f>'045972_04 - 04_Nátokové a...'!J34</f>
        <v>0</v>
      </c>
      <c r="AX98" s="95">
        <f>'045972_04 - 04_Nátokové a...'!J35</f>
        <v>0</v>
      </c>
      <c r="AY98" s="95">
        <f>'045972_04 - 04_Nátokové a...'!J36</f>
        <v>0</v>
      </c>
      <c r="AZ98" s="95">
        <f>'045972_04 - 04_Nátokové a...'!F33</f>
        <v>0</v>
      </c>
      <c r="BA98" s="95">
        <f>'045972_04 - 04_Nátokové a...'!F34</f>
        <v>0</v>
      </c>
      <c r="BB98" s="95">
        <f>'045972_04 - 04_Nátokové a...'!F35</f>
        <v>0</v>
      </c>
      <c r="BC98" s="95">
        <f>'045972_04 - 04_Nátokové a...'!F36</f>
        <v>0</v>
      </c>
      <c r="BD98" s="97">
        <f>'045972_04 - 04_Nátokové a...'!F37</f>
        <v>0</v>
      </c>
      <c r="BT98" s="99" t="s">
        <v>83</v>
      </c>
      <c r="BV98" s="99" t="s">
        <v>77</v>
      </c>
      <c r="BW98" s="99" t="s">
        <v>94</v>
      </c>
      <c r="BX98" s="99" t="s">
        <v>3</v>
      </c>
      <c r="CL98" s="99"/>
      <c r="CM98" s="99" t="s">
        <v>85</v>
      </c>
    </row>
    <row r="99" spans="1:91" s="98" customFormat="1" ht="27" customHeight="1">
      <c r="A99" s="87" t="s">
        <v>79</v>
      </c>
      <c r="B99" s="88"/>
      <c r="C99" s="89"/>
      <c r="D99" s="90" t="s">
        <v>95</v>
      </c>
      <c r="E99" s="90"/>
      <c r="F99" s="90"/>
      <c r="G99" s="90"/>
      <c r="H99" s="90"/>
      <c r="I99" s="91"/>
      <c r="J99" s="90" t="s">
        <v>96</v>
      </c>
      <c r="K99" s="90"/>
      <c r="L99" s="90"/>
      <c r="M99" s="90"/>
      <c r="N99" s="90"/>
      <c r="O99" s="90"/>
      <c r="P99" s="90"/>
      <c r="Q99" s="90"/>
      <c r="R99" s="90"/>
      <c r="S99" s="90"/>
      <c r="T99" s="90"/>
      <c r="U99" s="90"/>
      <c r="V99" s="90"/>
      <c r="W99" s="90"/>
      <c r="X99" s="90"/>
      <c r="Y99" s="90"/>
      <c r="Z99" s="90"/>
      <c r="AA99" s="90"/>
      <c r="AB99" s="90"/>
      <c r="AC99" s="90"/>
      <c r="AD99" s="90"/>
      <c r="AE99" s="90"/>
      <c r="AF99" s="90"/>
      <c r="AG99" s="92">
        <f>'045972_05 - 05_Úpravy toku'!J30</f>
        <v>0</v>
      </c>
      <c r="AH99" s="92"/>
      <c r="AI99" s="92"/>
      <c r="AJ99" s="92"/>
      <c r="AK99" s="92"/>
      <c r="AL99" s="92"/>
      <c r="AM99" s="92"/>
      <c r="AN99" s="92">
        <f>SUM(AG99,AT99)</f>
        <v>0</v>
      </c>
      <c r="AO99" s="92"/>
      <c r="AP99" s="92"/>
      <c r="AQ99" s="93" t="s">
        <v>82</v>
      </c>
      <c r="AR99" s="88"/>
      <c r="AS99" s="94">
        <v>0</v>
      </c>
      <c r="AT99" s="95">
        <f>ROUND(SUM(AV99:AW99),2)</f>
        <v>0</v>
      </c>
      <c r="AU99" s="96">
        <f>'045972_05 - 05_Úpravy toku'!P120</f>
        <v>0</v>
      </c>
      <c r="AV99" s="95">
        <f>'045972_05 - 05_Úpravy toku'!J33</f>
        <v>0</v>
      </c>
      <c r="AW99" s="95">
        <f>'045972_05 - 05_Úpravy toku'!J34</f>
        <v>0</v>
      </c>
      <c r="AX99" s="95">
        <f>'045972_05 - 05_Úpravy toku'!J35</f>
        <v>0</v>
      </c>
      <c r="AY99" s="95">
        <f>'045972_05 - 05_Úpravy toku'!J36</f>
        <v>0</v>
      </c>
      <c r="AZ99" s="95">
        <f>'045972_05 - 05_Úpravy toku'!F33</f>
        <v>0</v>
      </c>
      <c r="BA99" s="95">
        <f>'045972_05 - 05_Úpravy toku'!F34</f>
        <v>0</v>
      </c>
      <c r="BB99" s="95">
        <f>'045972_05 - 05_Úpravy toku'!F35</f>
        <v>0</v>
      </c>
      <c r="BC99" s="95">
        <f>'045972_05 - 05_Úpravy toku'!F36</f>
        <v>0</v>
      </c>
      <c r="BD99" s="97">
        <f>'045972_05 - 05_Úpravy toku'!F37</f>
        <v>0</v>
      </c>
      <c r="BT99" s="99" t="s">
        <v>83</v>
      </c>
      <c r="BV99" s="99" t="s">
        <v>77</v>
      </c>
      <c r="BW99" s="99" t="s">
        <v>97</v>
      </c>
      <c r="BX99" s="99" t="s">
        <v>3</v>
      </c>
      <c r="CL99" s="99"/>
      <c r="CM99" s="99" t="s">
        <v>85</v>
      </c>
    </row>
    <row r="100" spans="1:91" ht="27" customHeight="1">
      <c r="A100" s="87" t="s">
        <v>79</v>
      </c>
      <c r="B100" s="88"/>
      <c r="C100" s="89"/>
      <c r="D100" s="90" t="s">
        <v>98</v>
      </c>
      <c r="E100" s="90"/>
      <c r="F100" s="90"/>
      <c r="G100" s="90"/>
      <c r="H100" s="90"/>
      <c r="I100" s="91"/>
      <c r="J100" s="90" t="s">
        <v>99</v>
      </c>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2">
        <f>'045972_VRN - VRN_Vedlejší...'!J30</f>
        <v>0</v>
      </c>
      <c r="AH100" s="92"/>
      <c r="AI100" s="92"/>
      <c r="AJ100" s="92"/>
      <c r="AK100" s="92"/>
      <c r="AL100" s="92"/>
      <c r="AM100" s="92"/>
      <c r="AN100" s="92">
        <f>SUM(AG100,AT100)</f>
        <v>0</v>
      </c>
      <c r="AO100" s="92"/>
      <c r="AP100" s="92"/>
      <c r="AQ100" s="93" t="s">
        <v>82</v>
      </c>
      <c r="AR100" s="88"/>
      <c r="AS100" s="100">
        <v>0</v>
      </c>
      <c r="AT100" s="101">
        <f>ROUND(SUM(AV100:AW100),2)</f>
        <v>0</v>
      </c>
      <c r="AU100" s="102">
        <f>'045972_VRN - VRN_Vedlejší...'!P117</f>
        <v>0</v>
      </c>
      <c r="AV100" s="101">
        <f>'045972_VRN - VRN_Vedlejší...'!J33</f>
        <v>0</v>
      </c>
      <c r="AW100" s="101">
        <f>'045972_VRN - VRN_Vedlejší...'!J34</f>
        <v>0</v>
      </c>
      <c r="AX100" s="101">
        <f>'045972_VRN - VRN_Vedlejší...'!J35</f>
        <v>0</v>
      </c>
      <c r="AY100" s="101">
        <f>'045972_VRN - VRN_Vedlejší...'!J36</f>
        <v>0</v>
      </c>
      <c r="AZ100" s="101">
        <f>'045972_VRN - VRN_Vedlejší...'!F33</f>
        <v>0</v>
      </c>
      <c r="BA100" s="101">
        <f>'045972_VRN - VRN_Vedlejší...'!F34</f>
        <v>0</v>
      </c>
      <c r="BB100" s="101">
        <f>'045972_VRN - VRN_Vedlejší...'!F35</f>
        <v>0</v>
      </c>
      <c r="BC100" s="101">
        <f>'045972_VRN - VRN_Vedlejší...'!F36</f>
        <v>0</v>
      </c>
      <c r="BD100" s="103">
        <f>'045972_VRN - VRN_Vedlejší...'!F37</f>
        <v>0</v>
      </c>
      <c r="BE100" s="98"/>
      <c r="BT100" s="99" t="s">
        <v>83</v>
      </c>
      <c r="BV100" s="99" t="s">
        <v>77</v>
      </c>
      <c r="BW100" s="99" t="s">
        <v>100</v>
      </c>
      <c r="BX100" s="99" t="s">
        <v>3</v>
      </c>
      <c r="CL100" s="99"/>
      <c r="CM100" s="99" t="s">
        <v>85</v>
      </c>
    </row>
    <row r="101" spans="1:57" s="27" customFormat="1" ht="30" customHeight="1">
      <c r="A101" s="22"/>
      <c r="B101" s="23"/>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3"/>
      <c r="AS101" s="22"/>
      <c r="AT101" s="22"/>
      <c r="AU101" s="22"/>
      <c r="AV101" s="22"/>
      <c r="AW101" s="22"/>
      <c r="AX101" s="22"/>
      <c r="AY101" s="22"/>
      <c r="AZ101" s="22"/>
      <c r="BA101" s="22"/>
      <c r="BB101" s="22"/>
      <c r="BC101" s="22"/>
      <c r="BD101" s="22"/>
      <c r="BE101" s="22"/>
    </row>
    <row r="102" spans="1:57" ht="6.95" customHeight="1">
      <c r="A102" s="22"/>
      <c r="B102" s="44"/>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23"/>
      <c r="AS102" s="22"/>
      <c r="AT102" s="22"/>
      <c r="AU102" s="22"/>
      <c r="AV102" s="22"/>
      <c r="AW102" s="22"/>
      <c r="AX102" s="22"/>
      <c r="AY102" s="22"/>
      <c r="AZ102" s="22"/>
      <c r="BA102" s="22"/>
      <c r="BB102" s="22"/>
      <c r="BC102" s="22"/>
      <c r="BD102" s="22"/>
      <c r="BE102" s="22"/>
    </row>
  </sheetData>
  <mergeCells count="62">
    <mergeCell ref="AR2:BE2"/>
    <mergeCell ref="K5:AO5"/>
    <mergeCell ref="BE5:BE34"/>
    <mergeCell ref="K6:AO6"/>
    <mergeCell ref="E14:AJ14"/>
    <mergeCell ref="E23:AN23"/>
    <mergeCell ref="AK26:AO26"/>
    <mergeCell ref="L28:P28"/>
    <mergeCell ref="W28:AE28"/>
    <mergeCell ref="AK28:AO28"/>
    <mergeCell ref="L29:P29"/>
    <mergeCell ref="W29:AE29"/>
    <mergeCell ref="AK29:AO29"/>
    <mergeCell ref="L30:P30"/>
    <mergeCell ref="W30:AE30"/>
    <mergeCell ref="AK30:AO30"/>
    <mergeCell ref="L31:P31"/>
    <mergeCell ref="W31:AE31"/>
    <mergeCell ref="AK31:AO31"/>
    <mergeCell ref="L32:P32"/>
    <mergeCell ref="W32:AE32"/>
    <mergeCell ref="AK32:AO32"/>
    <mergeCell ref="L33:P33"/>
    <mergeCell ref="W33:AE33"/>
    <mergeCell ref="AK33:AO33"/>
    <mergeCell ref="X35:AB35"/>
    <mergeCell ref="AK35:AO35"/>
    <mergeCell ref="L85:AO85"/>
    <mergeCell ref="AM87:AN87"/>
    <mergeCell ref="AM89:AP89"/>
    <mergeCell ref="AS89:AT91"/>
    <mergeCell ref="AM90:AP90"/>
    <mergeCell ref="C92:G92"/>
    <mergeCell ref="I92:AF92"/>
    <mergeCell ref="AG92:AM92"/>
    <mergeCell ref="AN92:AP92"/>
    <mergeCell ref="AG94:AM94"/>
    <mergeCell ref="AN94:AP94"/>
    <mergeCell ref="D95:H95"/>
    <mergeCell ref="J95:AF95"/>
    <mergeCell ref="AG95:AM95"/>
    <mergeCell ref="AN95:AP95"/>
    <mergeCell ref="D96:H96"/>
    <mergeCell ref="J96:AF96"/>
    <mergeCell ref="AG96:AM96"/>
    <mergeCell ref="AN96:AP96"/>
    <mergeCell ref="D97:H97"/>
    <mergeCell ref="J97:AF97"/>
    <mergeCell ref="AG97:AM97"/>
    <mergeCell ref="AN97:AP97"/>
    <mergeCell ref="D98:H98"/>
    <mergeCell ref="J98:AF98"/>
    <mergeCell ref="AG98:AM98"/>
    <mergeCell ref="AN98:AP98"/>
    <mergeCell ref="D99:H99"/>
    <mergeCell ref="J99:AF99"/>
    <mergeCell ref="AG99:AM99"/>
    <mergeCell ref="AN99:AP99"/>
    <mergeCell ref="D100:H100"/>
    <mergeCell ref="J100:AF100"/>
    <mergeCell ref="AG100:AM100"/>
    <mergeCell ref="AN100:AP100"/>
  </mergeCells>
  <hyperlinks>
    <hyperlink ref="A95" location="'045972_01 - 01_Příprava ú!..'.C2" display="/"/>
    <hyperlink ref="A96" location="'045972_02 - 02_Odtěžení s!..'.C2" display="/"/>
    <hyperlink ref="A97" location="'045972_03 - 03_Oprava hráze'!C2" display="/"/>
    <hyperlink ref="A98" location="'045972_04 - 04_Nátokové a!..'.C2" display="/"/>
    <hyperlink ref="A99" location="'045972_05 - 05_Úpravy toku'!C2" display="/"/>
    <hyperlink ref="A100" location="'045972_VRN - VRN_Vedlejší!..'.C2" display="/"/>
  </hyperlink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69"/>
  <sheetViews>
    <sheetView showGridLines="0" zoomScale="95" zoomScaleNormal="95" workbookViewId="0" topLeftCell="A152">
      <selection activeCell="I176" sqref="I176"/>
    </sheetView>
  </sheetViews>
  <sheetFormatPr defaultColWidth="9.140625" defaultRowHeight="12"/>
  <cols>
    <col min="1" max="1" width="8.8515625" style="0" customWidth="1"/>
    <col min="2" max="2" width="1.7109375" style="0" customWidth="1"/>
    <col min="3" max="3" width="4.140625" style="0" customWidth="1"/>
    <col min="4" max="4" width="4.28125" style="0" customWidth="1"/>
    <col min="5" max="5" width="17.140625" style="0" customWidth="1"/>
    <col min="6" max="6" width="54.7109375" style="0" customWidth="1"/>
    <col min="7" max="7" width="7.00390625" style="0" customWidth="1"/>
    <col min="8" max="8" width="11.57421875" style="0" customWidth="1"/>
    <col min="9" max="9" width="20.140625" style="104" customWidth="1"/>
    <col min="10" max="11" width="20.140625" style="0" customWidth="1"/>
    <col min="12" max="12" width="9.28125" style="0" customWidth="1"/>
    <col min="13" max="21" width="9.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8.57421875" style="0" customWidth="1"/>
    <col min="44" max="65" width="9.140625" style="0" hidden="1" customWidth="1"/>
    <col min="66" max="1025" width="8.57421875" style="0" customWidth="1"/>
  </cols>
  <sheetData>
    <row r="1" ht="12"/>
    <row r="2" spans="12:46" ht="36.95" customHeight="1">
      <c r="L2" s="2" t="s">
        <v>4</v>
      </c>
      <c r="M2" s="2"/>
      <c r="N2" s="2"/>
      <c r="O2" s="2"/>
      <c r="P2" s="2"/>
      <c r="Q2" s="2"/>
      <c r="R2" s="2"/>
      <c r="S2" s="2"/>
      <c r="T2" s="2"/>
      <c r="U2" s="2"/>
      <c r="V2" s="2"/>
      <c r="AT2" s="3" t="s">
        <v>84</v>
      </c>
    </row>
    <row r="3" spans="2:46" ht="6.95" customHeight="1">
      <c r="B3" s="4"/>
      <c r="C3" s="5"/>
      <c r="D3" s="5"/>
      <c r="E3" s="5"/>
      <c r="F3" s="5"/>
      <c r="G3" s="5"/>
      <c r="H3" s="5"/>
      <c r="I3" s="105"/>
      <c r="J3" s="5"/>
      <c r="K3" s="5"/>
      <c r="L3" s="6"/>
      <c r="AT3" s="3" t="s">
        <v>85</v>
      </c>
    </row>
    <row r="4" spans="2:46" ht="24.95" customHeight="1">
      <c r="B4" s="6"/>
      <c r="D4" s="7" t="s">
        <v>101</v>
      </c>
      <c r="L4" s="6"/>
      <c r="M4" s="106" t="s">
        <v>9</v>
      </c>
      <c r="AT4" s="3" t="s">
        <v>2</v>
      </c>
    </row>
    <row r="5" spans="2:12" ht="6.95" customHeight="1">
      <c r="B5" s="6"/>
      <c r="L5" s="6"/>
    </row>
    <row r="6" spans="2:12" ht="12" customHeight="1">
      <c r="B6" s="6"/>
      <c r="D6" s="15" t="s">
        <v>15</v>
      </c>
      <c r="L6" s="6"/>
    </row>
    <row r="7" spans="2:12" ht="25.5" customHeight="1">
      <c r="B7" s="6"/>
      <c r="E7" s="107" t="str">
        <f>'Rekapitulace stavby'!K6</f>
        <v>PD - Technická a dopravní  infrastruktura pro 36 RD Ježník III - nádrž B</v>
      </c>
      <c r="F7" s="107"/>
      <c r="G7" s="107"/>
      <c r="H7" s="107"/>
      <c r="L7" s="6"/>
    </row>
    <row r="8" spans="1:31" s="27" customFormat="1" ht="12" customHeight="1">
      <c r="A8" s="22"/>
      <c r="B8" s="23"/>
      <c r="C8" s="22"/>
      <c r="D8" s="15" t="s">
        <v>102</v>
      </c>
      <c r="E8" s="22"/>
      <c r="F8" s="22"/>
      <c r="G8" s="22"/>
      <c r="H8" s="22"/>
      <c r="I8" s="108"/>
      <c r="J8" s="22"/>
      <c r="K8" s="22"/>
      <c r="L8" s="39"/>
      <c r="S8" s="22"/>
      <c r="T8" s="22"/>
      <c r="U8" s="22"/>
      <c r="V8" s="22"/>
      <c r="W8" s="22"/>
      <c r="X8" s="22"/>
      <c r="Y8" s="22"/>
      <c r="Z8" s="22"/>
      <c r="AA8" s="22"/>
      <c r="AB8" s="22"/>
      <c r="AC8" s="22"/>
      <c r="AD8" s="22"/>
      <c r="AE8" s="22"/>
    </row>
    <row r="9" spans="1:31" ht="16.5" customHeight="1">
      <c r="A9" s="22"/>
      <c r="B9" s="23"/>
      <c r="C9" s="22"/>
      <c r="D9" s="22"/>
      <c r="E9" s="53" t="s">
        <v>103</v>
      </c>
      <c r="F9" s="53"/>
      <c r="G9" s="53"/>
      <c r="H9" s="53"/>
      <c r="I9" s="108"/>
      <c r="J9" s="22"/>
      <c r="K9" s="22"/>
      <c r="L9" s="39"/>
      <c r="S9" s="22"/>
      <c r="T9" s="22"/>
      <c r="U9" s="22"/>
      <c r="V9" s="22"/>
      <c r="W9" s="22"/>
      <c r="X9" s="22"/>
      <c r="Y9" s="22"/>
      <c r="Z9" s="22"/>
      <c r="AA9" s="22"/>
      <c r="AB9" s="22"/>
      <c r="AC9" s="22"/>
      <c r="AD9" s="22"/>
      <c r="AE9" s="22"/>
    </row>
    <row r="10" spans="1:31" ht="12.8">
      <c r="A10" s="22"/>
      <c r="B10" s="23"/>
      <c r="C10" s="22"/>
      <c r="D10" s="22"/>
      <c r="E10" s="22"/>
      <c r="F10" s="22"/>
      <c r="G10" s="22"/>
      <c r="H10" s="22"/>
      <c r="I10" s="108"/>
      <c r="J10" s="22"/>
      <c r="K10" s="22"/>
      <c r="L10" s="39"/>
      <c r="S10" s="22"/>
      <c r="T10" s="22"/>
      <c r="U10" s="22"/>
      <c r="V10" s="22"/>
      <c r="W10" s="22"/>
      <c r="X10" s="22"/>
      <c r="Y10" s="22"/>
      <c r="Z10" s="22"/>
      <c r="AA10" s="22"/>
      <c r="AB10" s="22"/>
      <c r="AC10" s="22"/>
      <c r="AD10" s="22"/>
      <c r="AE10" s="22"/>
    </row>
    <row r="11" spans="1:31" ht="12" customHeight="1">
      <c r="A11" s="22"/>
      <c r="B11" s="23"/>
      <c r="C11" s="22"/>
      <c r="D11" s="15" t="s">
        <v>17</v>
      </c>
      <c r="E11" s="22"/>
      <c r="F11" s="16"/>
      <c r="G11" s="22"/>
      <c r="H11" s="22"/>
      <c r="I11" s="109" t="s">
        <v>18</v>
      </c>
      <c r="J11" s="16"/>
      <c r="K11" s="22"/>
      <c r="L11" s="39"/>
      <c r="M11" s="27"/>
      <c r="N11" s="27"/>
      <c r="O11" s="27"/>
      <c r="P11" s="27"/>
      <c r="Q11" s="27"/>
      <c r="R11" s="27"/>
      <c r="S11" s="22"/>
      <c r="T11" s="22"/>
      <c r="U11" s="22"/>
      <c r="V11" s="22"/>
      <c r="W11" s="22"/>
      <c r="X11" s="22"/>
      <c r="Y11" s="22"/>
      <c r="Z11" s="22"/>
      <c r="AA11" s="22"/>
      <c r="AB11" s="22"/>
      <c r="AC11" s="22"/>
      <c r="AD11" s="22"/>
      <c r="AE11" s="22"/>
    </row>
    <row r="12" spans="1:31" ht="12" customHeight="1">
      <c r="A12" s="22"/>
      <c r="B12" s="23"/>
      <c r="C12" s="22"/>
      <c r="D12" s="15" t="s">
        <v>19</v>
      </c>
      <c r="E12" s="22"/>
      <c r="F12" s="16" t="s">
        <v>20</v>
      </c>
      <c r="G12" s="22"/>
      <c r="H12" s="22"/>
      <c r="I12" s="109" t="s">
        <v>21</v>
      </c>
      <c r="J12" s="110" t="str">
        <f>'Rekapitulace stavby'!AN8</f>
        <v>24. 4. 2020</v>
      </c>
      <c r="K12" s="22"/>
      <c r="L12" s="39"/>
      <c r="M12" s="27"/>
      <c r="N12" s="27"/>
      <c r="O12" s="27"/>
      <c r="P12" s="27"/>
      <c r="Q12" s="27"/>
      <c r="R12" s="27"/>
      <c r="S12" s="22"/>
      <c r="T12" s="22"/>
      <c r="U12" s="22"/>
      <c r="V12" s="22"/>
      <c r="W12" s="22"/>
      <c r="X12" s="22"/>
      <c r="Y12" s="22"/>
      <c r="Z12" s="22"/>
      <c r="AA12" s="22"/>
      <c r="AB12" s="22"/>
      <c r="AC12" s="22"/>
      <c r="AD12" s="22"/>
      <c r="AE12" s="22"/>
    </row>
    <row r="13" spans="1:31" ht="10.8" customHeight="1">
      <c r="A13" s="22"/>
      <c r="B13" s="23"/>
      <c r="C13" s="22"/>
      <c r="D13" s="22"/>
      <c r="E13" s="22"/>
      <c r="F13" s="22"/>
      <c r="G13" s="22"/>
      <c r="H13" s="22"/>
      <c r="I13" s="108"/>
      <c r="J13" s="22"/>
      <c r="K13" s="22"/>
      <c r="L13" s="39"/>
      <c r="M13" s="27"/>
      <c r="N13" s="27"/>
      <c r="O13" s="27"/>
      <c r="P13" s="27"/>
      <c r="Q13" s="27"/>
      <c r="R13" s="27"/>
      <c r="S13" s="22"/>
      <c r="T13" s="22"/>
      <c r="U13" s="22"/>
      <c r="V13" s="22"/>
      <c r="W13" s="22"/>
      <c r="X13" s="22"/>
      <c r="Y13" s="22"/>
      <c r="Z13" s="22"/>
      <c r="AA13" s="22"/>
      <c r="AB13" s="22"/>
      <c r="AC13" s="22"/>
      <c r="AD13" s="22"/>
      <c r="AE13" s="22"/>
    </row>
    <row r="14" spans="1:31" ht="12" customHeight="1">
      <c r="A14" s="22"/>
      <c r="B14" s="23"/>
      <c r="C14" s="22"/>
      <c r="D14" s="15" t="s">
        <v>23</v>
      </c>
      <c r="E14" s="22"/>
      <c r="F14" s="22"/>
      <c r="G14" s="22"/>
      <c r="H14" s="22"/>
      <c r="I14" s="109" t="s">
        <v>24</v>
      </c>
      <c r="J14" s="16"/>
      <c r="K14" s="22"/>
      <c r="L14" s="39"/>
      <c r="S14" s="22"/>
      <c r="T14" s="22"/>
      <c r="U14" s="22"/>
      <c r="V14" s="22"/>
      <c r="W14" s="22"/>
      <c r="X14" s="22"/>
      <c r="Y14" s="22"/>
      <c r="Z14" s="22"/>
      <c r="AA14" s="22"/>
      <c r="AB14" s="22"/>
      <c r="AC14" s="22"/>
      <c r="AD14" s="22"/>
      <c r="AE14" s="22"/>
    </row>
    <row r="15" spans="1:31" ht="18" customHeight="1">
      <c r="A15" s="22"/>
      <c r="B15" s="23"/>
      <c r="C15" s="22"/>
      <c r="D15" s="22"/>
      <c r="E15" s="16" t="s">
        <v>25</v>
      </c>
      <c r="F15" s="22"/>
      <c r="G15" s="22"/>
      <c r="H15" s="22"/>
      <c r="I15" s="109" t="s">
        <v>26</v>
      </c>
      <c r="J15" s="16"/>
      <c r="K15" s="22"/>
      <c r="L15" s="39"/>
      <c r="S15" s="22"/>
      <c r="T15" s="22"/>
      <c r="U15" s="22"/>
      <c r="V15" s="22"/>
      <c r="W15" s="22"/>
      <c r="X15" s="22"/>
      <c r="Y15" s="22"/>
      <c r="Z15" s="22"/>
      <c r="AA15" s="22"/>
      <c r="AB15" s="22"/>
      <c r="AC15" s="22"/>
      <c r="AD15" s="22"/>
      <c r="AE15" s="22"/>
    </row>
    <row r="16" spans="1:31" ht="6.95" customHeight="1">
      <c r="A16" s="22"/>
      <c r="B16" s="23"/>
      <c r="C16" s="22"/>
      <c r="D16" s="22"/>
      <c r="E16" s="22"/>
      <c r="F16" s="22"/>
      <c r="G16" s="22"/>
      <c r="H16" s="22"/>
      <c r="I16" s="108"/>
      <c r="J16" s="22"/>
      <c r="K16" s="22"/>
      <c r="L16" s="39"/>
      <c r="S16" s="22"/>
      <c r="T16" s="22"/>
      <c r="U16" s="22"/>
      <c r="V16" s="22"/>
      <c r="W16" s="22"/>
      <c r="X16" s="22"/>
      <c r="Y16" s="22"/>
      <c r="Z16" s="22"/>
      <c r="AA16" s="22"/>
      <c r="AB16" s="22"/>
      <c r="AC16" s="22"/>
      <c r="AD16" s="22"/>
      <c r="AE16" s="22"/>
    </row>
    <row r="17" spans="1:31" ht="12" customHeight="1">
      <c r="A17" s="22"/>
      <c r="B17" s="23"/>
      <c r="C17" s="22"/>
      <c r="D17" s="15" t="s">
        <v>27</v>
      </c>
      <c r="E17" s="22"/>
      <c r="F17" s="22"/>
      <c r="G17" s="22"/>
      <c r="H17" s="22"/>
      <c r="I17" s="109" t="s">
        <v>24</v>
      </c>
      <c r="J17" s="17" t="str">
        <f>'Rekapitulace stavby'!AN13</f>
        <v>Vyplň údaj</v>
      </c>
      <c r="K17" s="22"/>
      <c r="L17" s="39"/>
      <c r="S17" s="22"/>
      <c r="T17" s="22"/>
      <c r="U17" s="22"/>
      <c r="V17" s="22"/>
      <c r="W17" s="22"/>
      <c r="X17" s="22"/>
      <c r="Y17" s="22"/>
      <c r="Z17" s="22"/>
      <c r="AA17" s="22"/>
      <c r="AB17" s="22"/>
      <c r="AC17" s="22"/>
      <c r="AD17" s="22"/>
      <c r="AE17" s="22"/>
    </row>
    <row r="18" spans="1:31" ht="18" customHeight="1">
      <c r="A18" s="22"/>
      <c r="B18" s="23"/>
      <c r="C18" s="22"/>
      <c r="D18" s="22"/>
      <c r="E18" s="111" t="str">
        <f>'Rekapitulace stavby'!E14</f>
        <v>Vyplň údaj</v>
      </c>
      <c r="F18" s="111"/>
      <c r="G18" s="111"/>
      <c r="H18" s="111"/>
      <c r="I18" s="109" t="s">
        <v>26</v>
      </c>
      <c r="J18" s="17" t="str">
        <f>'Rekapitulace stavby'!AN14</f>
        <v>Vyplň údaj</v>
      </c>
      <c r="K18" s="22"/>
      <c r="L18" s="39"/>
      <c r="S18" s="22"/>
      <c r="T18" s="22"/>
      <c r="U18" s="22"/>
      <c r="V18" s="22"/>
      <c r="W18" s="22"/>
      <c r="X18" s="22"/>
      <c r="Y18" s="22"/>
      <c r="Z18" s="22"/>
      <c r="AA18" s="22"/>
      <c r="AB18" s="22"/>
      <c r="AC18" s="22"/>
      <c r="AD18" s="22"/>
      <c r="AE18" s="22"/>
    </row>
    <row r="19" spans="1:31" ht="6.95" customHeight="1">
      <c r="A19" s="22"/>
      <c r="B19" s="23"/>
      <c r="C19" s="22"/>
      <c r="D19" s="22"/>
      <c r="E19" s="22"/>
      <c r="F19" s="22"/>
      <c r="G19" s="22"/>
      <c r="H19" s="22"/>
      <c r="I19" s="108"/>
      <c r="J19" s="22"/>
      <c r="K19" s="22"/>
      <c r="L19" s="39"/>
      <c r="S19" s="22"/>
      <c r="T19" s="22"/>
      <c r="U19" s="22"/>
      <c r="V19" s="22"/>
      <c r="W19" s="22"/>
      <c r="X19" s="22"/>
      <c r="Y19" s="22"/>
      <c r="Z19" s="22"/>
      <c r="AA19" s="22"/>
      <c r="AB19" s="22"/>
      <c r="AC19" s="22"/>
      <c r="AD19" s="22"/>
      <c r="AE19" s="22"/>
    </row>
    <row r="20" spans="1:31" ht="12" customHeight="1">
      <c r="A20" s="22"/>
      <c r="B20" s="23"/>
      <c r="C20" s="22"/>
      <c r="D20" s="15" t="s">
        <v>29</v>
      </c>
      <c r="E20" s="22"/>
      <c r="F20" s="22"/>
      <c r="G20" s="22"/>
      <c r="H20" s="22"/>
      <c r="I20" s="109" t="s">
        <v>24</v>
      </c>
      <c r="J20" s="16"/>
      <c r="K20" s="22"/>
      <c r="L20" s="39"/>
      <c r="S20" s="22"/>
      <c r="T20" s="22"/>
      <c r="U20" s="22"/>
      <c r="V20" s="22"/>
      <c r="W20" s="22"/>
      <c r="X20" s="22"/>
      <c r="Y20" s="22"/>
      <c r="Z20" s="22"/>
      <c r="AA20" s="22"/>
      <c r="AB20" s="22"/>
      <c r="AC20" s="22"/>
      <c r="AD20" s="22"/>
      <c r="AE20" s="22"/>
    </row>
    <row r="21" spans="1:31" ht="18" customHeight="1">
      <c r="A21" s="22"/>
      <c r="B21" s="23"/>
      <c r="C21" s="22"/>
      <c r="D21" s="22"/>
      <c r="E21" s="16" t="s">
        <v>30</v>
      </c>
      <c r="F21" s="22"/>
      <c r="G21" s="22"/>
      <c r="H21" s="22"/>
      <c r="I21" s="109" t="s">
        <v>26</v>
      </c>
      <c r="J21" s="16"/>
      <c r="K21" s="22"/>
      <c r="L21" s="39"/>
      <c r="S21" s="22"/>
      <c r="T21" s="22"/>
      <c r="U21" s="22"/>
      <c r="V21" s="22"/>
      <c r="W21" s="22"/>
      <c r="X21" s="22"/>
      <c r="Y21" s="22"/>
      <c r="Z21" s="22"/>
      <c r="AA21" s="22"/>
      <c r="AB21" s="22"/>
      <c r="AC21" s="22"/>
      <c r="AD21" s="22"/>
      <c r="AE21" s="22"/>
    </row>
    <row r="22" spans="1:31" ht="6.95" customHeight="1">
      <c r="A22" s="22"/>
      <c r="B22" s="23"/>
      <c r="C22" s="22"/>
      <c r="D22" s="22"/>
      <c r="E22" s="22"/>
      <c r="F22" s="22"/>
      <c r="G22" s="22"/>
      <c r="H22" s="22"/>
      <c r="I22" s="108"/>
      <c r="J22" s="22"/>
      <c r="K22" s="22"/>
      <c r="L22" s="39"/>
      <c r="S22" s="22"/>
      <c r="T22" s="22"/>
      <c r="U22" s="22"/>
      <c r="V22" s="22"/>
      <c r="W22" s="22"/>
      <c r="X22" s="22"/>
      <c r="Y22" s="22"/>
      <c r="Z22" s="22"/>
      <c r="AA22" s="22"/>
      <c r="AB22" s="22"/>
      <c r="AC22" s="22"/>
      <c r="AD22" s="22"/>
      <c r="AE22" s="22"/>
    </row>
    <row r="23" spans="1:31" ht="12" customHeight="1">
      <c r="A23" s="22"/>
      <c r="B23" s="23"/>
      <c r="C23" s="22"/>
      <c r="D23" s="15" t="s">
        <v>32</v>
      </c>
      <c r="E23" s="22"/>
      <c r="F23" s="22"/>
      <c r="G23" s="22"/>
      <c r="H23" s="22"/>
      <c r="I23" s="109" t="s">
        <v>24</v>
      </c>
      <c r="J23" s="16"/>
      <c r="K23" s="22"/>
      <c r="L23" s="39"/>
      <c r="S23" s="22"/>
      <c r="T23" s="22"/>
      <c r="U23" s="22"/>
      <c r="V23" s="22"/>
      <c r="W23" s="22"/>
      <c r="X23" s="22"/>
      <c r="Y23" s="22"/>
      <c r="Z23" s="22"/>
      <c r="AA23" s="22"/>
      <c r="AB23" s="22"/>
      <c r="AC23" s="22"/>
      <c r="AD23" s="22"/>
      <c r="AE23" s="22"/>
    </row>
    <row r="24" spans="1:31" ht="18" customHeight="1">
      <c r="A24" s="22"/>
      <c r="B24" s="23"/>
      <c r="C24" s="22"/>
      <c r="D24" s="22"/>
      <c r="E24" s="16" t="s">
        <v>33</v>
      </c>
      <c r="F24" s="22"/>
      <c r="G24" s="22"/>
      <c r="H24" s="22"/>
      <c r="I24" s="109" t="s">
        <v>26</v>
      </c>
      <c r="J24" s="16"/>
      <c r="K24" s="22"/>
      <c r="L24" s="39"/>
      <c r="S24" s="22"/>
      <c r="T24" s="22"/>
      <c r="U24" s="22"/>
      <c r="V24" s="22"/>
      <c r="W24" s="22"/>
      <c r="X24" s="22"/>
      <c r="Y24" s="22"/>
      <c r="Z24" s="22"/>
      <c r="AA24" s="22"/>
      <c r="AB24" s="22"/>
      <c r="AC24" s="22"/>
      <c r="AD24" s="22"/>
      <c r="AE24" s="22"/>
    </row>
    <row r="25" spans="1:31" ht="6.95" customHeight="1">
      <c r="A25" s="22"/>
      <c r="B25" s="23"/>
      <c r="C25" s="22"/>
      <c r="D25" s="22"/>
      <c r="E25" s="22"/>
      <c r="F25" s="22"/>
      <c r="G25" s="22"/>
      <c r="H25" s="22"/>
      <c r="I25" s="108"/>
      <c r="J25" s="22"/>
      <c r="K25" s="22"/>
      <c r="L25" s="39"/>
      <c r="S25" s="22"/>
      <c r="T25" s="22"/>
      <c r="U25" s="22"/>
      <c r="V25" s="22"/>
      <c r="W25" s="22"/>
      <c r="X25" s="22"/>
      <c r="Y25" s="22"/>
      <c r="Z25" s="22"/>
      <c r="AA25" s="22"/>
      <c r="AB25" s="22"/>
      <c r="AC25" s="22"/>
      <c r="AD25" s="22"/>
      <c r="AE25" s="22"/>
    </row>
    <row r="26" spans="1:31" ht="12" customHeight="1">
      <c r="A26" s="22"/>
      <c r="B26" s="23"/>
      <c r="C26" s="22"/>
      <c r="D26" s="15" t="s">
        <v>34</v>
      </c>
      <c r="E26" s="22"/>
      <c r="F26" s="22"/>
      <c r="G26" s="22"/>
      <c r="H26" s="22"/>
      <c r="I26" s="108"/>
      <c r="J26" s="22"/>
      <c r="K26" s="22"/>
      <c r="L26" s="39"/>
      <c r="S26" s="22"/>
      <c r="T26" s="22"/>
      <c r="U26" s="22"/>
      <c r="V26" s="22"/>
      <c r="W26" s="22"/>
      <c r="X26" s="22"/>
      <c r="Y26" s="22"/>
      <c r="Z26" s="22"/>
      <c r="AA26" s="22"/>
      <c r="AB26" s="22"/>
      <c r="AC26" s="22"/>
      <c r="AD26" s="22"/>
      <c r="AE26" s="22"/>
    </row>
    <row r="27" spans="1:31" s="116" customFormat="1" ht="16.5" customHeight="1">
      <c r="A27" s="112"/>
      <c r="B27" s="113"/>
      <c r="C27" s="112"/>
      <c r="D27" s="112"/>
      <c r="E27" s="20"/>
      <c r="F27" s="20"/>
      <c r="G27" s="20"/>
      <c r="H27" s="20"/>
      <c r="I27" s="114"/>
      <c r="J27" s="112"/>
      <c r="K27" s="112"/>
      <c r="L27" s="115"/>
      <c r="S27" s="112"/>
      <c r="T27" s="112"/>
      <c r="U27" s="112"/>
      <c r="V27" s="112"/>
      <c r="W27" s="112"/>
      <c r="X27" s="112"/>
      <c r="Y27" s="112"/>
      <c r="Z27" s="112"/>
      <c r="AA27" s="112"/>
      <c r="AB27" s="112"/>
      <c r="AC27" s="112"/>
      <c r="AD27" s="112"/>
      <c r="AE27" s="112"/>
    </row>
    <row r="28" spans="1:31" s="27" customFormat="1" ht="6.95" customHeight="1">
      <c r="A28" s="22"/>
      <c r="B28" s="23"/>
      <c r="C28" s="22"/>
      <c r="D28" s="22"/>
      <c r="E28" s="22"/>
      <c r="F28" s="22"/>
      <c r="G28" s="22"/>
      <c r="H28" s="22"/>
      <c r="I28" s="108"/>
      <c r="J28" s="22"/>
      <c r="K28" s="22"/>
      <c r="L28" s="39"/>
      <c r="S28" s="22"/>
      <c r="T28" s="22"/>
      <c r="U28" s="22"/>
      <c r="V28" s="22"/>
      <c r="W28" s="22"/>
      <c r="X28" s="22"/>
      <c r="Y28" s="22"/>
      <c r="Z28" s="22"/>
      <c r="AA28" s="22"/>
      <c r="AB28" s="22"/>
      <c r="AC28" s="22"/>
      <c r="AD28" s="22"/>
      <c r="AE28" s="22"/>
    </row>
    <row r="29" spans="1:31" ht="6.95" customHeight="1">
      <c r="A29" s="22"/>
      <c r="B29" s="23"/>
      <c r="C29" s="22"/>
      <c r="D29" s="72"/>
      <c r="E29" s="72"/>
      <c r="F29" s="72"/>
      <c r="G29" s="72"/>
      <c r="H29" s="72"/>
      <c r="I29" s="117"/>
      <c r="J29" s="72"/>
      <c r="K29" s="72"/>
      <c r="L29" s="39"/>
      <c r="S29" s="22"/>
      <c r="T29" s="22"/>
      <c r="U29" s="22"/>
      <c r="V29" s="22"/>
      <c r="W29" s="22"/>
      <c r="X29" s="22"/>
      <c r="Y29" s="22"/>
      <c r="Z29" s="22"/>
      <c r="AA29" s="22"/>
      <c r="AB29" s="22"/>
      <c r="AC29" s="22"/>
      <c r="AD29" s="22"/>
      <c r="AE29" s="22"/>
    </row>
    <row r="30" spans="1:31" ht="25.5" customHeight="1">
      <c r="A30" s="22"/>
      <c r="B30" s="23"/>
      <c r="C30" s="22"/>
      <c r="D30" s="118" t="s">
        <v>35</v>
      </c>
      <c r="E30" s="22"/>
      <c r="F30" s="22"/>
      <c r="G30" s="22"/>
      <c r="H30" s="22"/>
      <c r="I30" s="108"/>
      <c r="J30" s="119">
        <f>ROUND(J118,2)</f>
        <v>0</v>
      </c>
      <c r="K30" s="22"/>
      <c r="L30" s="39"/>
      <c r="S30" s="22"/>
      <c r="T30" s="22"/>
      <c r="U30" s="22"/>
      <c r="V30" s="22"/>
      <c r="W30" s="22"/>
      <c r="X30" s="22"/>
      <c r="Y30" s="22"/>
      <c r="Z30" s="22"/>
      <c r="AA30" s="22"/>
      <c r="AB30" s="22"/>
      <c r="AC30" s="22"/>
      <c r="AD30" s="22"/>
      <c r="AE30" s="22"/>
    </row>
    <row r="31" spans="1:31" ht="6.95" customHeight="1">
      <c r="A31" s="22"/>
      <c r="B31" s="23"/>
      <c r="C31" s="22"/>
      <c r="D31" s="72"/>
      <c r="E31" s="72"/>
      <c r="F31" s="72"/>
      <c r="G31" s="72"/>
      <c r="H31" s="72"/>
      <c r="I31" s="117"/>
      <c r="J31" s="72"/>
      <c r="K31" s="72"/>
      <c r="L31" s="39"/>
      <c r="S31" s="22"/>
      <c r="T31" s="22"/>
      <c r="U31" s="22"/>
      <c r="V31" s="22"/>
      <c r="W31" s="22"/>
      <c r="X31" s="22"/>
      <c r="Y31" s="22"/>
      <c r="Z31" s="22"/>
      <c r="AA31" s="22"/>
      <c r="AB31" s="22"/>
      <c r="AC31" s="22"/>
      <c r="AD31" s="22"/>
      <c r="AE31" s="22"/>
    </row>
    <row r="32" spans="1:31" ht="14.4" customHeight="1">
      <c r="A32" s="22"/>
      <c r="B32" s="23"/>
      <c r="C32" s="22"/>
      <c r="D32" s="22"/>
      <c r="E32" s="22"/>
      <c r="F32" s="120" t="s">
        <v>37</v>
      </c>
      <c r="G32" s="22"/>
      <c r="H32" s="22"/>
      <c r="I32" s="121" t="s">
        <v>36</v>
      </c>
      <c r="J32" s="120" t="s">
        <v>38</v>
      </c>
      <c r="K32" s="22"/>
      <c r="L32" s="39"/>
      <c r="S32" s="22"/>
      <c r="T32" s="22"/>
      <c r="U32" s="22"/>
      <c r="V32" s="22"/>
      <c r="W32" s="22"/>
      <c r="X32" s="22"/>
      <c r="Y32" s="22"/>
      <c r="Z32" s="22"/>
      <c r="AA32" s="22"/>
      <c r="AB32" s="22"/>
      <c r="AC32" s="22"/>
      <c r="AD32" s="22"/>
      <c r="AE32" s="22"/>
    </row>
    <row r="33" spans="1:31" ht="14.4" customHeight="1">
      <c r="A33" s="22"/>
      <c r="B33" s="23"/>
      <c r="C33" s="22"/>
      <c r="D33" s="122" t="s">
        <v>39</v>
      </c>
      <c r="E33" s="15" t="s">
        <v>40</v>
      </c>
      <c r="F33" s="123">
        <f>ROUND((SUM(BE118:BE168)),2)</f>
        <v>0</v>
      </c>
      <c r="G33" s="22"/>
      <c r="H33" s="22"/>
      <c r="I33" s="124">
        <v>0.21</v>
      </c>
      <c r="J33" s="123">
        <f>ROUND(((SUM(BE118:BE168))*I33),2)</f>
        <v>0</v>
      </c>
      <c r="K33" s="22"/>
      <c r="L33" s="39"/>
      <c r="S33" s="22"/>
      <c r="T33" s="22"/>
      <c r="U33" s="22"/>
      <c r="V33" s="22"/>
      <c r="W33" s="22"/>
      <c r="X33" s="22"/>
      <c r="Y33" s="22"/>
      <c r="Z33" s="22"/>
      <c r="AA33" s="22"/>
      <c r="AB33" s="22"/>
      <c r="AC33" s="22"/>
      <c r="AD33" s="22"/>
      <c r="AE33" s="22"/>
    </row>
    <row r="34" spans="1:31" ht="14.4" customHeight="1">
      <c r="A34" s="22"/>
      <c r="B34" s="23"/>
      <c r="C34" s="22"/>
      <c r="D34" s="22"/>
      <c r="E34" s="15" t="s">
        <v>41</v>
      </c>
      <c r="F34" s="123">
        <f>ROUND((SUM(BF118:BF168)),2)</f>
        <v>0</v>
      </c>
      <c r="G34" s="22"/>
      <c r="H34" s="22"/>
      <c r="I34" s="124">
        <v>0.15</v>
      </c>
      <c r="J34" s="123">
        <f>ROUND(((SUM(BF118:BF168))*I34),2)</f>
        <v>0</v>
      </c>
      <c r="K34" s="22"/>
      <c r="L34" s="39"/>
      <c r="S34" s="22"/>
      <c r="T34" s="22"/>
      <c r="U34" s="22"/>
      <c r="V34" s="22"/>
      <c r="W34" s="22"/>
      <c r="X34" s="22"/>
      <c r="Y34" s="22"/>
      <c r="Z34" s="22"/>
      <c r="AA34" s="22"/>
      <c r="AB34" s="22"/>
      <c r="AC34" s="22"/>
      <c r="AD34" s="22"/>
      <c r="AE34" s="22"/>
    </row>
    <row r="35" spans="1:31" ht="14.4" customHeight="1" hidden="1">
      <c r="A35" s="22"/>
      <c r="B35" s="23"/>
      <c r="C35" s="22"/>
      <c r="D35" s="22"/>
      <c r="E35" s="15" t="s">
        <v>42</v>
      </c>
      <c r="F35" s="123">
        <f>ROUND((SUM(BG118:BG168)),2)</f>
        <v>0</v>
      </c>
      <c r="G35" s="22"/>
      <c r="H35" s="22"/>
      <c r="I35" s="124">
        <v>0.21</v>
      </c>
      <c r="J35" s="123">
        <f>0</f>
        <v>0</v>
      </c>
      <c r="K35" s="22"/>
      <c r="L35" s="39"/>
      <c r="S35" s="22"/>
      <c r="T35" s="22"/>
      <c r="U35" s="22"/>
      <c r="V35" s="22"/>
      <c r="W35" s="22"/>
      <c r="X35" s="22"/>
      <c r="Y35" s="22"/>
      <c r="Z35" s="22"/>
      <c r="AA35" s="22"/>
      <c r="AB35" s="22"/>
      <c r="AC35" s="22"/>
      <c r="AD35" s="22"/>
      <c r="AE35" s="22"/>
    </row>
    <row r="36" spans="1:31" ht="14.4" customHeight="1" hidden="1">
      <c r="A36" s="22"/>
      <c r="B36" s="23"/>
      <c r="C36" s="22"/>
      <c r="D36" s="22"/>
      <c r="E36" s="15" t="s">
        <v>43</v>
      </c>
      <c r="F36" s="123">
        <f>ROUND((SUM(BH118:BH168)),2)</f>
        <v>0</v>
      </c>
      <c r="G36" s="22"/>
      <c r="H36" s="22"/>
      <c r="I36" s="124">
        <v>0.15</v>
      </c>
      <c r="J36" s="123">
        <f>0</f>
        <v>0</v>
      </c>
      <c r="K36" s="22"/>
      <c r="L36" s="39"/>
      <c r="S36" s="22"/>
      <c r="T36" s="22"/>
      <c r="U36" s="22"/>
      <c r="V36" s="22"/>
      <c r="W36" s="22"/>
      <c r="X36" s="22"/>
      <c r="Y36" s="22"/>
      <c r="Z36" s="22"/>
      <c r="AA36" s="22"/>
      <c r="AB36" s="22"/>
      <c r="AC36" s="22"/>
      <c r="AD36" s="22"/>
      <c r="AE36" s="22"/>
    </row>
    <row r="37" spans="1:31" ht="14.4" customHeight="1" hidden="1">
      <c r="A37" s="22"/>
      <c r="B37" s="23"/>
      <c r="C37" s="22"/>
      <c r="D37" s="22"/>
      <c r="E37" s="15" t="s">
        <v>44</v>
      </c>
      <c r="F37" s="123">
        <f>ROUND((SUM(BI118:BI168)),2)</f>
        <v>0</v>
      </c>
      <c r="G37" s="22"/>
      <c r="H37" s="22"/>
      <c r="I37" s="124">
        <v>0</v>
      </c>
      <c r="J37" s="123">
        <f>0</f>
        <v>0</v>
      </c>
      <c r="K37" s="22"/>
      <c r="L37" s="39"/>
      <c r="S37" s="22"/>
      <c r="T37" s="22"/>
      <c r="U37" s="22"/>
      <c r="V37" s="22"/>
      <c r="W37" s="22"/>
      <c r="X37" s="22"/>
      <c r="Y37" s="22"/>
      <c r="Z37" s="22"/>
      <c r="AA37" s="22"/>
      <c r="AB37" s="22"/>
      <c r="AC37" s="22"/>
      <c r="AD37" s="22"/>
      <c r="AE37" s="22"/>
    </row>
    <row r="38" spans="1:31" ht="6.95" customHeight="1">
      <c r="A38" s="22"/>
      <c r="B38" s="23"/>
      <c r="C38" s="22"/>
      <c r="D38" s="22"/>
      <c r="E38" s="22"/>
      <c r="F38" s="22"/>
      <c r="G38" s="22"/>
      <c r="H38" s="22"/>
      <c r="I38" s="108"/>
      <c r="J38" s="22"/>
      <c r="K38" s="22"/>
      <c r="L38" s="39"/>
      <c r="S38" s="22"/>
      <c r="T38" s="22"/>
      <c r="U38" s="22"/>
      <c r="V38" s="22"/>
      <c r="W38" s="22"/>
      <c r="X38" s="22"/>
      <c r="Y38" s="22"/>
      <c r="Z38" s="22"/>
      <c r="AA38" s="22"/>
      <c r="AB38" s="22"/>
      <c r="AC38" s="22"/>
      <c r="AD38" s="22"/>
      <c r="AE38" s="22"/>
    </row>
    <row r="39" spans="1:31" ht="25.5" customHeight="1">
      <c r="A39" s="22"/>
      <c r="B39" s="23"/>
      <c r="C39" s="125"/>
      <c r="D39" s="126" t="s">
        <v>45</v>
      </c>
      <c r="E39" s="63"/>
      <c r="F39" s="63"/>
      <c r="G39" s="127" t="s">
        <v>46</v>
      </c>
      <c r="H39" s="128" t="s">
        <v>47</v>
      </c>
      <c r="I39" s="129"/>
      <c r="J39" s="130">
        <f>SUM(J30:J37)</f>
        <v>0</v>
      </c>
      <c r="K39" s="131"/>
      <c r="L39" s="39"/>
      <c r="S39" s="22"/>
      <c r="T39" s="22"/>
      <c r="U39" s="22"/>
      <c r="V39" s="22"/>
      <c r="W39" s="22"/>
      <c r="X39" s="22"/>
      <c r="Y39" s="22"/>
      <c r="Z39" s="22"/>
      <c r="AA39" s="22"/>
      <c r="AB39" s="22"/>
      <c r="AC39" s="22"/>
      <c r="AD39" s="22"/>
      <c r="AE39" s="22"/>
    </row>
    <row r="40" spans="1:31" ht="14.4" customHeight="1">
      <c r="A40" s="22"/>
      <c r="B40" s="23"/>
      <c r="C40" s="22"/>
      <c r="D40" s="22"/>
      <c r="E40" s="22"/>
      <c r="F40" s="22"/>
      <c r="G40" s="22"/>
      <c r="H40" s="22"/>
      <c r="I40" s="108"/>
      <c r="J40" s="22"/>
      <c r="K40" s="22"/>
      <c r="L40" s="39"/>
      <c r="S40" s="22"/>
      <c r="T40" s="22"/>
      <c r="U40" s="22"/>
      <c r="V40" s="22"/>
      <c r="W40" s="22"/>
      <c r="X40" s="22"/>
      <c r="Y40" s="22"/>
      <c r="Z40" s="22"/>
      <c r="AA40" s="22"/>
      <c r="AB40" s="22"/>
      <c r="AC40" s="22"/>
      <c r="AD40" s="22"/>
      <c r="AE40" s="22"/>
    </row>
    <row r="41" spans="2:12" ht="14.4" customHeight="1">
      <c r="B41" s="6"/>
      <c r="L41" s="6"/>
    </row>
    <row r="42" spans="2:12" ht="14.4" customHeight="1">
      <c r="B42" s="6"/>
      <c r="L42" s="6"/>
    </row>
    <row r="43" spans="2:12" ht="14.4" customHeight="1">
      <c r="B43" s="6"/>
      <c r="L43" s="6"/>
    </row>
    <row r="44" spans="2:12" ht="14.4" customHeight="1">
      <c r="B44" s="6"/>
      <c r="L44" s="6"/>
    </row>
    <row r="45" spans="2:12" ht="14.4" customHeight="1">
      <c r="B45" s="6"/>
      <c r="L45" s="6"/>
    </row>
    <row r="46" spans="2:12" ht="14.4" customHeight="1">
      <c r="B46" s="6"/>
      <c r="L46" s="6"/>
    </row>
    <row r="47" spans="2:12" ht="14.4" customHeight="1">
      <c r="B47" s="6"/>
      <c r="L47" s="6"/>
    </row>
    <row r="48" spans="2:12" ht="14.4" customHeight="1">
      <c r="B48" s="6"/>
      <c r="L48" s="6"/>
    </row>
    <row r="49" spans="2:12" ht="14.4" customHeight="1">
      <c r="B49" s="6"/>
      <c r="L49" s="6"/>
    </row>
    <row r="50" spans="2:12" s="27" customFormat="1" ht="14.4" customHeight="1">
      <c r="B50" s="39"/>
      <c r="D50" s="40" t="s">
        <v>48</v>
      </c>
      <c r="E50" s="41"/>
      <c r="F50" s="41"/>
      <c r="G50" s="40" t="s">
        <v>49</v>
      </c>
      <c r="H50" s="41"/>
      <c r="I50" s="132"/>
      <c r="J50" s="41"/>
      <c r="K50" s="41"/>
      <c r="L50" s="39"/>
    </row>
    <row r="51" spans="2:12" ht="12.8">
      <c r="B51" s="6"/>
      <c r="L51" s="6"/>
    </row>
    <row r="52" spans="2:12" ht="12.8">
      <c r="B52" s="6"/>
      <c r="L52" s="6"/>
    </row>
    <row r="53" spans="2:12" ht="12.8">
      <c r="B53" s="6"/>
      <c r="L53" s="6"/>
    </row>
    <row r="54" spans="2:12" ht="12.8">
      <c r="B54" s="6"/>
      <c r="L54" s="6"/>
    </row>
    <row r="55" spans="2:12" ht="12.8">
      <c r="B55" s="6"/>
      <c r="L55" s="6"/>
    </row>
    <row r="56" spans="2:12" ht="12.8">
      <c r="B56" s="6"/>
      <c r="L56" s="6"/>
    </row>
    <row r="57" spans="2:12" ht="12.8">
      <c r="B57" s="6"/>
      <c r="L57" s="6"/>
    </row>
    <row r="58" spans="2:12" ht="12.8">
      <c r="B58" s="6"/>
      <c r="L58" s="6"/>
    </row>
    <row r="59" spans="2:12" ht="12.8">
      <c r="B59" s="6"/>
      <c r="L59" s="6"/>
    </row>
    <row r="60" spans="2:12" ht="12.8">
      <c r="B60" s="6"/>
      <c r="L60" s="6"/>
    </row>
    <row r="61" spans="1:31" s="27" customFormat="1" ht="12.8">
      <c r="A61" s="22"/>
      <c r="B61" s="23"/>
      <c r="C61" s="22"/>
      <c r="D61" s="42" t="s">
        <v>50</v>
      </c>
      <c r="E61" s="25"/>
      <c r="F61" s="133" t="s">
        <v>51</v>
      </c>
      <c r="G61" s="42" t="s">
        <v>50</v>
      </c>
      <c r="H61" s="25"/>
      <c r="I61" s="134"/>
      <c r="J61" s="135" t="s">
        <v>51</v>
      </c>
      <c r="K61" s="25"/>
      <c r="L61" s="39"/>
      <c r="S61" s="22"/>
      <c r="T61" s="22"/>
      <c r="U61" s="22"/>
      <c r="V61" s="22"/>
      <c r="W61" s="22"/>
      <c r="X61" s="22"/>
      <c r="Y61" s="22"/>
      <c r="Z61" s="22"/>
      <c r="AA61" s="22"/>
      <c r="AB61" s="22"/>
      <c r="AC61" s="22"/>
      <c r="AD61" s="22"/>
      <c r="AE61" s="22"/>
    </row>
    <row r="62" spans="2:12" ht="12.8">
      <c r="B62" s="6"/>
      <c r="L62" s="6"/>
    </row>
    <row r="63" spans="2:12" ht="12.8">
      <c r="B63" s="6"/>
      <c r="L63" s="6"/>
    </row>
    <row r="64" spans="2:12" ht="12.8">
      <c r="B64" s="6"/>
      <c r="L64" s="6"/>
    </row>
    <row r="65" spans="1:31" s="27" customFormat="1" ht="12.8">
      <c r="A65" s="22"/>
      <c r="B65" s="23"/>
      <c r="C65" s="22"/>
      <c r="D65" s="40" t="s">
        <v>52</v>
      </c>
      <c r="E65" s="43"/>
      <c r="F65" s="43"/>
      <c r="G65" s="40" t="s">
        <v>53</v>
      </c>
      <c r="H65" s="43"/>
      <c r="I65" s="136"/>
      <c r="J65" s="43"/>
      <c r="K65" s="43"/>
      <c r="L65" s="39"/>
      <c r="S65" s="22"/>
      <c r="T65" s="22"/>
      <c r="U65" s="22"/>
      <c r="V65" s="22"/>
      <c r="W65" s="22"/>
      <c r="X65" s="22"/>
      <c r="Y65" s="22"/>
      <c r="Z65" s="22"/>
      <c r="AA65" s="22"/>
      <c r="AB65" s="22"/>
      <c r="AC65" s="22"/>
      <c r="AD65" s="22"/>
      <c r="AE65" s="22"/>
    </row>
    <row r="66" spans="2:12" ht="12.8">
      <c r="B66" s="6"/>
      <c r="L66" s="6"/>
    </row>
    <row r="67" spans="2:12" ht="12.8">
      <c r="B67" s="6"/>
      <c r="L67" s="6"/>
    </row>
    <row r="68" spans="2:12" ht="12.8">
      <c r="B68" s="6"/>
      <c r="L68" s="6"/>
    </row>
    <row r="69" spans="2:12" ht="12.8">
      <c r="B69" s="6"/>
      <c r="L69" s="6"/>
    </row>
    <row r="70" spans="2:12" ht="12.8">
      <c r="B70" s="6"/>
      <c r="L70" s="6"/>
    </row>
    <row r="71" spans="2:12" ht="12.8">
      <c r="B71" s="6"/>
      <c r="L71" s="6"/>
    </row>
    <row r="72" spans="2:12" ht="12.8">
      <c r="B72" s="6"/>
      <c r="L72" s="6"/>
    </row>
    <row r="73" spans="2:12" ht="12.8">
      <c r="B73" s="6"/>
      <c r="L73" s="6"/>
    </row>
    <row r="74" spans="2:12" ht="12.8">
      <c r="B74" s="6"/>
      <c r="L74" s="6"/>
    </row>
    <row r="75" spans="2:12" ht="12.8">
      <c r="B75" s="6"/>
      <c r="L75" s="6"/>
    </row>
    <row r="76" spans="1:31" s="27" customFormat="1" ht="12.8">
      <c r="A76" s="22"/>
      <c r="B76" s="23"/>
      <c r="C76" s="22"/>
      <c r="D76" s="42" t="s">
        <v>50</v>
      </c>
      <c r="E76" s="25"/>
      <c r="F76" s="133" t="s">
        <v>51</v>
      </c>
      <c r="G76" s="42" t="s">
        <v>50</v>
      </c>
      <c r="H76" s="25"/>
      <c r="I76" s="134"/>
      <c r="J76" s="135" t="s">
        <v>51</v>
      </c>
      <c r="K76" s="25"/>
      <c r="L76" s="39"/>
      <c r="S76" s="22"/>
      <c r="T76" s="22"/>
      <c r="U76" s="22"/>
      <c r="V76" s="22"/>
      <c r="W76" s="22"/>
      <c r="X76" s="22"/>
      <c r="Y76" s="22"/>
      <c r="Z76" s="22"/>
      <c r="AA76" s="22"/>
      <c r="AB76" s="22"/>
      <c r="AC76" s="22"/>
      <c r="AD76" s="22"/>
      <c r="AE76" s="22"/>
    </row>
    <row r="77" spans="1:31" ht="14.4" customHeight="1">
      <c r="A77" s="22"/>
      <c r="B77" s="44"/>
      <c r="C77" s="45"/>
      <c r="D77" s="45"/>
      <c r="E77" s="45"/>
      <c r="F77" s="45"/>
      <c r="G77" s="45"/>
      <c r="H77" s="45"/>
      <c r="I77" s="137"/>
      <c r="J77" s="45"/>
      <c r="K77" s="45"/>
      <c r="L77" s="39"/>
      <c r="S77" s="22"/>
      <c r="T77" s="22"/>
      <c r="U77" s="22"/>
      <c r="V77" s="22"/>
      <c r="W77" s="22"/>
      <c r="X77" s="22"/>
      <c r="Y77" s="22"/>
      <c r="Z77" s="22"/>
      <c r="AA77" s="22"/>
      <c r="AB77" s="22"/>
      <c r="AC77" s="22"/>
      <c r="AD77" s="22"/>
      <c r="AE77" s="22"/>
    </row>
    <row r="78" ht="12.8"/>
    <row r="81" spans="1:31" s="27" customFormat="1" ht="6.95" customHeight="1">
      <c r="A81" s="22"/>
      <c r="B81" s="46"/>
      <c r="C81" s="47"/>
      <c r="D81" s="47"/>
      <c r="E81" s="47"/>
      <c r="F81" s="47"/>
      <c r="G81" s="47"/>
      <c r="H81" s="47"/>
      <c r="I81" s="138"/>
      <c r="J81" s="47"/>
      <c r="K81" s="47"/>
      <c r="L81" s="39"/>
      <c r="S81" s="22"/>
      <c r="T81" s="22"/>
      <c r="U81" s="22"/>
      <c r="V81" s="22"/>
      <c r="W81" s="22"/>
      <c r="X81" s="22"/>
      <c r="Y81" s="22"/>
      <c r="Z81" s="22"/>
      <c r="AA81" s="22"/>
      <c r="AB81" s="22"/>
      <c r="AC81" s="22"/>
      <c r="AD81" s="22"/>
      <c r="AE81" s="22"/>
    </row>
    <row r="82" spans="1:31" ht="24.95" customHeight="1">
      <c r="A82" s="22"/>
      <c r="B82" s="23"/>
      <c r="C82" s="7" t="s">
        <v>104</v>
      </c>
      <c r="D82" s="22"/>
      <c r="E82" s="22"/>
      <c r="F82" s="22"/>
      <c r="G82" s="22"/>
      <c r="H82" s="22"/>
      <c r="I82" s="108"/>
      <c r="J82" s="22"/>
      <c r="K82" s="22"/>
      <c r="L82" s="39"/>
      <c r="S82" s="22"/>
      <c r="T82" s="22"/>
      <c r="U82" s="22"/>
      <c r="V82" s="22"/>
      <c r="W82" s="22"/>
      <c r="X82" s="22"/>
      <c r="Y82" s="22"/>
      <c r="Z82" s="22"/>
      <c r="AA82" s="22"/>
      <c r="AB82" s="22"/>
      <c r="AC82" s="22"/>
      <c r="AD82" s="22"/>
      <c r="AE82" s="22"/>
    </row>
    <row r="83" spans="1:31" ht="6.95" customHeight="1">
      <c r="A83" s="22"/>
      <c r="B83" s="23"/>
      <c r="C83" s="22"/>
      <c r="D83" s="22"/>
      <c r="E83" s="22"/>
      <c r="F83" s="22"/>
      <c r="G83" s="22"/>
      <c r="H83" s="22"/>
      <c r="I83" s="108"/>
      <c r="J83" s="22"/>
      <c r="K83" s="22"/>
      <c r="L83" s="39"/>
      <c r="S83" s="22"/>
      <c r="T83" s="22"/>
      <c r="U83" s="22"/>
      <c r="V83" s="22"/>
      <c r="W83" s="22"/>
      <c r="X83" s="22"/>
      <c r="Y83" s="22"/>
      <c r="Z83" s="22"/>
      <c r="AA83" s="22"/>
      <c r="AB83" s="22"/>
      <c r="AC83" s="22"/>
      <c r="AD83" s="22"/>
      <c r="AE83" s="22"/>
    </row>
    <row r="84" spans="1:31" ht="12" customHeight="1">
      <c r="A84" s="22"/>
      <c r="B84" s="23"/>
      <c r="C84" s="15" t="s">
        <v>15</v>
      </c>
      <c r="D84" s="22"/>
      <c r="E84" s="22"/>
      <c r="F84" s="22"/>
      <c r="G84" s="22"/>
      <c r="H84" s="22"/>
      <c r="I84" s="108"/>
      <c r="J84" s="22"/>
      <c r="K84" s="22"/>
      <c r="L84" s="39"/>
      <c r="S84" s="22"/>
      <c r="T84" s="22"/>
      <c r="U84" s="22"/>
      <c r="V84" s="22"/>
      <c r="W84" s="22"/>
      <c r="X84" s="22"/>
      <c r="Y84" s="22"/>
      <c r="Z84" s="22"/>
      <c r="AA84" s="22"/>
      <c r="AB84" s="22"/>
      <c r="AC84" s="22"/>
      <c r="AD84" s="22"/>
      <c r="AE84" s="22"/>
    </row>
    <row r="85" spans="1:31" ht="25.5" customHeight="1">
      <c r="A85" s="22"/>
      <c r="B85" s="23"/>
      <c r="C85" s="22"/>
      <c r="D85" s="22"/>
      <c r="E85" s="107" t="str">
        <f>E7</f>
        <v>PD - Technická a dopravní  infrastruktura pro 36 RD Ježník III - nádrž B</v>
      </c>
      <c r="F85" s="107"/>
      <c r="G85" s="107"/>
      <c r="H85" s="107"/>
      <c r="I85" s="108"/>
      <c r="J85" s="22"/>
      <c r="K85" s="22"/>
      <c r="L85" s="39"/>
      <c r="S85" s="22"/>
      <c r="T85" s="22"/>
      <c r="U85" s="22"/>
      <c r="V85" s="22"/>
      <c r="W85" s="22"/>
      <c r="X85" s="22"/>
      <c r="Y85" s="22"/>
      <c r="Z85" s="22"/>
      <c r="AA85" s="22"/>
      <c r="AB85" s="22"/>
      <c r="AC85" s="22"/>
      <c r="AD85" s="22"/>
      <c r="AE85" s="22"/>
    </row>
    <row r="86" spans="1:31" ht="12" customHeight="1">
      <c r="A86" s="22"/>
      <c r="B86" s="23"/>
      <c r="C86" s="15" t="s">
        <v>102</v>
      </c>
      <c r="D86" s="22"/>
      <c r="E86" s="22"/>
      <c r="F86" s="22"/>
      <c r="G86" s="22"/>
      <c r="H86" s="22"/>
      <c r="I86" s="108"/>
      <c r="J86" s="22"/>
      <c r="K86" s="22"/>
      <c r="L86" s="39"/>
      <c r="S86" s="22"/>
      <c r="T86" s="22"/>
      <c r="U86" s="22"/>
      <c r="V86" s="22"/>
      <c r="W86" s="22"/>
      <c r="X86" s="22"/>
      <c r="Y86" s="22"/>
      <c r="Z86" s="22"/>
      <c r="AA86" s="22"/>
      <c r="AB86" s="22"/>
      <c r="AC86" s="22"/>
      <c r="AD86" s="22"/>
      <c r="AE86" s="22"/>
    </row>
    <row r="87" spans="1:31" ht="16.5" customHeight="1">
      <c r="A87" s="22"/>
      <c r="B87" s="23"/>
      <c r="C87" s="22"/>
      <c r="D87" s="22"/>
      <c r="E87" s="53" t="str">
        <f>E9</f>
        <v>045972_01 - 01_Příprava území</v>
      </c>
      <c r="F87" s="53"/>
      <c r="G87" s="53"/>
      <c r="H87" s="53"/>
      <c r="I87" s="108"/>
      <c r="J87" s="22"/>
      <c r="K87" s="22"/>
      <c r="L87" s="39"/>
      <c r="S87" s="22"/>
      <c r="T87" s="22"/>
      <c r="U87" s="22"/>
      <c r="V87" s="22"/>
      <c r="W87" s="22"/>
      <c r="X87" s="22"/>
      <c r="Y87" s="22"/>
      <c r="Z87" s="22"/>
      <c r="AA87" s="22"/>
      <c r="AB87" s="22"/>
      <c r="AC87" s="22"/>
      <c r="AD87" s="22"/>
      <c r="AE87" s="22"/>
    </row>
    <row r="88" spans="1:31" ht="6.95" customHeight="1">
      <c r="A88" s="22"/>
      <c r="B88" s="23"/>
      <c r="C88" s="22"/>
      <c r="D88" s="22"/>
      <c r="E88" s="22"/>
      <c r="F88" s="22"/>
      <c r="G88" s="22"/>
      <c r="H88" s="22"/>
      <c r="I88" s="108"/>
      <c r="J88" s="22"/>
      <c r="K88" s="22"/>
      <c r="L88" s="39"/>
      <c r="S88" s="22"/>
      <c r="T88" s="22"/>
      <c r="U88" s="22"/>
      <c r="V88" s="22"/>
      <c r="W88" s="22"/>
      <c r="X88" s="22"/>
      <c r="Y88" s="22"/>
      <c r="Z88" s="22"/>
      <c r="AA88" s="22"/>
      <c r="AB88" s="22"/>
      <c r="AC88" s="22"/>
      <c r="AD88" s="22"/>
      <c r="AE88" s="22"/>
    </row>
    <row r="89" spans="1:31" ht="12" customHeight="1">
      <c r="A89" s="22"/>
      <c r="B89" s="23"/>
      <c r="C89" s="15" t="s">
        <v>19</v>
      </c>
      <c r="D89" s="22"/>
      <c r="E89" s="22"/>
      <c r="F89" s="16" t="str">
        <f>F12</f>
        <v>Krnov</v>
      </c>
      <c r="G89" s="22"/>
      <c r="H89" s="22"/>
      <c r="I89" s="109" t="s">
        <v>21</v>
      </c>
      <c r="J89" s="110" t="str">
        <f>IF(J12="","",J12)</f>
        <v>24. 4. 2020</v>
      </c>
      <c r="K89" s="22"/>
      <c r="L89" s="39"/>
      <c r="S89" s="22"/>
      <c r="T89" s="22"/>
      <c r="U89" s="22"/>
      <c r="V89" s="22"/>
      <c r="W89" s="22"/>
      <c r="X89" s="22"/>
      <c r="Y89" s="22"/>
      <c r="Z89" s="22"/>
      <c r="AA89" s="22"/>
      <c r="AB89" s="22"/>
      <c r="AC89" s="22"/>
      <c r="AD89" s="22"/>
      <c r="AE89" s="22"/>
    </row>
    <row r="90" spans="1:31" ht="6.95" customHeight="1">
      <c r="A90" s="22"/>
      <c r="B90" s="23"/>
      <c r="C90" s="22"/>
      <c r="D90" s="22"/>
      <c r="E90" s="22"/>
      <c r="F90" s="22"/>
      <c r="G90" s="22"/>
      <c r="H90" s="22"/>
      <c r="I90" s="108"/>
      <c r="J90" s="22"/>
      <c r="K90" s="22"/>
      <c r="L90" s="39"/>
      <c r="S90" s="22"/>
      <c r="T90" s="22"/>
      <c r="U90" s="22"/>
      <c r="V90" s="22"/>
      <c r="W90" s="22"/>
      <c r="X90" s="22"/>
      <c r="Y90" s="22"/>
      <c r="Z90" s="22"/>
      <c r="AA90" s="22"/>
      <c r="AB90" s="22"/>
      <c r="AC90" s="22"/>
      <c r="AD90" s="22"/>
      <c r="AE90" s="22"/>
    </row>
    <row r="91" spans="1:31" ht="27.9" customHeight="1">
      <c r="A91" s="22"/>
      <c r="B91" s="23"/>
      <c r="C91" s="15" t="s">
        <v>23</v>
      </c>
      <c r="D91" s="22"/>
      <c r="E91" s="22"/>
      <c r="F91" s="16" t="str">
        <f>E15</f>
        <v>Město Krnov</v>
      </c>
      <c r="G91" s="22"/>
      <c r="H91" s="22"/>
      <c r="I91" s="109" t="s">
        <v>29</v>
      </c>
      <c r="J91" s="139" t="str">
        <f>E21</f>
        <v>Lesprojekt Krnov, s.r.o.</v>
      </c>
      <c r="K91" s="22"/>
      <c r="L91" s="39"/>
      <c r="S91" s="22"/>
      <c r="T91" s="22"/>
      <c r="U91" s="22"/>
      <c r="V91" s="22"/>
      <c r="W91" s="22"/>
      <c r="X91" s="22"/>
      <c r="Y91" s="22"/>
      <c r="Z91" s="22"/>
      <c r="AA91" s="22"/>
      <c r="AB91" s="22"/>
      <c r="AC91" s="22"/>
      <c r="AD91" s="22"/>
      <c r="AE91" s="22"/>
    </row>
    <row r="92" spans="1:31" ht="27.9" customHeight="1">
      <c r="A92" s="22"/>
      <c r="B92" s="23"/>
      <c r="C92" s="15" t="s">
        <v>27</v>
      </c>
      <c r="D92" s="22"/>
      <c r="E92" s="22"/>
      <c r="F92" s="16" t="str">
        <f>IF(E18="","",E18)</f>
        <v>Vyplň údaj</v>
      </c>
      <c r="G92" s="22"/>
      <c r="H92" s="22"/>
      <c r="I92" s="109" t="s">
        <v>32</v>
      </c>
      <c r="J92" s="139" t="str">
        <f>E24</f>
        <v>Ing. Vlasta Horáková</v>
      </c>
      <c r="K92" s="22"/>
      <c r="L92" s="39"/>
      <c r="S92" s="22"/>
      <c r="T92" s="22"/>
      <c r="U92" s="22"/>
      <c r="V92" s="22"/>
      <c r="W92" s="22"/>
      <c r="X92" s="22"/>
      <c r="Y92" s="22"/>
      <c r="Z92" s="22"/>
      <c r="AA92" s="22"/>
      <c r="AB92" s="22"/>
      <c r="AC92" s="22"/>
      <c r="AD92" s="22"/>
      <c r="AE92" s="22"/>
    </row>
    <row r="93" spans="1:31" ht="10.3" customHeight="1">
      <c r="A93" s="22"/>
      <c r="B93" s="23"/>
      <c r="C93" s="22"/>
      <c r="D93" s="22"/>
      <c r="E93" s="22"/>
      <c r="F93" s="22"/>
      <c r="G93" s="22"/>
      <c r="H93" s="22"/>
      <c r="I93" s="108"/>
      <c r="J93" s="22"/>
      <c r="K93" s="22"/>
      <c r="L93" s="39"/>
      <c r="S93" s="22"/>
      <c r="T93" s="22"/>
      <c r="U93" s="22"/>
      <c r="V93" s="22"/>
      <c r="W93" s="22"/>
      <c r="X93" s="22"/>
      <c r="Y93" s="22"/>
      <c r="Z93" s="22"/>
      <c r="AA93" s="22"/>
      <c r="AB93" s="22"/>
      <c r="AC93" s="22"/>
      <c r="AD93" s="22"/>
      <c r="AE93" s="22"/>
    </row>
    <row r="94" spans="1:31" ht="29.3" customHeight="1">
      <c r="A94" s="22"/>
      <c r="B94" s="23"/>
      <c r="C94" s="140" t="s">
        <v>105</v>
      </c>
      <c r="D94" s="125"/>
      <c r="E94" s="125"/>
      <c r="F94" s="125"/>
      <c r="G94" s="125"/>
      <c r="H94" s="125"/>
      <c r="I94" s="141"/>
      <c r="J94" s="142" t="s">
        <v>106</v>
      </c>
      <c r="K94" s="125"/>
      <c r="L94" s="39"/>
      <c r="S94" s="22"/>
      <c r="T94" s="22"/>
      <c r="U94" s="22"/>
      <c r="V94" s="22"/>
      <c r="W94" s="22"/>
      <c r="X94" s="22"/>
      <c r="Y94" s="22"/>
      <c r="Z94" s="22"/>
      <c r="AA94" s="22"/>
      <c r="AB94" s="22"/>
      <c r="AC94" s="22"/>
      <c r="AD94" s="22"/>
      <c r="AE94" s="22"/>
    </row>
    <row r="95" spans="1:31" ht="10.3" customHeight="1">
      <c r="A95" s="22"/>
      <c r="B95" s="23"/>
      <c r="C95" s="22"/>
      <c r="D95" s="22"/>
      <c r="E95" s="22"/>
      <c r="F95" s="22"/>
      <c r="G95" s="22"/>
      <c r="H95" s="22"/>
      <c r="I95" s="108"/>
      <c r="J95" s="22"/>
      <c r="K95" s="22"/>
      <c r="L95" s="39"/>
      <c r="S95" s="22"/>
      <c r="T95" s="22"/>
      <c r="U95" s="22"/>
      <c r="V95" s="22"/>
      <c r="W95" s="22"/>
      <c r="X95" s="22"/>
      <c r="Y95" s="22"/>
      <c r="Z95" s="22"/>
      <c r="AA95" s="22"/>
      <c r="AB95" s="22"/>
      <c r="AC95" s="22"/>
      <c r="AD95" s="22"/>
      <c r="AE95" s="22"/>
    </row>
    <row r="96" spans="1:47" ht="22.8" customHeight="1">
      <c r="A96" s="22"/>
      <c r="B96" s="23"/>
      <c r="C96" s="143" t="s">
        <v>107</v>
      </c>
      <c r="D96" s="22"/>
      <c r="E96" s="22"/>
      <c r="F96" s="22"/>
      <c r="G96" s="22"/>
      <c r="H96" s="22"/>
      <c r="I96" s="108"/>
      <c r="J96" s="119">
        <f>J118</f>
        <v>0</v>
      </c>
      <c r="K96" s="22"/>
      <c r="L96" s="39"/>
      <c r="S96" s="22"/>
      <c r="T96" s="22"/>
      <c r="U96" s="22"/>
      <c r="V96" s="22"/>
      <c r="W96" s="22"/>
      <c r="X96" s="22"/>
      <c r="Y96" s="22"/>
      <c r="Z96" s="22"/>
      <c r="AA96" s="22"/>
      <c r="AB96" s="22"/>
      <c r="AC96" s="22"/>
      <c r="AD96" s="22"/>
      <c r="AE96" s="22"/>
      <c r="AU96" s="3" t="s">
        <v>108</v>
      </c>
    </row>
    <row r="97" spans="2:12" s="144" customFormat="1" ht="24.95" customHeight="1">
      <c r="B97" s="145"/>
      <c r="D97" s="146" t="s">
        <v>109</v>
      </c>
      <c r="E97" s="147"/>
      <c r="F97" s="147"/>
      <c r="G97" s="147"/>
      <c r="H97" s="147"/>
      <c r="I97" s="148"/>
      <c r="J97" s="149">
        <f>J119</f>
        <v>0</v>
      </c>
      <c r="L97" s="145"/>
    </row>
    <row r="98" spans="2:12" s="150" customFormat="1" ht="19.95" customHeight="1">
      <c r="B98" s="151"/>
      <c r="D98" s="152" t="s">
        <v>110</v>
      </c>
      <c r="E98" s="153"/>
      <c r="F98" s="153"/>
      <c r="G98" s="153"/>
      <c r="H98" s="153"/>
      <c r="I98" s="154"/>
      <c r="J98" s="155">
        <f>J120</f>
        <v>0</v>
      </c>
      <c r="L98" s="151"/>
    </row>
    <row r="99" spans="1:31" s="27" customFormat="1" ht="21.85" customHeight="1">
      <c r="A99" s="22"/>
      <c r="B99" s="23"/>
      <c r="C99" s="22"/>
      <c r="D99" s="22"/>
      <c r="E99" s="22"/>
      <c r="F99" s="22"/>
      <c r="G99" s="22"/>
      <c r="H99" s="22"/>
      <c r="I99" s="108"/>
      <c r="J99" s="22"/>
      <c r="K99" s="22"/>
      <c r="L99" s="39"/>
      <c r="S99" s="22"/>
      <c r="T99" s="22"/>
      <c r="U99" s="22"/>
      <c r="V99" s="22"/>
      <c r="W99" s="22"/>
      <c r="X99" s="22"/>
      <c r="Y99" s="22"/>
      <c r="Z99" s="22"/>
      <c r="AA99" s="22"/>
      <c r="AB99" s="22"/>
      <c r="AC99" s="22"/>
      <c r="AD99" s="22"/>
      <c r="AE99" s="22"/>
    </row>
    <row r="100" spans="1:31" ht="6.95" customHeight="1">
      <c r="A100" s="22"/>
      <c r="B100" s="44"/>
      <c r="C100" s="45"/>
      <c r="D100" s="45"/>
      <c r="E100" s="45"/>
      <c r="F100" s="45"/>
      <c r="G100" s="45"/>
      <c r="H100" s="45"/>
      <c r="I100" s="137"/>
      <c r="J100" s="45"/>
      <c r="K100" s="45"/>
      <c r="L100" s="39"/>
      <c r="S100" s="22"/>
      <c r="T100" s="22"/>
      <c r="U100" s="22"/>
      <c r="V100" s="22"/>
      <c r="W100" s="22"/>
      <c r="X100" s="22"/>
      <c r="Y100" s="22"/>
      <c r="Z100" s="22"/>
      <c r="AA100" s="22"/>
      <c r="AB100" s="22"/>
      <c r="AC100" s="22"/>
      <c r="AD100" s="22"/>
      <c r="AE100" s="22"/>
    </row>
    <row r="101" ht="12.8"/>
    <row r="104" spans="1:31" s="27" customFormat="1" ht="6.95" customHeight="1">
      <c r="A104" s="22"/>
      <c r="B104" s="46"/>
      <c r="C104" s="47"/>
      <c r="D104" s="47"/>
      <c r="E104" s="47"/>
      <c r="F104" s="47"/>
      <c r="G104" s="47"/>
      <c r="H104" s="47"/>
      <c r="I104" s="138"/>
      <c r="J104" s="47"/>
      <c r="K104" s="47"/>
      <c r="L104" s="39"/>
      <c r="S104" s="22"/>
      <c r="T104" s="22"/>
      <c r="U104" s="22"/>
      <c r="V104" s="22"/>
      <c r="W104" s="22"/>
      <c r="X104" s="22"/>
      <c r="Y104" s="22"/>
      <c r="Z104" s="22"/>
      <c r="AA104" s="22"/>
      <c r="AB104" s="22"/>
      <c r="AC104" s="22"/>
      <c r="AD104" s="22"/>
      <c r="AE104" s="22"/>
    </row>
    <row r="105" spans="1:31" ht="24.95" customHeight="1">
      <c r="A105" s="22"/>
      <c r="B105" s="23"/>
      <c r="C105" s="7" t="s">
        <v>111</v>
      </c>
      <c r="D105" s="22"/>
      <c r="E105" s="22"/>
      <c r="F105" s="22"/>
      <c r="G105" s="22"/>
      <c r="H105" s="22"/>
      <c r="I105" s="108"/>
      <c r="J105" s="22"/>
      <c r="K105" s="22"/>
      <c r="L105" s="39"/>
      <c r="S105" s="22"/>
      <c r="T105" s="22"/>
      <c r="U105" s="22"/>
      <c r="V105" s="22"/>
      <c r="W105" s="22"/>
      <c r="X105" s="22"/>
      <c r="Y105" s="22"/>
      <c r="Z105" s="22"/>
      <c r="AA105" s="22"/>
      <c r="AB105" s="22"/>
      <c r="AC105" s="22"/>
      <c r="AD105" s="22"/>
      <c r="AE105" s="22"/>
    </row>
    <row r="106" spans="1:31" ht="6.95" customHeight="1">
      <c r="A106" s="22"/>
      <c r="B106" s="23"/>
      <c r="C106" s="22"/>
      <c r="D106" s="22"/>
      <c r="E106" s="22"/>
      <c r="F106" s="22"/>
      <c r="G106" s="22"/>
      <c r="H106" s="22"/>
      <c r="I106" s="108"/>
      <c r="J106" s="22"/>
      <c r="K106" s="22"/>
      <c r="L106" s="39"/>
      <c r="S106" s="22"/>
      <c r="T106" s="22"/>
      <c r="U106" s="22"/>
      <c r="V106" s="22"/>
      <c r="W106" s="22"/>
      <c r="X106" s="22"/>
      <c r="Y106" s="22"/>
      <c r="Z106" s="22"/>
      <c r="AA106" s="22"/>
      <c r="AB106" s="22"/>
      <c r="AC106" s="22"/>
      <c r="AD106" s="22"/>
      <c r="AE106" s="22"/>
    </row>
    <row r="107" spans="1:31" ht="12" customHeight="1">
      <c r="A107" s="22"/>
      <c r="B107" s="23"/>
      <c r="C107" s="15" t="s">
        <v>15</v>
      </c>
      <c r="D107" s="22"/>
      <c r="E107" s="22"/>
      <c r="F107" s="22"/>
      <c r="G107" s="22"/>
      <c r="H107" s="22"/>
      <c r="I107" s="108"/>
      <c r="J107" s="22"/>
      <c r="K107" s="22"/>
      <c r="L107" s="39"/>
      <c r="S107" s="22"/>
      <c r="T107" s="22"/>
      <c r="U107" s="22"/>
      <c r="V107" s="22"/>
      <c r="W107" s="22"/>
      <c r="X107" s="22"/>
      <c r="Y107" s="22"/>
      <c r="Z107" s="22"/>
      <c r="AA107" s="22"/>
      <c r="AB107" s="22"/>
      <c r="AC107" s="22"/>
      <c r="AD107" s="22"/>
      <c r="AE107" s="22"/>
    </row>
    <row r="108" spans="1:31" ht="25.5" customHeight="1">
      <c r="A108" s="22"/>
      <c r="B108" s="23"/>
      <c r="C108" s="22"/>
      <c r="D108" s="22"/>
      <c r="E108" s="107" t="str">
        <f>E7</f>
        <v>PD - Technická a dopravní  infrastruktura pro 36 RD Ježník III - nádrž B</v>
      </c>
      <c r="F108" s="107"/>
      <c r="G108" s="107"/>
      <c r="H108" s="107"/>
      <c r="I108" s="108"/>
      <c r="J108" s="22"/>
      <c r="K108" s="22"/>
      <c r="L108" s="39"/>
      <c r="S108" s="22"/>
      <c r="T108" s="22"/>
      <c r="U108" s="22"/>
      <c r="V108" s="22"/>
      <c r="W108" s="22"/>
      <c r="X108" s="22"/>
      <c r="Y108" s="22"/>
      <c r="Z108" s="22"/>
      <c r="AA108" s="22"/>
      <c r="AB108" s="22"/>
      <c r="AC108" s="22"/>
      <c r="AD108" s="22"/>
      <c r="AE108" s="22"/>
    </row>
    <row r="109" spans="1:31" ht="12" customHeight="1">
      <c r="A109" s="22"/>
      <c r="B109" s="23"/>
      <c r="C109" s="15" t="s">
        <v>102</v>
      </c>
      <c r="D109" s="22"/>
      <c r="E109" s="22"/>
      <c r="F109" s="22"/>
      <c r="G109" s="22"/>
      <c r="H109" s="22"/>
      <c r="I109" s="108"/>
      <c r="J109" s="22"/>
      <c r="K109" s="22"/>
      <c r="L109" s="39"/>
      <c r="S109" s="22"/>
      <c r="T109" s="22"/>
      <c r="U109" s="22"/>
      <c r="V109" s="22"/>
      <c r="W109" s="22"/>
      <c r="X109" s="22"/>
      <c r="Y109" s="22"/>
      <c r="Z109" s="22"/>
      <c r="AA109" s="22"/>
      <c r="AB109" s="22"/>
      <c r="AC109" s="22"/>
      <c r="AD109" s="22"/>
      <c r="AE109" s="22"/>
    </row>
    <row r="110" spans="1:31" ht="16.5" customHeight="1">
      <c r="A110" s="22"/>
      <c r="B110" s="23"/>
      <c r="C110" s="22"/>
      <c r="D110" s="22"/>
      <c r="E110" s="53" t="str">
        <f>E9</f>
        <v>045972_01 - 01_Příprava území</v>
      </c>
      <c r="F110" s="53"/>
      <c r="G110" s="53"/>
      <c r="H110" s="53"/>
      <c r="I110" s="108"/>
      <c r="J110" s="22"/>
      <c r="K110" s="22"/>
      <c r="L110" s="39"/>
      <c r="S110" s="22"/>
      <c r="T110" s="22"/>
      <c r="U110" s="22"/>
      <c r="V110" s="22"/>
      <c r="W110" s="22"/>
      <c r="X110" s="22"/>
      <c r="Y110" s="22"/>
      <c r="Z110" s="22"/>
      <c r="AA110" s="22"/>
      <c r="AB110" s="22"/>
      <c r="AC110" s="22"/>
      <c r="AD110" s="22"/>
      <c r="AE110" s="22"/>
    </row>
    <row r="111" spans="1:31" ht="6.95" customHeight="1">
      <c r="A111" s="22"/>
      <c r="B111" s="23"/>
      <c r="C111" s="22"/>
      <c r="D111" s="22"/>
      <c r="E111" s="22"/>
      <c r="F111" s="22"/>
      <c r="G111" s="22"/>
      <c r="H111" s="22"/>
      <c r="I111" s="108"/>
      <c r="J111" s="22"/>
      <c r="K111" s="22"/>
      <c r="L111" s="39"/>
      <c r="S111" s="22"/>
      <c r="T111" s="22"/>
      <c r="U111" s="22"/>
      <c r="V111" s="22"/>
      <c r="W111" s="22"/>
      <c r="X111" s="22"/>
      <c r="Y111" s="22"/>
      <c r="Z111" s="22"/>
      <c r="AA111" s="22"/>
      <c r="AB111" s="22"/>
      <c r="AC111" s="22"/>
      <c r="AD111" s="22"/>
      <c r="AE111" s="22"/>
    </row>
    <row r="112" spans="1:31" ht="12" customHeight="1">
      <c r="A112" s="22"/>
      <c r="B112" s="23"/>
      <c r="C112" s="15" t="s">
        <v>19</v>
      </c>
      <c r="D112" s="22"/>
      <c r="E112" s="22"/>
      <c r="F112" s="16" t="str">
        <f>F12</f>
        <v>Krnov</v>
      </c>
      <c r="G112" s="22"/>
      <c r="H112" s="22"/>
      <c r="I112" s="109" t="s">
        <v>21</v>
      </c>
      <c r="J112" s="110" t="str">
        <f>IF(J12="","",J12)</f>
        <v>24. 4. 2020</v>
      </c>
      <c r="K112" s="22"/>
      <c r="L112" s="39"/>
      <c r="S112" s="22"/>
      <c r="T112" s="22"/>
      <c r="U112" s="22"/>
      <c r="V112" s="22"/>
      <c r="W112" s="22"/>
      <c r="X112" s="22"/>
      <c r="Y112" s="22"/>
      <c r="Z112" s="22"/>
      <c r="AA112" s="22"/>
      <c r="AB112" s="22"/>
      <c r="AC112" s="22"/>
      <c r="AD112" s="22"/>
      <c r="AE112" s="22"/>
    </row>
    <row r="113" spans="1:31" ht="6.95" customHeight="1">
      <c r="A113" s="22"/>
      <c r="B113" s="23"/>
      <c r="C113" s="22"/>
      <c r="D113" s="22"/>
      <c r="E113" s="22"/>
      <c r="F113" s="22"/>
      <c r="G113" s="22"/>
      <c r="H113" s="22"/>
      <c r="I113" s="108"/>
      <c r="J113" s="22"/>
      <c r="K113" s="22"/>
      <c r="L113" s="39"/>
      <c r="S113" s="22"/>
      <c r="T113" s="22"/>
      <c r="U113" s="22"/>
      <c r="V113" s="22"/>
      <c r="W113" s="22"/>
      <c r="X113" s="22"/>
      <c r="Y113" s="22"/>
      <c r="Z113" s="22"/>
      <c r="AA113" s="22"/>
      <c r="AB113" s="22"/>
      <c r="AC113" s="22"/>
      <c r="AD113" s="22"/>
      <c r="AE113" s="22"/>
    </row>
    <row r="114" spans="1:31" ht="27.9" customHeight="1">
      <c r="A114" s="22"/>
      <c r="B114" s="23"/>
      <c r="C114" s="15" t="s">
        <v>23</v>
      </c>
      <c r="D114" s="22"/>
      <c r="E114" s="22"/>
      <c r="F114" s="16" t="str">
        <f>E15</f>
        <v>Město Krnov</v>
      </c>
      <c r="G114" s="22"/>
      <c r="H114" s="22"/>
      <c r="I114" s="109" t="s">
        <v>29</v>
      </c>
      <c r="J114" s="139" t="str">
        <f>E21</f>
        <v>Lesprojekt Krnov, s.r.o.</v>
      </c>
      <c r="K114" s="22"/>
      <c r="L114" s="39"/>
      <c r="S114" s="22"/>
      <c r="T114" s="22"/>
      <c r="U114" s="22"/>
      <c r="V114" s="22"/>
      <c r="W114" s="22"/>
      <c r="X114" s="22"/>
      <c r="Y114" s="22"/>
      <c r="Z114" s="22"/>
      <c r="AA114" s="22"/>
      <c r="AB114" s="22"/>
      <c r="AC114" s="22"/>
      <c r="AD114" s="22"/>
      <c r="AE114" s="22"/>
    </row>
    <row r="115" spans="1:31" ht="27.9" customHeight="1">
      <c r="A115" s="22"/>
      <c r="B115" s="23"/>
      <c r="C115" s="15" t="s">
        <v>27</v>
      </c>
      <c r="D115" s="22"/>
      <c r="E115" s="22"/>
      <c r="F115" s="16" t="str">
        <f>IF(E18="","",E18)</f>
        <v>Vyplň údaj</v>
      </c>
      <c r="G115" s="22"/>
      <c r="H115" s="22"/>
      <c r="I115" s="109" t="s">
        <v>32</v>
      </c>
      <c r="J115" s="139" t="str">
        <f>E24</f>
        <v>Ing. Vlasta Horáková</v>
      </c>
      <c r="K115" s="22"/>
      <c r="L115" s="39"/>
      <c r="S115" s="22"/>
      <c r="T115" s="22"/>
      <c r="U115" s="22"/>
      <c r="V115" s="22"/>
      <c r="W115" s="22"/>
      <c r="X115" s="22"/>
      <c r="Y115" s="22"/>
      <c r="Z115" s="22"/>
      <c r="AA115" s="22"/>
      <c r="AB115" s="22"/>
      <c r="AC115" s="22"/>
      <c r="AD115" s="22"/>
      <c r="AE115" s="22"/>
    </row>
    <row r="116" spans="1:31" ht="10.3" customHeight="1">
      <c r="A116" s="22"/>
      <c r="B116" s="23"/>
      <c r="C116" s="22"/>
      <c r="D116" s="22"/>
      <c r="E116" s="22"/>
      <c r="F116" s="22"/>
      <c r="G116" s="22"/>
      <c r="H116" s="22"/>
      <c r="I116" s="108"/>
      <c r="J116" s="22"/>
      <c r="K116" s="22"/>
      <c r="L116" s="39"/>
      <c r="S116" s="22"/>
      <c r="T116" s="22"/>
      <c r="U116" s="22"/>
      <c r="V116" s="22"/>
      <c r="W116" s="22"/>
      <c r="X116" s="22"/>
      <c r="Y116" s="22"/>
      <c r="Z116" s="22"/>
      <c r="AA116" s="22"/>
      <c r="AB116" s="22"/>
      <c r="AC116" s="22"/>
      <c r="AD116" s="22"/>
      <c r="AE116" s="22"/>
    </row>
    <row r="117" spans="1:31" s="163" customFormat="1" ht="29.3" customHeight="1">
      <c r="A117" s="156"/>
      <c r="B117" s="157"/>
      <c r="C117" s="158" t="s">
        <v>112</v>
      </c>
      <c r="D117" s="159" t="s">
        <v>60</v>
      </c>
      <c r="E117" s="159" t="s">
        <v>56</v>
      </c>
      <c r="F117" s="159" t="s">
        <v>57</v>
      </c>
      <c r="G117" s="159" t="s">
        <v>113</v>
      </c>
      <c r="H117" s="159" t="s">
        <v>114</v>
      </c>
      <c r="I117" s="160" t="s">
        <v>115</v>
      </c>
      <c r="J117" s="159" t="s">
        <v>106</v>
      </c>
      <c r="K117" s="161" t="s">
        <v>116</v>
      </c>
      <c r="L117" s="162"/>
      <c r="M117" s="68"/>
      <c r="N117" s="69" t="s">
        <v>39</v>
      </c>
      <c r="O117" s="69" t="s">
        <v>117</v>
      </c>
      <c r="P117" s="69" t="s">
        <v>118</v>
      </c>
      <c r="Q117" s="69" t="s">
        <v>119</v>
      </c>
      <c r="R117" s="69" t="s">
        <v>120</v>
      </c>
      <c r="S117" s="69" t="s">
        <v>121</v>
      </c>
      <c r="T117" s="70" t="s">
        <v>122</v>
      </c>
      <c r="U117" s="156"/>
      <c r="V117" s="156"/>
      <c r="W117" s="156"/>
      <c r="X117" s="156"/>
      <c r="Y117" s="156"/>
      <c r="Z117" s="156"/>
      <c r="AA117" s="156"/>
      <c r="AB117" s="156"/>
      <c r="AC117" s="156"/>
      <c r="AD117" s="156"/>
      <c r="AE117" s="156"/>
    </row>
    <row r="118" spans="1:63" s="27" customFormat="1" ht="22.8" customHeight="1">
      <c r="A118" s="22"/>
      <c r="B118" s="23"/>
      <c r="C118" s="76" t="s">
        <v>123</v>
      </c>
      <c r="D118" s="22"/>
      <c r="E118" s="22"/>
      <c r="F118" s="22"/>
      <c r="G118" s="22"/>
      <c r="H118" s="22"/>
      <c r="I118" s="108"/>
      <c r="J118" s="164">
        <f>BK118</f>
        <v>0</v>
      </c>
      <c r="K118" s="22"/>
      <c r="L118" s="23"/>
      <c r="M118" s="71"/>
      <c r="N118" s="58"/>
      <c r="O118" s="72"/>
      <c r="P118" s="165">
        <f>P119</f>
        <v>0</v>
      </c>
      <c r="Q118" s="72"/>
      <c r="R118" s="165">
        <f>R119</f>
        <v>0.00208</v>
      </c>
      <c r="S118" s="72"/>
      <c r="T118" s="166">
        <f>T119</f>
        <v>0</v>
      </c>
      <c r="U118" s="22"/>
      <c r="V118" s="22"/>
      <c r="W118" s="22"/>
      <c r="X118" s="22"/>
      <c r="Y118" s="22"/>
      <c r="Z118" s="22"/>
      <c r="AA118" s="22"/>
      <c r="AB118" s="22"/>
      <c r="AC118" s="22"/>
      <c r="AD118" s="22"/>
      <c r="AE118" s="22"/>
      <c r="AT118" s="3" t="s">
        <v>74</v>
      </c>
      <c r="AU118" s="3" t="s">
        <v>108</v>
      </c>
      <c r="BK118" s="167">
        <f>BK119</f>
        <v>0</v>
      </c>
    </row>
    <row r="119" spans="2:63" s="168" customFormat="1" ht="25.9" customHeight="1">
      <c r="B119" s="169"/>
      <c r="D119" s="170" t="s">
        <v>74</v>
      </c>
      <c r="E119" s="171" t="s">
        <v>124</v>
      </c>
      <c r="F119" s="171" t="s">
        <v>125</v>
      </c>
      <c r="I119" s="172"/>
      <c r="J119" s="173">
        <f>BK119</f>
        <v>0</v>
      </c>
      <c r="L119" s="169"/>
      <c r="M119" s="174"/>
      <c r="N119" s="175"/>
      <c r="O119" s="175"/>
      <c r="P119" s="176">
        <f>P120</f>
        <v>0</v>
      </c>
      <c r="Q119" s="175"/>
      <c r="R119" s="176">
        <f>R120</f>
        <v>0.00208</v>
      </c>
      <c r="S119" s="175"/>
      <c r="T119" s="177">
        <f>T120</f>
        <v>0</v>
      </c>
      <c r="AR119" s="170" t="s">
        <v>83</v>
      </c>
      <c r="AT119" s="178" t="s">
        <v>74</v>
      </c>
      <c r="AU119" s="178" t="s">
        <v>75</v>
      </c>
      <c r="AY119" s="170" t="s">
        <v>126</v>
      </c>
      <c r="BK119" s="179">
        <f>BK120</f>
        <v>0</v>
      </c>
    </row>
    <row r="120" spans="1:63" ht="22.8" customHeight="1">
      <c r="A120" s="168"/>
      <c r="B120" s="169"/>
      <c r="C120" s="168"/>
      <c r="D120" s="170" t="s">
        <v>74</v>
      </c>
      <c r="E120" s="180" t="s">
        <v>83</v>
      </c>
      <c r="F120" s="180" t="s">
        <v>127</v>
      </c>
      <c r="G120" s="168"/>
      <c r="H120" s="168"/>
      <c r="I120" s="172"/>
      <c r="J120" s="181">
        <f>BK120</f>
        <v>0</v>
      </c>
      <c r="K120" s="168"/>
      <c r="L120" s="169"/>
      <c r="M120" s="174"/>
      <c r="N120" s="175"/>
      <c r="O120" s="175"/>
      <c r="P120" s="176">
        <f>SUM(P121:P168)</f>
        <v>0</v>
      </c>
      <c r="Q120" s="175"/>
      <c r="R120" s="176">
        <f>SUM(R121:R168)</f>
        <v>0.00208</v>
      </c>
      <c r="S120" s="175"/>
      <c r="T120" s="177">
        <f>SUM(T121:T168)</f>
        <v>0</v>
      </c>
      <c r="U120" s="168"/>
      <c r="V120" s="168"/>
      <c r="W120" s="168"/>
      <c r="X120" s="168"/>
      <c r="Y120" s="168"/>
      <c r="Z120" s="168"/>
      <c r="AA120" s="168"/>
      <c r="AB120" s="168"/>
      <c r="AC120" s="168"/>
      <c r="AD120" s="168"/>
      <c r="AE120" s="168"/>
      <c r="AR120" s="170" t="s">
        <v>83</v>
      </c>
      <c r="AT120" s="178" t="s">
        <v>74</v>
      </c>
      <c r="AU120" s="178" t="s">
        <v>83</v>
      </c>
      <c r="AY120" s="170" t="s">
        <v>126</v>
      </c>
      <c r="BK120" s="179">
        <f>SUM(BK121:BK168)</f>
        <v>0</v>
      </c>
    </row>
    <row r="121" spans="1:65" s="27" customFormat="1" ht="24" customHeight="1">
      <c r="A121" s="22"/>
      <c r="B121" s="182"/>
      <c r="C121" s="183" t="s">
        <v>83</v>
      </c>
      <c r="D121" s="183" t="s">
        <v>128</v>
      </c>
      <c r="E121" s="184" t="s">
        <v>129</v>
      </c>
      <c r="F121" s="185" t="s">
        <v>130</v>
      </c>
      <c r="G121" s="186" t="s">
        <v>131</v>
      </c>
      <c r="H121" s="187">
        <v>0.061</v>
      </c>
      <c r="I121" s="188"/>
      <c r="J121" s="189">
        <f>ROUND(I121*H121,2)</f>
        <v>0</v>
      </c>
      <c r="K121" s="185" t="s">
        <v>132</v>
      </c>
      <c r="L121" s="23"/>
      <c r="M121" s="190"/>
      <c r="N121" s="191" t="s">
        <v>40</v>
      </c>
      <c r="O121" s="60"/>
      <c r="P121" s="192">
        <f>O121*H121</f>
        <v>0</v>
      </c>
      <c r="Q121" s="192">
        <v>0</v>
      </c>
      <c r="R121" s="192">
        <f>Q121*H121</f>
        <v>0</v>
      </c>
      <c r="S121" s="192">
        <v>0</v>
      </c>
      <c r="T121" s="193">
        <f>S121*H121</f>
        <v>0</v>
      </c>
      <c r="U121" s="22"/>
      <c r="V121" s="22"/>
      <c r="W121" s="22"/>
      <c r="X121" s="22"/>
      <c r="Y121" s="22"/>
      <c r="Z121" s="22"/>
      <c r="AA121" s="22"/>
      <c r="AB121" s="22"/>
      <c r="AC121" s="22"/>
      <c r="AD121" s="22"/>
      <c r="AE121" s="22"/>
      <c r="AR121" s="194" t="s">
        <v>133</v>
      </c>
      <c r="AT121" s="194" t="s">
        <v>128</v>
      </c>
      <c r="AU121" s="194" t="s">
        <v>85</v>
      </c>
      <c r="AY121" s="3" t="s">
        <v>126</v>
      </c>
      <c r="BE121" s="195">
        <f>IF(N121="základní",J121,0)</f>
        <v>0</v>
      </c>
      <c r="BF121" s="195">
        <f>IF(N121="snížená",J121,0)</f>
        <v>0</v>
      </c>
      <c r="BG121" s="195">
        <f>IF(N121="zákl. přenesená",J121,0)</f>
        <v>0</v>
      </c>
      <c r="BH121" s="195">
        <f>IF(N121="sníž. přenesená",J121,0)</f>
        <v>0</v>
      </c>
      <c r="BI121" s="195">
        <f>IF(N121="nulová",J121,0)</f>
        <v>0</v>
      </c>
      <c r="BJ121" s="3" t="s">
        <v>83</v>
      </c>
      <c r="BK121" s="195">
        <f>ROUND(I121*H121,2)</f>
        <v>0</v>
      </c>
      <c r="BL121" s="3" t="s">
        <v>133</v>
      </c>
      <c r="BM121" s="194" t="s">
        <v>134</v>
      </c>
    </row>
    <row r="122" spans="2:51" s="196" customFormat="1" ht="12.8">
      <c r="B122" s="197"/>
      <c r="D122" s="198" t="s">
        <v>135</v>
      </c>
      <c r="E122" s="199"/>
      <c r="F122" s="200" t="s">
        <v>136</v>
      </c>
      <c r="H122" s="201">
        <v>0.034</v>
      </c>
      <c r="I122" s="202"/>
      <c r="L122" s="197"/>
      <c r="M122" s="203"/>
      <c r="N122" s="204"/>
      <c r="O122" s="204"/>
      <c r="P122" s="204"/>
      <c r="Q122" s="204"/>
      <c r="R122" s="204"/>
      <c r="S122" s="204"/>
      <c r="T122" s="205"/>
      <c r="AT122" s="199" t="s">
        <v>135</v>
      </c>
      <c r="AU122" s="199" t="s">
        <v>85</v>
      </c>
      <c r="AV122" s="196" t="s">
        <v>85</v>
      </c>
      <c r="AW122" s="196" t="s">
        <v>31</v>
      </c>
      <c r="AX122" s="196" t="s">
        <v>75</v>
      </c>
      <c r="AY122" s="199" t="s">
        <v>126</v>
      </c>
    </row>
    <row r="123" spans="2:51" s="196" customFormat="1" ht="12.8">
      <c r="B123" s="197"/>
      <c r="D123" s="198" t="s">
        <v>135</v>
      </c>
      <c r="E123" s="199"/>
      <c r="F123" s="200" t="s">
        <v>137</v>
      </c>
      <c r="H123" s="201">
        <v>0.017</v>
      </c>
      <c r="I123" s="202"/>
      <c r="L123" s="197"/>
      <c r="M123" s="203"/>
      <c r="N123" s="204"/>
      <c r="O123" s="204"/>
      <c r="P123" s="204"/>
      <c r="Q123" s="204"/>
      <c r="R123" s="204"/>
      <c r="S123" s="204"/>
      <c r="T123" s="205"/>
      <c r="AT123" s="199" t="s">
        <v>135</v>
      </c>
      <c r="AU123" s="199" t="s">
        <v>85</v>
      </c>
      <c r="AV123" s="196" t="s">
        <v>85</v>
      </c>
      <c r="AW123" s="196" t="s">
        <v>31</v>
      </c>
      <c r="AX123" s="196" t="s">
        <v>75</v>
      </c>
      <c r="AY123" s="199" t="s">
        <v>126</v>
      </c>
    </row>
    <row r="124" spans="2:51" s="196" customFormat="1" ht="12.8">
      <c r="B124" s="197"/>
      <c r="D124" s="198" t="s">
        <v>135</v>
      </c>
      <c r="E124" s="199"/>
      <c r="F124" s="200" t="s">
        <v>138</v>
      </c>
      <c r="H124" s="201">
        <v>0.01</v>
      </c>
      <c r="I124" s="202"/>
      <c r="L124" s="197"/>
      <c r="M124" s="203"/>
      <c r="N124" s="204"/>
      <c r="O124" s="204"/>
      <c r="P124" s="204"/>
      <c r="Q124" s="204"/>
      <c r="R124" s="204"/>
      <c r="S124" s="204"/>
      <c r="T124" s="205"/>
      <c r="AT124" s="199" t="s">
        <v>135</v>
      </c>
      <c r="AU124" s="199" t="s">
        <v>85</v>
      </c>
      <c r="AV124" s="196" t="s">
        <v>85</v>
      </c>
      <c r="AW124" s="196" t="s">
        <v>31</v>
      </c>
      <c r="AX124" s="196" t="s">
        <v>75</v>
      </c>
      <c r="AY124" s="199" t="s">
        <v>126</v>
      </c>
    </row>
    <row r="125" spans="2:51" s="206" customFormat="1" ht="12.8">
      <c r="B125" s="207"/>
      <c r="D125" s="198" t="s">
        <v>135</v>
      </c>
      <c r="E125" s="208"/>
      <c r="F125" s="209" t="s">
        <v>139</v>
      </c>
      <c r="H125" s="210">
        <v>0.061</v>
      </c>
      <c r="I125" s="211"/>
      <c r="L125" s="207"/>
      <c r="M125" s="212"/>
      <c r="N125" s="213"/>
      <c r="O125" s="213"/>
      <c r="P125" s="213"/>
      <c r="Q125" s="213"/>
      <c r="R125" s="213"/>
      <c r="S125" s="213"/>
      <c r="T125" s="214"/>
      <c r="AT125" s="208" t="s">
        <v>135</v>
      </c>
      <c r="AU125" s="208" t="s">
        <v>85</v>
      </c>
      <c r="AV125" s="206" t="s">
        <v>133</v>
      </c>
      <c r="AW125" s="206" t="s">
        <v>31</v>
      </c>
      <c r="AX125" s="206" t="s">
        <v>83</v>
      </c>
      <c r="AY125" s="208" t="s">
        <v>126</v>
      </c>
    </row>
    <row r="126" spans="1:65" s="27" customFormat="1" ht="36" customHeight="1">
      <c r="A126" s="22"/>
      <c r="B126" s="182"/>
      <c r="C126" s="183" t="s">
        <v>85</v>
      </c>
      <c r="D126" s="183" t="s">
        <v>128</v>
      </c>
      <c r="E126" s="184" t="s">
        <v>140</v>
      </c>
      <c r="F126" s="185" t="s">
        <v>141</v>
      </c>
      <c r="G126" s="186" t="s">
        <v>142</v>
      </c>
      <c r="H126" s="187">
        <v>176</v>
      </c>
      <c r="I126" s="188"/>
      <c r="J126" s="189">
        <f>ROUND(I126*H126,2)</f>
        <v>0</v>
      </c>
      <c r="K126" s="185" t="s">
        <v>132</v>
      </c>
      <c r="L126" s="23"/>
      <c r="M126" s="190"/>
      <c r="N126" s="191" t="s">
        <v>40</v>
      </c>
      <c r="O126" s="60"/>
      <c r="P126" s="192">
        <f>O126*H126</f>
        <v>0</v>
      </c>
      <c r="Q126" s="192">
        <v>0</v>
      </c>
      <c r="R126" s="192">
        <f>Q126*H126</f>
        <v>0</v>
      </c>
      <c r="S126" s="192">
        <v>0</v>
      </c>
      <c r="T126" s="193">
        <f>S126*H126</f>
        <v>0</v>
      </c>
      <c r="U126" s="22"/>
      <c r="V126" s="22"/>
      <c r="W126" s="22"/>
      <c r="X126" s="22"/>
      <c r="Y126" s="22"/>
      <c r="Z126" s="22"/>
      <c r="AA126" s="22"/>
      <c r="AB126" s="22"/>
      <c r="AC126" s="22"/>
      <c r="AD126" s="22"/>
      <c r="AE126" s="22"/>
      <c r="AR126" s="194" t="s">
        <v>133</v>
      </c>
      <c r="AT126" s="194" t="s">
        <v>128</v>
      </c>
      <c r="AU126" s="194" t="s">
        <v>85</v>
      </c>
      <c r="AY126" s="3" t="s">
        <v>126</v>
      </c>
      <c r="BE126" s="195">
        <f>IF(N126="základní",J126,0)</f>
        <v>0</v>
      </c>
      <c r="BF126" s="195">
        <f>IF(N126="snížená",J126,0)</f>
        <v>0</v>
      </c>
      <c r="BG126" s="195">
        <f>IF(N126="zákl. přenesená",J126,0)</f>
        <v>0</v>
      </c>
      <c r="BH126" s="195">
        <f>IF(N126="sníž. přenesená",J126,0)</f>
        <v>0</v>
      </c>
      <c r="BI126" s="195">
        <f>IF(N126="nulová",J126,0)</f>
        <v>0</v>
      </c>
      <c r="BJ126" s="3" t="s">
        <v>83</v>
      </c>
      <c r="BK126" s="195">
        <f>ROUND(I126*H126,2)</f>
        <v>0</v>
      </c>
      <c r="BL126" s="3" t="s">
        <v>133</v>
      </c>
      <c r="BM126" s="194" t="s">
        <v>143</v>
      </c>
    </row>
    <row r="127" spans="2:51" s="196" customFormat="1" ht="12.8">
      <c r="B127" s="197"/>
      <c r="D127" s="198" t="s">
        <v>135</v>
      </c>
      <c r="E127" s="199"/>
      <c r="F127" s="200" t="s">
        <v>144</v>
      </c>
      <c r="H127" s="201">
        <v>78</v>
      </c>
      <c r="I127" s="202"/>
      <c r="L127" s="197"/>
      <c r="M127" s="203"/>
      <c r="N127" s="204"/>
      <c r="O127" s="204"/>
      <c r="P127" s="204"/>
      <c r="Q127" s="204"/>
      <c r="R127" s="204"/>
      <c r="S127" s="204"/>
      <c r="T127" s="205"/>
      <c r="AT127" s="199" t="s">
        <v>135</v>
      </c>
      <c r="AU127" s="199" t="s">
        <v>85</v>
      </c>
      <c r="AV127" s="196" t="s">
        <v>85</v>
      </c>
      <c r="AW127" s="196" t="s">
        <v>31</v>
      </c>
      <c r="AX127" s="196" t="s">
        <v>75</v>
      </c>
      <c r="AY127" s="199" t="s">
        <v>126</v>
      </c>
    </row>
    <row r="128" spans="2:51" s="196" customFormat="1" ht="12.8">
      <c r="B128" s="197"/>
      <c r="D128" s="198" t="s">
        <v>135</v>
      </c>
      <c r="E128" s="199"/>
      <c r="F128" s="200" t="s">
        <v>145</v>
      </c>
      <c r="H128" s="201">
        <v>68</v>
      </c>
      <c r="I128" s="202"/>
      <c r="L128" s="197"/>
      <c r="M128" s="203"/>
      <c r="N128" s="204"/>
      <c r="O128" s="204"/>
      <c r="P128" s="204"/>
      <c r="Q128" s="204"/>
      <c r="R128" s="204"/>
      <c r="S128" s="204"/>
      <c r="T128" s="205"/>
      <c r="AT128" s="199" t="s">
        <v>135</v>
      </c>
      <c r="AU128" s="199" t="s">
        <v>85</v>
      </c>
      <c r="AV128" s="196" t="s">
        <v>85</v>
      </c>
      <c r="AW128" s="196" t="s">
        <v>31</v>
      </c>
      <c r="AX128" s="196" t="s">
        <v>75</v>
      </c>
      <c r="AY128" s="199" t="s">
        <v>126</v>
      </c>
    </row>
    <row r="129" spans="2:51" s="196" customFormat="1" ht="12.8">
      <c r="B129" s="197"/>
      <c r="D129" s="198" t="s">
        <v>135</v>
      </c>
      <c r="E129" s="199"/>
      <c r="F129" s="200" t="s">
        <v>146</v>
      </c>
      <c r="H129" s="201">
        <v>30</v>
      </c>
      <c r="I129" s="202"/>
      <c r="L129" s="197"/>
      <c r="M129" s="203"/>
      <c r="N129" s="204"/>
      <c r="O129" s="204"/>
      <c r="P129" s="204"/>
      <c r="Q129" s="204"/>
      <c r="R129" s="204"/>
      <c r="S129" s="204"/>
      <c r="T129" s="205"/>
      <c r="AT129" s="199" t="s">
        <v>135</v>
      </c>
      <c r="AU129" s="199" t="s">
        <v>85</v>
      </c>
      <c r="AV129" s="196" t="s">
        <v>85</v>
      </c>
      <c r="AW129" s="196" t="s">
        <v>31</v>
      </c>
      <c r="AX129" s="196" t="s">
        <v>75</v>
      </c>
      <c r="AY129" s="199" t="s">
        <v>126</v>
      </c>
    </row>
    <row r="130" spans="2:51" s="206" customFormat="1" ht="12.8">
      <c r="B130" s="207"/>
      <c r="D130" s="198" t="s">
        <v>135</v>
      </c>
      <c r="E130" s="208"/>
      <c r="F130" s="209" t="s">
        <v>139</v>
      </c>
      <c r="H130" s="210">
        <v>176</v>
      </c>
      <c r="I130" s="211"/>
      <c r="L130" s="207"/>
      <c r="M130" s="212"/>
      <c r="N130" s="213"/>
      <c r="O130" s="213"/>
      <c r="P130" s="213"/>
      <c r="Q130" s="213"/>
      <c r="R130" s="213"/>
      <c r="S130" s="213"/>
      <c r="T130" s="214"/>
      <c r="AT130" s="208" t="s">
        <v>135</v>
      </c>
      <c r="AU130" s="208" t="s">
        <v>85</v>
      </c>
      <c r="AV130" s="206" t="s">
        <v>133</v>
      </c>
      <c r="AW130" s="206" t="s">
        <v>31</v>
      </c>
      <c r="AX130" s="206" t="s">
        <v>83</v>
      </c>
      <c r="AY130" s="208" t="s">
        <v>126</v>
      </c>
    </row>
    <row r="131" spans="1:65" s="27" customFormat="1" ht="36" customHeight="1">
      <c r="A131" s="22"/>
      <c r="B131" s="182"/>
      <c r="C131" s="183" t="s">
        <v>147</v>
      </c>
      <c r="D131" s="183" t="s">
        <v>128</v>
      </c>
      <c r="E131" s="184" t="s">
        <v>148</v>
      </c>
      <c r="F131" s="185" t="s">
        <v>149</v>
      </c>
      <c r="G131" s="186" t="s">
        <v>150</v>
      </c>
      <c r="H131" s="187">
        <v>34</v>
      </c>
      <c r="I131" s="188"/>
      <c r="J131" s="189">
        <f>ROUND(I131*H131,2)</f>
        <v>0</v>
      </c>
      <c r="K131" s="185" t="s">
        <v>132</v>
      </c>
      <c r="L131" s="23"/>
      <c r="M131" s="190"/>
      <c r="N131" s="191" t="s">
        <v>40</v>
      </c>
      <c r="O131" s="60"/>
      <c r="P131" s="192">
        <f>O131*H131</f>
        <v>0</v>
      </c>
      <c r="Q131" s="192">
        <v>0</v>
      </c>
      <c r="R131" s="192">
        <f>Q131*H131</f>
        <v>0</v>
      </c>
      <c r="S131" s="192">
        <v>0</v>
      </c>
      <c r="T131" s="193">
        <f>S131*H131</f>
        <v>0</v>
      </c>
      <c r="U131" s="22"/>
      <c r="V131" s="22"/>
      <c r="W131" s="22"/>
      <c r="X131" s="22"/>
      <c r="Y131" s="22"/>
      <c r="Z131" s="22"/>
      <c r="AA131" s="22"/>
      <c r="AB131" s="22"/>
      <c r="AC131" s="22"/>
      <c r="AD131" s="22"/>
      <c r="AE131" s="22"/>
      <c r="AR131" s="194" t="s">
        <v>133</v>
      </c>
      <c r="AT131" s="194" t="s">
        <v>128</v>
      </c>
      <c r="AU131" s="194" t="s">
        <v>85</v>
      </c>
      <c r="AY131" s="3" t="s">
        <v>126</v>
      </c>
      <c r="BE131" s="195">
        <f>IF(N131="základní",J131,0)</f>
        <v>0</v>
      </c>
      <c r="BF131" s="195">
        <f>IF(N131="snížená",J131,0)</f>
        <v>0</v>
      </c>
      <c r="BG131" s="195">
        <f>IF(N131="zákl. přenesená",J131,0)</f>
        <v>0</v>
      </c>
      <c r="BH131" s="195">
        <f>IF(N131="sníž. přenesená",J131,0)</f>
        <v>0</v>
      </c>
      <c r="BI131" s="195">
        <f>IF(N131="nulová",J131,0)</f>
        <v>0</v>
      </c>
      <c r="BJ131" s="3" t="s">
        <v>83</v>
      </c>
      <c r="BK131" s="195">
        <f>ROUND(I131*H131,2)</f>
        <v>0</v>
      </c>
      <c r="BL131" s="3" t="s">
        <v>133</v>
      </c>
      <c r="BM131" s="194" t="s">
        <v>151</v>
      </c>
    </row>
    <row r="132" spans="2:51" s="196" customFormat="1" ht="12.8">
      <c r="B132" s="197"/>
      <c r="D132" s="198" t="s">
        <v>135</v>
      </c>
      <c r="E132" s="199"/>
      <c r="F132" s="200" t="s">
        <v>152</v>
      </c>
      <c r="H132" s="201">
        <v>34</v>
      </c>
      <c r="I132" s="202"/>
      <c r="L132" s="197"/>
      <c r="M132" s="203"/>
      <c r="N132" s="204"/>
      <c r="O132" s="204"/>
      <c r="P132" s="204"/>
      <c r="Q132" s="204"/>
      <c r="R132" s="204"/>
      <c r="S132" s="204"/>
      <c r="T132" s="205"/>
      <c r="AT132" s="199" t="s">
        <v>135</v>
      </c>
      <c r="AU132" s="199" t="s">
        <v>85</v>
      </c>
      <c r="AV132" s="196" t="s">
        <v>85</v>
      </c>
      <c r="AW132" s="196" t="s">
        <v>31</v>
      </c>
      <c r="AX132" s="196" t="s">
        <v>83</v>
      </c>
      <c r="AY132" s="199" t="s">
        <v>126</v>
      </c>
    </row>
    <row r="133" spans="1:65" s="27" customFormat="1" ht="36" customHeight="1">
      <c r="A133" s="22"/>
      <c r="B133" s="182"/>
      <c r="C133" s="183" t="s">
        <v>133</v>
      </c>
      <c r="D133" s="183" t="s">
        <v>128</v>
      </c>
      <c r="E133" s="184" t="s">
        <v>153</v>
      </c>
      <c r="F133" s="185" t="s">
        <v>154</v>
      </c>
      <c r="G133" s="186" t="s">
        <v>150</v>
      </c>
      <c r="H133" s="187">
        <v>11</v>
      </c>
      <c r="I133" s="188"/>
      <c r="J133" s="189">
        <f>ROUND(I133*H133,2)</f>
        <v>0</v>
      </c>
      <c r="K133" s="185" t="s">
        <v>132</v>
      </c>
      <c r="L133" s="23"/>
      <c r="M133" s="190"/>
      <c r="N133" s="191" t="s">
        <v>40</v>
      </c>
      <c r="O133" s="60"/>
      <c r="P133" s="192">
        <f>O133*H133</f>
        <v>0</v>
      </c>
      <c r="Q133" s="192">
        <v>0</v>
      </c>
      <c r="R133" s="192">
        <f>Q133*H133</f>
        <v>0</v>
      </c>
      <c r="S133" s="192">
        <v>0</v>
      </c>
      <c r="T133" s="193">
        <f>S133*H133</f>
        <v>0</v>
      </c>
      <c r="U133" s="22"/>
      <c r="V133" s="22"/>
      <c r="W133" s="22"/>
      <c r="X133" s="22"/>
      <c r="Y133" s="22"/>
      <c r="Z133" s="22"/>
      <c r="AA133" s="22"/>
      <c r="AB133" s="22"/>
      <c r="AC133" s="22"/>
      <c r="AD133" s="22"/>
      <c r="AE133" s="22"/>
      <c r="AR133" s="194" t="s">
        <v>133</v>
      </c>
      <c r="AT133" s="194" t="s">
        <v>128</v>
      </c>
      <c r="AU133" s="194" t="s">
        <v>85</v>
      </c>
      <c r="AY133" s="3" t="s">
        <v>126</v>
      </c>
      <c r="BE133" s="195">
        <f>IF(N133="základní",J133,0)</f>
        <v>0</v>
      </c>
      <c r="BF133" s="195">
        <f>IF(N133="snížená",J133,0)</f>
        <v>0</v>
      </c>
      <c r="BG133" s="195">
        <f>IF(N133="zákl. přenesená",J133,0)</f>
        <v>0</v>
      </c>
      <c r="BH133" s="195">
        <f>IF(N133="sníž. přenesená",J133,0)</f>
        <v>0</v>
      </c>
      <c r="BI133" s="195">
        <f>IF(N133="nulová",J133,0)</f>
        <v>0</v>
      </c>
      <c r="BJ133" s="3" t="s">
        <v>83</v>
      </c>
      <c r="BK133" s="195">
        <f>ROUND(I133*H133,2)</f>
        <v>0</v>
      </c>
      <c r="BL133" s="3" t="s">
        <v>133</v>
      </c>
      <c r="BM133" s="194" t="s">
        <v>155</v>
      </c>
    </row>
    <row r="134" spans="2:51" s="196" customFormat="1" ht="12.8">
      <c r="B134" s="197"/>
      <c r="D134" s="198" t="s">
        <v>135</v>
      </c>
      <c r="E134" s="199"/>
      <c r="F134" s="200" t="s">
        <v>156</v>
      </c>
      <c r="H134" s="201">
        <v>11</v>
      </c>
      <c r="I134" s="202"/>
      <c r="L134" s="197"/>
      <c r="M134" s="203"/>
      <c r="N134" s="204"/>
      <c r="O134" s="204"/>
      <c r="P134" s="204"/>
      <c r="Q134" s="204"/>
      <c r="R134" s="204"/>
      <c r="S134" s="204"/>
      <c r="T134" s="205"/>
      <c r="AT134" s="199" t="s">
        <v>135</v>
      </c>
      <c r="AU134" s="199" t="s">
        <v>85</v>
      </c>
      <c r="AV134" s="196" t="s">
        <v>85</v>
      </c>
      <c r="AW134" s="196" t="s">
        <v>31</v>
      </c>
      <c r="AX134" s="196" t="s">
        <v>83</v>
      </c>
      <c r="AY134" s="199" t="s">
        <v>126</v>
      </c>
    </row>
    <row r="135" spans="1:65" s="27" customFormat="1" ht="36" customHeight="1">
      <c r="A135" s="22"/>
      <c r="B135" s="182"/>
      <c r="C135" s="183" t="s">
        <v>157</v>
      </c>
      <c r="D135" s="183" t="s">
        <v>128</v>
      </c>
      <c r="E135" s="184" t="s">
        <v>158</v>
      </c>
      <c r="F135" s="185" t="s">
        <v>159</v>
      </c>
      <c r="G135" s="186" t="s">
        <v>150</v>
      </c>
      <c r="H135" s="187">
        <v>2</v>
      </c>
      <c r="I135" s="188"/>
      <c r="J135" s="189">
        <f>ROUND(I135*H135,2)</f>
        <v>0</v>
      </c>
      <c r="K135" s="185" t="s">
        <v>132</v>
      </c>
      <c r="L135" s="23"/>
      <c r="M135" s="190"/>
      <c r="N135" s="191" t="s">
        <v>40</v>
      </c>
      <c r="O135" s="60"/>
      <c r="P135" s="192">
        <f>O135*H135</f>
        <v>0</v>
      </c>
      <c r="Q135" s="192">
        <v>0</v>
      </c>
      <c r="R135" s="192">
        <f>Q135*H135</f>
        <v>0</v>
      </c>
      <c r="S135" s="192">
        <v>0</v>
      </c>
      <c r="T135" s="193">
        <f>S135*H135</f>
        <v>0</v>
      </c>
      <c r="U135" s="22"/>
      <c r="V135" s="22"/>
      <c r="W135" s="22"/>
      <c r="X135" s="22"/>
      <c r="Y135" s="22"/>
      <c r="Z135" s="22"/>
      <c r="AA135" s="22"/>
      <c r="AB135" s="22"/>
      <c r="AC135" s="22"/>
      <c r="AD135" s="22"/>
      <c r="AE135" s="22"/>
      <c r="AR135" s="194" t="s">
        <v>133</v>
      </c>
      <c r="AT135" s="194" t="s">
        <v>128</v>
      </c>
      <c r="AU135" s="194" t="s">
        <v>85</v>
      </c>
      <c r="AY135" s="3" t="s">
        <v>126</v>
      </c>
      <c r="BE135" s="195">
        <f>IF(N135="základní",J135,0)</f>
        <v>0</v>
      </c>
      <c r="BF135" s="195">
        <f>IF(N135="snížená",J135,0)</f>
        <v>0</v>
      </c>
      <c r="BG135" s="195">
        <f>IF(N135="zákl. přenesená",J135,0)</f>
        <v>0</v>
      </c>
      <c r="BH135" s="195">
        <f>IF(N135="sníž. přenesená",J135,0)</f>
        <v>0</v>
      </c>
      <c r="BI135" s="195">
        <f>IF(N135="nulová",J135,0)</f>
        <v>0</v>
      </c>
      <c r="BJ135" s="3" t="s">
        <v>83</v>
      </c>
      <c r="BK135" s="195">
        <f>ROUND(I135*H135,2)</f>
        <v>0</v>
      </c>
      <c r="BL135" s="3" t="s">
        <v>133</v>
      </c>
      <c r="BM135" s="194" t="s">
        <v>160</v>
      </c>
    </row>
    <row r="136" spans="2:51" s="196" customFormat="1" ht="12.8">
      <c r="B136" s="197"/>
      <c r="D136" s="198" t="s">
        <v>135</v>
      </c>
      <c r="E136" s="199"/>
      <c r="F136" s="200" t="s">
        <v>85</v>
      </c>
      <c r="H136" s="201">
        <v>2</v>
      </c>
      <c r="I136" s="202"/>
      <c r="L136" s="197"/>
      <c r="M136" s="203"/>
      <c r="N136" s="204"/>
      <c r="O136" s="204"/>
      <c r="P136" s="204"/>
      <c r="Q136" s="204"/>
      <c r="R136" s="204"/>
      <c r="S136" s="204"/>
      <c r="T136" s="205"/>
      <c r="AT136" s="199" t="s">
        <v>135</v>
      </c>
      <c r="AU136" s="199" t="s">
        <v>85</v>
      </c>
      <c r="AV136" s="196" t="s">
        <v>85</v>
      </c>
      <c r="AW136" s="196" t="s">
        <v>31</v>
      </c>
      <c r="AX136" s="196" t="s">
        <v>83</v>
      </c>
      <c r="AY136" s="199" t="s">
        <v>126</v>
      </c>
    </row>
    <row r="137" spans="1:65" s="27" customFormat="1" ht="36" customHeight="1">
      <c r="A137" s="22"/>
      <c r="B137" s="182"/>
      <c r="C137" s="183" t="s">
        <v>161</v>
      </c>
      <c r="D137" s="183" t="s">
        <v>128</v>
      </c>
      <c r="E137" s="184" t="s">
        <v>162</v>
      </c>
      <c r="F137" s="185" t="s">
        <v>163</v>
      </c>
      <c r="G137" s="186" t="s">
        <v>150</v>
      </c>
      <c r="H137" s="187">
        <v>14</v>
      </c>
      <c r="I137" s="188"/>
      <c r="J137" s="189">
        <f>ROUND(I137*H137,2)</f>
        <v>0</v>
      </c>
      <c r="K137" s="185" t="s">
        <v>132</v>
      </c>
      <c r="L137" s="23"/>
      <c r="M137" s="190"/>
      <c r="N137" s="191" t="s">
        <v>40</v>
      </c>
      <c r="O137" s="60"/>
      <c r="P137" s="192">
        <f>O137*H137</f>
        <v>0</v>
      </c>
      <c r="Q137" s="192">
        <v>5E-05</v>
      </c>
      <c r="R137" s="192">
        <f>Q137*H137</f>
        <v>0.0007</v>
      </c>
      <c r="S137" s="192">
        <v>0</v>
      </c>
      <c r="T137" s="193">
        <f>S137*H137</f>
        <v>0</v>
      </c>
      <c r="U137" s="22"/>
      <c r="V137" s="22"/>
      <c r="W137" s="22"/>
      <c r="X137" s="22"/>
      <c r="Y137" s="22"/>
      <c r="Z137" s="22"/>
      <c r="AA137" s="22"/>
      <c r="AB137" s="22"/>
      <c r="AC137" s="22"/>
      <c r="AD137" s="22"/>
      <c r="AE137" s="22"/>
      <c r="AR137" s="194" t="s">
        <v>133</v>
      </c>
      <c r="AT137" s="194" t="s">
        <v>128</v>
      </c>
      <c r="AU137" s="194" t="s">
        <v>85</v>
      </c>
      <c r="AY137" s="3" t="s">
        <v>126</v>
      </c>
      <c r="BE137" s="195">
        <f>IF(N137="základní",J137,0)</f>
        <v>0</v>
      </c>
      <c r="BF137" s="195">
        <f>IF(N137="snížená",J137,0)</f>
        <v>0</v>
      </c>
      <c r="BG137" s="195">
        <f>IF(N137="zákl. přenesená",J137,0)</f>
        <v>0</v>
      </c>
      <c r="BH137" s="195">
        <f>IF(N137="sníž. přenesená",J137,0)</f>
        <v>0</v>
      </c>
      <c r="BI137" s="195">
        <f>IF(N137="nulová",J137,0)</f>
        <v>0</v>
      </c>
      <c r="BJ137" s="3" t="s">
        <v>83</v>
      </c>
      <c r="BK137" s="195">
        <f>ROUND(I137*H137,2)</f>
        <v>0</v>
      </c>
      <c r="BL137" s="3" t="s">
        <v>133</v>
      </c>
      <c r="BM137" s="194" t="s">
        <v>164</v>
      </c>
    </row>
    <row r="138" spans="2:51" s="196" customFormat="1" ht="12.8">
      <c r="B138" s="197"/>
      <c r="D138" s="198" t="s">
        <v>135</v>
      </c>
      <c r="E138" s="199"/>
      <c r="F138" s="200" t="s">
        <v>165</v>
      </c>
      <c r="H138" s="201">
        <v>14</v>
      </c>
      <c r="I138" s="202"/>
      <c r="L138" s="197"/>
      <c r="M138" s="203"/>
      <c r="N138" s="204"/>
      <c r="O138" s="204"/>
      <c r="P138" s="204"/>
      <c r="Q138" s="204"/>
      <c r="R138" s="204"/>
      <c r="S138" s="204"/>
      <c r="T138" s="205"/>
      <c r="AT138" s="199" t="s">
        <v>135</v>
      </c>
      <c r="AU138" s="199" t="s">
        <v>85</v>
      </c>
      <c r="AV138" s="196" t="s">
        <v>85</v>
      </c>
      <c r="AW138" s="196" t="s">
        <v>31</v>
      </c>
      <c r="AX138" s="196" t="s">
        <v>83</v>
      </c>
      <c r="AY138" s="199" t="s">
        <v>126</v>
      </c>
    </row>
    <row r="139" spans="1:65" s="27" customFormat="1" ht="36" customHeight="1">
      <c r="A139" s="22"/>
      <c r="B139" s="182"/>
      <c r="C139" s="183" t="s">
        <v>166</v>
      </c>
      <c r="D139" s="183" t="s">
        <v>128</v>
      </c>
      <c r="E139" s="184" t="s">
        <v>167</v>
      </c>
      <c r="F139" s="185" t="s">
        <v>168</v>
      </c>
      <c r="G139" s="186" t="s">
        <v>150</v>
      </c>
      <c r="H139" s="187">
        <v>6</v>
      </c>
      <c r="I139" s="188"/>
      <c r="J139" s="189">
        <f>ROUND(I139*H139,2)</f>
        <v>0</v>
      </c>
      <c r="K139" s="185" t="s">
        <v>132</v>
      </c>
      <c r="L139" s="23"/>
      <c r="M139" s="190"/>
      <c r="N139" s="191" t="s">
        <v>40</v>
      </c>
      <c r="O139" s="60"/>
      <c r="P139" s="192">
        <f>O139*H139</f>
        <v>0</v>
      </c>
      <c r="Q139" s="192">
        <v>5E-05</v>
      </c>
      <c r="R139" s="192">
        <f>Q139*H139</f>
        <v>0.0003</v>
      </c>
      <c r="S139" s="192">
        <v>0</v>
      </c>
      <c r="T139" s="193">
        <f>S139*H139</f>
        <v>0</v>
      </c>
      <c r="U139" s="22"/>
      <c r="V139" s="22"/>
      <c r="W139" s="22"/>
      <c r="X139" s="22"/>
      <c r="Y139" s="22"/>
      <c r="Z139" s="22"/>
      <c r="AA139" s="22"/>
      <c r="AB139" s="22"/>
      <c r="AC139" s="22"/>
      <c r="AD139" s="22"/>
      <c r="AE139" s="22"/>
      <c r="AR139" s="194" t="s">
        <v>133</v>
      </c>
      <c r="AT139" s="194" t="s">
        <v>128</v>
      </c>
      <c r="AU139" s="194" t="s">
        <v>85</v>
      </c>
      <c r="AY139" s="3" t="s">
        <v>126</v>
      </c>
      <c r="BE139" s="195">
        <f>IF(N139="základní",J139,0)</f>
        <v>0</v>
      </c>
      <c r="BF139" s="195">
        <f>IF(N139="snížená",J139,0)</f>
        <v>0</v>
      </c>
      <c r="BG139" s="195">
        <f>IF(N139="zákl. přenesená",J139,0)</f>
        <v>0</v>
      </c>
      <c r="BH139" s="195">
        <f>IF(N139="sníž. přenesená",J139,0)</f>
        <v>0</v>
      </c>
      <c r="BI139" s="195">
        <f>IF(N139="nulová",J139,0)</f>
        <v>0</v>
      </c>
      <c r="BJ139" s="3" t="s">
        <v>83</v>
      </c>
      <c r="BK139" s="195">
        <f>ROUND(I139*H139,2)</f>
        <v>0</v>
      </c>
      <c r="BL139" s="3" t="s">
        <v>133</v>
      </c>
      <c r="BM139" s="194" t="s">
        <v>169</v>
      </c>
    </row>
    <row r="140" spans="2:51" s="196" customFormat="1" ht="12.8">
      <c r="B140" s="197"/>
      <c r="D140" s="198" t="s">
        <v>135</v>
      </c>
      <c r="E140" s="199"/>
      <c r="F140" s="200" t="s">
        <v>161</v>
      </c>
      <c r="H140" s="201">
        <v>6</v>
      </c>
      <c r="I140" s="202"/>
      <c r="L140" s="197"/>
      <c r="M140" s="203"/>
      <c r="N140" s="204"/>
      <c r="O140" s="204"/>
      <c r="P140" s="204"/>
      <c r="Q140" s="204"/>
      <c r="R140" s="204"/>
      <c r="S140" s="204"/>
      <c r="T140" s="205"/>
      <c r="AT140" s="199" t="s">
        <v>135</v>
      </c>
      <c r="AU140" s="199" t="s">
        <v>85</v>
      </c>
      <c r="AV140" s="196" t="s">
        <v>85</v>
      </c>
      <c r="AW140" s="196" t="s">
        <v>31</v>
      </c>
      <c r="AX140" s="196" t="s">
        <v>83</v>
      </c>
      <c r="AY140" s="199" t="s">
        <v>126</v>
      </c>
    </row>
    <row r="141" spans="1:65" s="27" customFormat="1" ht="36" customHeight="1">
      <c r="A141" s="22"/>
      <c r="B141" s="182"/>
      <c r="C141" s="183" t="s">
        <v>170</v>
      </c>
      <c r="D141" s="183" t="s">
        <v>128</v>
      </c>
      <c r="E141" s="184" t="s">
        <v>171</v>
      </c>
      <c r="F141" s="185" t="s">
        <v>172</v>
      </c>
      <c r="G141" s="186" t="s">
        <v>150</v>
      </c>
      <c r="H141" s="187">
        <v>10</v>
      </c>
      <c r="I141" s="188"/>
      <c r="J141" s="189">
        <f>ROUND(I141*H141,2)</f>
        <v>0</v>
      </c>
      <c r="K141" s="185" t="s">
        <v>132</v>
      </c>
      <c r="L141" s="23"/>
      <c r="M141" s="190"/>
      <c r="N141" s="191" t="s">
        <v>40</v>
      </c>
      <c r="O141" s="60"/>
      <c r="P141" s="192">
        <f>O141*H141</f>
        <v>0</v>
      </c>
      <c r="Q141" s="192">
        <v>9E-05</v>
      </c>
      <c r="R141" s="192">
        <f>Q141*H141</f>
        <v>0.0009</v>
      </c>
      <c r="S141" s="192">
        <v>0</v>
      </c>
      <c r="T141" s="193">
        <f>S141*H141</f>
        <v>0</v>
      </c>
      <c r="U141" s="22"/>
      <c r="V141" s="22"/>
      <c r="W141" s="22"/>
      <c r="X141" s="22"/>
      <c r="Y141" s="22"/>
      <c r="Z141" s="22"/>
      <c r="AA141" s="22"/>
      <c r="AB141" s="22"/>
      <c r="AC141" s="22"/>
      <c r="AD141" s="22"/>
      <c r="AE141" s="22"/>
      <c r="AR141" s="194" t="s">
        <v>133</v>
      </c>
      <c r="AT141" s="194" t="s">
        <v>128</v>
      </c>
      <c r="AU141" s="194" t="s">
        <v>85</v>
      </c>
      <c r="AY141" s="3" t="s">
        <v>126</v>
      </c>
      <c r="BE141" s="195">
        <f>IF(N141="základní",J141,0)</f>
        <v>0</v>
      </c>
      <c r="BF141" s="195">
        <f>IF(N141="snížená",J141,0)</f>
        <v>0</v>
      </c>
      <c r="BG141" s="195">
        <f>IF(N141="zákl. přenesená",J141,0)</f>
        <v>0</v>
      </c>
      <c r="BH141" s="195">
        <f>IF(N141="sníž. přenesená",J141,0)</f>
        <v>0</v>
      </c>
      <c r="BI141" s="195">
        <f>IF(N141="nulová",J141,0)</f>
        <v>0</v>
      </c>
      <c r="BJ141" s="3" t="s">
        <v>83</v>
      </c>
      <c r="BK141" s="195">
        <f>ROUND(I141*H141,2)</f>
        <v>0</v>
      </c>
      <c r="BL141" s="3" t="s">
        <v>133</v>
      </c>
      <c r="BM141" s="194" t="s">
        <v>173</v>
      </c>
    </row>
    <row r="142" spans="2:51" s="196" customFormat="1" ht="12.8">
      <c r="B142" s="197"/>
      <c r="D142" s="198" t="s">
        <v>135</v>
      </c>
      <c r="E142" s="199"/>
      <c r="F142" s="200" t="s">
        <v>174</v>
      </c>
      <c r="H142" s="201">
        <v>10</v>
      </c>
      <c r="I142" s="202"/>
      <c r="L142" s="197"/>
      <c r="M142" s="203"/>
      <c r="N142" s="204"/>
      <c r="O142" s="204"/>
      <c r="P142" s="204"/>
      <c r="Q142" s="204"/>
      <c r="R142" s="204"/>
      <c r="S142" s="204"/>
      <c r="T142" s="205"/>
      <c r="AT142" s="199" t="s">
        <v>135</v>
      </c>
      <c r="AU142" s="199" t="s">
        <v>85</v>
      </c>
      <c r="AV142" s="196" t="s">
        <v>85</v>
      </c>
      <c r="AW142" s="196" t="s">
        <v>31</v>
      </c>
      <c r="AX142" s="196" t="s">
        <v>83</v>
      </c>
      <c r="AY142" s="199" t="s">
        <v>126</v>
      </c>
    </row>
    <row r="143" spans="1:65" s="27" customFormat="1" ht="36" customHeight="1">
      <c r="A143" s="22"/>
      <c r="B143" s="182"/>
      <c r="C143" s="183" t="s">
        <v>175</v>
      </c>
      <c r="D143" s="183" t="s">
        <v>128</v>
      </c>
      <c r="E143" s="184" t="s">
        <v>176</v>
      </c>
      <c r="F143" s="185" t="s">
        <v>177</v>
      </c>
      <c r="G143" s="186" t="s">
        <v>150</v>
      </c>
      <c r="H143" s="187">
        <v>2</v>
      </c>
      <c r="I143" s="188"/>
      <c r="J143" s="189">
        <f>ROUND(I143*H143,2)</f>
        <v>0</v>
      </c>
      <c r="K143" s="185" t="s">
        <v>132</v>
      </c>
      <c r="L143" s="23"/>
      <c r="M143" s="190"/>
      <c r="N143" s="191" t="s">
        <v>40</v>
      </c>
      <c r="O143" s="60"/>
      <c r="P143" s="192">
        <f>O143*H143</f>
        <v>0</v>
      </c>
      <c r="Q143" s="192">
        <v>9E-05</v>
      </c>
      <c r="R143" s="192">
        <f>Q143*H143</f>
        <v>0.00018</v>
      </c>
      <c r="S143" s="192">
        <v>0</v>
      </c>
      <c r="T143" s="193">
        <f>S143*H143</f>
        <v>0</v>
      </c>
      <c r="U143" s="22"/>
      <c r="V143" s="22"/>
      <c r="W143" s="22"/>
      <c r="X143" s="22"/>
      <c r="Y143" s="22"/>
      <c r="Z143" s="22"/>
      <c r="AA143" s="22"/>
      <c r="AB143" s="22"/>
      <c r="AC143" s="22"/>
      <c r="AD143" s="22"/>
      <c r="AE143" s="22"/>
      <c r="AR143" s="194" t="s">
        <v>133</v>
      </c>
      <c r="AT143" s="194" t="s">
        <v>128</v>
      </c>
      <c r="AU143" s="194" t="s">
        <v>85</v>
      </c>
      <c r="AY143" s="3" t="s">
        <v>126</v>
      </c>
      <c r="BE143" s="195">
        <f>IF(N143="základní",J143,0)</f>
        <v>0</v>
      </c>
      <c r="BF143" s="195">
        <f>IF(N143="snížená",J143,0)</f>
        <v>0</v>
      </c>
      <c r="BG143" s="195">
        <f>IF(N143="zákl. přenesená",J143,0)</f>
        <v>0</v>
      </c>
      <c r="BH143" s="195">
        <f>IF(N143="sníž. přenesená",J143,0)</f>
        <v>0</v>
      </c>
      <c r="BI143" s="195">
        <f>IF(N143="nulová",J143,0)</f>
        <v>0</v>
      </c>
      <c r="BJ143" s="3" t="s">
        <v>83</v>
      </c>
      <c r="BK143" s="195">
        <f>ROUND(I143*H143,2)</f>
        <v>0</v>
      </c>
      <c r="BL143" s="3" t="s">
        <v>133</v>
      </c>
      <c r="BM143" s="194" t="s">
        <v>178</v>
      </c>
    </row>
    <row r="144" spans="2:51" s="196" customFormat="1" ht="12.8">
      <c r="B144" s="197"/>
      <c r="D144" s="198" t="s">
        <v>135</v>
      </c>
      <c r="E144" s="199"/>
      <c r="F144" s="200" t="s">
        <v>85</v>
      </c>
      <c r="H144" s="201">
        <v>2</v>
      </c>
      <c r="I144" s="202"/>
      <c r="L144" s="197"/>
      <c r="M144" s="203"/>
      <c r="N144" s="204"/>
      <c r="O144" s="204"/>
      <c r="P144" s="204"/>
      <c r="Q144" s="204"/>
      <c r="R144" s="204"/>
      <c r="S144" s="204"/>
      <c r="T144" s="205"/>
      <c r="AT144" s="199" t="s">
        <v>135</v>
      </c>
      <c r="AU144" s="199" t="s">
        <v>85</v>
      </c>
      <c r="AV144" s="196" t="s">
        <v>85</v>
      </c>
      <c r="AW144" s="196" t="s">
        <v>31</v>
      </c>
      <c r="AX144" s="196" t="s">
        <v>83</v>
      </c>
      <c r="AY144" s="199" t="s">
        <v>126</v>
      </c>
    </row>
    <row r="145" spans="1:65" s="27" customFormat="1" ht="36" customHeight="1">
      <c r="A145" s="22"/>
      <c r="B145" s="182"/>
      <c r="C145" s="183" t="s">
        <v>174</v>
      </c>
      <c r="D145" s="183" t="s">
        <v>128</v>
      </c>
      <c r="E145" s="184" t="s">
        <v>179</v>
      </c>
      <c r="F145" s="185" t="s">
        <v>180</v>
      </c>
      <c r="G145" s="186" t="s">
        <v>150</v>
      </c>
      <c r="H145" s="187">
        <v>34</v>
      </c>
      <c r="I145" s="188"/>
      <c r="J145" s="189">
        <f>ROUND(I145*H145,2)</f>
        <v>0</v>
      </c>
      <c r="K145" s="185" t="s">
        <v>132</v>
      </c>
      <c r="L145" s="23"/>
      <c r="M145" s="190"/>
      <c r="N145" s="191" t="s">
        <v>40</v>
      </c>
      <c r="O145" s="60"/>
      <c r="P145" s="192">
        <f>O145*H145</f>
        <v>0</v>
      </c>
      <c r="Q145" s="192">
        <v>0</v>
      </c>
      <c r="R145" s="192">
        <f>Q145*H145</f>
        <v>0</v>
      </c>
      <c r="S145" s="192">
        <v>0</v>
      </c>
      <c r="T145" s="193">
        <f>S145*H145</f>
        <v>0</v>
      </c>
      <c r="U145" s="22"/>
      <c r="V145" s="22"/>
      <c r="W145" s="22"/>
      <c r="X145" s="22"/>
      <c r="Y145" s="22"/>
      <c r="Z145" s="22"/>
      <c r="AA145" s="22"/>
      <c r="AB145" s="22"/>
      <c r="AC145" s="22"/>
      <c r="AD145" s="22"/>
      <c r="AE145" s="22"/>
      <c r="AR145" s="194" t="s">
        <v>133</v>
      </c>
      <c r="AT145" s="194" t="s">
        <v>128</v>
      </c>
      <c r="AU145" s="194" t="s">
        <v>85</v>
      </c>
      <c r="AY145" s="3" t="s">
        <v>126</v>
      </c>
      <c r="BE145" s="195">
        <f>IF(N145="základní",J145,0)</f>
        <v>0</v>
      </c>
      <c r="BF145" s="195">
        <f>IF(N145="snížená",J145,0)</f>
        <v>0</v>
      </c>
      <c r="BG145" s="195">
        <f>IF(N145="zákl. přenesená",J145,0)</f>
        <v>0</v>
      </c>
      <c r="BH145" s="195">
        <f>IF(N145="sníž. přenesená",J145,0)</f>
        <v>0</v>
      </c>
      <c r="BI145" s="195">
        <f>IF(N145="nulová",J145,0)</f>
        <v>0</v>
      </c>
      <c r="BJ145" s="3" t="s">
        <v>83</v>
      </c>
      <c r="BK145" s="195">
        <f>ROUND(I145*H145,2)</f>
        <v>0</v>
      </c>
      <c r="BL145" s="3" t="s">
        <v>133</v>
      </c>
      <c r="BM145" s="194" t="s">
        <v>181</v>
      </c>
    </row>
    <row r="146" spans="2:51" s="196" customFormat="1" ht="12.8">
      <c r="B146" s="197"/>
      <c r="D146" s="198" t="s">
        <v>135</v>
      </c>
      <c r="E146" s="199"/>
      <c r="F146" s="200" t="s">
        <v>152</v>
      </c>
      <c r="H146" s="201">
        <v>34</v>
      </c>
      <c r="I146" s="202"/>
      <c r="L146" s="197"/>
      <c r="M146" s="203"/>
      <c r="N146" s="204"/>
      <c r="O146" s="204"/>
      <c r="P146" s="204"/>
      <c r="Q146" s="204"/>
      <c r="R146" s="204"/>
      <c r="S146" s="204"/>
      <c r="T146" s="205"/>
      <c r="AT146" s="199" t="s">
        <v>135</v>
      </c>
      <c r="AU146" s="199" t="s">
        <v>85</v>
      </c>
      <c r="AV146" s="196" t="s">
        <v>85</v>
      </c>
      <c r="AW146" s="196" t="s">
        <v>31</v>
      </c>
      <c r="AX146" s="196" t="s">
        <v>83</v>
      </c>
      <c r="AY146" s="199" t="s">
        <v>126</v>
      </c>
    </row>
    <row r="147" spans="1:65" s="27" customFormat="1" ht="36" customHeight="1">
      <c r="A147" s="22"/>
      <c r="B147" s="182"/>
      <c r="C147" s="183" t="s">
        <v>156</v>
      </c>
      <c r="D147" s="183" t="s">
        <v>128</v>
      </c>
      <c r="E147" s="184" t="s">
        <v>182</v>
      </c>
      <c r="F147" s="185" t="s">
        <v>183</v>
      </c>
      <c r="G147" s="186" t="s">
        <v>150</v>
      </c>
      <c r="H147" s="187">
        <v>11</v>
      </c>
      <c r="I147" s="188"/>
      <c r="J147" s="189">
        <f>ROUND(I147*H147,2)</f>
        <v>0</v>
      </c>
      <c r="K147" s="185" t="s">
        <v>132</v>
      </c>
      <c r="L147" s="23"/>
      <c r="M147" s="190"/>
      <c r="N147" s="191" t="s">
        <v>40</v>
      </c>
      <c r="O147" s="60"/>
      <c r="P147" s="192">
        <f>O147*H147</f>
        <v>0</v>
      </c>
      <c r="Q147" s="192">
        <v>0</v>
      </c>
      <c r="R147" s="192">
        <f>Q147*H147</f>
        <v>0</v>
      </c>
      <c r="S147" s="192">
        <v>0</v>
      </c>
      <c r="T147" s="193">
        <f>S147*H147</f>
        <v>0</v>
      </c>
      <c r="U147" s="22"/>
      <c r="V147" s="22"/>
      <c r="W147" s="22"/>
      <c r="X147" s="22"/>
      <c r="Y147" s="22"/>
      <c r="Z147" s="22"/>
      <c r="AA147" s="22"/>
      <c r="AB147" s="22"/>
      <c r="AC147" s="22"/>
      <c r="AD147" s="22"/>
      <c r="AE147" s="22"/>
      <c r="AR147" s="194" t="s">
        <v>133</v>
      </c>
      <c r="AT147" s="194" t="s">
        <v>128</v>
      </c>
      <c r="AU147" s="194" t="s">
        <v>85</v>
      </c>
      <c r="AY147" s="3" t="s">
        <v>126</v>
      </c>
      <c r="BE147" s="195">
        <f>IF(N147="základní",J147,0)</f>
        <v>0</v>
      </c>
      <c r="BF147" s="195">
        <f>IF(N147="snížená",J147,0)</f>
        <v>0</v>
      </c>
      <c r="BG147" s="195">
        <f>IF(N147="zákl. přenesená",J147,0)</f>
        <v>0</v>
      </c>
      <c r="BH147" s="195">
        <f>IF(N147="sníž. přenesená",J147,0)</f>
        <v>0</v>
      </c>
      <c r="BI147" s="195">
        <f>IF(N147="nulová",J147,0)</f>
        <v>0</v>
      </c>
      <c r="BJ147" s="3" t="s">
        <v>83</v>
      </c>
      <c r="BK147" s="195">
        <f>ROUND(I147*H147,2)</f>
        <v>0</v>
      </c>
      <c r="BL147" s="3" t="s">
        <v>133</v>
      </c>
      <c r="BM147" s="194" t="s">
        <v>184</v>
      </c>
    </row>
    <row r="148" spans="2:51" s="196" customFormat="1" ht="12.8">
      <c r="B148" s="197"/>
      <c r="D148" s="198" t="s">
        <v>135</v>
      </c>
      <c r="E148" s="199"/>
      <c r="F148" s="200" t="s">
        <v>156</v>
      </c>
      <c r="H148" s="201">
        <v>11</v>
      </c>
      <c r="I148" s="202"/>
      <c r="L148" s="197"/>
      <c r="M148" s="203"/>
      <c r="N148" s="204"/>
      <c r="O148" s="204"/>
      <c r="P148" s="204"/>
      <c r="Q148" s="204"/>
      <c r="R148" s="204"/>
      <c r="S148" s="204"/>
      <c r="T148" s="205"/>
      <c r="AT148" s="199" t="s">
        <v>135</v>
      </c>
      <c r="AU148" s="199" t="s">
        <v>85</v>
      </c>
      <c r="AV148" s="196" t="s">
        <v>85</v>
      </c>
      <c r="AW148" s="196" t="s">
        <v>31</v>
      </c>
      <c r="AX148" s="196" t="s">
        <v>83</v>
      </c>
      <c r="AY148" s="199" t="s">
        <v>126</v>
      </c>
    </row>
    <row r="149" spans="1:65" s="27" customFormat="1" ht="36" customHeight="1">
      <c r="A149" s="22"/>
      <c r="B149" s="182"/>
      <c r="C149" s="183" t="s">
        <v>185</v>
      </c>
      <c r="D149" s="183" t="s">
        <v>128</v>
      </c>
      <c r="E149" s="184" t="s">
        <v>186</v>
      </c>
      <c r="F149" s="185" t="s">
        <v>187</v>
      </c>
      <c r="G149" s="186" t="s">
        <v>150</v>
      </c>
      <c r="H149" s="187">
        <v>2</v>
      </c>
      <c r="I149" s="188"/>
      <c r="J149" s="189">
        <f>ROUND(I149*H149,2)</f>
        <v>0</v>
      </c>
      <c r="K149" s="185" t="s">
        <v>132</v>
      </c>
      <c r="L149" s="23"/>
      <c r="M149" s="190"/>
      <c r="N149" s="191" t="s">
        <v>40</v>
      </c>
      <c r="O149" s="60"/>
      <c r="P149" s="192">
        <f>O149*H149</f>
        <v>0</v>
      </c>
      <c r="Q149" s="192">
        <v>0</v>
      </c>
      <c r="R149" s="192">
        <f>Q149*H149</f>
        <v>0</v>
      </c>
      <c r="S149" s="192">
        <v>0</v>
      </c>
      <c r="T149" s="193">
        <f>S149*H149</f>
        <v>0</v>
      </c>
      <c r="U149" s="22"/>
      <c r="V149" s="22"/>
      <c r="W149" s="22"/>
      <c r="X149" s="22"/>
      <c r="Y149" s="22"/>
      <c r="Z149" s="22"/>
      <c r="AA149" s="22"/>
      <c r="AB149" s="22"/>
      <c r="AC149" s="22"/>
      <c r="AD149" s="22"/>
      <c r="AE149" s="22"/>
      <c r="AR149" s="194" t="s">
        <v>133</v>
      </c>
      <c r="AT149" s="194" t="s">
        <v>128</v>
      </c>
      <c r="AU149" s="194" t="s">
        <v>85</v>
      </c>
      <c r="AY149" s="3" t="s">
        <v>126</v>
      </c>
      <c r="BE149" s="195">
        <f>IF(N149="základní",J149,0)</f>
        <v>0</v>
      </c>
      <c r="BF149" s="195">
        <f>IF(N149="snížená",J149,0)</f>
        <v>0</v>
      </c>
      <c r="BG149" s="195">
        <f>IF(N149="zákl. přenesená",J149,0)</f>
        <v>0</v>
      </c>
      <c r="BH149" s="195">
        <f>IF(N149="sníž. přenesená",J149,0)</f>
        <v>0</v>
      </c>
      <c r="BI149" s="195">
        <f>IF(N149="nulová",J149,0)</f>
        <v>0</v>
      </c>
      <c r="BJ149" s="3" t="s">
        <v>83</v>
      </c>
      <c r="BK149" s="195">
        <f>ROUND(I149*H149,2)</f>
        <v>0</v>
      </c>
      <c r="BL149" s="3" t="s">
        <v>133</v>
      </c>
      <c r="BM149" s="194" t="s">
        <v>188</v>
      </c>
    </row>
    <row r="150" spans="2:51" s="196" customFormat="1" ht="12.8">
      <c r="B150" s="197"/>
      <c r="D150" s="198" t="s">
        <v>135</v>
      </c>
      <c r="E150" s="199"/>
      <c r="F150" s="200" t="s">
        <v>85</v>
      </c>
      <c r="H150" s="201">
        <v>2</v>
      </c>
      <c r="I150" s="202"/>
      <c r="L150" s="197"/>
      <c r="M150" s="203"/>
      <c r="N150" s="204"/>
      <c r="O150" s="204"/>
      <c r="P150" s="204"/>
      <c r="Q150" s="204"/>
      <c r="R150" s="204"/>
      <c r="S150" s="204"/>
      <c r="T150" s="205"/>
      <c r="AT150" s="199" t="s">
        <v>135</v>
      </c>
      <c r="AU150" s="199" t="s">
        <v>85</v>
      </c>
      <c r="AV150" s="196" t="s">
        <v>85</v>
      </c>
      <c r="AW150" s="196" t="s">
        <v>31</v>
      </c>
      <c r="AX150" s="196" t="s">
        <v>83</v>
      </c>
      <c r="AY150" s="199" t="s">
        <v>126</v>
      </c>
    </row>
    <row r="151" spans="1:65" s="27" customFormat="1" ht="16.5" customHeight="1">
      <c r="A151" s="22"/>
      <c r="B151" s="182"/>
      <c r="C151" s="183" t="s">
        <v>189</v>
      </c>
      <c r="D151" s="183" t="s">
        <v>128</v>
      </c>
      <c r="E151" s="184" t="s">
        <v>190</v>
      </c>
      <c r="F151" s="185" t="s">
        <v>191</v>
      </c>
      <c r="G151" s="186" t="s">
        <v>150</v>
      </c>
      <c r="H151" s="187">
        <v>32</v>
      </c>
      <c r="I151" s="188"/>
      <c r="J151" s="189">
        <f>ROUND(I151*H151,2)</f>
        <v>0</v>
      </c>
      <c r="K151" s="185"/>
      <c r="L151" s="23"/>
      <c r="M151" s="190"/>
      <c r="N151" s="191" t="s">
        <v>40</v>
      </c>
      <c r="O151" s="60"/>
      <c r="P151" s="192">
        <f>O151*H151</f>
        <v>0</v>
      </c>
      <c r="Q151" s="192">
        <v>0</v>
      </c>
      <c r="R151" s="192">
        <f>Q151*H151</f>
        <v>0</v>
      </c>
      <c r="S151" s="192">
        <v>0</v>
      </c>
      <c r="T151" s="193">
        <f>S151*H151</f>
        <v>0</v>
      </c>
      <c r="U151" s="22"/>
      <c r="V151" s="22"/>
      <c r="W151" s="22"/>
      <c r="X151" s="22"/>
      <c r="Y151" s="22"/>
      <c r="Z151" s="22"/>
      <c r="AA151" s="22"/>
      <c r="AB151" s="22"/>
      <c r="AC151" s="22"/>
      <c r="AD151" s="22"/>
      <c r="AE151" s="22"/>
      <c r="AR151" s="194" t="s">
        <v>133</v>
      </c>
      <c r="AT151" s="194" t="s">
        <v>128</v>
      </c>
      <c r="AU151" s="194" t="s">
        <v>85</v>
      </c>
      <c r="AY151" s="3" t="s">
        <v>126</v>
      </c>
      <c r="BE151" s="195">
        <f>IF(N151="základní",J151,0)</f>
        <v>0</v>
      </c>
      <c r="BF151" s="195">
        <f>IF(N151="snížená",J151,0)</f>
        <v>0</v>
      </c>
      <c r="BG151" s="195">
        <f>IF(N151="zákl. přenesená",J151,0)</f>
        <v>0</v>
      </c>
      <c r="BH151" s="195">
        <f>IF(N151="sníž. přenesená",J151,0)</f>
        <v>0</v>
      </c>
      <c r="BI151" s="195">
        <f>IF(N151="nulová",J151,0)</f>
        <v>0</v>
      </c>
      <c r="BJ151" s="3" t="s">
        <v>83</v>
      </c>
      <c r="BK151" s="195">
        <f>ROUND(I151*H151,2)</f>
        <v>0</v>
      </c>
      <c r="BL151" s="3" t="s">
        <v>133</v>
      </c>
      <c r="BM151" s="194" t="s">
        <v>192</v>
      </c>
    </row>
    <row r="152" spans="1:47" ht="71.45" customHeight="1">
      <c r="A152" s="22"/>
      <c r="B152" s="23"/>
      <c r="C152" s="22"/>
      <c r="D152" s="198" t="s">
        <v>193</v>
      </c>
      <c r="E152" s="22"/>
      <c r="F152" s="215" t="s">
        <v>194</v>
      </c>
      <c r="G152" s="22"/>
      <c r="H152" s="22"/>
      <c r="I152" s="108"/>
      <c r="J152" s="22"/>
      <c r="K152" s="22"/>
      <c r="L152" s="23"/>
      <c r="M152" s="216"/>
      <c r="N152" s="217"/>
      <c r="O152" s="60"/>
      <c r="P152" s="60"/>
      <c r="Q152" s="60"/>
      <c r="R152" s="60"/>
      <c r="S152" s="60"/>
      <c r="T152" s="61"/>
      <c r="U152" s="22"/>
      <c r="V152" s="22"/>
      <c r="W152" s="22"/>
      <c r="X152" s="22"/>
      <c r="Y152" s="22"/>
      <c r="Z152" s="22"/>
      <c r="AA152" s="22"/>
      <c r="AB152" s="22"/>
      <c r="AC152" s="22"/>
      <c r="AD152" s="22"/>
      <c r="AE152" s="22"/>
      <c r="AT152" s="3" t="s">
        <v>193</v>
      </c>
      <c r="AU152" s="3" t="s">
        <v>85</v>
      </c>
    </row>
    <row r="153" spans="2:51" s="196" customFormat="1" ht="12.8">
      <c r="B153" s="197"/>
      <c r="D153" s="198" t="s">
        <v>135</v>
      </c>
      <c r="E153" s="199"/>
      <c r="F153" s="200" t="s">
        <v>195</v>
      </c>
      <c r="H153" s="201">
        <v>32</v>
      </c>
      <c r="I153" s="202"/>
      <c r="L153" s="197"/>
      <c r="M153" s="203"/>
      <c r="N153" s="204"/>
      <c r="O153" s="204"/>
      <c r="P153" s="204"/>
      <c r="Q153" s="204"/>
      <c r="R153" s="204"/>
      <c r="S153" s="204"/>
      <c r="T153" s="205"/>
      <c r="AT153" s="199" t="s">
        <v>135</v>
      </c>
      <c r="AU153" s="199" t="s">
        <v>85</v>
      </c>
      <c r="AV153" s="196" t="s">
        <v>85</v>
      </c>
      <c r="AW153" s="196" t="s">
        <v>31</v>
      </c>
      <c r="AX153" s="196" t="s">
        <v>83</v>
      </c>
      <c r="AY153" s="199" t="s">
        <v>126</v>
      </c>
    </row>
    <row r="154" spans="1:65" s="27" customFormat="1" ht="16.5" customHeight="1">
      <c r="A154" s="22"/>
      <c r="B154" s="182"/>
      <c r="C154" s="183" t="s">
        <v>165</v>
      </c>
      <c r="D154" s="183" t="s">
        <v>128</v>
      </c>
      <c r="E154" s="184" t="s">
        <v>196</v>
      </c>
      <c r="F154" s="185" t="s">
        <v>197</v>
      </c>
      <c r="G154" s="186" t="s">
        <v>198</v>
      </c>
      <c r="H154" s="187">
        <v>1</v>
      </c>
      <c r="I154" s="188"/>
      <c r="J154" s="189">
        <f>ROUND(I154*H154,2)</f>
        <v>0</v>
      </c>
      <c r="K154" s="185"/>
      <c r="L154" s="23"/>
      <c r="M154" s="190"/>
      <c r="N154" s="191" t="s">
        <v>40</v>
      </c>
      <c r="O154" s="60"/>
      <c r="P154" s="192">
        <f>O154*H154</f>
        <v>0</v>
      </c>
      <c r="Q154" s="192">
        <v>0</v>
      </c>
      <c r="R154" s="192">
        <f>Q154*H154</f>
        <v>0</v>
      </c>
      <c r="S154" s="192">
        <v>0</v>
      </c>
      <c r="T154" s="193">
        <f>S154*H154</f>
        <v>0</v>
      </c>
      <c r="U154" s="22"/>
      <c r="V154" s="22"/>
      <c r="W154" s="22"/>
      <c r="X154" s="22"/>
      <c r="Y154" s="22"/>
      <c r="Z154" s="22"/>
      <c r="AA154" s="22"/>
      <c r="AB154" s="22"/>
      <c r="AC154" s="22"/>
      <c r="AD154" s="22"/>
      <c r="AE154" s="22"/>
      <c r="AR154" s="194" t="s">
        <v>133</v>
      </c>
      <c r="AT154" s="194" t="s">
        <v>128</v>
      </c>
      <c r="AU154" s="194" t="s">
        <v>85</v>
      </c>
      <c r="AY154" s="3" t="s">
        <v>126</v>
      </c>
      <c r="BE154" s="195">
        <f>IF(N154="základní",J154,0)</f>
        <v>0</v>
      </c>
      <c r="BF154" s="195">
        <f>IF(N154="snížená",J154,0)</f>
        <v>0</v>
      </c>
      <c r="BG154" s="195">
        <f>IF(N154="zákl. přenesená",J154,0)</f>
        <v>0</v>
      </c>
      <c r="BH154" s="195">
        <f>IF(N154="sníž. přenesená",J154,0)</f>
        <v>0</v>
      </c>
      <c r="BI154" s="195">
        <f>IF(N154="nulová",J154,0)</f>
        <v>0</v>
      </c>
      <c r="BJ154" s="3" t="s">
        <v>83</v>
      </c>
      <c r="BK154" s="195">
        <f>ROUND(I154*H154,2)</f>
        <v>0</v>
      </c>
      <c r="BL154" s="3" t="s">
        <v>133</v>
      </c>
      <c r="BM154" s="194" t="s">
        <v>199</v>
      </c>
    </row>
    <row r="155" spans="1:47" ht="62.8" customHeight="1">
      <c r="A155" s="22"/>
      <c r="B155" s="23"/>
      <c r="C155" s="22"/>
      <c r="D155" s="198" t="s">
        <v>193</v>
      </c>
      <c r="E155" s="22"/>
      <c r="F155" s="215" t="s">
        <v>200</v>
      </c>
      <c r="G155" s="22"/>
      <c r="H155" s="22"/>
      <c r="I155" s="108"/>
      <c r="J155" s="22"/>
      <c r="K155" s="22"/>
      <c r="L155" s="23"/>
      <c r="M155" s="216"/>
      <c r="N155" s="217"/>
      <c r="O155" s="60"/>
      <c r="P155" s="60"/>
      <c r="Q155" s="60"/>
      <c r="R155" s="60"/>
      <c r="S155" s="60"/>
      <c r="T155" s="61"/>
      <c r="U155" s="22"/>
      <c r="V155" s="22"/>
      <c r="W155" s="22"/>
      <c r="X155" s="22"/>
      <c r="Y155" s="22"/>
      <c r="Z155" s="22"/>
      <c r="AA155" s="22"/>
      <c r="AB155" s="22"/>
      <c r="AC155" s="22"/>
      <c r="AD155" s="22"/>
      <c r="AE155" s="22"/>
      <c r="AT155" s="3" t="s">
        <v>193</v>
      </c>
      <c r="AU155" s="3" t="s">
        <v>85</v>
      </c>
    </row>
    <row r="156" spans="2:51" s="196" customFormat="1" ht="12.8">
      <c r="B156" s="197"/>
      <c r="D156" s="198" t="s">
        <v>135</v>
      </c>
      <c r="E156" s="199"/>
      <c r="F156" s="200" t="s">
        <v>83</v>
      </c>
      <c r="H156" s="201">
        <v>1</v>
      </c>
      <c r="I156" s="202"/>
      <c r="L156" s="197"/>
      <c r="M156" s="203"/>
      <c r="N156" s="204"/>
      <c r="O156" s="204"/>
      <c r="P156" s="204"/>
      <c r="Q156" s="204"/>
      <c r="R156" s="204"/>
      <c r="S156" s="204"/>
      <c r="T156" s="205"/>
      <c r="AT156" s="199" t="s">
        <v>135</v>
      </c>
      <c r="AU156" s="199" t="s">
        <v>85</v>
      </c>
      <c r="AV156" s="196" t="s">
        <v>85</v>
      </c>
      <c r="AW156" s="196" t="s">
        <v>31</v>
      </c>
      <c r="AX156" s="196" t="s">
        <v>83</v>
      </c>
      <c r="AY156" s="199" t="s">
        <v>126</v>
      </c>
    </row>
    <row r="157" spans="1:65" s="27" customFormat="1" ht="16.5" customHeight="1">
      <c r="A157" s="22"/>
      <c r="B157" s="182"/>
      <c r="C157" s="183" t="s">
        <v>7</v>
      </c>
      <c r="D157" s="183" t="s">
        <v>128</v>
      </c>
      <c r="E157" s="184" t="s">
        <v>201</v>
      </c>
      <c r="F157" s="185" t="s">
        <v>202</v>
      </c>
      <c r="G157" s="186" t="s">
        <v>203</v>
      </c>
      <c r="H157" s="187">
        <v>10</v>
      </c>
      <c r="I157" s="188"/>
      <c r="J157" s="189">
        <f>ROUND(I157*H157,2)</f>
        <v>0</v>
      </c>
      <c r="K157" s="185"/>
      <c r="L157" s="23"/>
      <c r="M157" s="190"/>
      <c r="N157" s="191" t="s">
        <v>40</v>
      </c>
      <c r="O157" s="60"/>
      <c r="P157" s="192">
        <f>O157*H157</f>
        <v>0</v>
      </c>
      <c r="Q157" s="192">
        <v>0</v>
      </c>
      <c r="R157" s="192">
        <f>Q157*H157</f>
        <v>0</v>
      </c>
      <c r="S157" s="192">
        <v>0</v>
      </c>
      <c r="T157" s="193">
        <f>S157*H157</f>
        <v>0</v>
      </c>
      <c r="U157" s="22"/>
      <c r="V157" s="22"/>
      <c r="W157" s="22"/>
      <c r="X157" s="22"/>
      <c r="Y157" s="22"/>
      <c r="Z157" s="22"/>
      <c r="AA157" s="22"/>
      <c r="AB157" s="22"/>
      <c r="AC157" s="22"/>
      <c r="AD157" s="22"/>
      <c r="AE157" s="22"/>
      <c r="AR157" s="194" t="s">
        <v>133</v>
      </c>
      <c r="AT157" s="194" t="s">
        <v>128</v>
      </c>
      <c r="AU157" s="194" t="s">
        <v>85</v>
      </c>
      <c r="AY157" s="3" t="s">
        <v>126</v>
      </c>
      <c r="BE157" s="195">
        <f>IF(N157="základní",J157,0)</f>
        <v>0</v>
      </c>
      <c r="BF157" s="195">
        <f>IF(N157="snížená",J157,0)</f>
        <v>0</v>
      </c>
      <c r="BG157" s="195">
        <f>IF(N157="zákl. přenesená",J157,0)</f>
        <v>0</v>
      </c>
      <c r="BH157" s="195">
        <f>IF(N157="sníž. přenesená",J157,0)</f>
        <v>0</v>
      </c>
      <c r="BI157" s="195">
        <f>IF(N157="nulová",J157,0)</f>
        <v>0</v>
      </c>
      <c r="BJ157" s="3" t="s">
        <v>83</v>
      </c>
      <c r="BK157" s="195">
        <f>ROUND(I157*H157,2)</f>
        <v>0</v>
      </c>
      <c r="BL157" s="3" t="s">
        <v>133</v>
      </c>
      <c r="BM157" s="194" t="s">
        <v>204</v>
      </c>
    </row>
    <row r="158" spans="1:47" ht="80.1" customHeight="1">
      <c r="A158" s="22"/>
      <c r="B158" s="23"/>
      <c r="C158" s="22"/>
      <c r="D158" s="198" t="s">
        <v>193</v>
      </c>
      <c r="E158" s="22"/>
      <c r="F158" s="215" t="s">
        <v>205</v>
      </c>
      <c r="G158" s="22"/>
      <c r="H158" s="22"/>
      <c r="I158" s="108"/>
      <c r="J158" s="22"/>
      <c r="K158" s="22"/>
      <c r="L158" s="23"/>
      <c r="M158" s="216"/>
      <c r="N158" s="217"/>
      <c r="O158" s="60"/>
      <c r="P158" s="60"/>
      <c r="Q158" s="60"/>
      <c r="R158" s="60"/>
      <c r="S158" s="60"/>
      <c r="T158" s="61"/>
      <c r="U158" s="22"/>
      <c r="V158" s="22"/>
      <c r="W158" s="22"/>
      <c r="X158" s="22"/>
      <c r="Y158" s="22"/>
      <c r="Z158" s="22"/>
      <c r="AA158" s="22"/>
      <c r="AB158" s="22"/>
      <c r="AC158" s="22"/>
      <c r="AD158" s="22"/>
      <c r="AE158" s="22"/>
      <c r="AT158" s="3" t="s">
        <v>193</v>
      </c>
      <c r="AU158" s="3" t="s">
        <v>85</v>
      </c>
    </row>
    <row r="159" spans="2:51" s="196" customFormat="1" ht="12.8">
      <c r="B159" s="197"/>
      <c r="D159" s="198" t="s">
        <v>135</v>
      </c>
      <c r="E159" s="199"/>
      <c r="F159" s="200" t="s">
        <v>174</v>
      </c>
      <c r="H159" s="201">
        <v>10</v>
      </c>
      <c r="I159" s="202"/>
      <c r="L159" s="197"/>
      <c r="M159" s="203"/>
      <c r="N159" s="204"/>
      <c r="O159" s="204"/>
      <c r="P159" s="204"/>
      <c r="Q159" s="204"/>
      <c r="R159" s="204"/>
      <c r="S159" s="204"/>
      <c r="T159" s="205"/>
      <c r="AT159" s="199" t="s">
        <v>135</v>
      </c>
      <c r="AU159" s="199" t="s">
        <v>85</v>
      </c>
      <c r="AV159" s="196" t="s">
        <v>85</v>
      </c>
      <c r="AW159" s="196" t="s">
        <v>31</v>
      </c>
      <c r="AX159" s="196" t="s">
        <v>83</v>
      </c>
      <c r="AY159" s="199" t="s">
        <v>126</v>
      </c>
    </row>
    <row r="160" spans="1:65" s="27" customFormat="1" ht="16.5" customHeight="1">
      <c r="A160" s="22"/>
      <c r="B160" s="182"/>
      <c r="C160" s="183" t="s">
        <v>206</v>
      </c>
      <c r="D160" s="183" t="s">
        <v>128</v>
      </c>
      <c r="E160" s="184" t="s">
        <v>207</v>
      </c>
      <c r="F160" s="185" t="s">
        <v>208</v>
      </c>
      <c r="G160" s="186" t="s">
        <v>209</v>
      </c>
      <c r="H160" s="187">
        <v>7.2</v>
      </c>
      <c r="I160" s="188"/>
      <c r="J160" s="189">
        <f>ROUND(I160*H160,2)</f>
        <v>0</v>
      </c>
      <c r="K160" s="185"/>
      <c r="L160" s="23"/>
      <c r="M160" s="190"/>
      <c r="N160" s="191" t="s">
        <v>40</v>
      </c>
      <c r="O160" s="60"/>
      <c r="P160" s="192">
        <f>O160*H160</f>
        <v>0</v>
      </c>
      <c r="Q160" s="192">
        <v>0</v>
      </c>
      <c r="R160" s="192">
        <f>Q160*H160</f>
        <v>0</v>
      </c>
      <c r="S160" s="192">
        <v>0</v>
      </c>
      <c r="T160" s="193">
        <f>S160*H160</f>
        <v>0</v>
      </c>
      <c r="U160" s="22"/>
      <c r="V160" s="22"/>
      <c r="W160" s="22"/>
      <c r="X160" s="22"/>
      <c r="Y160" s="22"/>
      <c r="Z160" s="22"/>
      <c r="AA160" s="22"/>
      <c r="AB160" s="22"/>
      <c r="AC160" s="22"/>
      <c r="AD160" s="22"/>
      <c r="AE160" s="22"/>
      <c r="AR160" s="194" t="s">
        <v>133</v>
      </c>
      <c r="AT160" s="194" t="s">
        <v>128</v>
      </c>
      <c r="AU160" s="194" t="s">
        <v>85</v>
      </c>
      <c r="AY160" s="3" t="s">
        <v>126</v>
      </c>
      <c r="BE160" s="195">
        <f>IF(N160="základní",J160,0)</f>
        <v>0</v>
      </c>
      <c r="BF160" s="195">
        <f>IF(N160="snížená",J160,0)</f>
        <v>0</v>
      </c>
      <c r="BG160" s="195">
        <f>IF(N160="zákl. přenesená",J160,0)</f>
        <v>0</v>
      </c>
      <c r="BH160" s="195">
        <f>IF(N160="sníž. přenesená",J160,0)</f>
        <v>0</v>
      </c>
      <c r="BI160" s="195">
        <f>IF(N160="nulová",J160,0)</f>
        <v>0</v>
      </c>
      <c r="BJ160" s="3" t="s">
        <v>83</v>
      </c>
      <c r="BK160" s="195">
        <f>ROUND(I160*H160,2)</f>
        <v>0</v>
      </c>
      <c r="BL160" s="3" t="s">
        <v>133</v>
      </c>
      <c r="BM160" s="194" t="s">
        <v>210</v>
      </c>
    </row>
    <row r="161" spans="1:47" ht="124.1" customHeight="1">
      <c r="A161" s="22"/>
      <c r="B161" s="23"/>
      <c r="C161" s="22"/>
      <c r="D161" s="198" t="s">
        <v>193</v>
      </c>
      <c r="E161" s="22"/>
      <c r="F161" s="215" t="s">
        <v>211</v>
      </c>
      <c r="G161" s="22"/>
      <c r="H161" s="22"/>
      <c r="I161" s="108"/>
      <c r="J161" s="22"/>
      <c r="K161" s="22"/>
      <c r="L161" s="23"/>
      <c r="M161" s="216"/>
      <c r="N161" s="217"/>
      <c r="O161" s="60"/>
      <c r="P161" s="60"/>
      <c r="Q161" s="60"/>
      <c r="R161" s="60"/>
      <c r="S161" s="60"/>
      <c r="T161" s="61"/>
      <c r="U161" s="22"/>
      <c r="V161" s="22"/>
      <c r="W161" s="22"/>
      <c r="X161" s="22"/>
      <c r="Y161" s="22"/>
      <c r="Z161" s="22"/>
      <c r="AA161" s="22"/>
      <c r="AB161" s="22"/>
      <c r="AC161" s="22"/>
      <c r="AD161" s="22"/>
      <c r="AE161" s="22"/>
      <c r="AT161" s="3" t="s">
        <v>193</v>
      </c>
      <c r="AU161" s="3" t="s">
        <v>85</v>
      </c>
    </row>
    <row r="162" spans="2:51" s="218" customFormat="1" ht="12.8">
      <c r="B162" s="219"/>
      <c r="D162" s="198" t="s">
        <v>135</v>
      </c>
      <c r="E162" s="220"/>
      <c r="F162" s="221" t="s">
        <v>212</v>
      </c>
      <c r="H162" s="220"/>
      <c r="I162" s="222"/>
      <c r="L162" s="219"/>
      <c r="M162" s="223"/>
      <c r="N162" s="224"/>
      <c r="O162" s="224"/>
      <c r="P162" s="224"/>
      <c r="Q162" s="224"/>
      <c r="R162" s="224"/>
      <c r="S162" s="224"/>
      <c r="T162" s="225"/>
      <c r="AT162" s="220" t="s">
        <v>135</v>
      </c>
      <c r="AU162" s="220" t="s">
        <v>85</v>
      </c>
      <c r="AV162" s="218" t="s">
        <v>83</v>
      </c>
      <c r="AW162" s="218" t="s">
        <v>31</v>
      </c>
      <c r="AX162" s="218" t="s">
        <v>75</v>
      </c>
      <c r="AY162" s="220" t="s">
        <v>126</v>
      </c>
    </row>
    <row r="163" spans="2:51" s="218" customFormat="1" ht="12.8">
      <c r="B163" s="219"/>
      <c r="D163" s="198" t="s">
        <v>135</v>
      </c>
      <c r="E163" s="220"/>
      <c r="F163" s="221" t="s">
        <v>213</v>
      </c>
      <c r="H163" s="220"/>
      <c r="I163" s="222"/>
      <c r="L163" s="219"/>
      <c r="M163" s="223"/>
      <c r="N163" s="224"/>
      <c r="O163" s="224"/>
      <c r="P163" s="224"/>
      <c r="Q163" s="224"/>
      <c r="R163" s="224"/>
      <c r="S163" s="224"/>
      <c r="T163" s="225"/>
      <c r="AT163" s="220" t="s">
        <v>135</v>
      </c>
      <c r="AU163" s="220" t="s">
        <v>85</v>
      </c>
      <c r="AV163" s="218" t="s">
        <v>83</v>
      </c>
      <c r="AW163" s="218" t="s">
        <v>31</v>
      </c>
      <c r="AX163" s="218" t="s">
        <v>75</v>
      </c>
      <c r="AY163" s="220" t="s">
        <v>126</v>
      </c>
    </row>
    <row r="164" spans="2:51" s="218" customFormat="1" ht="12.8">
      <c r="B164" s="219"/>
      <c r="D164" s="198" t="s">
        <v>135</v>
      </c>
      <c r="E164" s="220"/>
      <c r="F164" s="221" t="s">
        <v>214</v>
      </c>
      <c r="H164" s="220"/>
      <c r="I164" s="222"/>
      <c r="L164" s="219"/>
      <c r="M164" s="223"/>
      <c r="N164" s="224"/>
      <c r="O164" s="224"/>
      <c r="P164" s="224"/>
      <c r="Q164" s="224"/>
      <c r="R164" s="224"/>
      <c r="S164" s="224"/>
      <c r="T164" s="225"/>
      <c r="AT164" s="220" t="s">
        <v>135</v>
      </c>
      <c r="AU164" s="220" t="s">
        <v>85</v>
      </c>
      <c r="AV164" s="218" t="s">
        <v>83</v>
      </c>
      <c r="AW164" s="218" t="s">
        <v>31</v>
      </c>
      <c r="AX164" s="218" t="s">
        <v>75</v>
      </c>
      <c r="AY164" s="220" t="s">
        <v>126</v>
      </c>
    </row>
    <row r="165" spans="2:51" s="218" customFormat="1" ht="12.8">
      <c r="B165" s="219"/>
      <c r="D165" s="198" t="s">
        <v>135</v>
      </c>
      <c r="E165" s="220"/>
      <c r="F165" s="221" t="s">
        <v>215</v>
      </c>
      <c r="H165" s="220"/>
      <c r="I165" s="222"/>
      <c r="L165" s="219"/>
      <c r="M165" s="223"/>
      <c r="N165" s="224"/>
      <c r="O165" s="224"/>
      <c r="P165" s="224"/>
      <c r="Q165" s="224"/>
      <c r="R165" s="224"/>
      <c r="S165" s="224"/>
      <c r="T165" s="225"/>
      <c r="AT165" s="220" t="s">
        <v>135</v>
      </c>
      <c r="AU165" s="220" t="s">
        <v>85</v>
      </c>
      <c r="AV165" s="218" t="s">
        <v>83</v>
      </c>
      <c r="AW165" s="218" t="s">
        <v>31</v>
      </c>
      <c r="AX165" s="218" t="s">
        <v>75</v>
      </c>
      <c r="AY165" s="220" t="s">
        <v>126</v>
      </c>
    </row>
    <row r="166" spans="2:51" s="218" customFormat="1" ht="12.8">
      <c r="B166" s="219"/>
      <c r="D166" s="198" t="s">
        <v>135</v>
      </c>
      <c r="E166" s="220"/>
      <c r="F166" s="221" t="s">
        <v>216</v>
      </c>
      <c r="H166" s="220"/>
      <c r="I166" s="222"/>
      <c r="L166" s="219"/>
      <c r="M166" s="223"/>
      <c r="N166" s="224"/>
      <c r="O166" s="224"/>
      <c r="P166" s="224"/>
      <c r="Q166" s="224"/>
      <c r="R166" s="224"/>
      <c r="S166" s="224"/>
      <c r="T166" s="225"/>
      <c r="AT166" s="220" t="s">
        <v>135</v>
      </c>
      <c r="AU166" s="220" t="s">
        <v>85</v>
      </c>
      <c r="AV166" s="218" t="s">
        <v>83</v>
      </c>
      <c r="AW166" s="218" t="s">
        <v>31</v>
      </c>
      <c r="AX166" s="218" t="s">
        <v>75</v>
      </c>
      <c r="AY166" s="220" t="s">
        <v>126</v>
      </c>
    </row>
    <row r="167" spans="2:51" s="218" customFormat="1" ht="12.8">
      <c r="B167" s="219"/>
      <c r="D167" s="198" t="s">
        <v>135</v>
      </c>
      <c r="E167" s="220"/>
      <c r="F167" s="221" t="s">
        <v>217</v>
      </c>
      <c r="H167" s="220"/>
      <c r="I167" s="222"/>
      <c r="L167" s="219"/>
      <c r="M167" s="223"/>
      <c r="N167" s="224"/>
      <c r="O167" s="224"/>
      <c r="P167" s="224"/>
      <c r="Q167" s="224"/>
      <c r="R167" s="224"/>
      <c r="S167" s="224"/>
      <c r="T167" s="225"/>
      <c r="AT167" s="220" t="s">
        <v>135</v>
      </c>
      <c r="AU167" s="220" t="s">
        <v>85</v>
      </c>
      <c r="AV167" s="218" t="s">
        <v>83</v>
      </c>
      <c r="AW167" s="218" t="s">
        <v>31</v>
      </c>
      <c r="AX167" s="218" t="s">
        <v>75</v>
      </c>
      <c r="AY167" s="220" t="s">
        <v>126</v>
      </c>
    </row>
    <row r="168" spans="2:51" s="196" customFormat="1" ht="12.8">
      <c r="B168" s="197"/>
      <c r="D168" s="198" t="s">
        <v>135</v>
      </c>
      <c r="E168" s="199"/>
      <c r="F168" s="200" t="s">
        <v>218</v>
      </c>
      <c r="H168" s="201">
        <v>7.2</v>
      </c>
      <c r="I168" s="202"/>
      <c r="L168" s="197"/>
      <c r="M168" s="226"/>
      <c r="N168" s="227"/>
      <c r="O168" s="227"/>
      <c r="P168" s="227"/>
      <c r="Q168" s="227"/>
      <c r="R168" s="227"/>
      <c r="S168" s="227"/>
      <c r="T168" s="228"/>
      <c r="AT168" s="199" t="s">
        <v>135</v>
      </c>
      <c r="AU168" s="199" t="s">
        <v>85</v>
      </c>
      <c r="AV168" s="196" t="s">
        <v>85</v>
      </c>
      <c r="AW168" s="196" t="s">
        <v>31</v>
      </c>
      <c r="AX168" s="196" t="s">
        <v>83</v>
      </c>
      <c r="AY168" s="199" t="s">
        <v>126</v>
      </c>
    </row>
    <row r="169" spans="1:31" s="27" customFormat="1" ht="6.95" customHeight="1">
      <c r="A169" s="22"/>
      <c r="B169" s="44"/>
      <c r="C169" s="45"/>
      <c r="D169" s="45"/>
      <c r="E169" s="45"/>
      <c r="F169" s="45"/>
      <c r="G169" s="45"/>
      <c r="H169" s="45"/>
      <c r="I169" s="137"/>
      <c r="J169" s="45"/>
      <c r="K169" s="45"/>
      <c r="L169" s="23"/>
      <c r="M169" s="22"/>
      <c r="O169" s="22"/>
      <c r="P169" s="22"/>
      <c r="Q169" s="22"/>
      <c r="R169" s="22"/>
      <c r="S169" s="22"/>
      <c r="T169" s="22"/>
      <c r="U169" s="22"/>
      <c r="V169" s="22"/>
      <c r="W169" s="22"/>
      <c r="X169" s="22"/>
      <c r="Y169" s="22"/>
      <c r="Z169" s="22"/>
      <c r="AA169" s="22"/>
      <c r="AB169" s="22"/>
      <c r="AC169" s="22"/>
      <c r="AD169" s="22"/>
      <c r="AE169" s="22"/>
    </row>
  </sheetData>
  <autoFilter ref="C117:K168"/>
  <mergeCells count="9">
    <mergeCell ref="L2:V2"/>
    <mergeCell ref="E7:H7"/>
    <mergeCell ref="E9:H9"/>
    <mergeCell ref="E18:H18"/>
    <mergeCell ref="E27:H27"/>
    <mergeCell ref="E85:H85"/>
    <mergeCell ref="E87:H87"/>
    <mergeCell ref="E108:H108"/>
    <mergeCell ref="E110:H110"/>
  </mergeCell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1"/>
  <sheetViews>
    <sheetView showGridLines="0" zoomScale="95" zoomScaleNormal="95" workbookViewId="0" topLeftCell="A130">
      <selection activeCell="A1" sqref="A1"/>
    </sheetView>
  </sheetViews>
  <sheetFormatPr defaultColWidth="9.140625" defaultRowHeight="12"/>
  <cols>
    <col min="1" max="1" width="8.85156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57421875" style="0" customWidth="1"/>
    <col min="9" max="9" width="20.140625" style="104" customWidth="1"/>
    <col min="10" max="11" width="20.140625" style="0" customWidth="1"/>
    <col min="12" max="12" width="9.28125" style="0" customWidth="1"/>
    <col min="13" max="21" width="9.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8.57421875" style="0" customWidth="1"/>
    <col min="44" max="65" width="9.140625" style="0" hidden="1" customWidth="1"/>
    <col min="66" max="1025" width="8.57421875" style="0" customWidth="1"/>
  </cols>
  <sheetData>
    <row r="1" ht="12"/>
    <row r="2" spans="12:56" ht="36.95" customHeight="1">
      <c r="L2" s="2" t="s">
        <v>4</v>
      </c>
      <c r="M2" s="2"/>
      <c r="N2" s="2"/>
      <c r="O2" s="2"/>
      <c r="P2" s="2"/>
      <c r="Q2" s="2"/>
      <c r="R2" s="2"/>
      <c r="S2" s="2"/>
      <c r="T2" s="2"/>
      <c r="U2" s="2"/>
      <c r="V2" s="2"/>
      <c r="AT2" s="3" t="s">
        <v>88</v>
      </c>
      <c r="AZ2" s="229" t="s">
        <v>219</v>
      </c>
      <c r="BA2" s="229"/>
      <c r="BB2" s="229"/>
      <c r="BC2" s="229" t="s">
        <v>220</v>
      </c>
      <c r="BD2" s="229" t="s">
        <v>85</v>
      </c>
    </row>
    <row r="3" spans="2:46" ht="6.95" customHeight="1">
      <c r="B3" s="4"/>
      <c r="C3" s="5"/>
      <c r="D3" s="5"/>
      <c r="E3" s="5"/>
      <c r="F3" s="5"/>
      <c r="G3" s="5"/>
      <c r="H3" s="5"/>
      <c r="I3" s="105"/>
      <c r="J3" s="5"/>
      <c r="K3" s="5"/>
      <c r="L3" s="6"/>
      <c r="AT3" s="3" t="s">
        <v>85</v>
      </c>
    </row>
    <row r="4" spans="2:46" ht="24.95" customHeight="1">
      <c r="B4" s="6"/>
      <c r="D4" s="7" t="s">
        <v>101</v>
      </c>
      <c r="L4" s="6"/>
      <c r="M4" s="106" t="s">
        <v>9</v>
      </c>
      <c r="AT4" s="3" t="s">
        <v>2</v>
      </c>
    </row>
    <row r="5" spans="2:12" ht="6.95" customHeight="1">
      <c r="B5" s="6"/>
      <c r="L5" s="6"/>
    </row>
    <row r="6" spans="2:12" ht="12" customHeight="1">
      <c r="B6" s="6"/>
      <c r="D6" s="15" t="s">
        <v>15</v>
      </c>
      <c r="L6" s="6"/>
    </row>
    <row r="7" spans="2:12" ht="25.5" customHeight="1">
      <c r="B7" s="6"/>
      <c r="E7" s="107" t="str">
        <f>'Rekapitulace stavby'!K6</f>
        <v>PD - Technická a dopravní  infrastruktura pro 36 RD Ježník III - nádrž B</v>
      </c>
      <c r="F7" s="107"/>
      <c r="G7" s="107"/>
      <c r="H7" s="107"/>
      <c r="L7" s="6"/>
    </row>
    <row r="8" spans="1:31" s="27" customFormat="1" ht="12" customHeight="1">
      <c r="A8" s="22"/>
      <c r="B8" s="23"/>
      <c r="C8" s="22"/>
      <c r="D8" s="15" t="s">
        <v>102</v>
      </c>
      <c r="E8" s="22"/>
      <c r="F8" s="22"/>
      <c r="G8" s="22"/>
      <c r="H8" s="22"/>
      <c r="I8" s="108"/>
      <c r="J8" s="22"/>
      <c r="K8" s="22"/>
      <c r="L8" s="39"/>
      <c r="S8" s="22"/>
      <c r="T8" s="22"/>
      <c r="U8" s="22"/>
      <c r="V8" s="22"/>
      <c r="W8" s="22"/>
      <c r="X8" s="22"/>
      <c r="Y8" s="22"/>
      <c r="Z8" s="22"/>
      <c r="AA8" s="22"/>
      <c r="AB8" s="22"/>
      <c r="AC8" s="22"/>
      <c r="AD8" s="22"/>
      <c r="AE8" s="22"/>
    </row>
    <row r="9" spans="1:31" ht="16.5" customHeight="1">
      <c r="A9" s="22"/>
      <c r="B9" s="23"/>
      <c r="C9" s="22"/>
      <c r="D9" s="22"/>
      <c r="E9" s="53" t="s">
        <v>221</v>
      </c>
      <c r="F9" s="53"/>
      <c r="G9" s="53"/>
      <c r="H9" s="53"/>
      <c r="I9" s="108"/>
      <c r="J9" s="22"/>
      <c r="K9" s="22"/>
      <c r="L9" s="39"/>
      <c r="S9" s="22"/>
      <c r="T9" s="22"/>
      <c r="U9" s="22"/>
      <c r="V9" s="22"/>
      <c r="W9" s="22"/>
      <c r="X9" s="22"/>
      <c r="Y9" s="22"/>
      <c r="Z9" s="22"/>
      <c r="AA9" s="22"/>
      <c r="AB9" s="22"/>
      <c r="AC9" s="22"/>
      <c r="AD9" s="22"/>
      <c r="AE9" s="22"/>
    </row>
    <row r="10" spans="1:31" ht="12.8">
      <c r="A10" s="22"/>
      <c r="B10" s="23"/>
      <c r="C10" s="22"/>
      <c r="D10" s="22"/>
      <c r="E10" s="22"/>
      <c r="F10" s="22"/>
      <c r="G10" s="22"/>
      <c r="H10" s="22"/>
      <c r="I10" s="108"/>
      <c r="J10" s="22"/>
      <c r="K10" s="22"/>
      <c r="L10" s="39"/>
      <c r="S10" s="22"/>
      <c r="T10" s="22"/>
      <c r="U10" s="22"/>
      <c r="V10" s="22"/>
      <c r="W10" s="22"/>
      <c r="X10" s="22"/>
      <c r="Y10" s="22"/>
      <c r="Z10" s="22"/>
      <c r="AA10" s="22"/>
      <c r="AB10" s="22"/>
      <c r="AC10" s="22"/>
      <c r="AD10" s="22"/>
      <c r="AE10" s="22"/>
    </row>
    <row r="11" spans="1:31" ht="12" customHeight="1">
      <c r="A11" s="22"/>
      <c r="B11" s="23"/>
      <c r="C11" s="22"/>
      <c r="D11" s="15" t="s">
        <v>17</v>
      </c>
      <c r="E11" s="22"/>
      <c r="F11" s="16"/>
      <c r="G11" s="22"/>
      <c r="H11" s="22"/>
      <c r="I11" s="109" t="s">
        <v>18</v>
      </c>
      <c r="J11" s="16"/>
      <c r="K11" s="22"/>
      <c r="L11" s="39"/>
      <c r="M11" s="27"/>
      <c r="N11" s="27"/>
      <c r="O11" s="27"/>
      <c r="P11" s="27"/>
      <c r="Q11" s="27"/>
      <c r="R11" s="27"/>
      <c r="S11" s="22"/>
      <c r="T11" s="22"/>
      <c r="U11" s="22"/>
      <c r="V11" s="22"/>
      <c r="W11" s="22"/>
      <c r="X11" s="22"/>
      <c r="Y11" s="22"/>
      <c r="Z11" s="22"/>
      <c r="AA11" s="22"/>
      <c r="AB11" s="22"/>
      <c r="AC11" s="22"/>
      <c r="AD11" s="22"/>
      <c r="AE11" s="22"/>
    </row>
    <row r="12" spans="1:31" ht="12" customHeight="1">
      <c r="A12" s="22"/>
      <c r="B12" s="23"/>
      <c r="C12" s="22"/>
      <c r="D12" s="15" t="s">
        <v>19</v>
      </c>
      <c r="E12" s="22"/>
      <c r="F12" s="16" t="s">
        <v>20</v>
      </c>
      <c r="G12" s="22"/>
      <c r="H12" s="22"/>
      <c r="I12" s="109" t="s">
        <v>21</v>
      </c>
      <c r="J12" s="110" t="str">
        <f>'Rekapitulace stavby'!AN8</f>
        <v>24. 4. 2020</v>
      </c>
      <c r="K12" s="22"/>
      <c r="L12" s="39"/>
      <c r="M12" s="27"/>
      <c r="N12" s="27"/>
      <c r="O12" s="27"/>
      <c r="P12" s="27"/>
      <c r="Q12" s="27"/>
      <c r="R12" s="27"/>
      <c r="S12" s="22"/>
      <c r="T12" s="22"/>
      <c r="U12" s="22"/>
      <c r="V12" s="22"/>
      <c r="W12" s="22"/>
      <c r="X12" s="22"/>
      <c r="Y12" s="22"/>
      <c r="Z12" s="22"/>
      <c r="AA12" s="22"/>
      <c r="AB12" s="22"/>
      <c r="AC12" s="22"/>
      <c r="AD12" s="22"/>
      <c r="AE12" s="22"/>
    </row>
    <row r="13" spans="1:31" ht="10.8" customHeight="1">
      <c r="A13" s="22"/>
      <c r="B13" s="23"/>
      <c r="C13" s="22"/>
      <c r="D13" s="22"/>
      <c r="E13" s="22"/>
      <c r="F13" s="22"/>
      <c r="G13" s="22"/>
      <c r="H13" s="22"/>
      <c r="I13" s="108"/>
      <c r="J13" s="22"/>
      <c r="K13" s="22"/>
      <c r="L13" s="39"/>
      <c r="M13" s="27"/>
      <c r="N13" s="27"/>
      <c r="O13" s="27"/>
      <c r="P13" s="27"/>
      <c r="Q13" s="27"/>
      <c r="R13" s="27"/>
      <c r="S13" s="22"/>
      <c r="T13" s="22"/>
      <c r="U13" s="22"/>
      <c r="V13" s="22"/>
      <c r="W13" s="22"/>
      <c r="X13" s="22"/>
      <c r="Y13" s="22"/>
      <c r="Z13" s="22"/>
      <c r="AA13" s="22"/>
      <c r="AB13" s="22"/>
      <c r="AC13" s="22"/>
      <c r="AD13" s="22"/>
      <c r="AE13" s="22"/>
    </row>
    <row r="14" spans="1:31" ht="12" customHeight="1">
      <c r="A14" s="22"/>
      <c r="B14" s="23"/>
      <c r="C14" s="22"/>
      <c r="D14" s="15" t="s">
        <v>23</v>
      </c>
      <c r="E14" s="22"/>
      <c r="F14" s="22"/>
      <c r="G14" s="22"/>
      <c r="H14" s="22"/>
      <c r="I14" s="109" t="s">
        <v>24</v>
      </c>
      <c r="J14" s="16"/>
      <c r="K14" s="22"/>
      <c r="L14" s="39"/>
      <c r="S14" s="22"/>
      <c r="T14" s="22"/>
      <c r="U14" s="22"/>
      <c r="V14" s="22"/>
      <c r="W14" s="22"/>
      <c r="X14" s="22"/>
      <c r="Y14" s="22"/>
      <c r="Z14" s="22"/>
      <c r="AA14" s="22"/>
      <c r="AB14" s="22"/>
      <c r="AC14" s="22"/>
      <c r="AD14" s="22"/>
      <c r="AE14" s="22"/>
    </row>
    <row r="15" spans="1:31" ht="18" customHeight="1">
      <c r="A15" s="22"/>
      <c r="B15" s="23"/>
      <c r="C15" s="22"/>
      <c r="D15" s="22"/>
      <c r="E15" s="16" t="s">
        <v>25</v>
      </c>
      <c r="F15" s="22"/>
      <c r="G15" s="22"/>
      <c r="H15" s="22"/>
      <c r="I15" s="109" t="s">
        <v>26</v>
      </c>
      <c r="J15" s="16"/>
      <c r="K15" s="22"/>
      <c r="L15" s="39"/>
      <c r="S15" s="22"/>
      <c r="T15" s="22"/>
      <c r="U15" s="22"/>
      <c r="V15" s="22"/>
      <c r="W15" s="22"/>
      <c r="X15" s="22"/>
      <c r="Y15" s="22"/>
      <c r="Z15" s="22"/>
      <c r="AA15" s="22"/>
      <c r="AB15" s="22"/>
      <c r="AC15" s="22"/>
      <c r="AD15" s="22"/>
      <c r="AE15" s="22"/>
    </row>
    <row r="16" spans="1:31" ht="6.95" customHeight="1">
      <c r="A16" s="22"/>
      <c r="B16" s="23"/>
      <c r="C16" s="22"/>
      <c r="D16" s="22"/>
      <c r="E16" s="22"/>
      <c r="F16" s="22"/>
      <c r="G16" s="22"/>
      <c r="H16" s="22"/>
      <c r="I16" s="108"/>
      <c r="J16" s="22"/>
      <c r="K16" s="22"/>
      <c r="L16" s="39"/>
      <c r="S16" s="22"/>
      <c r="T16" s="22"/>
      <c r="U16" s="22"/>
      <c r="V16" s="22"/>
      <c r="W16" s="22"/>
      <c r="X16" s="22"/>
      <c r="Y16" s="22"/>
      <c r="Z16" s="22"/>
      <c r="AA16" s="22"/>
      <c r="AB16" s="22"/>
      <c r="AC16" s="22"/>
      <c r="AD16" s="22"/>
      <c r="AE16" s="22"/>
    </row>
    <row r="17" spans="1:31" ht="12" customHeight="1">
      <c r="A17" s="22"/>
      <c r="B17" s="23"/>
      <c r="C17" s="22"/>
      <c r="D17" s="15" t="s">
        <v>27</v>
      </c>
      <c r="E17" s="22"/>
      <c r="F17" s="22"/>
      <c r="G17" s="22"/>
      <c r="H17" s="22"/>
      <c r="I17" s="109" t="s">
        <v>24</v>
      </c>
      <c r="J17" s="17" t="str">
        <f>'Rekapitulace stavby'!AN13</f>
        <v>Vyplň údaj</v>
      </c>
      <c r="K17" s="22"/>
      <c r="L17" s="39"/>
      <c r="S17" s="22"/>
      <c r="T17" s="22"/>
      <c r="U17" s="22"/>
      <c r="V17" s="22"/>
      <c r="W17" s="22"/>
      <c r="X17" s="22"/>
      <c r="Y17" s="22"/>
      <c r="Z17" s="22"/>
      <c r="AA17" s="22"/>
      <c r="AB17" s="22"/>
      <c r="AC17" s="22"/>
      <c r="AD17" s="22"/>
      <c r="AE17" s="22"/>
    </row>
    <row r="18" spans="1:31" ht="18" customHeight="1">
      <c r="A18" s="22"/>
      <c r="B18" s="23"/>
      <c r="C18" s="22"/>
      <c r="D18" s="22"/>
      <c r="E18" s="111" t="str">
        <f>'Rekapitulace stavby'!E14</f>
        <v>Vyplň údaj</v>
      </c>
      <c r="F18" s="111"/>
      <c r="G18" s="111"/>
      <c r="H18" s="111"/>
      <c r="I18" s="109" t="s">
        <v>26</v>
      </c>
      <c r="J18" s="17" t="str">
        <f>'Rekapitulace stavby'!AN14</f>
        <v>Vyplň údaj</v>
      </c>
      <c r="K18" s="22"/>
      <c r="L18" s="39"/>
      <c r="S18" s="22"/>
      <c r="T18" s="22"/>
      <c r="U18" s="22"/>
      <c r="V18" s="22"/>
      <c r="W18" s="22"/>
      <c r="X18" s="22"/>
      <c r="Y18" s="22"/>
      <c r="Z18" s="22"/>
      <c r="AA18" s="22"/>
      <c r="AB18" s="22"/>
      <c r="AC18" s="22"/>
      <c r="AD18" s="22"/>
      <c r="AE18" s="22"/>
    </row>
    <row r="19" spans="1:31" ht="6.95" customHeight="1">
      <c r="A19" s="22"/>
      <c r="B19" s="23"/>
      <c r="C19" s="22"/>
      <c r="D19" s="22"/>
      <c r="E19" s="22"/>
      <c r="F19" s="22"/>
      <c r="G19" s="22"/>
      <c r="H19" s="22"/>
      <c r="I19" s="108"/>
      <c r="J19" s="22"/>
      <c r="K19" s="22"/>
      <c r="L19" s="39"/>
      <c r="S19" s="22"/>
      <c r="T19" s="22"/>
      <c r="U19" s="22"/>
      <c r="V19" s="22"/>
      <c r="W19" s="22"/>
      <c r="X19" s="22"/>
      <c r="Y19" s="22"/>
      <c r="Z19" s="22"/>
      <c r="AA19" s="22"/>
      <c r="AB19" s="22"/>
      <c r="AC19" s="22"/>
      <c r="AD19" s="22"/>
      <c r="AE19" s="22"/>
    </row>
    <row r="20" spans="1:31" ht="12" customHeight="1">
      <c r="A20" s="22"/>
      <c r="B20" s="23"/>
      <c r="C20" s="22"/>
      <c r="D20" s="15" t="s">
        <v>29</v>
      </c>
      <c r="E20" s="22"/>
      <c r="F20" s="22"/>
      <c r="G20" s="22"/>
      <c r="H20" s="22"/>
      <c r="I20" s="109" t="s">
        <v>24</v>
      </c>
      <c r="J20" s="16"/>
      <c r="K20" s="22"/>
      <c r="L20" s="39"/>
      <c r="S20" s="22"/>
      <c r="T20" s="22"/>
      <c r="U20" s="22"/>
      <c r="V20" s="22"/>
      <c r="W20" s="22"/>
      <c r="X20" s="22"/>
      <c r="Y20" s="22"/>
      <c r="Z20" s="22"/>
      <c r="AA20" s="22"/>
      <c r="AB20" s="22"/>
      <c r="AC20" s="22"/>
      <c r="AD20" s="22"/>
      <c r="AE20" s="22"/>
    </row>
    <row r="21" spans="1:31" ht="18" customHeight="1">
      <c r="A21" s="22"/>
      <c r="B21" s="23"/>
      <c r="C21" s="22"/>
      <c r="D21" s="22"/>
      <c r="E21" s="16" t="s">
        <v>30</v>
      </c>
      <c r="F21" s="22"/>
      <c r="G21" s="22"/>
      <c r="H21" s="22"/>
      <c r="I21" s="109" t="s">
        <v>26</v>
      </c>
      <c r="J21" s="16"/>
      <c r="K21" s="22"/>
      <c r="L21" s="39"/>
      <c r="S21" s="22"/>
      <c r="T21" s="22"/>
      <c r="U21" s="22"/>
      <c r="V21" s="22"/>
      <c r="W21" s="22"/>
      <c r="X21" s="22"/>
      <c r="Y21" s="22"/>
      <c r="Z21" s="22"/>
      <c r="AA21" s="22"/>
      <c r="AB21" s="22"/>
      <c r="AC21" s="22"/>
      <c r="AD21" s="22"/>
      <c r="AE21" s="22"/>
    </row>
    <row r="22" spans="1:31" ht="6.95" customHeight="1">
      <c r="A22" s="22"/>
      <c r="B22" s="23"/>
      <c r="C22" s="22"/>
      <c r="D22" s="22"/>
      <c r="E22" s="22"/>
      <c r="F22" s="22"/>
      <c r="G22" s="22"/>
      <c r="H22" s="22"/>
      <c r="I22" s="108"/>
      <c r="J22" s="22"/>
      <c r="K22" s="22"/>
      <c r="L22" s="39"/>
      <c r="S22" s="22"/>
      <c r="T22" s="22"/>
      <c r="U22" s="22"/>
      <c r="V22" s="22"/>
      <c r="W22" s="22"/>
      <c r="X22" s="22"/>
      <c r="Y22" s="22"/>
      <c r="Z22" s="22"/>
      <c r="AA22" s="22"/>
      <c r="AB22" s="22"/>
      <c r="AC22" s="22"/>
      <c r="AD22" s="22"/>
      <c r="AE22" s="22"/>
    </row>
    <row r="23" spans="1:31" ht="12" customHeight="1">
      <c r="A23" s="22"/>
      <c r="B23" s="23"/>
      <c r="C23" s="22"/>
      <c r="D23" s="15" t="s">
        <v>32</v>
      </c>
      <c r="E23" s="22"/>
      <c r="F23" s="22"/>
      <c r="G23" s="22"/>
      <c r="H23" s="22"/>
      <c r="I23" s="109" t="s">
        <v>24</v>
      </c>
      <c r="J23" s="16"/>
      <c r="K23" s="22"/>
      <c r="L23" s="39"/>
      <c r="S23" s="22"/>
      <c r="T23" s="22"/>
      <c r="U23" s="22"/>
      <c r="V23" s="22"/>
      <c r="W23" s="22"/>
      <c r="X23" s="22"/>
      <c r="Y23" s="22"/>
      <c r="Z23" s="22"/>
      <c r="AA23" s="22"/>
      <c r="AB23" s="22"/>
      <c r="AC23" s="22"/>
      <c r="AD23" s="22"/>
      <c r="AE23" s="22"/>
    </row>
    <row r="24" spans="1:31" ht="18" customHeight="1">
      <c r="A24" s="22"/>
      <c r="B24" s="23"/>
      <c r="C24" s="22"/>
      <c r="D24" s="22"/>
      <c r="E24" s="16" t="s">
        <v>33</v>
      </c>
      <c r="F24" s="22"/>
      <c r="G24" s="22"/>
      <c r="H24" s="22"/>
      <c r="I24" s="109" t="s">
        <v>26</v>
      </c>
      <c r="J24" s="16"/>
      <c r="K24" s="22"/>
      <c r="L24" s="39"/>
      <c r="S24" s="22"/>
      <c r="T24" s="22"/>
      <c r="U24" s="22"/>
      <c r="V24" s="22"/>
      <c r="W24" s="22"/>
      <c r="X24" s="22"/>
      <c r="Y24" s="22"/>
      <c r="Z24" s="22"/>
      <c r="AA24" s="22"/>
      <c r="AB24" s="22"/>
      <c r="AC24" s="22"/>
      <c r="AD24" s="22"/>
      <c r="AE24" s="22"/>
    </row>
    <row r="25" spans="1:31" ht="6.95" customHeight="1">
      <c r="A25" s="22"/>
      <c r="B25" s="23"/>
      <c r="C25" s="22"/>
      <c r="D25" s="22"/>
      <c r="E25" s="22"/>
      <c r="F25" s="22"/>
      <c r="G25" s="22"/>
      <c r="H25" s="22"/>
      <c r="I25" s="108"/>
      <c r="J25" s="22"/>
      <c r="K25" s="22"/>
      <c r="L25" s="39"/>
      <c r="S25" s="22"/>
      <c r="T25" s="22"/>
      <c r="U25" s="22"/>
      <c r="V25" s="22"/>
      <c r="W25" s="22"/>
      <c r="X25" s="22"/>
      <c r="Y25" s="22"/>
      <c r="Z25" s="22"/>
      <c r="AA25" s="22"/>
      <c r="AB25" s="22"/>
      <c r="AC25" s="22"/>
      <c r="AD25" s="22"/>
      <c r="AE25" s="22"/>
    </row>
    <row r="26" spans="1:31" ht="12" customHeight="1">
      <c r="A26" s="22"/>
      <c r="B26" s="23"/>
      <c r="C26" s="22"/>
      <c r="D26" s="15" t="s">
        <v>34</v>
      </c>
      <c r="E26" s="22"/>
      <c r="F26" s="22"/>
      <c r="G26" s="22"/>
      <c r="H26" s="22"/>
      <c r="I26" s="108"/>
      <c r="J26" s="22"/>
      <c r="K26" s="22"/>
      <c r="L26" s="39"/>
      <c r="S26" s="22"/>
      <c r="T26" s="22"/>
      <c r="U26" s="22"/>
      <c r="V26" s="22"/>
      <c r="W26" s="22"/>
      <c r="X26" s="22"/>
      <c r="Y26" s="22"/>
      <c r="Z26" s="22"/>
      <c r="AA26" s="22"/>
      <c r="AB26" s="22"/>
      <c r="AC26" s="22"/>
      <c r="AD26" s="22"/>
      <c r="AE26" s="22"/>
    </row>
    <row r="27" spans="1:31" s="116" customFormat="1" ht="16.5" customHeight="1">
      <c r="A27" s="112"/>
      <c r="B27" s="113"/>
      <c r="C27" s="112"/>
      <c r="D27" s="112"/>
      <c r="E27" s="20"/>
      <c r="F27" s="20"/>
      <c r="G27" s="20"/>
      <c r="H27" s="20"/>
      <c r="I27" s="114"/>
      <c r="J27" s="112"/>
      <c r="K27" s="112"/>
      <c r="L27" s="115"/>
      <c r="S27" s="112"/>
      <c r="T27" s="112"/>
      <c r="U27" s="112"/>
      <c r="V27" s="112"/>
      <c r="W27" s="112"/>
      <c r="X27" s="112"/>
      <c r="Y27" s="112"/>
      <c r="Z27" s="112"/>
      <c r="AA27" s="112"/>
      <c r="AB27" s="112"/>
      <c r="AC27" s="112"/>
      <c r="AD27" s="112"/>
      <c r="AE27" s="112"/>
    </row>
    <row r="28" spans="1:31" s="27" customFormat="1" ht="6.95" customHeight="1">
      <c r="A28" s="22"/>
      <c r="B28" s="23"/>
      <c r="C28" s="22"/>
      <c r="D28" s="22"/>
      <c r="E28" s="22"/>
      <c r="F28" s="22"/>
      <c r="G28" s="22"/>
      <c r="H28" s="22"/>
      <c r="I28" s="108"/>
      <c r="J28" s="22"/>
      <c r="K28" s="22"/>
      <c r="L28" s="39"/>
      <c r="S28" s="22"/>
      <c r="T28" s="22"/>
      <c r="U28" s="22"/>
      <c r="V28" s="22"/>
      <c r="W28" s="22"/>
      <c r="X28" s="22"/>
      <c r="Y28" s="22"/>
      <c r="Z28" s="22"/>
      <c r="AA28" s="22"/>
      <c r="AB28" s="22"/>
      <c r="AC28" s="22"/>
      <c r="AD28" s="22"/>
      <c r="AE28" s="22"/>
    </row>
    <row r="29" spans="1:31" ht="6.95" customHeight="1">
      <c r="A29" s="22"/>
      <c r="B29" s="23"/>
      <c r="C29" s="22"/>
      <c r="D29" s="72"/>
      <c r="E29" s="72"/>
      <c r="F29" s="72"/>
      <c r="G29" s="72"/>
      <c r="H29" s="72"/>
      <c r="I29" s="117"/>
      <c r="J29" s="72"/>
      <c r="K29" s="72"/>
      <c r="L29" s="39"/>
      <c r="S29" s="22"/>
      <c r="T29" s="22"/>
      <c r="U29" s="22"/>
      <c r="V29" s="22"/>
      <c r="W29" s="22"/>
      <c r="X29" s="22"/>
      <c r="Y29" s="22"/>
      <c r="Z29" s="22"/>
      <c r="AA29" s="22"/>
      <c r="AB29" s="22"/>
      <c r="AC29" s="22"/>
      <c r="AD29" s="22"/>
      <c r="AE29" s="22"/>
    </row>
    <row r="30" spans="1:31" ht="25.5" customHeight="1">
      <c r="A30" s="22"/>
      <c r="B30" s="23"/>
      <c r="C30" s="22"/>
      <c r="D30" s="118" t="s">
        <v>35</v>
      </c>
      <c r="E30" s="22"/>
      <c r="F30" s="22"/>
      <c r="G30" s="22"/>
      <c r="H30" s="22"/>
      <c r="I30" s="108"/>
      <c r="J30" s="119">
        <f>ROUND(J118,2)</f>
        <v>0</v>
      </c>
      <c r="K30" s="22"/>
      <c r="L30" s="39"/>
      <c r="S30" s="22"/>
      <c r="T30" s="22"/>
      <c r="U30" s="22"/>
      <c r="V30" s="22"/>
      <c r="W30" s="22"/>
      <c r="X30" s="22"/>
      <c r="Y30" s="22"/>
      <c r="Z30" s="22"/>
      <c r="AA30" s="22"/>
      <c r="AB30" s="22"/>
      <c r="AC30" s="22"/>
      <c r="AD30" s="22"/>
      <c r="AE30" s="22"/>
    </row>
    <row r="31" spans="1:31" ht="6.95" customHeight="1">
      <c r="A31" s="22"/>
      <c r="B31" s="23"/>
      <c r="C31" s="22"/>
      <c r="D31" s="72"/>
      <c r="E31" s="72"/>
      <c r="F31" s="72"/>
      <c r="G31" s="72"/>
      <c r="H31" s="72"/>
      <c r="I31" s="117"/>
      <c r="J31" s="72"/>
      <c r="K31" s="72"/>
      <c r="L31" s="39"/>
      <c r="S31" s="22"/>
      <c r="T31" s="22"/>
      <c r="U31" s="22"/>
      <c r="V31" s="22"/>
      <c r="W31" s="22"/>
      <c r="X31" s="22"/>
      <c r="Y31" s="22"/>
      <c r="Z31" s="22"/>
      <c r="AA31" s="22"/>
      <c r="AB31" s="22"/>
      <c r="AC31" s="22"/>
      <c r="AD31" s="22"/>
      <c r="AE31" s="22"/>
    </row>
    <row r="32" spans="1:31" ht="14.4" customHeight="1">
      <c r="A32" s="22"/>
      <c r="B32" s="23"/>
      <c r="C32" s="22"/>
      <c r="D32" s="22"/>
      <c r="E32" s="22"/>
      <c r="F32" s="120" t="s">
        <v>37</v>
      </c>
      <c r="G32" s="22"/>
      <c r="H32" s="22"/>
      <c r="I32" s="121" t="s">
        <v>36</v>
      </c>
      <c r="J32" s="120" t="s">
        <v>38</v>
      </c>
      <c r="K32" s="22"/>
      <c r="L32" s="39"/>
      <c r="S32" s="22"/>
      <c r="T32" s="22"/>
      <c r="U32" s="22"/>
      <c r="V32" s="22"/>
      <c r="W32" s="22"/>
      <c r="X32" s="22"/>
      <c r="Y32" s="22"/>
      <c r="Z32" s="22"/>
      <c r="AA32" s="22"/>
      <c r="AB32" s="22"/>
      <c r="AC32" s="22"/>
      <c r="AD32" s="22"/>
      <c r="AE32" s="22"/>
    </row>
    <row r="33" spans="1:31" ht="14.4" customHeight="1">
      <c r="A33" s="22"/>
      <c r="B33" s="23"/>
      <c r="C33" s="22"/>
      <c r="D33" s="122" t="s">
        <v>39</v>
      </c>
      <c r="E33" s="15" t="s">
        <v>40</v>
      </c>
      <c r="F33" s="123">
        <f>ROUND((SUM(BE118:BE150)),2)</f>
        <v>0</v>
      </c>
      <c r="G33" s="22"/>
      <c r="H33" s="22"/>
      <c r="I33" s="124">
        <v>0.21</v>
      </c>
      <c r="J33" s="123">
        <f>ROUND(((SUM(BE118:BE150))*I33),2)</f>
        <v>0</v>
      </c>
      <c r="K33" s="22"/>
      <c r="L33" s="39"/>
      <c r="S33" s="22"/>
      <c r="T33" s="22"/>
      <c r="U33" s="22"/>
      <c r="V33" s="22"/>
      <c r="W33" s="22"/>
      <c r="X33" s="22"/>
      <c r="Y33" s="22"/>
      <c r="Z33" s="22"/>
      <c r="AA33" s="22"/>
      <c r="AB33" s="22"/>
      <c r="AC33" s="22"/>
      <c r="AD33" s="22"/>
      <c r="AE33" s="22"/>
    </row>
    <row r="34" spans="1:31" ht="14.4" customHeight="1">
      <c r="A34" s="22"/>
      <c r="B34" s="23"/>
      <c r="C34" s="22"/>
      <c r="D34" s="22"/>
      <c r="E34" s="15" t="s">
        <v>41</v>
      </c>
      <c r="F34" s="123">
        <f>ROUND((SUM(BF118:BF150)),2)</f>
        <v>0</v>
      </c>
      <c r="G34" s="22"/>
      <c r="H34" s="22"/>
      <c r="I34" s="124">
        <v>0.15</v>
      </c>
      <c r="J34" s="123">
        <f>ROUND(((SUM(BF118:BF150))*I34),2)</f>
        <v>0</v>
      </c>
      <c r="K34" s="22"/>
      <c r="L34" s="39"/>
      <c r="S34" s="22"/>
      <c r="T34" s="22"/>
      <c r="U34" s="22"/>
      <c r="V34" s="22"/>
      <c r="W34" s="22"/>
      <c r="X34" s="22"/>
      <c r="Y34" s="22"/>
      <c r="Z34" s="22"/>
      <c r="AA34" s="22"/>
      <c r="AB34" s="22"/>
      <c r="AC34" s="22"/>
      <c r="AD34" s="22"/>
      <c r="AE34" s="22"/>
    </row>
    <row r="35" spans="1:31" ht="14.4" customHeight="1" hidden="1">
      <c r="A35" s="22"/>
      <c r="B35" s="23"/>
      <c r="C35" s="22"/>
      <c r="D35" s="22"/>
      <c r="E35" s="15" t="s">
        <v>42</v>
      </c>
      <c r="F35" s="123">
        <f>ROUND((SUM(BG118:BG150)),2)</f>
        <v>0</v>
      </c>
      <c r="G35" s="22"/>
      <c r="H35" s="22"/>
      <c r="I35" s="124">
        <v>0.21</v>
      </c>
      <c r="J35" s="123">
        <f>0</f>
        <v>0</v>
      </c>
      <c r="K35" s="22"/>
      <c r="L35" s="39"/>
      <c r="S35" s="22"/>
      <c r="T35" s="22"/>
      <c r="U35" s="22"/>
      <c r="V35" s="22"/>
      <c r="W35" s="22"/>
      <c r="X35" s="22"/>
      <c r="Y35" s="22"/>
      <c r="Z35" s="22"/>
      <c r="AA35" s="22"/>
      <c r="AB35" s="22"/>
      <c r="AC35" s="22"/>
      <c r="AD35" s="22"/>
      <c r="AE35" s="22"/>
    </row>
    <row r="36" spans="1:31" ht="14.4" customHeight="1" hidden="1">
      <c r="A36" s="22"/>
      <c r="B36" s="23"/>
      <c r="C36" s="22"/>
      <c r="D36" s="22"/>
      <c r="E36" s="15" t="s">
        <v>43</v>
      </c>
      <c r="F36" s="123">
        <f>ROUND((SUM(BH118:BH150)),2)</f>
        <v>0</v>
      </c>
      <c r="G36" s="22"/>
      <c r="H36" s="22"/>
      <c r="I36" s="124">
        <v>0.15</v>
      </c>
      <c r="J36" s="123">
        <f>0</f>
        <v>0</v>
      </c>
      <c r="K36" s="22"/>
      <c r="L36" s="39"/>
      <c r="S36" s="22"/>
      <c r="T36" s="22"/>
      <c r="U36" s="22"/>
      <c r="V36" s="22"/>
      <c r="W36" s="22"/>
      <c r="X36" s="22"/>
      <c r="Y36" s="22"/>
      <c r="Z36" s="22"/>
      <c r="AA36" s="22"/>
      <c r="AB36" s="22"/>
      <c r="AC36" s="22"/>
      <c r="AD36" s="22"/>
      <c r="AE36" s="22"/>
    </row>
    <row r="37" spans="1:31" ht="14.4" customHeight="1" hidden="1">
      <c r="A37" s="22"/>
      <c r="B37" s="23"/>
      <c r="C37" s="22"/>
      <c r="D37" s="22"/>
      <c r="E37" s="15" t="s">
        <v>44</v>
      </c>
      <c r="F37" s="123">
        <f>ROUND((SUM(BI118:BI150)),2)</f>
        <v>0</v>
      </c>
      <c r="G37" s="22"/>
      <c r="H37" s="22"/>
      <c r="I37" s="124">
        <v>0</v>
      </c>
      <c r="J37" s="123">
        <f>0</f>
        <v>0</v>
      </c>
      <c r="K37" s="22"/>
      <c r="L37" s="39"/>
      <c r="S37" s="22"/>
      <c r="T37" s="22"/>
      <c r="U37" s="22"/>
      <c r="V37" s="22"/>
      <c r="W37" s="22"/>
      <c r="X37" s="22"/>
      <c r="Y37" s="22"/>
      <c r="Z37" s="22"/>
      <c r="AA37" s="22"/>
      <c r="AB37" s="22"/>
      <c r="AC37" s="22"/>
      <c r="AD37" s="22"/>
      <c r="AE37" s="22"/>
    </row>
    <row r="38" spans="1:31" ht="6.95" customHeight="1">
      <c r="A38" s="22"/>
      <c r="B38" s="23"/>
      <c r="C38" s="22"/>
      <c r="D38" s="22"/>
      <c r="E38" s="22"/>
      <c r="F38" s="22"/>
      <c r="G38" s="22"/>
      <c r="H38" s="22"/>
      <c r="I38" s="108"/>
      <c r="J38" s="22"/>
      <c r="K38" s="22"/>
      <c r="L38" s="39"/>
      <c r="S38" s="22"/>
      <c r="T38" s="22"/>
      <c r="U38" s="22"/>
      <c r="V38" s="22"/>
      <c r="W38" s="22"/>
      <c r="X38" s="22"/>
      <c r="Y38" s="22"/>
      <c r="Z38" s="22"/>
      <c r="AA38" s="22"/>
      <c r="AB38" s="22"/>
      <c r="AC38" s="22"/>
      <c r="AD38" s="22"/>
      <c r="AE38" s="22"/>
    </row>
    <row r="39" spans="1:31" ht="25.5" customHeight="1">
      <c r="A39" s="22"/>
      <c r="B39" s="23"/>
      <c r="C39" s="125"/>
      <c r="D39" s="126" t="s">
        <v>45</v>
      </c>
      <c r="E39" s="63"/>
      <c r="F39" s="63"/>
      <c r="G39" s="127" t="s">
        <v>46</v>
      </c>
      <c r="H39" s="128" t="s">
        <v>47</v>
      </c>
      <c r="I39" s="129"/>
      <c r="J39" s="130">
        <f>SUM(J30:J37)</f>
        <v>0</v>
      </c>
      <c r="K39" s="131"/>
      <c r="L39" s="39"/>
      <c r="S39" s="22"/>
      <c r="T39" s="22"/>
      <c r="U39" s="22"/>
      <c r="V39" s="22"/>
      <c r="W39" s="22"/>
      <c r="X39" s="22"/>
      <c r="Y39" s="22"/>
      <c r="Z39" s="22"/>
      <c r="AA39" s="22"/>
      <c r="AB39" s="22"/>
      <c r="AC39" s="22"/>
      <c r="AD39" s="22"/>
      <c r="AE39" s="22"/>
    </row>
    <row r="40" spans="1:31" ht="14.4" customHeight="1">
      <c r="A40" s="22"/>
      <c r="B40" s="23"/>
      <c r="C40" s="22"/>
      <c r="D40" s="22"/>
      <c r="E40" s="22"/>
      <c r="F40" s="22"/>
      <c r="G40" s="22"/>
      <c r="H40" s="22"/>
      <c r="I40" s="108"/>
      <c r="J40" s="22"/>
      <c r="K40" s="22"/>
      <c r="L40" s="39"/>
      <c r="S40" s="22"/>
      <c r="T40" s="22"/>
      <c r="U40" s="22"/>
      <c r="V40" s="22"/>
      <c r="W40" s="22"/>
      <c r="X40" s="22"/>
      <c r="Y40" s="22"/>
      <c r="Z40" s="22"/>
      <c r="AA40" s="22"/>
      <c r="AB40" s="22"/>
      <c r="AC40" s="22"/>
      <c r="AD40" s="22"/>
      <c r="AE40" s="22"/>
    </row>
    <row r="41" spans="2:12" ht="14.4" customHeight="1">
      <c r="B41" s="6"/>
      <c r="L41" s="6"/>
    </row>
    <row r="42" spans="2:12" ht="14.4" customHeight="1">
      <c r="B42" s="6"/>
      <c r="L42" s="6"/>
    </row>
    <row r="43" spans="2:12" ht="14.4" customHeight="1">
      <c r="B43" s="6"/>
      <c r="L43" s="6"/>
    </row>
    <row r="44" spans="2:12" ht="14.4" customHeight="1">
      <c r="B44" s="6"/>
      <c r="L44" s="6"/>
    </row>
    <row r="45" spans="2:12" ht="14.4" customHeight="1">
      <c r="B45" s="6"/>
      <c r="L45" s="6"/>
    </row>
    <row r="46" spans="2:12" ht="14.4" customHeight="1">
      <c r="B46" s="6"/>
      <c r="L46" s="6"/>
    </row>
    <row r="47" spans="2:12" ht="14.4" customHeight="1">
      <c r="B47" s="6"/>
      <c r="L47" s="6"/>
    </row>
    <row r="48" spans="2:12" ht="14.4" customHeight="1">
      <c r="B48" s="6"/>
      <c r="L48" s="6"/>
    </row>
    <row r="49" spans="2:12" ht="14.4" customHeight="1">
      <c r="B49" s="6"/>
      <c r="L49" s="6"/>
    </row>
    <row r="50" spans="2:12" s="27" customFormat="1" ht="14.4" customHeight="1">
      <c r="B50" s="39"/>
      <c r="D50" s="40" t="s">
        <v>48</v>
      </c>
      <c r="E50" s="41"/>
      <c r="F50" s="41"/>
      <c r="G50" s="40" t="s">
        <v>49</v>
      </c>
      <c r="H50" s="41"/>
      <c r="I50" s="132"/>
      <c r="J50" s="41"/>
      <c r="K50" s="41"/>
      <c r="L50" s="39"/>
    </row>
    <row r="51" spans="2:12" ht="12.8">
      <c r="B51" s="6"/>
      <c r="L51" s="6"/>
    </row>
    <row r="52" spans="2:12" ht="12.8">
      <c r="B52" s="6"/>
      <c r="L52" s="6"/>
    </row>
    <row r="53" spans="2:12" ht="12.8">
      <c r="B53" s="6"/>
      <c r="L53" s="6"/>
    </row>
    <row r="54" spans="2:12" ht="12.8">
      <c r="B54" s="6"/>
      <c r="L54" s="6"/>
    </row>
    <row r="55" spans="2:12" ht="12.8">
      <c r="B55" s="6"/>
      <c r="L55" s="6"/>
    </row>
    <row r="56" spans="2:12" ht="12.8">
      <c r="B56" s="6"/>
      <c r="L56" s="6"/>
    </row>
    <row r="57" spans="2:12" ht="12.8">
      <c r="B57" s="6"/>
      <c r="L57" s="6"/>
    </row>
    <row r="58" spans="2:12" ht="12.8">
      <c r="B58" s="6"/>
      <c r="L58" s="6"/>
    </row>
    <row r="59" spans="2:12" ht="12.8">
      <c r="B59" s="6"/>
      <c r="L59" s="6"/>
    </row>
    <row r="60" spans="2:12" ht="12.8">
      <c r="B60" s="6"/>
      <c r="L60" s="6"/>
    </row>
    <row r="61" spans="1:31" s="27" customFormat="1" ht="12.8">
      <c r="A61" s="22"/>
      <c r="B61" s="23"/>
      <c r="C61" s="22"/>
      <c r="D61" s="42" t="s">
        <v>50</v>
      </c>
      <c r="E61" s="25"/>
      <c r="F61" s="133" t="s">
        <v>51</v>
      </c>
      <c r="G61" s="42" t="s">
        <v>50</v>
      </c>
      <c r="H61" s="25"/>
      <c r="I61" s="134"/>
      <c r="J61" s="135" t="s">
        <v>51</v>
      </c>
      <c r="K61" s="25"/>
      <c r="L61" s="39"/>
      <c r="S61" s="22"/>
      <c r="T61" s="22"/>
      <c r="U61" s="22"/>
      <c r="V61" s="22"/>
      <c r="W61" s="22"/>
      <c r="X61" s="22"/>
      <c r="Y61" s="22"/>
      <c r="Z61" s="22"/>
      <c r="AA61" s="22"/>
      <c r="AB61" s="22"/>
      <c r="AC61" s="22"/>
      <c r="AD61" s="22"/>
      <c r="AE61" s="22"/>
    </row>
    <row r="62" spans="2:12" ht="12.8">
      <c r="B62" s="6"/>
      <c r="L62" s="6"/>
    </row>
    <row r="63" spans="2:12" ht="12.8">
      <c r="B63" s="6"/>
      <c r="L63" s="6"/>
    </row>
    <row r="64" spans="2:12" ht="12.8">
      <c r="B64" s="6"/>
      <c r="L64" s="6"/>
    </row>
    <row r="65" spans="1:31" s="27" customFormat="1" ht="12.8">
      <c r="A65" s="22"/>
      <c r="B65" s="23"/>
      <c r="C65" s="22"/>
      <c r="D65" s="40" t="s">
        <v>52</v>
      </c>
      <c r="E65" s="43"/>
      <c r="F65" s="43"/>
      <c r="G65" s="40" t="s">
        <v>53</v>
      </c>
      <c r="H65" s="43"/>
      <c r="I65" s="136"/>
      <c r="J65" s="43"/>
      <c r="K65" s="43"/>
      <c r="L65" s="39"/>
      <c r="S65" s="22"/>
      <c r="T65" s="22"/>
      <c r="U65" s="22"/>
      <c r="V65" s="22"/>
      <c r="W65" s="22"/>
      <c r="X65" s="22"/>
      <c r="Y65" s="22"/>
      <c r="Z65" s="22"/>
      <c r="AA65" s="22"/>
      <c r="AB65" s="22"/>
      <c r="AC65" s="22"/>
      <c r="AD65" s="22"/>
      <c r="AE65" s="22"/>
    </row>
    <row r="66" spans="2:12" ht="12.8">
      <c r="B66" s="6"/>
      <c r="L66" s="6"/>
    </row>
    <row r="67" spans="2:12" ht="12.8">
      <c r="B67" s="6"/>
      <c r="L67" s="6"/>
    </row>
    <row r="68" spans="2:12" ht="12.8">
      <c r="B68" s="6"/>
      <c r="L68" s="6"/>
    </row>
    <row r="69" spans="2:12" ht="12.8">
      <c r="B69" s="6"/>
      <c r="L69" s="6"/>
    </row>
    <row r="70" spans="2:12" ht="12.8">
      <c r="B70" s="6"/>
      <c r="L70" s="6"/>
    </row>
    <row r="71" spans="2:12" ht="12.8">
      <c r="B71" s="6"/>
      <c r="L71" s="6"/>
    </row>
    <row r="72" spans="2:12" ht="12.8">
      <c r="B72" s="6"/>
      <c r="L72" s="6"/>
    </row>
    <row r="73" spans="2:12" ht="12.8">
      <c r="B73" s="6"/>
      <c r="L73" s="6"/>
    </row>
    <row r="74" spans="2:12" ht="12.8">
      <c r="B74" s="6"/>
      <c r="L74" s="6"/>
    </row>
    <row r="75" spans="2:12" ht="12.8">
      <c r="B75" s="6"/>
      <c r="L75" s="6"/>
    </row>
    <row r="76" spans="1:31" s="27" customFormat="1" ht="12.8">
      <c r="A76" s="22"/>
      <c r="B76" s="23"/>
      <c r="C76" s="22"/>
      <c r="D76" s="42" t="s">
        <v>50</v>
      </c>
      <c r="E76" s="25"/>
      <c r="F76" s="133" t="s">
        <v>51</v>
      </c>
      <c r="G76" s="42" t="s">
        <v>50</v>
      </c>
      <c r="H76" s="25"/>
      <c r="I76" s="134"/>
      <c r="J76" s="135" t="s">
        <v>51</v>
      </c>
      <c r="K76" s="25"/>
      <c r="L76" s="39"/>
      <c r="S76" s="22"/>
      <c r="T76" s="22"/>
      <c r="U76" s="22"/>
      <c r="V76" s="22"/>
      <c r="W76" s="22"/>
      <c r="X76" s="22"/>
      <c r="Y76" s="22"/>
      <c r="Z76" s="22"/>
      <c r="AA76" s="22"/>
      <c r="AB76" s="22"/>
      <c r="AC76" s="22"/>
      <c r="AD76" s="22"/>
      <c r="AE76" s="22"/>
    </row>
    <row r="77" spans="1:31" ht="14.4" customHeight="1">
      <c r="A77" s="22"/>
      <c r="B77" s="44"/>
      <c r="C77" s="45"/>
      <c r="D77" s="45"/>
      <c r="E77" s="45"/>
      <c r="F77" s="45"/>
      <c r="G77" s="45"/>
      <c r="H77" s="45"/>
      <c r="I77" s="137"/>
      <c r="J77" s="45"/>
      <c r="K77" s="45"/>
      <c r="L77" s="39"/>
      <c r="S77" s="22"/>
      <c r="T77" s="22"/>
      <c r="U77" s="22"/>
      <c r="V77" s="22"/>
      <c r="W77" s="22"/>
      <c r="X77" s="22"/>
      <c r="Y77" s="22"/>
      <c r="Z77" s="22"/>
      <c r="AA77" s="22"/>
      <c r="AB77" s="22"/>
      <c r="AC77" s="22"/>
      <c r="AD77" s="22"/>
      <c r="AE77" s="22"/>
    </row>
    <row r="78" ht="12.8"/>
    <row r="81" spans="1:31" s="27" customFormat="1" ht="6.95" customHeight="1">
      <c r="A81" s="22"/>
      <c r="B81" s="46"/>
      <c r="C81" s="47"/>
      <c r="D81" s="47"/>
      <c r="E81" s="47"/>
      <c r="F81" s="47"/>
      <c r="G81" s="47"/>
      <c r="H81" s="47"/>
      <c r="I81" s="138"/>
      <c r="J81" s="47"/>
      <c r="K81" s="47"/>
      <c r="L81" s="39"/>
      <c r="S81" s="22"/>
      <c r="T81" s="22"/>
      <c r="U81" s="22"/>
      <c r="V81" s="22"/>
      <c r="W81" s="22"/>
      <c r="X81" s="22"/>
      <c r="Y81" s="22"/>
      <c r="Z81" s="22"/>
      <c r="AA81" s="22"/>
      <c r="AB81" s="22"/>
      <c r="AC81" s="22"/>
      <c r="AD81" s="22"/>
      <c r="AE81" s="22"/>
    </row>
    <row r="82" spans="1:31" ht="24.95" customHeight="1">
      <c r="A82" s="22"/>
      <c r="B82" s="23"/>
      <c r="C82" s="7" t="s">
        <v>104</v>
      </c>
      <c r="D82" s="22"/>
      <c r="E82" s="22"/>
      <c r="F82" s="22"/>
      <c r="G82" s="22"/>
      <c r="H82" s="22"/>
      <c r="I82" s="108"/>
      <c r="J82" s="22"/>
      <c r="K82" s="22"/>
      <c r="L82" s="39"/>
      <c r="S82" s="22"/>
      <c r="T82" s="22"/>
      <c r="U82" s="22"/>
      <c r="V82" s="22"/>
      <c r="W82" s="22"/>
      <c r="X82" s="22"/>
      <c r="Y82" s="22"/>
      <c r="Z82" s="22"/>
      <c r="AA82" s="22"/>
      <c r="AB82" s="22"/>
      <c r="AC82" s="22"/>
      <c r="AD82" s="22"/>
      <c r="AE82" s="22"/>
    </row>
    <row r="83" spans="1:31" ht="6.95" customHeight="1">
      <c r="A83" s="22"/>
      <c r="B83" s="23"/>
      <c r="C83" s="22"/>
      <c r="D83" s="22"/>
      <c r="E83" s="22"/>
      <c r="F83" s="22"/>
      <c r="G83" s="22"/>
      <c r="H83" s="22"/>
      <c r="I83" s="108"/>
      <c r="J83" s="22"/>
      <c r="K83" s="22"/>
      <c r="L83" s="39"/>
      <c r="S83" s="22"/>
      <c r="T83" s="22"/>
      <c r="U83" s="22"/>
      <c r="V83" s="22"/>
      <c r="W83" s="22"/>
      <c r="X83" s="22"/>
      <c r="Y83" s="22"/>
      <c r="Z83" s="22"/>
      <c r="AA83" s="22"/>
      <c r="AB83" s="22"/>
      <c r="AC83" s="22"/>
      <c r="AD83" s="22"/>
      <c r="AE83" s="22"/>
    </row>
    <row r="84" spans="1:31" ht="12" customHeight="1">
      <c r="A84" s="22"/>
      <c r="B84" s="23"/>
      <c r="C84" s="15" t="s">
        <v>15</v>
      </c>
      <c r="D84" s="22"/>
      <c r="E84" s="22"/>
      <c r="F84" s="22"/>
      <c r="G84" s="22"/>
      <c r="H84" s="22"/>
      <c r="I84" s="108"/>
      <c r="J84" s="22"/>
      <c r="K84" s="22"/>
      <c r="L84" s="39"/>
      <c r="S84" s="22"/>
      <c r="T84" s="22"/>
      <c r="U84" s="22"/>
      <c r="V84" s="22"/>
      <c r="W84" s="22"/>
      <c r="X84" s="22"/>
      <c r="Y84" s="22"/>
      <c r="Z84" s="22"/>
      <c r="AA84" s="22"/>
      <c r="AB84" s="22"/>
      <c r="AC84" s="22"/>
      <c r="AD84" s="22"/>
      <c r="AE84" s="22"/>
    </row>
    <row r="85" spans="1:31" ht="25.5" customHeight="1">
      <c r="A85" s="22"/>
      <c r="B85" s="23"/>
      <c r="C85" s="22"/>
      <c r="D85" s="22"/>
      <c r="E85" s="107" t="str">
        <f>E7</f>
        <v>PD - Technická a dopravní  infrastruktura pro 36 RD Ježník III - nádrž B</v>
      </c>
      <c r="F85" s="107"/>
      <c r="G85" s="107"/>
      <c r="H85" s="107"/>
      <c r="I85" s="108"/>
      <c r="J85" s="22"/>
      <c r="K85" s="22"/>
      <c r="L85" s="39"/>
      <c r="S85" s="22"/>
      <c r="T85" s="22"/>
      <c r="U85" s="22"/>
      <c r="V85" s="22"/>
      <c r="W85" s="22"/>
      <c r="X85" s="22"/>
      <c r="Y85" s="22"/>
      <c r="Z85" s="22"/>
      <c r="AA85" s="22"/>
      <c r="AB85" s="22"/>
      <c r="AC85" s="22"/>
      <c r="AD85" s="22"/>
      <c r="AE85" s="22"/>
    </row>
    <row r="86" spans="1:31" ht="12" customHeight="1">
      <c r="A86" s="22"/>
      <c r="B86" s="23"/>
      <c r="C86" s="15" t="s">
        <v>102</v>
      </c>
      <c r="D86" s="22"/>
      <c r="E86" s="22"/>
      <c r="F86" s="22"/>
      <c r="G86" s="22"/>
      <c r="H86" s="22"/>
      <c r="I86" s="108"/>
      <c r="J86" s="22"/>
      <c r="K86" s="22"/>
      <c r="L86" s="39"/>
      <c r="S86" s="22"/>
      <c r="T86" s="22"/>
      <c r="U86" s="22"/>
      <c r="V86" s="22"/>
      <c r="W86" s="22"/>
      <c r="X86" s="22"/>
      <c r="Y86" s="22"/>
      <c r="Z86" s="22"/>
      <c r="AA86" s="22"/>
      <c r="AB86" s="22"/>
      <c r="AC86" s="22"/>
      <c r="AD86" s="22"/>
      <c r="AE86" s="22"/>
    </row>
    <row r="87" spans="1:31" ht="16.5" customHeight="1">
      <c r="A87" s="22"/>
      <c r="B87" s="23"/>
      <c r="C87" s="22"/>
      <c r="D87" s="22"/>
      <c r="E87" s="53" t="str">
        <f>E9</f>
        <v>045972_02 - 02_Odtěžení sedimentů a reprofilace dna</v>
      </c>
      <c r="F87" s="53"/>
      <c r="G87" s="53"/>
      <c r="H87" s="53"/>
      <c r="I87" s="108"/>
      <c r="J87" s="22"/>
      <c r="K87" s="22"/>
      <c r="L87" s="39"/>
      <c r="S87" s="22"/>
      <c r="T87" s="22"/>
      <c r="U87" s="22"/>
      <c r="V87" s="22"/>
      <c r="W87" s="22"/>
      <c r="X87" s="22"/>
      <c r="Y87" s="22"/>
      <c r="Z87" s="22"/>
      <c r="AA87" s="22"/>
      <c r="AB87" s="22"/>
      <c r="AC87" s="22"/>
      <c r="AD87" s="22"/>
      <c r="AE87" s="22"/>
    </row>
    <row r="88" spans="1:31" ht="6.95" customHeight="1">
      <c r="A88" s="22"/>
      <c r="B88" s="23"/>
      <c r="C88" s="22"/>
      <c r="D88" s="22"/>
      <c r="E88" s="22"/>
      <c r="F88" s="22"/>
      <c r="G88" s="22"/>
      <c r="H88" s="22"/>
      <c r="I88" s="108"/>
      <c r="J88" s="22"/>
      <c r="K88" s="22"/>
      <c r="L88" s="39"/>
      <c r="S88" s="22"/>
      <c r="T88" s="22"/>
      <c r="U88" s="22"/>
      <c r="V88" s="22"/>
      <c r="W88" s="22"/>
      <c r="X88" s="22"/>
      <c r="Y88" s="22"/>
      <c r="Z88" s="22"/>
      <c r="AA88" s="22"/>
      <c r="AB88" s="22"/>
      <c r="AC88" s="22"/>
      <c r="AD88" s="22"/>
      <c r="AE88" s="22"/>
    </row>
    <row r="89" spans="1:31" ht="12" customHeight="1">
      <c r="A89" s="22"/>
      <c r="B89" s="23"/>
      <c r="C89" s="15" t="s">
        <v>19</v>
      </c>
      <c r="D89" s="22"/>
      <c r="E89" s="22"/>
      <c r="F89" s="16" t="str">
        <f>F12</f>
        <v>Krnov</v>
      </c>
      <c r="G89" s="22"/>
      <c r="H89" s="22"/>
      <c r="I89" s="109" t="s">
        <v>21</v>
      </c>
      <c r="J89" s="110" t="str">
        <f>IF(J12="","",J12)</f>
        <v>24. 4. 2020</v>
      </c>
      <c r="K89" s="22"/>
      <c r="L89" s="39"/>
      <c r="S89" s="22"/>
      <c r="T89" s="22"/>
      <c r="U89" s="22"/>
      <c r="V89" s="22"/>
      <c r="W89" s="22"/>
      <c r="X89" s="22"/>
      <c r="Y89" s="22"/>
      <c r="Z89" s="22"/>
      <c r="AA89" s="22"/>
      <c r="AB89" s="22"/>
      <c r="AC89" s="22"/>
      <c r="AD89" s="22"/>
      <c r="AE89" s="22"/>
    </row>
    <row r="90" spans="1:31" ht="6.95" customHeight="1">
      <c r="A90" s="22"/>
      <c r="B90" s="23"/>
      <c r="C90" s="22"/>
      <c r="D90" s="22"/>
      <c r="E90" s="22"/>
      <c r="F90" s="22"/>
      <c r="G90" s="22"/>
      <c r="H90" s="22"/>
      <c r="I90" s="108"/>
      <c r="J90" s="22"/>
      <c r="K90" s="22"/>
      <c r="L90" s="39"/>
      <c r="S90" s="22"/>
      <c r="T90" s="22"/>
      <c r="U90" s="22"/>
      <c r="V90" s="22"/>
      <c r="W90" s="22"/>
      <c r="X90" s="22"/>
      <c r="Y90" s="22"/>
      <c r="Z90" s="22"/>
      <c r="AA90" s="22"/>
      <c r="AB90" s="22"/>
      <c r="AC90" s="22"/>
      <c r="AD90" s="22"/>
      <c r="AE90" s="22"/>
    </row>
    <row r="91" spans="1:31" ht="27.9" customHeight="1">
      <c r="A91" s="22"/>
      <c r="B91" s="23"/>
      <c r="C91" s="15" t="s">
        <v>23</v>
      </c>
      <c r="D91" s="22"/>
      <c r="E91" s="22"/>
      <c r="F91" s="16" t="str">
        <f>E15</f>
        <v>Město Krnov</v>
      </c>
      <c r="G91" s="22"/>
      <c r="H91" s="22"/>
      <c r="I91" s="109" t="s">
        <v>29</v>
      </c>
      <c r="J91" s="139" t="str">
        <f>E21</f>
        <v>Lesprojekt Krnov, s.r.o.</v>
      </c>
      <c r="K91" s="22"/>
      <c r="L91" s="39"/>
      <c r="S91" s="22"/>
      <c r="T91" s="22"/>
      <c r="U91" s="22"/>
      <c r="V91" s="22"/>
      <c r="W91" s="22"/>
      <c r="X91" s="22"/>
      <c r="Y91" s="22"/>
      <c r="Z91" s="22"/>
      <c r="AA91" s="22"/>
      <c r="AB91" s="22"/>
      <c r="AC91" s="22"/>
      <c r="AD91" s="22"/>
      <c r="AE91" s="22"/>
    </row>
    <row r="92" spans="1:31" ht="27.9" customHeight="1">
      <c r="A92" s="22"/>
      <c r="B92" s="23"/>
      <c r="C92" s="15" t="s">
        <v>27</v>
      </c>
      <c r="D92" s="22"/>
      <c r="E92" s="22"/>
      <c r="F92" s="16" t="str">
        <f>IF(E18="","",E18)</f>
        <v>Vyplň údaj</v>
      </c>
      <c r="G92" s="22"/>
      <c r="H92" s="22"/>
      <c r="I92" s="109" t="s">
        <v>32</v>
      </c>
      <c r="J92" s="139" t="str">
        <f>E24</f>
        <v>Ing. Vlasta Horáková</v>
      </c>
      <c r="K92" s="22"/>
      <c r="L92" s="39"/>
      <c r="S92" s="22"/>
      <c r="T92" s="22"/>
      <c r="U92" s="22"/>
      <c r="V92" s="22"/>
      <c r="W92" s="22"/>
      <c r="X92" s="22"/>
      <c r="Y92" s="22"/>
      <c r="Z92" s="22"/>
      <c r="AA92" s="22"/>
      <c r="AB92" s="22"/>
      <c r="AC92" s="22"/>
      <c r="AD92" s="22"/>
      <c r="AE92" s="22"/>
    </row>
    <row r="93" spans="1:31" ht="10.3" customHeight="1">
      <c r="A93" s="22"/>
      <c r="B93" s="23"/>
      <c r="C93" s="22"/>
      <c r="D93" s="22"/>
      <c r="E93" s="22"/>
      <c r="F93" s="22"/>
      <c r="G93" s="22"/>
      <c r="H93" s="22"/>
      <c r="I93" s="108"/>
      <c r="J93" s="22"/>
      <c r="K93" s="22"/>
      <c r="L93" s="39"/>
      <c r="S93" s="22"/>
      <c r="T93" s="22"/>
      <c r="U93" s="22"/>
      <c r="V93" s="22"/>
      <c r="W93" s="22"/>
      <c r="X93" s="22"/>
      <c r="Y93" s="22"/>
      <c r="Z93" s="22"/>
      <c r="AA93" s="22"/>
      <c r="AB93" s="22"/>
      <c r="AC93" s="22"/>
      <c r="AD93" s="22"/>
      <c r="AE93" s="22"/>
    </row>
    <row r="94" spans="1:31" ht="29.3" customHeight="1">
      <c r="A94" s="22"/>
      <c r="B94" s="23"/>
      <c r="C94" s="140" t="s">
        <v>105</v>
      </c>
      <c r="D94" s="125"/>
      <c r="E94" s="125"/>
      <c r="F94" s="125"/>
      <c r="G94" s="125"/>
      <c r="H94" s="125"/>
      <c r="I94" s="141"/>
      <c r="J94" s="142" t="s">
        <v>106</v>
      </c>
      <c r="K94" s="125"/>
      <c r="L94" s="39"/>
      <c r="S94" s="22"/>
      <c r="T94" s="22"/>
      <c r="U94" s="22"/>
      <c r="V94" s="22"/>
      <c r="W94" s="22"/>
      <c r="X94" s="22"/>
      <c r="Y94" s="22"/>
      <c r="Z94" s="22"/>
      <c r="AA94" s="22"/>
      <c r="AB94" s="22"/>
      <c r="AC94" s="22"/>
      <c r="AD94" s="22"/>
      <c r="AE94" s="22"/>
    </row>
    <row r="95" spans="1:31" ht="10.3" customHeight="1">
      <c r="A95" s="22"/>
      <c r="B95" s="23"/>
      <c r="C95" s="22"/>
      <c r="D95" s="22"/>
      <c r="E95" s="22"/>
      <c r="F95" s="22"/>
      <c r="G95" s="22"/>
      <c r="H95" s="22"/>
      <c r="I95" s="108"/>
      <c r="J95" s="22"/>
      <c r="K95" s="22"/>
      <c r="L95" s="39"/>
      <c r="S95" s="22"/>
      <c r="T95" s="22"/>
      <c r="U95" s="22"/>
      <c r="V95" s="22"/>
      <c r="W95" s="22"/>
      <c r="X95" s="22"/>
      <c r="Y95" s="22"/>
      <c r="Z95" s="22"/>
      <c r="AA95" s="22"/>
      <c r="AB95" s="22"/>
      <c r="AC95" s="22"/>
      <c r="AD95" s="22"/>
      <c r="AE95" s="22"/>
    </row>
    <row r="96" spans="1:47" ht="22.8" customHeight="1">
      <c r="A96" s="22"/>
      <c r="B96" s="23"/>
      <c r="C96" s="143" t="s">
        <v>107</v>
      </c>
      <c r="D96" s="22"/>
      <c r="E96" s="22"/>
      <c r="F96" s="22"/>
      <c r="G96" s="22"/>
      <c r="H96" s="22"/>
      <c r="I96" s="108"/>
      <c r="J96" s="119">
        <f>J118</f>
        <v>0</v>
      </c>
      <c r="K96" s="22"/>
      <c r="L96" s="39"/>
      <c r="S96" s="22"/>
      <c r="T96" s="22"/>
      <c r="U96" s="22"/>
      <c r="V96" s="22"/>
      <c r="W96" s="22"/>
      <c r="X96" s="22"/>
      <c r="Y96" s="22"/>
      <c r="Z96" s="22"/>
      <c r="AA96" s="22"/>
      <c r="AB96" s="22"/>
      <c r="AC96" s="22"/>
      <c r="AD96" s="22"/>
      <c r="AE96" s="22"/>
      <c r="AU96" s="3" t="s">
        <v>108</v>
      </c>
    </row>
    <row r="97" spans="2:12" s="144" customFormat="1" ht="24.95" customHeight="1">
      <c r="B97" s="145"/>
      <c r="D97" s="146" t="s">
        <v>109</v>
      </c>
      <c r="E97" s="147"/>
      <c r="F97" s="147"/>
      <c r="G97" s="147"/>
      <c r="H97" s="147"/>
      <c r="I97" s="148"/>
      <c r="J97" s="149">
        <f>J119</f>
        <v>0</v>
      </c>
      <c r="L97" s="145"/>
    </row>
    <row r="98" spans="2:12" s="150" customFormat="1" ht="19.95" customHeight="1">
      <c r="B98" s="151"/>
      <c r="D98" s="152" t="s">
        <v>110</v>
      </c>
      <c r="E98" s="153"/>
      <c r="F98" s="153"/>
      <c r="G98" s="153"/>
      <c r="H98" s="153"/>
      <c r="I98" s="154"/>
      <c r="J98" s="155">
        <f>J120</f>
        <v>0</v>
      </c>
      <c r="L98" s="151"/>
    </row>
    <row r="99" spans="1:31" s="27" customFormat="1" ht="21.85" customHeight="1">
      <c r="A99" s="22"/>
      <c r="B99" s="23"/>
      <c r="C99" s="22"/>
      <c r="D99" s="22"/>
      <c r="E99" s="22"/>
      <c r="F99" s="22"/>
      <c r="G99" s="22"/>
      <c r="H99" s="22"/>
      <c r="I99" s="108"/>
      <c r="J99" s="22"/>
      <c r="K99" s="22"/>
      <c r="L99" s="39"/>
      <c r="S99" s="22"/>
      <c r="T99" s="22"/>
      <c r="U99" s="22"/>
      <c r="V99" s="22"/>
      <c r="W99" s="22"/>
      <c r="X99" s="22"/>
      <c r="Y99" s="22"/>
      <c r="Z99" s="22"/>
      <c r="AA99" s="22"/>
      <c r="AB99" s="22"/>
      <c r="AC99" s="22"/>
      <c r="AD99" s="22"/>
      <c r="AE99" s="22"/>
    </row>
    <row r="100" spans="1:31" ht="6.95" customHeight="1">
      <c r="A100" s="22"/>
      <c r="B100" s="44"/>
      <c r="C100" s="45"/>
      <c r="D100" s="45"/>
      <c r="E100" s="45"/>
      <c r="F100" s="45"/>
      <c r="G100" s="45"/>
      <c r="H100" s="45"/>
      <c r="I100" s="137"/>
      <c r="J100" s="45"/>
      <c r="K100" s="45"/>
      <c r="L100" s="39"/>
      <c r="S100" s="22"/>
      <c r="T100" s="22"/>
      <c r="U100" s="22"/>
      <c r="V100" s="22"/>
      <c r="W100" s="22"/>
      <c r="X100" s="22"/>
      <c r="Y100" s="22"/>
      <c r="Z100" s="22"/>
      <c r="AA100" s="22"/>
      <c r="AB100" s="22"/>
      <c r="AC100" s="22"/>
      <c r="AD100" s="22"/>
      <c r="AE100" s="22"/>
    </row>
    <row r="101" ht="12.8"/>
    <row r="104" spans="1:31" s="27" customFormat="1" ht="6.95" customHeight="1">
      <c r="A104" s="22"/>
      <c r="B104" s="46"/>
      <c r="C104" s="47"/>
      <c r="D104" s="47"/>
      <c r="E104" s="47"/>
      <c r="F104" s="47"/>
      <c r="G104" s="47"/>
      <c r="H104" s="47"/>
      <c r="I104" s="138"/>
      <c r="J104" s="47"/>
      <c r="K104" s="47"/>
      <c r="L104" s="39"/>
      <c r="S104" s="22"/>
      <c r="T104" s="22"/>
      <c r="U104" s="22"/>
      <c r="V104" s="22"/>
      <c r="W104" s="22"/>
      <c r="X104" s="22"/>
      <c r="Y104" s="22"/>
      <c r="Z104" s="22"/>
      <c r="AA104" s="22"/>
      <c r="AB104" s="22"/>
      <c r="AC104" s="22"/>
      <c r="AD104" s="22"/>
      <c r="AE104" s="22"/>
    </row>
    <row r="105" spans="1:31" ht="24.95" customHeight="1">
      <c r="A105" s="22"/>
      <c r="B105" s="23"/>
      <c r="C105" s="7" t="s">
        <v>111</v>
      </c>
      <c r="D105" s="22"/>
      <c r="E105" s="22"/>
      <c r="F105" s="22"/>
      <c r="G105" s="22"/>
      <c r="H105" s="22"/>
      <c r="I105" s="108"/>
      <c r="J105" s="22"/>
      <c r="K105" s="22"/>
      <c r="L105" s="39"/>
      <c r="S105" s="22"/>
      <c r="T105" s="22"/>
      <c r="U105" s="22"/>
      <c r="V105" s="22"/>
      <c r="W105" s="22"/>
      <c r="X105" s="22"/>
      <c r="Y105" s="22"/>
      <c r="Z105" s="22"/>
      <c r="AA105" s="22"/>
      <c r="AB105" s="22"/>
      <c r="AC105" s="22"/>
      <c r="AD105" s="22"/>
      <c r="AE105" s="22"/>
    </row>
    <row r="106" spans="1:31" ht="6.95" customHeight="1">
      <c r="A106" s="22"/>
      <c r="B106" s="23"/>
      <c r="C106" s="22"/>
      <c r="D106" s="22"/>
      <c r="E106" s="22"/>
      <c r="F106" s="22"/>
      <c r="G106" s="22"/>
      <c r="H106" s="22"/>
      <c r="I106" s="108"/>
      <c r="J106" s="22"/>
      <c r="K106" s="22"/>
      <c r="L106" s="39"/>
      <c r="S106" s="22"/>
      <c r="T106" s="22"/>
      <c r="U106" s="22"/>
      <c r="V106" s="22"/>
      <c r="W106" s="22"/>
      <c r="X106" s="22"/>
      <c r="Y106" s="22"/>
      <c r="Z106" s="22"/>
      <c r="AA106" s="22"/>
      <c r="AB106" s="22"/>
      <c r="AC106" s="22"/>
      <c r="AD106" s="22"/>
      <c r="AE106" s="22"/>
    </row>
    <row r="107" spans="1:31" ht="12" customHeight="1">
      <c r="A107" s="22"/>
      <c r="B107" s="23"/>
      <c r="C107" s="15" t="s">
        <v>15</v>
      </c>
      <c r="D107" s="22"/>
      <c r="E107" s="22"/>
      <c r="F107" s="22"/>
      <c r="G107" s="22"/>
      <c r="H107" s="22"/>
      <c r="I107" s="108"/>
      <c r="J107" s="22"/>
      <c r="K107" s="22"/>
      <c r="L107" s="39"/>
      <c r="S107" s="22"/>
      <c r="T107" s="22"/>
      <c r="U107" s="22"/>
      <c r="V107" s="22"/>
      <c r="W107" s="22"/>
      <c r="X107" s="22"/>
      <c r="Y107" s="22"/>
      <c r="Z107" s="22"/>
      <c r="AA107" s="22"/>
      <c r="AB107" s="22"/>
      <c r="AC107" s="22"/>
      <c r="AD107" s="22"/>
      <c r="AE107" s="22"/>
    </row>
    <row r="108" spans="1:31" ht="25.5" customHeight="1">
      <c r="A108" s="22"/>
      <c r="B108" s="23"/>
      <c r="C108" s="22"/>
      <c r="D108" s="22"/>
      <c r="E108" s="107" t="str">
        <f>E7</f>
        <v>PD - Technická a dopravní  infrastruktura pro 36 RD Ježník III - nádrž B</v>
      </c>
      <c r="F108" s="107"/>
      <c r="G108" s="107"/>
      <c r="H108" s="107"/>
      <c r="I108" s="108"/>
      <c r="J108" s="22"/>
      <c r="K108" s="22"/>
      <c r="L108" s="39"/>
      <c r="S108" s="22"/>
      <c r="T108" s="22"/>
      <c r="U108" s="22"/>
      <c r="V108" s="22"/>
      <c r="W108" s="22"/>
      <c r="X108" s="22"/>
      <c r="Y108" s="22"/>
      <c r="Z108" s="22"/>
      <c r="AA108" s="22"/>
      <c r="AB108" s="22"/>
      <c r="AC108" s="22"/>
      <c r="AD108" s="22"/>
      <c r="AE108" s="22"/>
    </row>
    <row r="109" spans="1:31" ht="12" customHeight="1">
      <c r="A109" s="22"/>
      <c r="B109" s="23"/>
      <c r="C109" s="15" t="s">
        <v>102</v>
      </c>
      <c r="D109" s="22"/>
      <c r="E109" s="22"/>
      <c r="F109" s="22"/>
      <c r="G109" s="22"/>
      <c r="H109" s="22"/>
      <c r="I109" s="108"/>
      <c r="J109" s="22"/>
      <c r="K109" s="22"/>
      <c r="L109" s="39"/>
      <c r="S109" s="22"/>
      <c r="T109" s="22"/>
      <c r="U109" s="22"/>
      <c r="V109" s="22"/>
      <c r="W109" s="22"/>
      <c r="X109" s="22"/>
      <c r="Y109" s="22"/>
      <c r="Z109" s="22"/>
      <c r="AA109" s="22"/>
      <c r="AB109" s="22"/>
      <c r="AC109" s="22"/>
      <c r="AD109" s="22"/>
      <c r="AE109" s="22"/>
    </row>
    <row r="110" spans="1:31" ht="16.5" customHeight="1">
      <c r="A110" s="22"/>
      <c r="B110" s="23"/>
      <c r="C110" s="22"/>
      <c r="D110" s="22"/>
      <c r="E110" s="53" t="str">
        <f>E9</f>
        <v>045972_02 - 02_Odtěžení sedimentů a reprofilace dna</v>
      </c>
      <c r="F110" s="53"/>
      <c r="G110" s="53"/>
      <c r="H110" s="53"/>
      <c r="I110" s="108"/>
      <c r="J110" s="22"/>
      <c r="K110" s="22"/>
      <c r="L110" s="39"/>
      <c r="S110" s="22"/>
      <c r="T110" s="22"/>
      <c r="U110" s="22"/>
      <c r="V110" s="22"/>
      <c r="W110" s="22"/>
      <c r="X110" s="22"/>
      <c r="Y110" s="22"/>
      <c r="Z110" s="22"/>
      <c r="AA110" s="22"/>
      <c r="AB110" s="22"/>
      <c r="AC110" s="22"/>
      <c r="AD110" s="22"/>
      <c r="AE110" s="22"/>
    </row>
    <row r="111" spans="1:31" ht="6.95" customHeight="1">
      <c r="A111" s="22"/>
      <c r="B111" s="23"/>
      <c r="C111" s="22"/>
      <c r="D111" s="22"/>
      <c r="E111" s="22"/>
      <c r="F111" s="22"/>
      <c r="G111" s="22"/>
      <c r="H111" s="22"/>
      <c r="I111" s="108"/>
      <c r="J111" s="22"/>
      <c r="K111" s="22"/>
      <c r="L111" s="39"/>
      <c r="S111" s="22"/>
      <c r="T111" s="22"/>
      <c r="U111" s="22"/>
      <c r="V111" s="22"/>
      <c r="W111" s="22"/>
      <c r="X111" s="22"/>
      <c r="Y111" s="22"/>
      <c r="Z111" s="22"/>
      <c r="AA111" s="22"/>
      <c r="AB111" s="22"/>
      <c r="AC111" s="22"/>
      <c r="AD111" s="22"/>
      <c r="AE111" s="22"/>
    </row>
    <row r="112" spans="1:31" ht="12" customHeight="1">
      <c r="A112" s="22"/>
      <c r="B112" s="23"/>
      <c r="C112" s="15" t="s">
        <v>19</v>
      </c>
      <c r="D112" s="22"/>
      <c r="E112" s="22"/>
      <c r="F112" s="16" t="str">
        <f>F12</f>
        <v>Krnov</v>
      </c>
      <c r="G112" s="22"/>
      <c r="H112" s="22"/>
      <c r="I112" s="109" t="s">
        <v>21</v>
      </c>
      <c r="J112" s="110" t="str">
        <f>IF(J12="","",J12)</f>
        <v>24. 4. 2020</v>
      </c>
      <c r="K112" s="22"/>
      <c r="L112" s="39"/>
      <c r="S112" s="22"/>
      <c r="T112" s="22"/>
      <c r="U112" s="22"/>
      <c r="V112" s="22"/>
      <c r="W112" s="22"/>
      <c r="X112" s="22"/>
      <c r="Y112" s="22"/>
      <c r="Z112" s="22"/>
      <c r="AA112" s="22"/>
      <c r="AB112" s="22"/>
      <c r="AC112" s="22"/>
      <c r="AD112" s="22"/>
      <c r="AE112" s="22"/>
    </row>
    <row r="113" spans="1:31" ht="6.95" customHeight="1">
      <c r="A113" s="22"/>
      <c r="B113" s="23"/>
      <c r="C113" s="22"/>
      <c r="D113" s="22"/>
      <c r="E113" s="22"/>
      <c r="F113" s="22"/>
      <c r="G113" s="22"/>
      <c r="H113" s="22"/>
      <c r="I113" s="108"/>
      <c r="J113" s="22"/>
      <c r="K113" s="22"/>
      <c r="L113" s="39"/>
      <c r="S113" s="22"/>
      <c r="T113" s="22"/>
      <c r="U113" s="22"/>
      <c r="V113" s="22"/>
      <c r="W113" s="22"/>
      <c r="X113" s="22"/>
      <c r="Y113" s="22"/>
      <c r="Z113" s="22"/>
      <c r="AA113" s="22"/>
      <c r="AB113" s="22"/>
      <c r="AC113" s="22"/>
      <c r="AD113" s="22"/>
      <c r="AE113" s="22"/>
    </row>
    <row r="114" spans="1:31" ht="27.9" customHeight="1">
      <c r="A114" s="22"/>
      <c r="B114" s="23"/>
      <c r="C114" s="15" t="s">
        <v>23</v>
      </c>
      <c r="D114" s="22"/>
      <c r="E114" s="22"/>
      <c r="F114" s="16" t="str">
        <f>E15</f>
        <v>Město Krnov</v>
      </c>
      <c r="G114" s="22"/>
      <c r="H114" s="22"/>
      <c r="I114" s="109" t="s">
        <v>29</v>
      </c>
      <c r="J114" s="139" t="str">
        <f>E21</f>
        <v>Lesprojekt Krnov, s.r.o.</v>
      </c>
      <c r="K114" s="22"/>
      <c r="L114" s="39"/>
      <c r="S114" s="22"/>
      <c r="T114" s="22"/>
      <c r="U114" s="22"/>
      <c r="V114" s="22"/>
      <c r="W114" s="22"/>
      <c r="X114" s="22"/>
      <c r="Y114" s="22"/>
      <c r="Z114" s="22"/>
      <c r="AA114" s="22"/>
      <c r="AB114" s="22"/>
      <c r="AC114" s="22"/>
      <c r="AD114" s="22"/>
      <c r="AE114" s="22"/>
    </row>
    <row r="115" spans="1:31" ht="27.9" customHeight="1">
      <c r="A115" s="22"/>
      <c r="B115" s="23"/>
      <c r="C115" s="15" t="s">
        <v>27</v>
      </c>
      <c r="D115" s="22"/>
      <c r="E115" s="22"/>
      <c r="F115" s="16" t="str">
        <f>IF(E18="","",E18)</f>
        <v>Vyplň údaj</v>
      </c>
      <c r="G115" s="22"/>
      <c r="H115" s="22"/>
      <c r="I115" s="109" t="s">
        <v>32</v>
      </c>
      <c r="J115" s="139" t="str">
        <f>E24</f>
        <v>Ing. Vlasta Horáková</v>
      </c>
      <c r="K115" s="22"/>
      <c r="L115" s="39"/>
      <c r="S115" s="22"/>
      <c r="T115" s="22"/>
      <c r="U115" s="22"/>
      <c r="V115" s="22"/>
      <c r="W115" s="22"/>
      <c r="X115" s="22"/>
      <c r="Y115" s="22"/>
      <c r="Z115" s="22"/>
      <c r="AA115" s="22"/>
      <c r="AB115" s="22"/>
      <c r="AC115" s="22"/>
      <c r="AD115" s="22"/>
      <c r="AE115" s="22"/>
    </row>
    <row r="116" spans="1:31" ht="10.3" customHeight="1">
      <c r="A116" s="22"/>
      <c r="B116" s="23"/>
      <c r="C116" s="22"/>
      <c r="D116" s="22"/>
      <c r="E116" s="22"/>
      <c r="F116" s="22"/>
      <c r="G116" s="22"/>
      <c r="H116" s="22"/>
      <c r="I116" s="108"/>
      <c r="J116" s="22"/>
      <c r="K116" s="22"/>
      <c r="L116" s="39"/>
      <c r="S116" s="22"/>
      <c r="T116" s="22"/>
      <c r="U116" s="22"/>
      <c r="V116" s="22"/>
      <c r="W116" s="22"/>
      <c r="X116" s="22"/>
      <c r="Y116" s="22"/>
      <c r="Z116" s="22"/>
      <c r="AA116" s="22"/>
      <c r="AB116" s="22"/>
      <c r="AC116" s="22"/>
      <c r="AD116" s="22"/>
      <c r="AE116" s="22"/>
    </row>
    <row r="117" spans="1:31" s="163" customFormat="1" ht="29.3" customHeight="1">
      <c r="A117" s="156"/>
      <c r="B117" s="157"/>
      <c r="C117" s="158" t="s">
        <v>112</v>
      </c>
      <c r="D117" s="159" t="s">
        <v>60</v>
      </c>
      <c r="E117" s="159" t="s">
        <v>56</v>
      </c>
      <c r="F117" s="159" t="s">
        <v>57</v>
      </c>
      <c r="G117" s="159" t="s">
        <v>113</v>
      </c>
      <c r="H117" s="159" t="s">
        <v>114</v>
      </c>
      <c r="I117" s="160" t="s">
        <v>115</v>
      </c>
      <c r="J117" s="159" t="s">
        <v>106</v>
      </c>
      <c r="K117" s="161" t="s">
        <v>116</v>
      </c>
      <c r="L117" s="162"/>
      <c r="M117" s="68"/>
      <c r="N117" s="69" t="s">
        <v>39</v>
      </c>
      <c r="O117" s="69" t="s">
        <v>117</v>
      </c>
      <c r="P117" s="69" t="s">
        <v>118</v>
      </c>
      <c r="Q117" s="69" t="s">
        <v>119</v>
      </c>
      <c r="R117" s="69" t="s">
        <v>120</v>
      </c>
      <c r="S117" s="69" t="s">
        <v>121</v>
      </c>
      <c r="T117" s="70" t="s">
        <v>122</v>
      </c>
      <c r="U117" s="156"/>
      <c r="V117" s="156"/>
      <c r="W117" s="156"/>
      <c r="X117" s="156"/>
      <c r="Y117" s="156"/>
      <c r="Z117" s="156"/>
      <c r="AA117" s="156"/>
      <c r="AB117" s="156"/>
      <c r="AC117" s="156"/>
      <c r="AD117" s="156"/>
      <c r="AE117" s="156"/>
    </row>
    <row r="118" spans="1:63" s="27" customFormat="1" ht="22.8" customHeight="1">
      <c r="A118" s="22"/>
      <c r="B118" s="23"/>
      <c r="C118" s="76" t="s">
        <v>123</v>
      </c>
      <c r="D118" s="22"/>
      <c r="E118" s="22"/>
      <c r="F118" s="22"/>
      <c r="G118" s="22"/>
      <c r="H118" s="22"/>
      <c r="I118" s="108"/>
      <c r="J118" s="164">
        <f>BK118</f>
        <v>0</v>
      </c>
      <c r="K118" s="22"/>
      <c r="L118" s="23"/>
      <c r="M118" s="71"/>
      <c r="N118" s="58"/>
      <c r="O118" s="72"/>
      <c r="P118" s="165">
        <f>P119</f>
        <v>0</v>
      </c>
      <c r="Q118" s="72"/>
      <c r="R118" s="165">
        <f>R119</f>
        <v>0</v>
      </c>
      <c r="S118" s="72"/>
      <c r="T118" s="166">
        <f>T119</f>
        <v>0</v>
      </c>
      <c r="U118" s="22"/>
      <c r="V118" s="22"/>
      <c r="W118" s="22"/>
      <c r="X118" s="22"/>
      <c r="Y118" s="22"/>
      <c r="Z118" s="22"/>
      <c r="AA118" s="22"/>
      <c r="AB118" s="22"/>
      <c r="AC118" s="22"/>
      <c r="AD118" s="22"/>
      <c r="AE118" s="22"/>
      <c r="AT118" s="3" t="s">
        <v>74</v>
      </c>
      <c r="AU118" s="3" t="s">
        <v>108</v>
      </c>
      <c r="BK118" s="167">
        <f>BK119</f>
        <v>0</v>
      </c>
    </row>
    <row r="119" spans="2:63" s="168" customFormat="1" ht="25.9" customHeight="1">
      <c r="B119" s="169"/>
      <c r="D119" s="170" t="s">
        <v>74</v>
      </c>
      <c r="E119" s="171" t="s">
        <v>124</v>
      </c>
      <c r="F119" s="171" t="s">
        <v>125</v>
      </c>
      <c r="I119" s="172"/>
      <c r="J119" s="173">
        <f>BK119</f>
        <v>0</v>
      </c>
      <c r="L119" s="169"/>
      <c r="M119" s="174"/>
      <c r="N119" s="175"/>
      <c r="O119" s="175"/>
      <c r="P119" s="176">
        <f>P120</f>
        <v>0</v>
      </c>
      <c r="Q119" s="175"/>
      <c r="R119" s="176">
        <f>R120</f>
        <v>0</v>
      </c>
      <c r="S119" s="175"/>
      <c r="T119" s="177">
        <f>T120</f>
        <v>0</v>
      </c>
      <c r="AR119" s="170" t="s">
        <v>83</v>
      </c>
      <c r="AT119" s="178" t="s">
        <v>74</v>
      </c>
      <c r="AU119" s="178" t="s">
        <v>75</v>
      </c>
      <c r="AY119" s="170" t="s">
        <v>126</v>
      </c>
      <c r="BK119" s="179">
        <f>BK120</f>
        <v>0</v>
      </c>
    </row>
    <row r="120" spans="1:63" ht="22.8" customHeight="1">
      <c r="A120" s="168"/>
      <c r="B120" s="169"/>
      <c r="C120" s="168"/>
      <c r="D120" s="170" t="s">
        <v>74</v>
      </c>
      <c r="E120" s="180" t="s">
        <v>83</v>
      </c>
      <c r="F120" s="180" t="s">
        <v>127</v>
      </c>
      <c r="G120" s="168"/>
      <c r="H120" s="168"/>
      <c r="I120" s="172"/>
      <c r="J120" s="181">
        <f>BK120</f>
        <v>0</v>
      </c>
      <c r="K120" s="168"/>
      <c r="L120" s="169"/>
      <c r="M120" s="174"/>
      <c r="N120" s="175"/>
      <c r="O120" s="175"/>
      <c r="P120" s="176">
        <f>SUM(P121:P150)</f>
        <v>0</v>
      </c>
      <c r="Q120" s="175"/>
      <c r="R120" s="176">
        <f>SUM(R121:R150)</f>
        <v>0</v>
      </c>
      <c r="S120" s="175"/>
      <c r="T120" s="177">
        <f>SUM(T121:T150)</f>
        <v>0</v>
      </c>
      <c r="U120" s="168"/>
      <c r="V120" s="168"/>
      <c r="W120" s="168"/>
      <c r="X120" s="168"/>
      <c r="Y120" s="168"/>
      <c r="Z120" s="168"/>
      <c r="AA120" s="168"/>
      <c r="AB120" s="168"/>
      <c r="AC120" s="168"/>
      <c r="AD120" s="168"/>
      <c r="AE120" s="168"/>
      <c r="AR120" s="170" t="s">
        <v>83</v>
      </c>
      <c r="AT120" s="178" t="s">
        <v>74</v>
      </c>
      <c r="AU120" s="178" t="s">
        <v>83</v>
      </c>
      <c r="AY120" s="170" t="s">
        <v>126</v>
      </c>
      <c r="BK120" s="179">
        <f>SUM(BK121:BK150)</f>
        <v>0</v>
      </c>
    </row>
    <row r="121" spans="1:65" s="27" customFormat="1" ht="36" customHeight="1">
      <c r="A121" s="22"/>
      <c r="B121" s="182"/>
      <c r="C121" s="183" t="s">
        <v>83</v>
      </c>
      <c r="D121" s="183" t="s">
        <v>128</v>
      </c>
      <c r="E121" s="184" t="s">
        <v>222</v>
      </c>
      <c r="F121" s="185" t="s">
        <v>223</v>
      </c>
      <c r="G121" s="186" t="s">
        <v>209</v>
      </c>
      <c r="H121" s="187">
        <v>1425</v>
      </c>
      <c r="I121" s="188"/>
      <c r="J121" s="189">
        <f>ROUND(I121*H121,2)</f>
        <v>0</v>
      </c>
      <c r="K121" s="185" t="s">
        <v>132</v>
      </c>
      <c r="L121" s="23"/>
      <c r="M121" s="190"/>
      <c r="N121" s="191" t="s">
        <v>40</v>
      </c>
      <c r="O121" s="60"/>
      <c r="P121" s="192">
        <f>O121*H121</f>
        <v>0</v>
      </c>
      <c r="Q121" s="192">
        <v>0</v>
      </c>
      <c r="R121" s="192">
        <f>Q121*H121</f>
        <v>0</v>
      </c>
      <c r="S121" s="192">
        <v>0</v>
      </c>
      <c r="T121" s="193">
        <f>S121*H121</f>
        <v>0</v>
      </c>
      <c r="U121" s="22"/>
      <c r="V121" s="22"/>
      <c r="W121" s="22"/>
      <c r="X121" s="22"/>
      <c r="Y121" s="22"/>
      <c r="Z121" s="22"/>
      <c r="AA121" s="22"/>
      <c r="AB121" s="22"/>
      <c r="AC121" s="22"/>
      <c r="AD121" s="22"/>
      <c r="AE121" s="22"/>
      <c r="AR121" s="194" t="s">
        <v>133</v>
      </c>
      <c r="AT121" s="194" t="s">
        <v>128</v>
      </c>
      <c r="AU121" s="194" t="s">
        <v>85</v>
      </c>
      <c r="AY121" s="3" t="s">
        <v>126</v>
      </c>
      <c r="BE121" s="195">
        <f>IF(N121="základní",J121,0)</f>
        <v>0</v>
      </c>
      <c r="BF121" s="195">
        <f>IF(N121="snížená",J121,0)</f>
        <v>0</v>
      </c>
      <c r="BG121" s="195">
        <f>IF(N121="zákl. přenesená",J121,0)</f>
        <v>0</v>
      </c>
      <c r="BH121" s="195">
        <f>IF(N121="sníž. přenesená",J121,0)</f>
        <v>0</v>
      </c>
      <c r="BI121" s="195">
        <f>IF(N121="nulová",J121,0)</f>
        <v>0</v>
      </c>
      <c r="BJ121" s="3" t="s">
        <v>83</v>
      </c>
      <c r="BK121" s="195">
        <f>ROUND(I121*H121,2)</f>
        <v>0</v>
      </c>
      <c r="BL121" s="3" t="s">
        <v>133</v>
      </c>
      <c r="BM121" s="194" t="s">
        <v>224</v>
      </c>
    </row>
    <row r="122" spans="2:51" s="218" customFormat="1" ht="12.8">
      <c r="B122" s="219"/>
      <c r="D122" s="198" t="s">
        <v>135</v>
      </c>
      <c r="E122" s="220"/>
      <c r="F122" s="221" t="s">
        <v>225</v>
      </c>
      <c r="H122" s="220"/>
      <c r="I122" s="222"/>
      <c r="L122" s="219"/>
      <c r="M122" s="223"/>
      <c r="N122" s="224"/>
      <c r="O122" s="224"/>
      <c r="P122" s="224"/>
      <c r="Q122" s="224"/>
      <c r="R122" s="224"/>
      <c r="S122" s="224"/>
      <c r="T122" s="225"/>
      <c r="AT122" s="220" t="s">
        <v>135</v>
      </c>
      <c r="AU122" s="220" t="s">
        <v>85</v>
      </c>
      <c r="AV122" s="218" t="s">
        <v>83</v>
      </c>
      <c r="AW122" s="218" t="s">
        <v>31</v>
      </c>
      <c r="AX122" s="218" t="s">
        <v>75</v>
      </c>
      <c r="AY122" s="220" t="s">
        <v>126</v>
      </c>
    </row>
    <row r="123" spans="2:51" s="218" customFormat="1" ht="12.8">
      <c r="B123" s="219"/>
      <c r="D123" s="198" t="s">
        <v>135</v>
      </c>
      <c r="E123" s="220"/>
      <c r="F123" s="221" t="s">
        <v>226</v>
      </c>
      <c r="H123" s="220"/>
      <c r="I123" s="222"/>
      <c r="L123" s="219"/>
      <c r="M123" s="223"/>
      <c r="N123" s="224"/>
      <c r="O123" s="224"/>
      <c r="P123" s="224"/>
      <c r="Q123" s="224"/>
      <c r="R123" s="224"/>
      <c r="S123" s="224"/>
      <c r="T123" s="225"/>
      <c r="AT123" s="220" t="s">
        <v>135</v>
      </c>
      <c r="AU123" s="220" t="s">
        <v>85</v>
      </c>
      <c r="AV123" s="218" t="s">
        <v>83</v>
      </c>
      <c r="AW123" s="218" t="s">
        <v>31</v>
      </c>
      <c r="AX123" s="218" t="s">
        <v>75</v>
      </c>
      <c r="AY123" s="220" t="s">
        <v>126</v>
      </c>
    </row>
    <row r="124" spans="2:51" s="196" customFormat="1" ht="12.8">
      <c r="B124" s="197"/>
      <c r="D124" s="198" t="s">
        <v>135</v>
      </c>
      <c r="E124" s="199"/>
      <c r="F124" s="200" t="s">
        <v>227</v>
      </c>
      <c r="H124" s="201">
        <v>570</v>
      </c>
      <c r="I124" s="202"/>
      <c r="L124" s="197"/>
      <c r="M124" s="203"/>
      <c r="N124" s="204"/>
      <c r="O124" s="204"/>
      <c r="P124" s="204"/>
      <c r="Q124" s="204"/>
      <c r="R124" s="204"/>
      <c r="S124" s="204"/>
      <c r="T124" s="205"/>
      <c r="AT124" s="199" t="s">
        <v>135</v>
      </c>
      <c r="AU124" s="199" t="s">
        <v>85</v>
      </c>
      <c r="AV124" s="196" t="s">
        <v>85</v>
      </c>
      <c r="AW124" s="196" t="s">
        <v>31</v>
      </c>
      <c r="AX124" s="196" t="s">
        <v>75</v>
      </c>
      <c r="AY124" s="199" t="s">
        <v>126</v>
      </c>
    </row>
    <row r="125" spans="2:51" s="218" customFormat="1" ht="12.8">
      <c r="B125" s="219"/>
      <c r="D125" s="198" t="s">
        <v>135</v>
      </c>
      <c r="E125" s="220"/>
      <c r="F125" s="221" t="s">
        <v>228</v>
      </c>
      <c r="H125" s="220"/>
      <c r="I125" s="222"/>
      <c r="L125" s="219"/>
      <c r="M125" s="223"/>
      <c r="N125" s="224"/>
      <c r="O125" s="224"/>
      <c r="P125" s="224"/>
      <c r="Q125" s="224"/>
      <c r="R125" s="224"/>
      <c r="S125" s="224"/>
      <c r="T125" s="225"/>
      <c r="AT125" s="220" t="s">
        <v>135</v>
      </c>
      <c r="AU125" s="220" t="s">
        <v>85</v>
      </c>
      <c r="AV125" s="218" t="s">
        <v>83</v>
      </c>
      <c r="AW125" s="218" t="s">
        <v>31</v>
      </c>
      <c r="AX125" s="218" t="s">
        <v>75</v>
      </c>
      <c r="AY125" s="220" t="s">
        <v>126</v>
      </c>
    </row>
    <row r="126" spans="2:51" s="196" customFormat="1" ht="12.8">
      <c r="B126" s="197"/>
      <c r="D126" s="198" t="s">
        <v>135</v>
      </c>
      <c r="E126" s="199"/>
      <c r="F126" s="200" t="s">
        <v>229</v>
      </c>
      <c r="H126" s="201">
        <v>855</v>
      </c>
      <c r="I126" s="202"/>
      <c r="L126" s="197"/>
      <c r="M126" s="203"/>
      <c r="N126" s="204"/>
      <c r="O126" s="204"/>
      <c r="P126" s="204"/>
      <c r="Q126" s="204"/>
      <c r="R126" s="204"/>
      <c r="S126" s="204"/>
      <c r="T126" s="205"/>
      <c r="AT126" s="199" t="s">
        <v>135</v>
      </c>
      <c r="AU126" s="199" t="s">
        <v>85</v>
      </c>
      <c r="AV126" s="196" t="s">
        <v>85</v>
      </c>
      <c r="AW126" s="196" t="s">
        <v>31</v>
      </c>
      <c r="AX126" s="196" t="s">
        <v>75</v>
      </c>
      <c r="AY126" s="199" t="s">
        <v>126</v>
      </c>
    </row>
    <row r="127" spans="2:51" s="206" customFormat="1" ht="12.8">
      <c r="B127" s="207"/>
      <c r="D127" s="198" t="s">
        <v>135</v>
      </c>
      <c r="E127" s="208" t="s">
        <v>219</v>
      </c>
      <c r="F127" s="209" t="s">
        <v>139</v>
      </c>
      <c r="H127" s="210">
        <v>1425</v>
      </c>
      <c r="I127" s="211"/>
      <c r="L127" s="207"/>
      <c r="M127" s="212"/>
      <c r="N127" s="213"/>
      <c r="O127" s="213"/>
      <c r="P127" s="213"/>
      <c r="Q127" s="213"/>
      <c r="R127" s="213"/>
      <c r="S127" s="213"/>
      <c r="T127" s="214"/>
      <c r="AT127" s="208" t="s">
        <v>135</v>
      </c>
      <c r="AU127" s="208" t="s">
        <v>85</v>
      </c>
      <c r="AV127" s="206" t="s">
        <v>133</v>
      </c>
      <c r="AW127" s="206" t="s">
        <v>31</v>
      </c>
      <c r="AX127" s="206" t="s">
        <v>83</v>
      </c>
      <c r="AY127" s="208" t="s">
        <v>126</v>
      </c>
    </row>
    <row r="128" spans="1:65" s="27" customFormat="1" ht="48" customHeight="1">
      <c r="A128" s="22"/>
      <c r="B128" s="182"/>
      <c r="C128" s="183" t="s">
        <v>85</v>
      </c>
      <c r="D128" s="183" t="s">
        <v>128</v>
      </c>
      <c r="E128" s="184" t="s">
        <v>230</v>
      </c>
      <c r="F128" s="185" t="s">
        <v>231</v>
      </c>
      <c r="G128" s="186" t="s">
        <v>209</v>
      </c>
      <c r="H128" s="187">
        <v>712.5</v>
      </c>
      <c r="I128" s="188"/>
      <c r="J128" s="189">
        <f>ROUND(I128*H128,2)</f>
        <v>0</v>
      </c>
      <c r="K128" s="185" t="s">
        <v>132</v>
      </c>
      <c r="L128" s="23"/>
      <c r="M128" s="190"/>
      <c r="N128" s="191" t="s">
        <v>40</v>
      </c>
      <c r="O128" s="60"/>
      <c r="P128" s="192">
        <f>O128*H128</f>
        <v>0</v>
      </c>
      <c r="Q128" s="192">
        <v>0</v>
      </c>
      <c r="R128" s="192">
        <f>Q128*H128</f>
        <v>0</v>
      </c>
      <c r="S128" s="192">
        <v>0</v>
      </c>
      <c r="T128" s="193">
        <f>S128*H128</f>
        <v>0</v>
      </c>
      <c r="U128" s="22"/>
      <c r="V128" s="22"/>
      <c r="W128" s="22"/>
      <c r="X128" s="22"/>
      <c r="Y128" s="22"/>
      <c r="Z128" s="22"/>
      <c r="AA128" s="22"/>
      <c r="AB128" s="22"/>
      <c r="AC128" s="22"/>
      <c r="AD128" s="22"/>
      <c r="AE128" s="22"/>
      <c r="AR128" s="194" t="s">
        <v>133</v>
      </c>
      <c r="AT128" s="194" t="s">
        <v>128</v>
      </c>
      <c r="AU128" s="194" t="s">
        <v>85</v>
      </c>
      <c r="AY128" s="3" t="s">
        <v>126</v>
      </c>
      <c r="BE128" s="195">
        <f>IF(N128="základní",J128,0)</f>
        <v>0</v>
      </c>
      <c r="BF128" s="195">
        <f>IF(N128="snížená",J128,0)</f>
        <v>0</v>
      </c>
      <c r="BG128" s="195">
        <f>IF(N128="zákl. přenesená",J128,0)</f>
        <v>0</v>
      </c>
      <c r="BH128" s="195">
        <f>IF(N128="sníž. přenesená",J128,0)</f>
        <v>0</v>
      </c>
      <c r="BI128" s="195">
        <f>IF(N128="nulová",J128,0)</f>
        <v>0</v>
      </c>
      <c r="BJ128" s="3" t="s">
        <v>83</v>
      </c>
      <c r="BK128" s="195">
        <f>ROUND(I128*H128,2)</f>
        <v>0</v>
      </c>
      <c r="BL128" s="3" t="s">
        <v>133</v>
      </c>
      <c r="BM128" s="194" t="s">
        <v>232</v>
      </c>
    </row>
    <row r="129" spans="2:51" s="218" customFormat="1" ht="12.8">
      <c r="B129" s="219"/>
      <c r="D129" s="198" t="s">
        <v>135</v>
      </c>
      <c r="E129" s="220"/>
      <c r="F129" s="221" t="s">
        <v>233</v>
      </c>
      <c r="H129" s="220"/>
      <c r="I129" s="222"/>
      <c r="L129" s="219"/>
      <c r="M129" s="223"/>
      <c r="N129" s="224"/>
      <c r="O129" s="224"/>
      <c r="P129" s="224"/>
      <c r="Q129" s="224"/>
      <c r="R129" s="224"/>
      <c r="S129" s="224"/>
      <c r="T129" s="225"/>
      <c r="AT129" s="220" t="s">
        <v>135</v>
      </c>
      <c r="AU129" s="220" t="s">
        <v>85</v>
      </c>
      <c r="AV129" s="218" t="s">
        <v>83</v>
      </c>
      <c r="AW129" s="218" t="s">
        <v>31</v>
      </c>
      <c r="AX129" s="218" t="s">
        <v>75</v>
      </c>
      <c r="AY129" s="220" t="s">
        <v>126</v>
      </c>
    </row>
    <row r="130" spans="2:51" s="218" customFormat="1" ht="12.8">
      <c r="B130" s="219"/>
      <c r="D130" s="198" t="s">
        <v>135</v>
      </c>
      <c r="E130" s="220"/>
      <c r="F130" s="221" t="s">
        <v>234</v>
      </c>
      <c r="H130" s="220"/>
      <c r="I130" s="222"/>
      <c r="L130" s="219"/>
      <c r="M130" s="223"/>
      <c r="N130" s="224"/>
      <c r="O130" s="224"/>
      <c r="P130" s="224"/>
      <c r="Q130" s="224"/>
      <c r="R130" s="224"/>
      <c r="S130" s="224"/>
      <c r="T130" s="225"/>
      <c r="AT130" s="220" t="s">
        <v>135</v>
      </c>
      <c r="AU130" s="220" t="s">
        <v>85</v>
      </c>
      <c r="AV130" s="218" t="s">
        <v>83</v>
      </c>
      <c r="AW130" s="218" t="s">
        <v>31</v>
      </c>
      <c r="AX130" s="218" t="s">
        <v>75</v>
      </c>
      <c r="AY130" s="220" t="s">
        <v>126</v>
      </c>
    </row>
    <row r="131" spans="2:51" s="196" customFormat="1" ht="12.8">
      <c r="B131" s="197"/>
      <c r="D131" s="198" t="s">
        <v>135</v>
      </c>
      <c r="E131" s="199"/>
      <c r="F131" s="200" t="s">
        <v>235</v>
      </c>
      <c r="H131" s="201">
        <v>712.5</v>
      </c>
      <c r="I131" s="202"/>
      <c r="L131" s="197"/>
      <c r="M131" s="203"/>
      <c r="N131" s="204"/>
      <c r="O131" s="204"/>
      <c r="P131" s="204"/>
      <c r="Q131" s="204"/>
      <c r="R131" s="204"/>
      <c r="S131" s="204"/>
      <c r="T131" s="205"/>
      <c r="AT131" s="199" t="s">
        <v>135</v>
      </c>
      <c r="AU131" s="199" t="s">
        <v>85</v>
      </c>
      <c r="AV131" s="196" t="s">
        <v>85</v>
      </c>
      <c r="AW131" s="196" t="s">
        <v>31</v>
      </c>
      <c r="AX131" s="196" t="s">
        <v>83</v>
      </c>
      <c r="AY131" s="199" t="s">
        <v>126</v>
      </c>
    </row>
    <row r="132" spans="1:65" s="27" customFormat="1" ht="60" customHeight="1">
      <c r="A132" s="22"/>
      <c r="B132" s="182"/>
      <c r="C132" s="183" t="s">
        <v>147</v>
      </c>
      <c r="D132" s="183" t="s">
        <v>128</v>
      </c>
      <c r="E132" s="184" t="s">
        <v>236</v>
      </c>
      <c r="F132" s="185" t="s">
        <v>237</v>
      </c>
      <c r="G132" s="186" t="s">
        <v>209</v>
      </c>
      <c r="H132" s="187">
        <v>1425</v>
      </c>
      <c r="I132" s="188"/>
      <c r="J132" s="189">
        <f>ROUND(I132*H132,2)</f>
        <v>0</v>
      </c>
      <c r="K132" s="185" t="s">
        <v>132</v>
      </c>
      <c r="L132" s="23"/>
      <c r="M132" s="190"/>
      <c r="N132" s="191" t="s">
        <v>40</v>
      </c>
      <c r="O132" s="60"/>
      <c r="P132" s="192">
        <f>O132*H132</f>
        <v>0</v>
      </c>
      <c r="Q132" s="192">
        <v>0</v>
      </c>
      <c r="R132" s="192">
        <f>Q132*H132</f>
        <v>0</v>
      </c>
      <c r="S132" s="192">
        <v>0</v>
      </c>
      <c r="T132" s="193">
        <f>S132*H132</f>
        <v>0</v>
      </c>
      <c r="U132" s="22"/>
      <c r="V132" s="22"/>
      <c r="W132" s="22"/>
      <c r="X132" s="22"/>
      <c r="Y132" s="22"/>
      <c r="Z132" s="22"/>
      <c r="AA132" s="22"/>
      <c r="AB132" s="22"/>
      <c r="AC132" s="22"/>
      <c r="AD132" s="22"/>
      <c r="AE132" s="22"/>
      <c r="AR132" s="194" t="s">
        <v>133</v>
      </c>
      <c r="AT132" s="194" t="s">
        <v>128</v>
      </c>
      <c r="AU132" s="194" t="s">
        <v>85</v>
      </c>
      <c r="AY132" s="3" t="s">
        <v>126</v>
      </c>
      <c r="BE132" s="195">
        <f>IF(N132="základní",J132,0)</f>
        <v>0</v>
      </c>
      <c r="BF132" s="195">
        <f>IF(N132="snížená",J132,0)</f>
        <v>0</v>
      </c>
      <c r="BG132" s="195">
        <f>IF(N132="zákl. přenesená",J132,0)</f>
        <v>0</v>
      </c>
      <c r="BH132" s="195">
        <f>IF(N132="sníž. přenesená",J132,0)</f>
        <v>0</v>
      </c>
      <c r="BI132" s="195">
        <f>IF(N132="nulová",J132,0)</f>
        <v>0</v>
      </c>
      <c r="BJ132" s="3" t="s">
        <v>83</v>
      </c>
      <c r="BK132" s="195">
        <f>ROUND(I132*H132,2)</f>
        <v>0</v>
      </c>
      <c r="BL132" s="3" t="s">
        <v>133</v>
      </c>
      <c r="BM132" s="194" t="s">
        <v>238</v>
      </c>
    </row>
    <row r="133" spans="2:51" s="218" customFormat="1" ht="12.8">
      <c r="B133" s="219"/>
      <c r="D133" s="198" t="s">
        <v>135</v>
      </c>
      <c r="E133" s="220"/>
      <c r="F133" s="221" t="s">
        <v>239</v>
      </c>
      <c r="H133" s="220"/>
      <c r="I133" s="222"/>
      <c r="L133" s="219"/>
      <c r="M133" s="223"/>
      <c r="N133" s="224"/>
      <c r="O133" s="224"/>
      <c r="P133" s="224"/>
      <c r="Q133" s="224"/>
      <c r="R133" s="224"/>
      <c r="S133" s="224"/>
      <c r="T133" s="225"/>
      <c r="AT133" s="220" t="s">
        <v>135</v>
      </c>
      <c r="AU133" s="220" t="s">
        <v>85</v>
      </c>
      <c r="AV133" s="218" t="s">
        <v>83</v>
      </c>
      <c r="AW133" s="218" t="s">
        <v>31</v>
      </c>
      <c r="AX133" s="218" t="s">
        <v>75</v>
      </c>
      <c r="AY133" s="220" t="s">
        <v>126</v>
      </c>
    </row>
    <row r="134" spans="2:51" s="196" customFormat="1" ht="12.8">
      <c r="B134" s="197"/>
      <c r="D134" s="198" t="s">
        <v>135</v>
      </c>
      <c r="E134" s="199"/>
      <c r="F134" s="200" t="s">
        <v>219</v>
      </c>
      <c r="H134" s="201">
        <v>1425</v>
      </c>
      <c r="I134" s="202"/>
      <c r="L134" s="197"/>
      <c r="M134" s="203"/>
      <c r="N134" s="204"/>
      <c r="O134" s="204"/>
      <c r="P134" s="204"/>
      <c r="Q134" s="204"/>
      <c r="R134" s="204"/>
      <c r="S134" s="204"/>
      <c r="T134" s="205"/>
      <c r="AT134" s="199" t="s">
        <v>135</v>
      </c>
      <c r="AU134" s="199" t="s">
        <v>85</v>
      </c>
      <c r="AV134" s="196" t="s">
        <v>85</v>
      </c>
      <c r="AW134" s="196" t="s">
        <v>31</v>
      </c>
      <c r="AX134" s="196" t="s">
        <v>83</v>
      </c>
      <c r="AY134" s="199" t="s">
        <v>126</v>
      </c>
    </row>
    <row r="135" spans="1:65" s="27" customFormat="1" ht="60" customHeight="1">
      <c r="A135" s="22"/>
      <c r="B135" s="182"/>
      <c r="C135" s="183" t="s">
        <v>133</v>
      </c>
      <c r="D135" s="183" t="s">
        <v>128</v>
      </c>
      <c r="E135" s="184" t="s">
        <v>240</v>
      </c>
      <c r="F135" s="185" t="s">
        <v>241</v>
      </c>
      <c r="G135" s="186" t="s">
        <v>209</v>
      </c>
      <c r="H135" s="187">
        <v>21375</v>
      </c>
      <c r="I135" s="188"/>
      <c r="J135" s="189">
        <f>ROUND(I135*H135,2)</f>
        <v>0</v>
      </c>
      <c r="K135" s="185" t="s">
        <v>132</v>
      </c>
      <c r="L135" s="23"/>
      <c r="M135" s="190"/>
      <c r="N135" s="191" t="s">
        <v>40</v>
      </c>
      <c r="O135" s="60"/>
      <c r="P135" s="192">
        <f>O135*H135</f>
        <v>0</v>
      </c>
      <c r="Q135" s="192">
        <v>0</v>
      </c>
      <c r="R135" s="192">
        <f>Q135*H135</f>
        <v>0</v>
      </c>
      <c r="S135" s="192">
        <v>0</v>
      </c>
      <c r="T135" s="193">
        <f>S135*H135</f>
        <v>0</v>
      </c>
      <c r="U135" s="22"/>
      <c r="V135" s="22"/>
      <c r="W135" s="22"/>
      <c r="X135" s="22"/>
      <c r="Y135" s="22"/>
      <c r="Z135" s="22"/>
      <c r="AA135" s="22"/>
      <c r="AB135" s="22"/>
      <c r="AC135" s="22"/>
      <c r="AD135" s="22"/>
      <c r="AE135" s="22"/>
      <c r="AR135" s="194" t="s">
        <v>133</v>
      </c>
      <c r="AT135" s="194" t="s">
        <v>128</v>
      </c>
      <c r="AU135" s="194" t="s">
        <v>85</v>
      </c>
      <c r="AY135" s="3" t="s">
        <v>126</v>
      </c>
      <c r="BE135" s="195">
        <f>IF(N135="základní",J135,0)</f>
        <v>0</v>
      </c>
      <c r="BF135" s="195">
        <f>IF(N135="snížená",J135,0)</f>
        <v>0</v>
      </c>
      <c r="BG135" s="195">
        <f>IF(N135="zákl. přenesená",J135,0)</f>
        <v>0</v>
      </c>
      <c r="BH135" s="195">
        <f>IF(N135="sníž. přenesená",J135,0)</f>
        <v>0</v>
      </c>
      <c r="BI135" s="195">
        <f>IF(N135="nulová",J135,0)</f>
        <v>0</v>
      </c>
      <c r="BJ135" s="3" t="s">
        <v>83</v>
      </c>
      <c r="BK135" s="195">
        <f>ROUND(I135*H135,2)</f>
        <v>0</v>
      </c>
      <c r="BL135" s="3" t="s">
        <v>133</v>
      </c>
      <c r="BM135" s="194" t="s">
        <v>242</v>
      </c>
    </row>
    <row r="136" spans="2:51" s="218" customFormat="1" ht="12.8">
      <c r="B136" s="219"/>
      <c r="D136" s="198" t="s">
        <v>135</v>
      </c>
      <c r="E136" s="220"/>
      <c r="F136" s="221" t="s">
        <v>243</v>
      </c>
      <c r="H136" s="220"/>
      <c r="I136" s="222"/>
      <c r="L136" s="219"/>
      <c r="M136" s="223"/>
      <c r="N136" s="224"/>
      <c r="O136" s="224"/>
      <c r="P136" s="224"/>
      <c r="Q136" s="224"/>
      <c r="R136" s="224"/>
      <c r="S136" s="224"/>
      <c r="T136" s="225"/>
      <c r="AT136" s="220" t="s">
        <v>135</v>
      </c>
      <c r="AU136" s="220" t="s">
        <v>85</v>
      </c>
      <c r="AV136" s="218" t="s">
        <v>83</v>
      </c>
      <c r="AW136" s="218" t="s">
        <v>31</v>
      </c>
      <c r="AX136" s="218" t="s">
        <v>75</v>
      </c>
      <c r="AY136" s="220" t="s">
        <v>126</v>
      </c>
    </row>
    <row r="137" spans="2:51" s="218" customFormat="1" ht="12.8">
      <c r="B137" s="219"/>
      <c r="D137" s="198" t="s">
        <v>135</v>
      </c>
      <c r="E137" s="220"/>
      <c r="F137" s="221" t="s">
        <v>244</v>
      </c>
      <c r="H137" s="220"/>
      <c r="I137" s="222"/>
      <c r="L137" s="219"/>
      <c r="M137" s="223"/>
      <c r="N137" s="224"/>
      <c r="O137" s="224"/>
      <c r="P137" s="224"/>
      <c r="Q137" s="224"/>
      <c r="R137" s="224"/>
      <c r="S137" s="224"/>
      <c r="T137" s="225"/>
      <c r="AT137" s="220" t="s">
        <v>135</v>
      </c>
      <c r="AU137" s="220" t="s">
        <v>85</v>
      </c>
      <c r="AV137" s="218" t="s">
        <v>83</v>
      </c>
      <c r="AW137" s="218" t="s">
        <v>31</v>
      </c>
      <c r="AX137" s="218" t="s">
        <v>75</v>
      </c>
      <c r="AY137" s="220" t="s">
        <v>126</v>
      </c>
    </row>
    <row r="138" spans="2:51" s="196" customFormat="1" ht="12.8">
      <c r="B138" s="197"/>
      <c r="D138" s="198" t="s">
        <v>135</v>
      </c>
      <c r="E138" s="199"/>
      <c r="F138" s="200" t="s">
        <v>245</v>
      </c>
      <c r="H138" s="201">
        <v>21375</v>
      </c>
      <c r="I138" s="202"/>
      <c r="L138" s="197"/>
      <c r="M138" s="203"/>
      <c r="N138" s="204"/>
      <c r="O138" s="204"/>
      <c r="P138" s="204"/>
      <c r="Q138" s="204"/>
      <c r="R138" s="204"/>
      <c r="S138" s="204"/>
      <c r="T138" s="205"/>
      <c r="AT138" s="199" t="s">
        <v>135</v>
      </c>
      <c r="AU138" s="199" t="s">
        <v>85</v>
      </c>
      <c r="AV138" s="196" t="s">
        <v>85</v>
      </c>
      <c r="AW138" s="196" t="s">
        <v>31</v>
      </c>
      <c r="AX138" s="196" t="s">
        <v>83</v>
      </c>
      <c r="AY138" s="199" t="s">
        <v>126</v>
      </c>
    </row>
    <row r="139" spans="1:65" s="27" customFormat="1" ht="36" customHeight="1">
      <c r="A139" s="22"/>
      <c r="B139" s="182"/>
      <c r="C139" s="183" t="s">
        <v>157</v>
      </c>
      <c r="D139" s="183" t="s">
        <v>128</v>
      </c>
      <c r="E139" s="184" t="s">
        <v>246</v>
      </c>
      <c r="F139" s="185" t="s">
        <v>247</v>
      </c>
      <c r="G139" s="186" t="s">
        <v>209</v>
      </c>
      <c r="H139" s="187">
        <v>1425</v>
      </c>
      <c r="I139" s="188"/>
      <c r="J139" s="189">
        <f>ROUND(I139*H139,2)</f>
        <v>0</v>
      </c>
      <c r="K139" s="185" t="s">
        <v>132</v>
      </c>
      <c r="L139" s="23"/>
      <c r="M139" s="190"/>
      <c r="N139" s="191" t="s">
        <v>40</v>
      </c>
      <c r="O139" s="60"/>
      <c r="P139" s="192">
        <f>O139*H139</f>
        <v>0</v>
      </c>
      <c r="Q139" s="192">
        <v>0</v>
      </c>
      <c r="R139" s="192">
        <f>Q139*H139</f>
        <v>0</v>
      </c>
      <c r="S139" s="192">
        <v>0</v>
      </c>
      <c r="T139" s="193">
        <f>S139*H139</f>
        <v>0</v>
      </c>
      <c r="U139" s="22"/>
      <c r="V139" s="22"/>
      <c r="W139" s="22"/>
      <c r="X139" s="22"/>
      <c r="Y139" s="22"/>
      <c r="Z139" s="22"/>
      <c r="AA139" s="22"/>
      <c r="AB139" s="22"/>
      <c r="AC139" s="22"/>
      <c r="AD139" s="22"/>
      <c r="AE139" s="22"/>
      <c r="AR139" s="194" t="s">
        <v>133</v>
      </c>
      <c r="AT139" s="194" t="s">
        <v>128</v>
      </c>
      <c r="AU139" s="194" t="s">
        <v>85</v>
      </c>
      <c r="AY139" s="3" t="s">
        <v>126</v>
      </c>
      <c r="BE139" s="195">
        <f>IF(N139="základní",J139,0)</f>
        <v>0</v>
      </c>
      <c r="BF139" s="195">
        <f>IF(N139="snížená",J139,0)</f>
        <v>0</v>
      </c>
      <c r="BG139" s="195">
        <f>IF(N139="zákl. přenesená",J139,0)</f>
        <v>0</v>
      </c>
      <c r="BH139" s="195">
        <f>IF(N139="sníž. přenesená",J139,0)</f>
        <v>0</v>
      </c>
      <c r="BI139" s="195">
        <f>IF(N139="nulová",J139,0)</f>
        <v>0</v>
      </c>
      <c r="BJ139" s="3" t="s">
        <v>83</v>
      </c>
      <c r="BK139" s="195">
        <f>ROUND(I139*H139,2)</f>
        <v>0</v>
      </c>
      <c r="BL139" s="3" t="s">
        <v>133</v>
      </c>
      <c r="BM139" s="194" t="s">
        <v>248</v>
      </c>
    </row>
    <row r="140" spans="2:51" s="196" customFormat="1" ht="12.8">
      <c r="B140" s="197"/>
      <c r="D140" s="198" t="s">
        <v>135</v>
      </c>
      <c r="E140" s="199"/>
      <c r="F140" s="200" t="s">
        <v>219</v>
      </c>
      <c r="H140" s="201">
        <v>1425</v>
      </c>
      <c r="I140" s="202"/>
      <c r="L140" s="197"/>
      <c r="M140" s="203"/>
      <c r="N140" s="204"/>
      <c r="O140" s="204"/>
      <c r="P140" s="204"/>
      <c r="Q140" s="204"/>
      <c r="R140" s="204"/>
      <c r="S140" s="204"/>
      <c r="T140" s="205"/>
      <c r="AT140" s="199" t="s">
        <v>135</v>
      </c>
      <c r="AU140" s="199" t="s">
        <v>85</v>
      </c>
      <c r="AV140" s="196" t="s">
        <v>85</v>
      </c>
      <c r="AW140" s="196" t="s">
        <v>31</v>
      </c>
      <c r="AX140" s="196" t="s">
        <v>83</v>
      </c>
      <c r="AY140" s="199" t="s">
        <v>126</v>
      </c>
    </row>
    <row r="141" spans="1:65" s="27" customFormat="1" ht="16.5" customHeight="1">
      <c r="A141" s="22"/>
      <c r="B141" s="182"/>
      <c r="C141" s="183" t="s">
        <v>161</v>
      </c>
      <c r="D141" s="183" t="s">
        <v>128</v>
      </c>
      <c r="E141" s="184" t="s">
        <v>249</v>
      </c>
      <c r="F141" s="185" t="s">
        <v>250</v>
      </c>
      <c r="G141" s="186" t="s">
        <v>209</v>
      </c>
      <c r="H141" s="187">
        <v>1425</v>
      </c>
      <c r="I141" s="188"/>
      <c r="J141" s="189">
        <f>ROUND(I141*H141,2)</f>
        <v>0</v>
      </c>
      <c r="K141" s="185" t="s">
        <v>132</v>
      </c>
      <c r="L141" s="23"/>
      <c r="M141" s="190"/>
      <c r="N141" s="191" t="s">
        <v>40</v>
      </c>
      <c r="O141" s="60"/>
      <c r="P141" s="192">
        <f>O141*H141</f>
        <v>0</v>
      </c>
      <c r="Q141" s="192">
        <v>0</v>
      </c>
      <c r="R141" s="192">
        <f>Q141*H141</f>
        <v>0</v>
      </c>
      <c r="S141" s="192">
        <v>0</v>
      </c>
      <c r="T141" s="193">
        <f>S141*H141</f>
        <v>0</v>
      </c>
      <c r="U141" s="22"/>
      <c r="V141" s="22"/>
      <c r="W141" s="22"/>
      <c r="X141" s="22"/>
      <c r="Y141" s="22"/>
      <c r="Z141" s="22"/>
      <c r="AA141" s="22"/>
      <c r="AB141" s="22"/>
      <c r="AC141" s="22"/>
      <c r="AD141" s="22"/>
      <c r="AE141" s="22"/>
      <c r="AR141" s="194" t="s">
        <v>133</v>
      </c>
      <c r="AT141" s="194" t="s">
        <v>128</v>
      </c>
      <c r="AU141" s="194" t="s">
        <v>85</v>
      </c>
      <c r="AY141" s="3" t="s">
        <v>126</v>
      </c>
      <c r="BE141" s="195">
        <f>IF(N141="základní",J141,0)</f>
        <v>0</v>
      </c>
      <c r="BF141" s="195">
        <f>IF(N141="snížená",J141,0)</f>
        <v>0</v>
      </c>
      <c r="BG141" s="195">
        <f>IF(N141="zákl. přenesená",J141,0)</f>
        <v>0</v>
      </c>
      <c r="BH141" s="195">
        <f>IF(N141="sníž. přenesená",J141,0)</f>
        <v>0</v>
      </c>
      <c r="BI141" s="195">
        <f>IF(N141="nulová",J141,0)</f>
        <v>0</v>
      </c>
      <c r="BJ141" s="3" t="s">
        <v>83</v>
      </c>
      <c r="BK141" s="195">
        <f>ROUND(I141*H141,2)</f>
        <v>0</v>
      </c>
      <c r="BL141" s="3" t="s">
        <v>133</v>
      </c>
      <c r="BM141" s="194" t="s">
        <v>251</v>
      </c>
    </row>
    <row r="142" spans="2:51" s="218" customFormat="1" ht="12.8">
      <c r="B142" s="219"/>
      <c r="D142" s="198" t="s">
        <v>135</v>
      </c>
      <c r="E142" s="220"/>
      <c r="F142" s="221" t="s">
        <v>252</v>
      </c>
      <c r="H142" s="220"/>
      <c r="I142" s="222"/>
      <c r="L142" s="219"/>
      <c r="M142" s="223"/>
      <c r="N142" s="224"/>
      <c r="O142" s="224"/>
      <c r="P142" s="224"/>
      <c r="Q142" s="224"/>
      <c r="R142" s="224"/>
      <c r="S142" s="224"/>
      <c r="T142" s="225"/>
      <c r="AT142" s="220" t="s">
        <v>135</v>
      </c>
      <c r="AU142" s="220" t="s">
        <v>85</v>
      </c>
      <c r="AV142" s="218" t="s">
        <v>83</v>
      </c>
      <c r="AW142" s="218" t="s">
        <v>31</v>
      </c>
      <c r="AX142" s="218" t="s">
        <v>75</v>
      </c>
      <c r="AY142" s="220" t="s">
        <v>126</v>
      </c>
    </row>
    <row r="143" spans="2:51" s="196" customFormat="1" ht="12.8">
      <c r="B143" s="197"/>
      <c r="D143" s="198" t="s">
        <v>135</v>
      </c>
      <c r="E143" s="199"/>
      <c r="F143" s="200" t="s">
        <v>219</v>
      </c>
      <c r="H143" s="201">
        <v>1425</v>
      </c>
      <c r="I143" s="202"/>
      <c r="L143" s="197"/>
      <c r="M143" s="203"/>
      <c r="N143" s="204"/>
      <c r="O143" s="204"/>
      <c r="P143" s="204"/>
      <c r="Q143" s="204"/>
      <c r="R143" s="204"/>
      <c r="S143" s="204"/>
      <c r="T143" s="205"/>
      <c r="AT143" s="199" t="s">
        <v>135</v>
      </c>
      <c r="AU143" s="199" t="s">
        <v>85</v>
      </c>
      <c r="AV143" s="196" t="s">
        <v>85</v>
      </c>
      <c r="AW143" s="196" t="s">
        <v>31</v>
      </c>
      <c r="AX143" s="196" t="s">
        <v>83</v>
      </c>
      <c r="AY143" s="199" t="s">
        <v>126</v>
      </c>
    </row>
    <row r="144" spans="1:65" s="27" customFormat="1" ht="24" customHeight="1">
      <c r="A144" s="22"/>
      <c r="B144" s="182"/>
      <c r="C144" s="183" t="s">
        <v>166</v>
      </c>
      <c r="D144" s="183" t="s">
        <v>128</v>
      </c>
      <c r="E144" s="184" t="s">
        <v>253</v>
      </c>
      <c r="F144" s="185" t="s">
        <v>254</v>
      </c>
      <c r="G144" s="186" t="s">
        <v>142</v>
      </c>
      <c r="H144" s="187">
        <v>2850</v>
      </c>
      <c r="I144" s="188"/>
      <c r="J144" s="189">
        <f>ROUND(I144*H144,2)</f>
        <v>0</v>
      </c>
      <c r="K144" s="185" t="s">
        <v>132</v>
      </c>
      <c r="L144" s="23"/>
      <c r="M144" s="190"/>
      <c r="N144" s="191" t="s">
        <v>40</v>
      </c>
      <c r="O144" s="60"/>
      <c r="P144" s="192">
        <f>O144*H144</f>
        <v>0</v>
      </c>
      <c r="Q144" s="192">
        <v>0</v>
      </c>
      <c r="R144" s="192">
        <f>Q144*H144</f>
        <v>0</v>
      </c>
      <c r="S144" s="192">
        <v>0</v>
      </c>
      <c r="T144" s="193">
        <f>S144*H144</f>
        <v>0</v>
      </c>
      <c r="U144" s="22"/>
      <c r="V144" s="22"/>
      <c r="W144" s="22"/>
      <c r="X144" s="22"/>
      <c r="Y144" s="22"/>
      <c r="Z144" s="22"/>
      <c r="AA144" s="22"/>
      <c r="AB144" s="22"/>
      <c r="AC144" s="22"/>
      <c r="AD144" s="22"/>
      <c r="AE144" s="22"/>
      <c r="AR144" s="194" t="s">
        <v>133</v>
      </c>
      <c r="AT144" s="194" t="s">
        <v>128</v>
      </c>
      <c r="AU144" s="194" t="s">
        <v>85</v>
      </c>
      <c r="AY144" s="3" t="s">
        <v>126</v>
      </c>
      <c r="BE144" s="195">
        <f>IF(N144="základní",J144,0)</f>
        <v>0</v>
      </c>
      <c r="BF144" s="195">
        <f>IF(N144="snížená",J144,0)</f>
        <v>0</v>
      </c>
      <c r="BG144" s="195">
        <f>IF(N144="zákl. přenesená",J144,0)</f>
        <v>0</v>
      </c>
      <c r="BH144" s="195">
        <f>IF(N144="sníž. přenesená",J144,0)</f>
        <v>0</v>
      </c>
      <c r="BI144" s="195">
        <f>IF(N144="nulová",J144,0)</f>
        <v>0</v>
      </c>
      <c r="BJ144" s="3" t="s">
        <v>83</v>
      </c>
      <c r="BK144" s="195">
        <f>ROUND(I144*H144,2)</f>
        <v>0</v>
      </c>
      <c r="BL144" s="3" t="s">
        <v>133</v>
      </c>
      <c r="BM144" s="194" t="s">
        <v>255</v>
      </c>
    </row>
    <row r="145" spans="2:51" s="218" customFormat="1" ht="12.8">
      <c r="B145" s="219"/>
      <c r="D145" s="198" t="s">
        <v>135</v>
      </c>
      <c r="E145" s="220"/>
      <c r="F145" s="221" t="s">
        <v>256</v>
      </c>
      <c r="H145" s="220"/>
      <c r="I145" s="222"/>
      <c r="L145" s="219"/>
      <c r="M145" s="223"/>
      <c r="N145" s="224"/>
      <c r="O145" s="224"/>
      <c r="P145" s="224"/>
      <c r="Q145" s="224"/>
      <c r="R145" s="224"/>
      <c r="S145" s="224"/>
      <c r="T145" s="225"/>
      <c r="AT145" s="220" t="s">
        <v>135</v>
      </c>
      <c r="AU145" s="220" t="s">
        <v>85</v>
      </c>
      <c r="AV145" s="218" t="s">
        <v>83</v>
      </c>
      <c r="AW145" s="218" t="s">
        <v>31</v>
      </c>
      <c r="AX145" s="218" t="s">
        <v>75</v>
      </c>
      <c r="AY145" s="220" t="s">
        <v>126</v>
      </c>
    </row>
    <row r="146" spans="2:51" s="218" customFormat="1" ht="12.8">
      <c r="B146" s="219"/>
      <c r="D146" s="198" t="s">
        <v>135</v>
      </c>
      <c r="E146" s="220"/>
      <c r="F146" s="221" t="s">
        <v>257</v>
      </c>
      <c r="H146" s="220"/>
      <c r="I146" s="222"/>
      <c r="L146" s="219"/>
      <c r="M146" s="223"/>
      <c r="N146" s="224"/>
      <c r="O146" s="224"/>
      <c r="P146" s="224"/>
      <c r="Q146" s="224"/>
      <c r="R146" s="224"/>
      <c r="S146" s="224"/>
      <c r="T146" s="225"/>
      <c r="AT146" s="220" t="s">
        <v>135</v>
      </c>
      <c r="AU146" s="220" t="s">
        <v>85</v>
      </c>
      <c r="AV146" s="218" t="s">
        <v>83</v>
      </c>
      <c r="AW146" s="218" t="s">
        <v>31</v>
      </c>
      <c r="AX146" s="218" t="s">
        <v>75</v>
      </c>
      <c r="AY146" s="220" t="s">
        <v>126</v>
      </c>
    </row>
    <row r="147" spans="2:51" s="196" customFormat="1" ht="12.8">
      <c r="B147" s="197"/>
      <c r="D147" s="198" t="s">
        <v>135</v>
      </c>
      <c r="E147" s="199"/>
      <c r="F147" s="200" t="s">
        <v>258</v>
      </c>
      <c r="H147" s="201">
        <v>2850</v>
      </c>
      <c r="I147" s="202"/>
      <c r="L147" s="197"/>
      <c r="M147" s="203"/>
      <c r="N147" s="204"/>
      <c r="O147" s="204"/>
      <c r="P147" s="204"/>
      <c r="Q147" s="204"/>
      <c r="R147" s="204"/>
      <c r="S147" s="204"/>
      <c r="T147" s="205"/>
      <c r="AT147" s="199" t="s">
        <v>135</v>
      </c>
      <c r="AU147" s="199" t="s">
        <v>85</v>
      </c>
      <c r="AV147" s="196" t="s">
        <v>85</v>
      </c>
      <c r="AW147" s="196" t="s">
        <v>31</v>
      </c>
      <c r="AX147" s="196" t="s">
        <v>83</v>
      </c>
      <c r="AY147" s="199" t="s">
        <v>126</v>
      </c>
    </row>
    <row r="148" spans="1:65" s="27" customFormat="1" ht="24" customHeight="1">
      <c r="A148" s="22"/>
      <c r="B148" s="182"/>
      <c r="C148" s="183" t="s">
        <v>170</v>
      </c>
      <c r="D148" s="183" t="s">
        <v>128</v>
      </c>
      <c r="E148" s="184" t="s">
        <v>259</v>
      </c>
      <c r="F148" s="185" t="s">
        <v>260</v>
      </c>
      <c r="G148" s="186" t="s">
        <v>142</v>
      </c>
      <c r="H148" s="187">
        <v>3700</v>
      </c>
      <c r="I148" s="188"/>
      <c r="J148" s="189">
        <f>ROUND(I148*H148,2)</f>
        <v>0</v>
      </c>
      <c r="K148" s="185" t="s">
        <v>132</v>
      </c>
      <c r="L148" s="23"/>
      <c r="M148" s="190"/>
      <c r="N148" s="191" t="s">
        <v>40</v>
      </c>
      <c r="O148" s="60"/>
      <c r="P148" s="192">
        <f>O148*H148</f>
        <v>0</v>
      </c>
      <c r="Q148" s="192">
        <v>0</v>
      </c>
      <c r="R148" s="192">
        <f>Q148*H148</f>
        <v>0</v>
      </c>
      <c r="S148" s="192">
        <v>0</v>
      </c>
      <c r="T148" s="193">
        <f>S148*H148</f>
        <v>0</v>
      </c>
      <c r="U148" s="22"/>
      <c r="V148" s="22"/>
      <c r="W148" s="22"/>
      <c r="X148" s="22"/>
      <c r="Y148" s="22"/>
      <c r="Z148" s="22"/>
      <c r="AA148" s="22"/>
      <c r="AB148" s="22"/>
      <c r="AC148" s="22"/>
      <c r="AD148" s="22"/>
      <c r="AE148" s="22"/>
      <c r="AR148" s="194" t="s">
        <v>133</v>
      </c>
      <c r="AT148" s="194" t="s">
        <v>128</v>
      </c>
      <c r="AU148" s="194" t="s">
        <v>85</v>
      </c>
      <c r="AY148" s="3" t="s">
        <v>126</v>
      </c>
      <c r="BE148" s="195">
        <f>IF(N148="základní",J148,0)</f>
        <v>0</v>
      </c>
      <c r="BF148" s="195">
        <f>IF(N148="snížená",J148,0)</f>
        <v>0</v>
      </c>
      <c r="BG148" s="195">
        <f>IF(N148="zákl. přenesená",J148,0)</f>
        <v>0</v>
      </c>
      <c r="BH148" s="195">
        <f>IF(N148="sníž. přenesená",J148,0)</f>
        <v>0</v>
      </c>
      <c r="BI148" s="195">
        <f>IF(N148="nulová",J148,0)</f>
        <v>0</v>
      </c>
      <c r="BJ148" s="3" t="s">
        <v>83</v>
      </c>
      <c r="BK148" s="195">
        <f>ROUND(I148*H148,2)</f>
        <v>0</v>
      </c>
      <c r="BL148" s="3" t="s">
        <v>133</v>
      </c>
      <c r="BM148" s="194" t="s">
        <v>261</v>
      </c>
    </row>
    <row r="149" spans="2:51" s="218" customFormat="1" ht="12.8">
      <c r="B149" s="219"/>
      <c r="D149" s="198" t="s">
        <v>135</v>
      </c>
      <c r="E149" s="220"/>
      <c r="F149" s="221" t="s">
        <v>262</v>
      </c>
      <c r="H149" s="220"/>
      <c r="I149" s="222"/>
      <c r="L149" s="219"/>
      <c r="M149" s="223"/>
      <c r="N149" s="224"/>
      <c r="O149" s="224"/>
      <c r="P149" s="224"/>
      <c r="Q149" s="224"/>
      <c r="R149" s="224"/>
      <c r="S149" s="224"/>
      <c r="T149" s="225"/>
      <c r="AT149" s="220" t="s">
        <v>135</v>
      </c>
      <c r="AU149" s="220" t="s">
        <v>85</v>
      </c>
      <c r="AV149" s="218" t="s">
        <v>83</v>
      </c>
      <c r="AW149" s="218" t="s">
        <v>31</v>
      </c>
      <c r="AX149" s="218" t="s">
        <v>75</v>
      </c>
      <c r="AY149" s="220" t="s">
        <v>126</v>
      </c>
    </row>
    <row r="150" spans="2:51" s="196" customFormat="1" ht="12.8">
      <c r="B150" s="197"/>
      <c r="D150" s="198" t="s">
        <v>135</v>
      </c>
      <c r="E150" s="199"/>
      <c r="F150" s="200" t="s">
        <v>263</v>
      </c>
      <c r="H150" s="201">
        <v>3700</v>
      </c>
      <c r="I150" s="202"/>
      <c r="L150" s="197"/>
      <c r="M150" s="226"/>
      <c r="N150" s="227"/>
      <c r="O150" s="227"/>
      <c r="P150" s="227"/>
      <c r="Q150" s="227"/>
      <c r="R150" s="227"/>
      <c r="S150" s="227"/>
      <c r="T150" s="228"/>
      <c r="AT150" s="199" t="s">
        <v>135</v>
      </c>
      <c r="AU150" s="199" t="s">
        <v>85</v>
      </c>
      <c r="AV150" s="196" t="s">
        <v>85</v>
      </c>
      <c r="AW150" s="196" t="s">
        <v>31</v>
      </c>
      <c r="AX150" s="196" t="s">
        <v>83</v>
      </c>
      <c r="AY150" s="199" t="s">
        <v>126</v>
      </c>
    </row>
    <row r="151" spans="1:31" s="27" customFormat="1" ht="6.95" customHeight="1">
      <c r="A151" s="22"/>
      <c r="B151" s="44"/>
      <c r="C151" s="45"/>
      <c r="D151" s="45"/>
      <c r="E151" s="45"/>
      <c r="F151" s="45"/>
      <c r="G151" s="45"/>
      <c r="H151" s="45"/>
      <c r="I151" s="137"/>
      <c r="J151" s="45"/>
      <c r="K151" s="45"/>
      <c r="L151" s="23"/>
      <c r="M151" s="22"/>
      <c r="O151" s="22"/>
      <c r="P151" s="22"/>
      <c r="Q151" s="22"/>
      <c r="R151" s="22"/>
      <c r="S151" s="22"/>
      <c r="T151" s="22"/>
      <c r="U151" s="22"/>
      <c r="V151" s="22"/>
      <c r="W151" s="22"/>
      <c r="X151" s="22"/>
      <c r="Y151" s="22"/>
      <c r="Z151" s="22"/>
      <c r="AA151" s="22"/>
      <c r="AB151" s="22"/>
      <c r="AC151" s="22"/>
      <c r="AD151" s="22"/>
      <c r="AE151" s="22"/>
    </row>
  </sheetData>
  <autoFilter ref="C117:K150"/>
  <mergeCells count="9">
    <mergeCell ref="L2:V2"/>
    <mergeCell ref="E7:H7"/>
    <mergeCell ref="E9:H9"/>
    <mergeCell ref="E18:H18"/>
    <mergeCell ref="E27:H27"/>
    <mergeCell ref="E85:H85"/>
    <mergeCell ref="E87:H87"/>
    <mergeCell ref="E108:H108"/>
    <mergeCell ref="E110:H110"/>
  </mergeCell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8"/>
  <sheetViews>
    <sheetView showGridLines="0" zoomScale="95" zoomScaleNormal="95" workbookViewId="0" topLeftCell="A149">
      <selection activeCell="F236" sqref="F236"/>
    </sheetView>
  </sheetViews>
  <sheetFormatPr defaultColWidth="9.140625" defaultRowHeight="12"/>
  <cols>
    <col min="1" max="1" width="8.8515625" style="0" customWidth="1"/>
    <col min="2" max="2" width="1.7109375" style="0" customWidth="1"/>
    <col min="3" max="3" width="4.140625" style="0" customWidth="1"/>
    <col min="4" max="4" width="4.28125" style="0" customWidth="1"/>
    <col min="5" max="5" width="17.140625" style="0" customWidth="1"/>
    <col min="6" max="6" width="54.28125" style="0" customWidth="1"/>
    <col min="7" max="7" width="7.00390625" style="0" customWidth="1"/>
    <col min="8" max="8" width="11.57421875" style="0" customWidth="1"/>
    <col min="9" max="9" width="20.140625" style="104" customWidth="1"/>
    <col min="10" max="11" width="20.140625" style="0" customWidth="1"/>
    <col min="12" max="12" width="9.28125" style="0" customWidth="1"/>
    <col min="13" max="21" width="9.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8.57421875" style="0" customWidth="1"/>
    <col min="44" max="65" width="9.140625" style="0" hidden="1" customWidth="1"/>
    <col min="66" max="1025" width="8.57421875" style="0" customWidth="1"/>
  </cols>
  <sheetData>
    <row r="1" ht="12"/>
    <row r="2" spans="12:56" ht="36.95" customHeight="1">
      <c r="L2" s="2" t="s">
        <v>4</v>
      </c>
      <c r="M2" s="2"/>
      <c r="N2" s="2"/>
      <c r="O2" s="2"/>
      <c r="P2" s="2"/>
      <c r="Q2" s="2"/>
      <c r="R2" s="2"/>
      <c r="S2" s="2"/>
      <c r="T2" s="2"/>
      <c r="U2" s="2"/>
      <c r="V2" s="2"/>
      <c r="AT2" s="3" t="s">
        <v>91</v>
      </c>
      <c r="AZ2" s="229" t="s">
        <v>264</v>
      </c>
      <c r="BA2" s="229"/>
      <c r="BB2" s="229"/>
      <c r="BC2" s="229" t="s">
        <v>265</v>
      </c>
      <c r="BD2" s="229" t="s">
        <v>85</v>
      </c>
    </row>
    <row r="3" spans="2:56" ht="6.95" customHeight="1">
      <c r="B3" s="4"/>
      <c r="C3" s="5"/>
      <c r="D3" s="5"/>
      <c r="E3" s="5"/>
      <c r="F3" s="5"/>
      <c r="G3" s="5"/>
      <c r="H3" s="5"/>
      <c r="I3" s="105"/>
      <c r="J3" s="5"/>
      <c r="K3" s="5"/>
      <c r="L3" s="6"/>
      <c r="AT3" s="3" t="s">
        <v>85</v>
      </c>
      <c r="AZ3" s="229" t="s">
        <v>266</v>
      </c>
      <c r="BA3" s="229"/>
      <c r="BB3" s="229"/>
      <c r="BC3" s="229" t="s">
        <v>267</v>
      </c>
      <c r="BD3" s="229" t="s">
        <v>85</v>
      </c>
    </row>
    <row r="4" spans="2:46" ht="24.95" customHeight="1">
      <c r="B4" s="6"/>
      <c r="D4" s="7" t="s">
        <v>101</v>
      </c>
      <c r="L4" s="6"/>
      <c r="M4" s="106" t="s">
        <v>9</v>
      </c>
      <c r="AT4" s="3" t="s">
        <v>2</v>
      </c>
    </row>
    <row r="5" spans="2:12" ht="6.95" customHeight="1">
      <c r="B5" s="6"/>
      <c r="L5" s="6"/>
    </row>
    <row r="6" spans="2:12" ht="12" customHeight="1">
      <c r="B6" s="6"/>
      <c r="D6" s="15" t="s">
        <v>15</v>
      </c>
      <c r="L6" s="6"/>
    </row>
    <row r="7" spans="2:12" ht="25.5" customHeight="1">
      <c r="B7" s="6"/>
      <c r="E7" s="107" t="str">
        <f>'Rekapitulace stavby'!K6</f>
        <v>PD - Technická a dopravní  infrastruktura pro 36 RD Ježník III - nádrž B</v>
      </c>
      <c r="F7" s="107"/>
      <c r="G7" s="107"/>
      <c r="H7" s="107"/>
      <c r="L7" s="6"/>
    </row>
    <row r="8" spans="1:31" s="27" customFormat="1" ht="12" customHeight="1">
      <c r="A8" s="22"/>
      <c r="B8" s="23"/>
      <c r="C8" s="22"/>
      <c r="D8" s="15" t="s">
        <v>102</v>
      </c>
      <c r="E8" s="22"/>
      <c r="F8" s="22"/>
      <c r="G8" s="22"/>
      <c r="H8" s="22"/>
      <c r="I8" s="108"/>
      <c r="J8" s="22"/>
      <c r="K8" s="22"/>
      <c r="L8" s="39"/>
      <c r="S8" s="22"/>
      <c r="T8" s="22"/>
      <c r="U8" s="22"/>
      <c r="V8" s="22"/>
      <c r="W8" s="22"/>
      <c r="X8" s="22"/>
      <c r="Y8" s="22"/>
      <c r="Z8" s="22"/>
      <c r="AA8" s="22"/>
      <c r="AB8" s="22"/>
      <c r="AC8" s="22"/>
      <c r="AD8" s="22"/>
      <c r="AE8" s="22"/>
    </row>
    <row r="9" spans="1:31" ht="16.5" customHeight="1">
      <c r="A9" s="22"/>
      <c r="B9" s="23"/>
      <c r="C9" s="22"/>
      <c r="D9" s="22"/>
      <c r="E9" s="53" t="s">
        <v>268</v>
      </c>
      <c r="F9" s="53"/>
      <c r="G9" s="53"/>
      <c r="H9" s="53"/>
      <c r="I9" s="108"/>
      <c r="J9" s="22"/>
      <c r="K9" s="22"/>
      <c r="L9" s="39"/>
      <c r="S9" s="22"/>
      <c r="T9" s="22"/>
      <c r="U9" s="22"/>
      <c r="V9" s="22"/>
      <c r="W9" s="22"/>
      <c r="X9" s="22"/>
      <c r="Y9" s="22"/>
      <c r="Z9" s="22"/>
      <c r="AA9" s="22"/>
      <c r="AB9" s="22"/>
      <c r="AC9" s="22"/>
      <c r="AD9" s="22"/>
      <c r="AE9" s="22"/>
    </row>
    <row r="10" spans="1:31" ht="12.8">
      <c r="A10" s="22"/>
      <c r="B10" s="23"/>
      <c r="C10" s="22"/>
      <c r="D10" s="22"/>
      <c r="E10" s="22"/>
      <c r="F10" s="22"/>
      <c r="G10" s="22"/>
      <c r="H10" s="22"/>
      <c r="I10" s="108"/>
      <c r="J10" s="22"/>
      <c r="K10" s="22"/>
      <c r="L10" s="39"/>
      <c r="S10" s="22"/>
      <c r="T10" s="22"/>
      <c r="U10" s="22"/>
      <c r="V10" s="22"/>
      <c r="W10" s="22"/>
      <c r="X10" s="22"/>
      <c r="Y10" s="22"/>
      <c r="Z10" s="22"/>
      <c r="AA10" s="22"/>
      <c r="AB10" s="22"/>
      <c r="AC10" s="22"/>
      <c r="AD10" s="22"/>
      <c r="AE10" s="22"/>
    </row>
    <row r="11" spans="1:31" ht="12" customHeight="1">
      <c r="A11" s="22"/>
      <c r="B11" s="23"/>
      <c r="C11" s="22"/>
      <c r="D11" s="15" t="s">
        <v>17</v>
      </c>
      <c r="E11" s="22"/>
      <c r="F11" s="16"/>
      <c r="G11" s="22"/>
      <c r="H11" s="22"/>
      <c r="I11" s="109" t="s">
        <v>18</v>
      </c>
      <c r="J11" s="16"/>
      <c r="K11" s="22"/>
      <c r="L11" s="39"/>
      <c r="M11" s="27"/>
      <c r="N11" s="27"/>
      <c r="O11" s="27"/>
      <c r="P11" s="27"/>
      <c r="Q11" s="27"/>
      <c r="R11" s="27"/>
      <c r="S11" s="22"/>
      <c r="T11" s="22"/>
      <c r="U11" s="22"/>
      <c r="V11" s="22"/>
      <c r="W11" s="22"/>
      <c r="X11" s="22"/>
      <c r="Y11" s="22"/>
      <c r="Z11" s="22"/>
      <c r="AA11" s="22"/>
      <c r="AB11" s="22"/>
      <c r="AC11" s="22"/>
      <c r="AD11" s="22"/>
      <c r="AE11" s="22"/>
    </row>
    <row r="12" spans="1:31" ht="12" customHeight="1">
      <c r="A12" s="22"/>
      <c r="B12" s="23"/>
      <c r="C12" s="22"/>
      <c r="D12" s="15" t="s">
        <v>19</v>
      </c>
      <c r="E12" s="22"/>
      <c r="F12" s="16" t="s">
        <v>20</v>
      </c>
      <c r="G12" s="22"/>
      <c r="H12" s="22"/>
      <c r="I12" s="109" t="s">
        <v>21</v>
      </c>
      <c r="J12" s="110" t="str">
        <f>'Rekapitulace stavby'!AN8</f>
        <v>24. 4. 2020</v>
      </c>
      <c r="K12" s="22"/>
      <c r="L12" s="39"/>
      <c r="M12" s="27"/>
      <c r="N12" s="27"/>
      <c r="O12" s="27"/>
      <c r="P12" s="27"/>
      <c r="Q12" s="27"/>
      <c r="R12" s="27"/>
      <c r="S12" s="22"/>
      <c r="T12" s="22"/>
      <c r="U12" s="22"/>
      <c r="V12" s="22"/>
      <c r="W12" s="22"/>
      <c r="X12" s="22"/>
      <c r="Y12" s="22"/>
      <c r="Z12" s="22"/>
      <c r="AA12" s="22"/>
      <c r="AB12" s="22"/>
      <c r="AC12" s="22"/>
      <c r="AD12" s="22"/>
      <c r="AE12" s="22"/>
    </row>
    <row r="13" spans="1:31" ht="10.8" customHeight="1">
      <c r="A13" s="22"/>
      <c r="B13" s="23"/>
      <c r="C13" s="22"/>
      <c r="D13" s="22"/>
      <c r="E13" s="22"/>
      <c r="F13" s="22"/>
      <c r="G13" s="22"/>
      <c r="H13" s="22"/>
      <c r="I13" s="108"/>
      <c r="J13" s="22"/>
      <c r="K13" s="22"/>
      <c r="L13" s="39"/>
      <c r="M13" s="27"/>
      <c r="N13" s="27"/>
      <c r="O13" s="27"/>
      <c r="P13" s="27"/>
      <c r="Q13" s="27"/>
      <c r="R13" s="27"/>
      <c r="S13" s="22"/>
      <c r="T13" s="22"/>
      <c r="U13" s="22"/>
      <c r="V13" s="22"/>
      <c r="W13" s="22"/>
      <c r="X13" s="22"/>
      <c r="Y13" s="22"/>
      <c r="Z13" s="22"/>
      <c r="AA13" s="22"/>
      <c r="AB13" s="22"/>
      <c r="AC13" s="22"/>
      <c r="AD13" s="22"/>
      <c r="AE13" s="22"/>
    </row>
    <row r="14" spans="1:31" ht="12" customHeight="1">
      <c r="A14" s="22"/>
      <c r="B14" s="23"/>
      <c r="C14" s="22"/>
      <c r="D14" s="15" t="s">
        <v>23</v>
      </c>
      <c r="E14" s="22"/>
      <c r="F14" s="22"/>
      <c r="G14" s="22"/>
      <c r="H14" s="22"/>
      <c r="I14" s="109" t="s">
        <v>24</v>
      </c>
      <c r="J14" s="16"/>
      <c r="K14" s="22"/>
      <c r="L14" s="39"/>
      <c r="S14" s="22"/>
      <c r="T14" s="22"/>
      <c r="U14" s="22"/>
      <c r="V14" s="22"/>
      <c r="W14" s="22"/>
      <c r="X14" s="22"/>
      <c r="Y14" s="22"/>
      <c r="Z14" s="22"/>
      <c r="AA14" s="22"/>
      <c r="AB14" s="22"/>
      <c r="AC14" s="22"/>
      <c r="AD14" s="22"/>
      <c r="AE14" s="22"/>
    </row>
    <row r="15" spans="1:31" ht="18" customHeight="1">
      <c r="A15" s="22"/>
      <c r="B15" s="23"/>
      <c r="C15" s="22"/>
      <c r="D15" s="22"/>
      <c r="E15" s="16" t="s">
        <v>25</v>
      </c>
      <c r="F15" s="22"/>
      <c r="G15" s="22"/>
      <c r="H15" s="22"/>
      <c r="I15" s="109" t="s">
        <v>26</v>
      </c>
      <c r="J15" s="16"/>
      <c r="K15" s="22"/>
      <c r="L15" s="39"/>
      <c r="S15" s="22"/>
      <c r="T15" s="22"/>
      <c r="U15" s="22"/>
      <c r="V15" s="22"/>
      <c r="W15" s="22"/>
      <c r="X15" s="22"/>
      <c r="Y15" s="22"/>
      <c r="Z15" s="22"/>
      <c r="AA15" s="22"/>
      <c r="AB15" s="22"/>
      <c r="AC15" s="22"/>
      <c r="AD15" s="22"/>
      <c r="AE15" s="22"/>
    </row>
    <row r="16" spans="1:31" ht="6.95" customHeight="1">
      <c r="A16" s="22"/>
      <c r="B16" s="23"/>
      <c r="C16" s="22"/>
      <c r="D16" s="22"/>
      <c r="E16" s="22"/>
      <c r="F16" s="22"/>
      <c r="G16" s="22"/>
      <c r="H16" s="22"/>
      <c r="I16" s="108"/>
      <c r="J16" s="22"/>
      <c r="K16" s="22"/>
      <c r="L16" s="39"/>
      <c r="S16" s="22"/>
      <c r="T16" s="22"/>
      <c r="U16" s="22"/>
      <c r="V16" s="22"/>
      <c r="W16" s="22"/>
      <c r="X16" s="22"/>
      <c r="Y16" s="22"/>
      <c r="Z16" s="22"/>
      <c r="AA16" s="22"/>
      <c r="AB16" s="22"/>
      <c r="AC16" s="22"/>
      <c r="AD16" s="22"/>
      <c r="AE16" s="22"/>
    </row>
    <row r="17" spans="1:31" ht="12" customHeight="1">
      <c r="A17" s="22"/>
      <c r="B17" s="23"/>
      <c r="C17" s="22"/>
      <c r="D17" s="15" t="s">
        <v>27</v>
      </c>
      <c r="E17" s="22"/>
      <c r="F17" s="22"/>
      <c r="G17" s="22"/>
      <c r="H17" s="22"/>
      <c r="I17" s="109" t="s">
        <v>24</v>
      </c>
      <c r="J17" s="17" t="str">
        <f>'Rekapitulace stavby'!AN13</f>
        <v>Vyplň údaj</v>
      </c>
      <c r="K17" s="22"/>
      <c r="L17" s="39"/>
      <c r="S17" s="22"/>
      <c r="T17" s="22"/>
      <c r="U17" s="22"/>
      <c r="V17" s="22"/>
      <c r="W17" s="22"/>
      <c r="X17" s="22"/>
      <c r="Y17" s="22"/>
      <c r="Z17" s="22"/>
      <c r="AA17" s="22"/>
      <c r="AB17" s="22"/>
      <c r="AC17" s="22"/>
      <c r="AD17" s="22"/>
      <c r="AE17" s="22"/>
    </row>
    <row r="18" spans="1:31" ht="18" customHeight="1">
      <c r="A18" s="22"/>
      <c r="B18" s="23"/>
      <c r="C18" s="22"/>
      <c r="D18" s="22"/>
      <c r="E18" s="111" t="str">
        <f>'Rekapitulace stavby'!E14</f>
        <v>Vyplň údaj</v>
      </c>
      <c r="F18" s="111"/>
      <c r="G18" s="111"/>
      <c r="H18" s="111"/>
      <c r="I18" s="109" t="s">
        <v>26</v>
      </c>
      <c r="J18" s="17" t="str">
        <f>'Rekapitulace stavby'!AN14</f>
        <v>Vyplň údaj</v>
      </c>
      <c r="K18" s="22"/>
      <c r="L18" s="39"/>
      <c r="S18" s="22"/>
      <c r="T18" s="22"/>
      <c r="U18" s="22"/>
      <c r="V18" s="22"/>
      <c r="W18" s="22"/>
      <c r="X18" s="22"/>
      <c r="Y18" s="22"/>
      <c r="Z18" s="22"/>
      <c r="AA18" s="22"/>
      <c r="AB18" s="22"/>
      <c r="AC18" s="22"/>
      <c r="AD18" s="22"/>
      <c r="AE18" s="22"/>
    </row>
    <row r="19" spans="1:31" ht="6.95" customHeight="1">
      <c r="A19" s="22"/>
      <c r="B19" s="23"/>
      <c r="C19" s="22"/>
      <c r="D19" s="22"/>
      <c r="E19" s="22"/>
      <c r="F19" s="22"/>
      <c r="G19" s="22"/>
      <c r="H19" s="22"/>
      <c r="I19" s="108"/>
      <c r="J19" s="22"/>
      <c r="K19" s="22"/>
      <c r="L19" s="39"/>
      <c r="S19" s="22"/>
      <c r="T19" s="22"/>
      <c r="U19" s="22"/>
      <c r="V19" s="22"/>
      <c r="W19" s="22"/>
      <c r="X19" s="22"/>
      <c r="Y19" s="22"/>
      <c r="Z19" s="22"/>
      <c r="AA19" s="22"/>
      <c r="AB19" s="22"/>
      <c r="AC19" s="22"/>
      <c r="AD19" s="22"/>
      <c r="AE19" s="22"/>
    </row>
    <row r="20" spans="1:31" ht="12" customHeight="1">
      <c r="A20" s="22"/>
      <c r="B20" s="23"/>
      <c r="C20" s="22"/>
      <c r="D20" s="15" t="s">
        <v>29</v>
      </c>
      <c r="E20" s="22"/>
      <c r="F20" s="22"/>
      <c r="G20" s="22"/>
      <c r="H20" s="22"/>
      <c r="I20" s="109" t="s">
        <v>24</v>
      </c>
      <c r="J20" s="16"/>
      <c r="K20" s="22"/>
      <c r="L20" s="39"/>
      <c r="S20" s="22"/>
      <c r="T20" s="22"/>
      <c r="U20" s="22"/>
      <c r="V20" s="22"/>
      <c r="W20" s="22"/>
      <c r="X20" s="22"/>
      <c r="Y20" s="22"/>
      <c r="Z20" s="22"/>
      <c r="AA20" s="22"/>
      <c r="AB20" s="22"/>
      <c r="AC20" s="22"/>
      <c r="AD20" s="22"/>
      <c r="AE20" s="22"/>
    </row>
    <row r="21" spans="1:31" ht="18" customHeight="1">
      <c r="A21" s="22"/>
      <c r="B21" s="23"/>
      <c r="C21" s="22"/>
      <c r="D21" s="22"/>
      <c r="E21" s="16" t="s">
        <v>30</v>
      </c>
      <c r="F21" s="22"/>
      <c r="G21" s="22"/>
      <c r="H21" s="22"/>
      <c r="I21" s="109" t="s">
        <v>26</v>
      </c>
      <c r="J21" s="16"/>
      <c r="K21" s="22"/>
      <c r="L21" s="39"/>
      <c r="S21" s="22"/>
      <c r="T21" s="22"/>
      <c r="U21" s="22"/>
      <c r="V21" s="22"/>
      <c r="W21" s="22"/>
      <c r="X21" s="22"/>
      <c r="Y21" s="22"/>
      <c r="Z21" s="22"/>
      <c r="AA21" s="22"/>
      <c r="AB21" s="22"/>
      <c r="AC21" s="22"/>
      <c r="AD21" s="22"/>
      <c r="AE21" s="22"/>
    </row>
    <row r="22" spans="1:31" ht="6.95" customHeight="1">
      <c r="A22" s="22"/>
      <c r="B22" s="23"/>
      <c r="C22" s="22"/>
      <c r="D22" s="22"/>
      <c r="E22" s="22"/>
      <c r="F22" s="22"/>
      <c r="G22" s="22"/>
      <c r="H22" s="22"/>
      <c r="I22" s="108"/>
      <c r="J22" s="22"/>
      <c r="K22" s="22"/>
      <c r="L22" s="39"/>
      <c r="S22" s="22"/>
      <c r="T22" s="22"/>
      <c r="U22" s="22"/>
      <c r="V22" s="22"/>
      <c r="W22" s="22"/>
      <c r="X22" s="22"/>
      <c r="Y22" s="22"/>
      <c r="Z22" s="22"/>
      <c r="AA22" s="22"/>
      <c r="AB22" s="22"/>
      <c r="AC22" s="22"/>
      <c r="AD22" s="22"/>
      <c r="AE22" s="22"/>
    </row>
    <row r="23" spans="1:31" ht="12" customHeight="1">
      <c r="A23" s="22"/>
      <c r="B23" s="23"/>
      <c r="C23" s="22"/>
      <c r="D23" s="15" t="s">
        <v>32</v>
      </c>
      <c r="E23" s="22"/>
      <c r="F23" s="22"/>
      <c r="G23" s="22"/>
      <c r="H23" s="22"/>
      <c r="I23" s="109" t="s">
        <v>24</v>
      </c>
      <c r="J23" s="16"/>
      <c r="K23" s="22"/>
      <c r="L23" s="39"/>
      <c r="S23" s="22"/>
      <c r="T23" s="22"/>
      <c r="U23" s="22"/>
      <c r="V23" s="22"/>
      <c r="W23" s="22"/>
      <c r="X23" s="22"/>
      <c r="Y23" s="22"/>
      <c r="Z23" s="22"/>
      <c r="AA23" s="22"/>
      <c r="AB23" s="22"/>
      <c r="AC23" s="22"/>
      <c r="AD23" s="22"/>
      <c r="AE23" s="22"/>
    </row>
    <row r="24" spans="1:31" ht="18" customHeight="1">
      <c r="A24" s="22"/>
      <c r="B24" s="23"/>
      <c r="C24" s="22"/>
      <c r="D24" s="22"/>
      <c r="E24" s="16" t="s">
        <v>33</v>
      </c>
      <c r="F24" s="22"/>
      <c r="G24" s="22"/>
      <c r="H24" s="22"/>
      <c r="I24" s="109" t="s">
        <v>26</v>
      </c>
      <c r="J24" s="16"/>
      <c r="K24" s="22"/>
      <c r="L24" s="39"/>
      <c r="S24" s="22"/>
      <c r="T24" s="22"/>
      <c r="U24" s="22"/>
      <c r="V24" s="22"/>
      <c r="W24" s="22"/>
      <c r="X24" s="22"/>
      <c r="Y24" s="22"/>
      <c r="Z24" s="22"/>
      <c r="AA24" s="22"/>
      <c r="AB24" s="22"/>
      <c r="AC24" s="22"/>
      <c r="AD24" s="22"/>
      <c r="AE24" s="22"/>
    </row>
    <row r="25" spans="1:31" ht="6.95" customHeight="1">
      <c r="A25" s="22"/>
      <c r="B25" s="23"/>
      <c r="C25" s="22"/>
      <c r="D25" s="22"/>
      <c r="E25" s="22"/>
      <c r="F25" s="22"/>
      <c r="G25" s="22"/>
      <c r="H25" s="22"/>
      <c r="I25" s="108"/>
      <c r="J25" s="22"/>
      <c r="K25" s="22"/>
      <c r="L25" s="39"/>
      <c r="S25" s="22"/>
      <c r="T25" s="22"/>
      <c r="U25" s="22"/>
      <c r="V25" s="22"/>
      <c r="W25" s="22"/>
      <c r="X25" s="22"/>
      <c r="Y25" s="22"/>
      <c r="Z25" s="22"/>
      <c r="AA25" s="22"/>
      <c r="AB25" s="22"/>
      <c r="AC25" s="22"/>
      <c r="AD25" s="22"/>
      <c r="AE25" s="22"/>
    </row>
    <row r="26" spans="1:31" ht="12" customHeight="1">
      <c r="A26" s="22"/>
      <c r="B26" s="23"/>
      <c r="C26" s="22"/>
      <c r="D26" s="15" t="s">
        <v>34</v>
      </c>
      <c r="E26" s="22"/>
      <c r="F26" s="22"/>
      <c r="G26" s="22"/>
      <c r="H26" s="22"/>
      <c r="I26" s="108"/>
      <c r="J26" s="22"/>
      <c r="K26" s="22"/>
      <c r="L26" s="39"/>
      <c r="S26" s="22"/>
      <c r="T26" s="22"/>
      <c r="U26" s="22"/>
      <c r="V26" s="22"/>
      <c r="W26" s="22"/>
      <c r="X26" s="22"/>
      <c r="Y26" s="22"/>
      <c r="Z26" s="22"/>
      <c r="AA26" s="22"/>
      <c r="AB26" s="22"/>
      <c r="AC26" s="22"/>
      <c r="AD26" s="22"/>
      <c r="AE26" s="22"/>
    </row>
    <row r="27" spans="1:31" s="116" customFormat="1" ht="16.5" customHeight="1">
      <c r="A27" s="112"/>
      <c r="B27" s="113"/>
      <c r="C27" s="112"/>
      <c r="D27" s="112"/>
      <c r="E27" s="20"/>
      <c r="F27" s="20"/>
      <c r="G27" s="20"/>
      <c r="H27" s="20"/>
      <c r="I27" s="114"/>
      <c r="J27" s="112"/>
      <c r="K27" s="112"/>
      <c r="L27" s="115"/>
      <c r="S27" s="112"/>
      <c r="T27" s="112"/>
      <c r="U27" s="112"/>
      <c r="V27" s="112"/>
      <c r="W27" s="112"/>
      <c r="X27" s="112"/>
      <c r="Y27" s="112"/>
      <c r="Z27" s="112"/>
      <c r="AA27" s="112"/>
      <c r="AB27" s="112"/>
      <c r="AC27" s="112"/>
      <c r="AD27" s="112"/>
      <c r="AE27" s="112"/>
    </row>
    <row r="28" spans="1:31" s="27" customFormat="1" ht="6.95" customHeight="1">
      <c r="A28" s="22"/>
      <c r="B28" s="23"/>
      <c r="C28" s="22"/>
      <c r="D28" s="22"/>
      <c r="E28" s="22"/>
      <c r="F28" s="22"/>
      <c r="G28" s="22"/>
      <c r="H28" s="22"/>
      <c r="I28" s="108"/>
      <c r="J28" s="22"/>
      <c r="K28" s="22"/>
      <c r="L28" s="39"/>
      <c r="S28" s="22"/>
      <c r="T28" s="22"/>
      <c r="U28" s="22"/>
      <c r="V28" s="22"/>
      <c r="W28" s="22"/>
      <c r="X28" s="22"/>
      <c r="Y28" s="22"/>
      <c r="Z28" s="22"/>
      <c r="AA28" s="22"/>
      <c r="AB28" s="22"/>
      <c r="AC28" s="22"/>
      <c r="AD28" s="22"/>
      <c r="AE28" s="22"/>
    </row>
    <row r="29" spans="1:31" ht="6.95" customHeight="1">
      <c r="A29" s="22"/>
      <c r="B29" s="23"/>
      <c r="C29" s="22"/>
      <c r="D29" s="72"/>
      <c r="E29" s="72"/>
      <c r="F29" s="72"/>
      <c r="G29" s="72"/>
      <c r="H29" s="72"/>
      <c r="I29" s="117"/>
      <c r="J29" s="72"/>
      <c r="K29" s="72"/>
      <c r="L29" s="39"/>
      <c r="S29" s="22"/>
      <c r="T29" s="22"/>
      <c r="U29" s="22"/>
      <c r="V29" s="22"/>
      <c r="W29" s="22"/>
      <c r="X29" s="22"/>
      <c r="Y29" s="22"/>
      <c r="Z29" s="22"/>
      <c r="AA29" s="22"/>
      <c r="AB29" s="22"/>
      <c r="AC29" s="22"/>
      <c r="AD29" s="22"/>
      <c r="AE29" s="22"/>
    </row>
    <row r="30" spans="1:31" ht="25.5" customHeight="1">
      <c r="A30" s="22"/>
      <c r="B30" s="23"/>
      <c r="C30" s="22"/>
      <c r="D30" s="118" t="s">
        <v>35</v>
      </c>
      <c r="E30" s="22"/>
      <c r="F30" s="22"/>
      <c r="G30" s="22"/>
      <c r="H30" s="22"/>
      <c r="I30" s="108"/>
      <c r="J30" s="119">
        <f>ROUND(J121,2)</f>
        <v>0</v>
      </c>
      <c r="K30" s="22"/>
      <c r="L30" s="39"/>
      <c r="S30" s="22"/>
      <c r="T30" s="22"/>
      <c r="U30" s="22"/>
      <c r="V30" s="22"/>
      <c r="W30" s="22"/>
      <c r="X30" s="22"/>
      <c r="Y30" s="22"/>
      <c r="Z30" s="22"/>
      <c r="AA30" s="22"/>
      <c r="AB30" s="22"/>
      <c r="AC30" s="22"/>
      <c r="AD30" s="22"/>
      <c r="AE30" s="22"/>
    </row>
    <row r="31" spans="1:31" ht="6.95" customHeight="1">
      <c r="A31" s="22"/>
      <c r="B31" s="23"/>
      <c r="C31" s="22"/>
      <c r="D31" s="72"/>
      <c r="E31" s="72"/>
      <c r="F31" s="72"/>
      <c r="G31" s="72"/>
      <c r="H31" s="72"/>
      <c r="I31" s="117"/>
      <c r="J31" s="72"/>
      <c r="K31" s="72"/>
      <c r="L31" s="39"/>
      <c r="S31" s="22"/>
      <c r="T31" s="22"/>
      <c r="U31" s="22"/>
      <c r="V31" s="22"/>
      <c r="W31" s="22"/>
      <c r="X31" s="22"/>
      <c r="Y31" s="22"/>
      <c r="Z31" s="22"/>
      <c r="AA31" s="22"/>
      <c r="AB31" s="22"/>
      <c r="AC31" s="22"/>
      <c r="AD31" s="22"/>
      <c r="AE31" s="22"/>
    </row>
    <row r="32" spans="1:31" ht="14.4" customHeight="1">
      <c r="A32" s="22"/>
      <c r="B32" s="23"/>
      <c r="C32" s="22"/>
      <c r="D32" s="22"/>
      <c r="E32" s="22"/>
      <c r="F32" s="120" t="s">
        <v>37</v>
      </c>
      <c r="G32" s="22"/>
      <c r="H32" s="22"/>
      <c r="I32" s="121" t="s">
        <v>36</v>
      </c>
      <c r="J32" s="120" t="s">
        <v>38</v>
      </c>
      <c r="K32" s="22"/>
      <c r="L32" s="39"/>
      <c r="S32" s="22"/>
      <c r="T32" s="22"/>
      <c r="U32" s="22"/>
      <c r="V32" s="22"/>
      <c r="W32" s="22"/>
      <c r="X32" s="22"/>
      <c r="Y32" s="22"/>
      <c r="Z32" s="22"/>
      <c r="AA32" s="22"/>
      <c r="AB32" s="22"/>
      <c r="AC32" s="22"/>
      <c r="AD32" s="22"/>
      <c r="AE32" s="22"/>
    </row>
    <row r="33" spans="1:31" ht="14.4" customHeight="1">
      <c r="A33" s="22"/>
      <c r="B33" s="23"/>
      <c r="C33" s="22"/>
      <c r="D33" s="122" t="s">
        <v>39</v>
      </c>
      <c r="E33" s="15" t="s">
        <v>40</v>
      </c>
      <c r="F33" s="123">
        <f>ROUND((SUM(BE121:BE257)),2)</f>
        <v>0</v>
      </c>
      <c r="G33" s="22"/>
      <c r="H33" s="22"/>
      <c r="I33" s="124">
        <v>0.21</v>
      </c>
      <c r="J33" s="123">
        <f>ROUND(((SUM(BE121:BE257))*I33),2)</f>
        <v>0</v>
      </c>
      <c r="K33" s="22"/>
      <c r="L33" s="39"/>
      <c r="S33" s="22"/>
      <c r="T33" s="22"/>
      <c r="U33" s="22"/>
      <c r="V33" s="22"/>
      <c r="W33" s="22"/>
      <c r="X33" s="22"/>
      <c r="Y33" s="22"/>
      <c r="Z33" s="22"/>
      <c r="AA33" s="22"/>
      <c r="AB33" s="22"/>
      <c r="AC33" s="22"/>
      <c r="AD33" s="22"/>
      <c r="AE33" s="22"/>
    </row>
    <row r="34" spans="1:31" ht="14.4" customHeight="1">
      <c r="A34" s="22"/>
      <c r="B34" s="23"/>
      <c r="C34" s="22"/>
      <c r="D34" s="22"/>
      <c r="E34" s="15" t="s">
        <v>41</v>
      </c>
      <c r="F34" s="123">
        <f>ROUND((SUM(BF121:BF257)),2)</f>
        <v>0</v>
      </c>
      <c r="G34" s="22"/>
      <c r="H34" s="22"/>
      <c r="I34" s="124">
        <v>0.15</v>
      </c>
      <c r="J34" s="123">
        <f>ROUND(((SUM(BF121:BF257))*I34),2)</f>
        <v>0</v>
      </c>
      <c r="K34" s="22"/>
      <c r="L34" s="39"/>
      <c r="S34" s="22"/>
      <c r="T34" s="22"/>
      <c r="U34" s="22"/>
      <c r="V34" s="22"/>
      <c r="W34" s="22"/>
      <c r="X34" s="22"/>
      <c r="Y34" s="22"/>
      <c r="Z34" s="22"/>
      <c r="AA34" s="22"/>
      <c r="AB34" s="22"/>
      <c r="AC34" s="22"/>
      <c r="AD34" s="22"/>
      <c r="AE34" s="22"/>
    </row>
    <row r="35" spans="1:31" ht="14.4" customHeight="1" hidden="1">
      <c r="A35" s="22"/>
      <c r="B35" s="23"/>
      <c r="C35" s="22"/>
      <c r="D35" s="22"/>
      <c r="E35" s="15" t="s">
        <v>42</v>
      </c>
      <c r="F35" s="123">
        <f>ROUND((SUM(BG121:BG257)),2)</f>
        <v>0</v>
      </c>
      <c r="G35" s="22"/>
      <c r="H35" s="22"/>
      <c r="I35" s="124">
        <v>0.21</v>
      </c>
      <c r="J35" s="123">
        <f>0</f>
        <v>0</v>
      </c>
      <c r="K35" s="22"/>
      <c r="L35" s="39"/>
      <c r="S35" s="22"/>
      <c r="T35" s="22"/>
      <c r="U35" s="22"/>
      <c r="V35" s="22"/>
      <c r="W35" s="22"/>
      <c r="X35" s="22"/>
      <c r="Y35" s="22"/>
      <c r="Z35" s="22"/>
      <c r="AA35" s="22"/>
      <c r="AB35" s="22"/>
      <c r="AC35" s="22"/>
      <c r="AD35" s="22"/>
      <c r="AE35" s="22"/>
    </row>
    <row r="36" spans="1:31" ht="14.4" customHeight="1" hidden="1">
      <c r="A36" s="22"/>
      <c r="B36" s="23"/>
      <c r="C36" s="22"/>
      <c r="D36" s="22"/>
      <c r="E36" s="15" t="s">
        <v>43</v>
      </c>
      <c r="F36" s="123">
        <f>ROUND((SUM(BH121:BH257)),2)</f>
        <v>0</v>
      </c>
      <c r="G36" s="22"/>
      <c r="H36" s="22"/>
      <c r="I36" s="124">
        <v>0.15</v>
      </c>
      <c r="J36" s="123">
        <f>0</f>
        <v>0</v>
      </c>
      <c r="K36" s="22"/>
      <c r="L36" s="39"/>
      <c r="S36" s="22"/>
      <c r="T36" s="22"/>
      <c r="U36" s="22"/>
      <c r="V36" s="22"/>
      <c r="W36" s="22"/>
      <c r="X36" s="22"/>
      <c r="Y36" s="22"/>
      <c r="Z36" s="22"/>
      <c r="AA36" s="22"/>
      <c r="AB36" s="22"/>
      <c r="AC36" s="22"/>
      <c r="AD36" s="22"/>
      <c r="AE36" s="22"/>
    </row>
    <row r="37" spans="1:31" ht="14.4" customHeight="1" hidden="1">
      <c r="A37" s="22"/>
      <c r="B37" s="23"/>
      <c r="C37" s="22"/>
      <c r="D37" s="22"/>
      <c r="E37" s="15" t="s">
        <v>44</v>
      </c>
      <c r="F37" s="123">
        <f>ROUND((SUM(BI121:BI257)),2)</f>
        <v>0</v>
      </c>
      <c r="G37" s="22"/>
      <c r="H37" s="22"/>
      <c r="I37" s="124">
        <v>0</v>
      </c>
      <c r="J37" s="123">
        <f>0</f>
        <v>0</v>
      </c>
      <c r="K37" s="22"/>
      <c r="L37" s="39"/>
      <c r="S37" s="22"/>
      <c r="T37" s="22"/>
      <c r="U37" s="22"/>
      <c r="V37" s="22"/>
      <c r="W37" s="22"/>
      <c r="X37" s="22"/>
      <c r="Y37" s="22"/>
      <c r="Z37" s="22"/>
      <c r="AA37" s="22"/>
      <c r="AB37" s="22"/>
      <c r="AC37" s="22"/>
      <c r="AD37" s="22"/>
      <c r="AE37" s="22"/>
    </row>
    <row r="38" spans="1:31" ht="6.95" customHeight="1">
      <c r="A38" s="22"/>
      <c r="B38" s="23"/>
      <c r="C38" s="22"/>
      <c r="D38" s="22"/>
      <c r="E38" s="22"/>
      <c r="F38" s="22"/>
      <c r="G38" s="22"/>
      <c r="H38" s="22"/>
      <c r="I38" s="108"/>
      <c r="J38" s="22"/>
      <c r="K38" s="22"/>
      <c r="L38" s="39"/>
      <c r="S38" s="22"/>
      <c r="T38" s="22"/>
      <c r="U38" s="22"/>
      <c r="V38" s="22"/>
      <c r="W38" s="22"/>
      <c r="X38" s="22"/>
      <c r="Y38" s="22"/>
      <c r="Z38" s="22"/>
      <c r="AA38" s="22"/>
      <c r="AB38" s="22"/>
      <c r="AC38" s="22"/>
      <c r="AD38" s="22"/>
      <c r="AE38" s="22"/>
    </row>
    <row r="39" spans="1:31" ht="25.5" customHeight="1">
      <c r="A39" s="22"/>
      <c r="B39" s="23"/>
      <c r="C39" s="125"/>
      <c r="D39" s="126" t="s">
        <v>45</v>
      </c>
      <c r="E39" s="63"/>
      <c r="F39" s="63"/>
      <c r="G39" s="127" t="s">
        <v>46</v>
      </c>
      <c r="H39" s="128" t="s">
        <v>47</v>
      </c>
      <c r="I39" s="129"/>
      <c r="J39" s="130">
        <f>SUM(J30:J37)</f>
        <v>0</v>
      </c>
      <c r="K39" s="131"/>
      <c r="L39" s="39"/>
      <c r="S39" s="22"/>
      <c r="T39" s="22"/>
      <c r="U39" s="22"/>
      <c r="V39" s="22"/>
      <c r="W39" s="22"/>
      <c r="X39" s="22"/>
      <c r="Y39" s="22"/>
      <c r="Z39" s="22"/>
      <c r="AA39" s="22"/>
      <c r="AB39" s="22"/>
      <c r="AC39" s="22"/>
      <c r="AD39" s="22"/>
      <c r="AE39" s="22"/>
    </row>
    <row r="40" spans="1:31" ht="14.4" customHeight="1">
      <c r="A40" s="22"/>
      <c r="B40" s="23"/>
      <c r="C40" s="22"/>
      <c r="D40" s="22"/>
      <c r="E40" s="22"/>
      <c r="F40" s="22"/>
      <c r="G40" s="22"/>
      <c r="H40" s="22"/>
      <c r="I40" s="108"/>
      <c r="J40" s="22"/>
      <c r="K40" s="22"/>
      <c r="L40" s="39"/>
      <c r="S40" s="22"/>
      <c r="T40" s="22"/>
      <c r="U40" s="22"/>
      <c r="V40" s="22"/>
      <c r="W40" s="22"/>
      <c r="X40" s="22"/>
      <c r="Y40" s="22"/>
      <c r="Z40" s="22"/>
      <c r="AA40" s="22"/>
      <c r="AB40" s="22"/>
      <c r="AC40" s="22"/>
      <c r="AD40" s="22"/>
      <c r="AE40" s="22"/>
    </row>
    <row r="41" spans="2:12" ht="14.4" customHeight="1">
      <c r="B41" s="6"/>
      <c r="L41" s="6"/>
    </row>
    <row r="42" spans="2:12" ht="14.4" customHeight="1">
      <c r="B42" s="6"/>
      <c r="L42" s="6"/>
    </row>
    <row r="43" spans="2:12" ht="14.4" customHeight="1">
      <c r="B43" s="6"/>
      <c r="L43" s="6"/>
    </row>
    <row r="44" spans="2:12" ht="14.4" customHeight="1">
      <c r="B44" s="6"/>
      <c r="L44" s="6"/>
    </row>
    <row r="45" spans="2:12" ht="14.4" customHeight="1">
      <c r="B45" s="6"/>
      <c r="L45" s="6"/>
    </row>
    <row r="46" spans="2:12" ht="14.4" customHeight="1">
      <c r="B46" s="6"/>
      <c r="L46" s="6"/>
    </row>
    <row r="47" spans="2:12" ht="14.4" customHeight="1">
      <c r="B47" s="6"/>
      <c r="L47" s="6"/>
    </row>
    <row r="48" spans="2:12" ht="14.4" customHeight="1">
      <c r="B48" s="6"/>
      <c r="L48" s="6"/>
    </row>
    <row r="49" spans="2:12" ht="14.4" customHeight="1">
      <c r="B49" s="6"/>
      <c r="L49" s="6"/>
    </row>
    <row r="50" spans="2:12" s="27" customFormat="1" ht="14.4" customHeight="1">
      <c r="B50" s="39"/>
      <c r="D50" s="40" t="s">
        <v>48</v>
      </c>
      <c r="E50" s="41"/>
      <c r="F50" s="41"/>
      <c r="G50" s="40" t="s">
        <v>49</v>
      </c>
      <c r="H50" s="41"/>
      <c r="I50" s="132"/>
      <c r="J50" s="41"/>
      <c r="K50" s="41"/>
      <c r="L50" s="39"/>
    </row>
    <row r="51" spans="2:12" ht="12.8">
      <c r="B51" s="6"/>
      <c r="L51" s="6"/>
    </row>
    <row r="52" spans="2:12" ht="12.8">
      <c r="B52" s="6"/>
      <c r="L52" s="6"/>
    </row>
    <row r="53" spans="2:12" ht="12.8">
      <c r="B53" s="6"/>
      <c r="L53" s="6"/>
    </row>
    <row r="54" spans="2:12" ht="12.8">
      <c r="B54" s="6"/>
      <c r="L54" s="6"/>
    </row>
    <row r="55" spans="2:12" ht="12.8">
      <c r="B55" s="6"/>
      <c r="L55" s="6"/>
    </row>
    <row r="56" spans="2:12" ht="12.8">
      <c r="B56" s="6"/>
      <c r="L56" s="6"/>
    </row>
    <row r="57" spans="2:12" ht="12.8">
      <c r="B57" s="6"/>
      <c r="L57" s="6"/>
    </row>
    <row r="58" spans="2:12" ht="12.8">
      <c r="B58" s="6"/>
      <c r="L58" s="6"/>
    </row>
    <row r="59" spans="2:12" ht="12.8">
      <c r="B59" s="6"/>
      <c r="L59" s="6"/>
    </row>
    <row r="60" spans="2:12" ht="12.8">
      <c r="B60" s="6"/>
      <c r="L60" s="6"/>
    </row>
    <row r="61" spans="1:31" s="27" customFormat="1" ht="12.8">
      <c r="A61" s="22"/>
      <c r="B61" s="23"/>
      <c r="C61" s="22"/>
      <c r="D61" s="42" t="s">
        <v>50</v>
      </c>
      <c r="E61" s="25"/>
      <c r="F61" s="133" t="s">
        <v>51</v>
      </c>
      <c r="G61" s="42" t="s">
        <v>50</v>
      </c>
      <c r="H61" s="25"/>
      <c r="I61" s="134"/>
      <c r="J61" s="135" t="s">
        <v>51</v>
      </c>
      <c r="K61" s="25"/>
      <c r="L61" s="39"/>
      <c r="S61" s="22"/>
      <c r="T61" s="22"/>
      <c r="U61" s="22"/>
      <c r="V61" s="22"/>
      <c r="W61" s="22"/>
      <c r="X61" s="22"/>
      <c r="Y61" s="22"/>
      <c r="Z61" s="22"/>
      <c r="AA61" s="22"/>
      <c r="AB61" s="22"/>
      <c r="AC61" s="22"/>
      <c r="AD61" s="22"/>
      <c r="AE61" s="22"/>
    </row>
    <row r="62" spans="2:12" ht="12.8">
      <c r="B62" s="6"/>
      <c r="L62" s="6"/>
    </row>
    <row r="63" spans="2:12" ht="12.8">
      <c r="B63" s="6"/>
      <c r="L63" s="6"/>
    </row>
    <row r="64" spans="2:12" ht="12.8">
      <c r="B64" s="6"/>
      <c r="L64" s="6"/>
    </row>
    <row r="65" spans="1:31" s="27" customFormat="1" ht="12.8">
      <c r="A65" s="22"/>
      <c r="B65" s="23"/>
      <c r="C65" s="22"/>
      <c r="D65" s="40" t="s">
        <v>52</v>
      </c>
      <c r="E65" s="43"/>
      <c r="F65" s="43"/>
      <c r="G65" s="40" t="s">
        <v>53</v>
      </c>
      <c r="H65" s="43"/>
      <c r="I65" s="136"/>
      <c r="J65" s="43"/>
      <c r="K65" s="43"/>
      <c r="L65" s="39"/>
      <c r="S65" s="22"/>
      <c r="T65" s="22"/>
      <c r="U65" s="22"/>
      <c r="V65" s="22"/>
      <c r="W65" s="22"/>
      <c r="X65" s="22"/>
      <c r="Y65" s="22"/>
      <c r="Z65" s="22"/>
      <c r="AA65" s="22"/>
      <c r="AB65" s="22"/>
      <c r="AC65" s="22"/>
      <c r="AD65" s="22"/>
      <c r="AE65" s="22"/>
    </row>
    <row r="66" spans="2:12" ht="12.8">
      <c r="B66" s="6"/>
      <c r="L66" s="6"/>
    </row>
    <row r="67" spans="2:12" ht="12.8">
      <c r="B67" s="6"/>
      <c r="L67" s="6"/>
    </row>
    <row r="68" spans="2:12" ht="12.8">
      <c r="B68" s="6"/>
      <c r="L68" s="6"/>
    </row>
    <row r="69" spans="2:12" ht="12.8">
      <c r="B69" s="6"/>
      <c r="L69" s="6"/>
    </row>
    <row r="70" spans="2:12" ht="12.8">
      <c r="B70" s="6"/>
      <c r="L70" s="6"/>
    </row>
    <row r="71" spans="2:12" ht="12.8">
      <c r="B71" s="6"/>
      <c r="L71" s="6"/>
    </row>
    <row r="72" spans="2:12" ht="12.8">
      <c r="B72" s="6"/>
      <c r="L72" s="6"/>
    </row>
    <row r="73" spans="2:12" ht="12.8">
      <c r="B73" s="6"/>
      <c r="L73" s="6"/>
    </row>
    <row r="74" spans="2:12" ht="12.8">
      <c r="B74" s="6"/>
      <c r="L74" s="6"/>
    </row>
    <row r="75" spans="2:12" ht="12.8">
      <c r="B75" s="6"/>
      <c r="L75" s="6"/>
    </row>
    <row r="76" spans="1:31" s="27" customFormat="1" ht="12.8">
      <c r="A76" s="22"/>
      <c r="B76" s="23"/>
      <c r="C76" s="22"/>
      <c r="D76" s="42" t="s">
        <v>50</v>
      </c>
      <c r="E76" s="25"/>
      <c r="F76" s="133" t="s">
        <v>51</v>
      </c>
      <c r="G76" s="42" t="s">
        <v>50</v>
      </c>
      <c r="H76" s="25"/>
      <c r="I76" s="134"/>
      <c r="J76" s="135" t="s">
        <v>51</v>
      </c>
      <c r="K76" s="25"/>
      <c r="L76" s="39"/>
      <c r="S76" s="22"/>
      <c r="T76" s="22"/>
      <c r="U76" s="22"/>
      <c r="V76" s="22"/>
      <c r="W76" s="22"/>
      <c r="X76" s="22"/>
      <c r="Y76" s="22"/>
      <c r="Z76" s="22"/>
      <c r="AA76" s="22"/>
      <c r="AB76" s="22"/>
      <c r="AC76" s="22"/>
      <c r="AD76" s="22"/>
      <c r="AE76" s="22"/>
    </row>
    <row r="77" spans="1:31" ht="14.4" customHeight="1">
      <c r="A77" s="22"/>
      <c r="B77" s="44"/>
      <c r="C77" s="45"/>
      <c r="D77" s="45"/>
      <c r="E77" s="45"/>
      <c r="F77" s="45"/>
      <c r="G77" s="45"/>
      <c r="H77" s="45"/>
      <c r="I77" s="137"/>
      <c r="J77" s="45"/>
      <c r="K77" s="45"/>
      <c r="L77" s="39"/>
      <c r="S77" s="22"/>
      <c r="T77" s="22"/>
      <c r="U77" s="22"/>
      <c r="V77" s="22"/>
      <c r="W77" s="22"/>
      <c r="X77" s="22"/>
      <c r="Y77" s="22"/>
      <c r="Z77" s="22"/>
      <c r="AA77" s="22"/>
      <c r="AB77" s="22"/>
      <c r="AC77" s="22"/>
      <c r="AD77" s="22"/>
      <c r="AE77" s="22"/>
    </row>
    <row r="78" ht="12.8"/>
    <row r="81" spans="1:31" s="27" customFormat="1" ht="6.95" customHeight="1">
      <c r="A81" s="22"/>
      <c r="B81" s="46"/>
      <c r="C81" s="47"/>
      <c r="D81" s="47"/>
      <c r="E81" s="47"/>
      <c r="F81" s="47"/>
      <c r="G81" s="47"/>
      <c r="H81" s="47"/>
      <c r="I81" s="138"/>
      <c r="J81" s="47"/>
      <c r="K81" s="47"/>
      <c r="L81" s="39"/>
      <c r="S81" s="22"/>
      <c r="T81" s="22"/>
      <c r="U81" s="22"/>
      <c r="V81" s="22"/>
      <c r="W81" s="22"/>
      <c r="X81" s="22"/>
      <c r="Y81" s="22"/>
      <c r="Z81" s="22"/>
      <c r="AA81" s="22"/>
      <c r="AB81" s="22"/>
      <c r="AC81" s="22"/>
      <c r="AD81" s="22"/>
      <c r="AE81" s="22"/>
    </row>
    <row r="82" spans="1:31" ht="24.95" customHeight="1">
      <c r="A82" s="22"/>
      <c r="B82" s="23"/>
      <c r="C82" s="7" t="s">
        <v>104</v>
      </c>
      <c r="D82" s="22"/>
      <c r="E82" s="22"/>
      <c r="F82" s="22"/>
      <c r="G82" s="22"/>
      <c r="H82" s="22"/>
      <c r="I82" s="108"/>
      <c r="J82" s="22"/>
      <c r="K82" s="22"/>
      <c r="L82" s="39"/>
      <c r="S82" s="22"/>
      <c r="T82" s="22"/>
      <c r="U82" s="22"/>
      <c r="V82" s="22"/>
      <c r="W82" s="22"/>
      <c r="X82" s="22"/>
      <c r="Y82" s="22"/>
      <c r="Z82" s="22"/>
      <c r="AA82" s="22"/>
      <c r="AB82" s="22"/>
      <c r="AC82" s="22"/>
      <c r="AD82" s="22"/>
      <c r="AE82" s="22"/>
    </row>
    <row r="83" spans="1:31" ht="6.95" customHeight="1">
      <c r="A83" s="22"/>
      <c r="B83" s="23"/>
      <c r="C83" s="22"/>
      <c r="D83" s="22"/>
      <c r="E83" s="22"/>
      <c r="F83" s="22"/>
      <c r="G83" s="22"/>
      <c r="H83" s="22"/>
      <c r="I83" s="108"/>
      <c r="J83" s="22"/>
      <c r="K83" s="22"/>
      <c r="L83" s="39"/>
      <c r="S83" s="22"/>
      <c r="T83" s="22"/>
      <c r="U83" s="22"/>
      <c r="V83" s="22"/>
      <c r="W83" s="22"/>
      <c r="X83" s="22"/>
      <c r="Y83" s="22"/>
      <c r="Z83" s="22"/>
      <c r="AA83" s="22"/>
      <c r="AB83" s="22"/>
      <c r="AC83" s="22"/>
      <c r="AD83" s="22"/>
      <c r="AE83" s="22"/>
    </row>
    <row r="84" spans="1:31" ht="12" customHeight="1">
      <c r="A84" s="22"/>
      <c r="B84" s="23"/>
      <c r="C84" s="15" t="s">
        <v>15</v>
      </c>
      <c r="D84" s="22"/>
      <c r="E84" s="22"/>
      <c r="F84" s="22"/>
      <c r="G84" s="22"/>
      <c r="H84" s="22"/>
      <c r="I84" s="108"/>
      <c r="J84" s="22"/>
      <c r="K84" s="22"/>
      <c r="L84" s="39"/>
      <c r="S84" s="22"/>
      <c r="T84" s="22"/>
      <c r="U84" s="22"/>
      <c r="V84" s="22"/>
      <c r="W84" s="22"/>
      <c r="X84" s="22"/>
      <c r="Y84" s="22"/>
      <c r="Z84" s="22"/>
      <c r="AA84" s="22"/>
      <c r="AB84" s="22"/>
      <c r="AC84" s="22"/>
      <c r="AD84" s="22"/>
      <c r="AE84" s="22"/>
    </row>
    <row r="85" spans="1:31" ht="25.5" customHeight="1">
      <c r="A85" s="22"/>
      <c r="B85" s="23"/>
      <c r="C85" s="22"/>
      <c r="D85" s="22"/>
      <c r="E85" s="107" t="str">
        <f>E7</f>
        <v>PD - Technická a dopravní  infrastruktura pro 36 RD Ježník III - nádrž B</v>
      </c>
      <c r="F85" s="107"/>
      <c r="G85" s="107"/>
      <c r="H85" s="107"/>
      <c r="I85" s="108"/>
      <c r="J85" s="22"/>
      <c r="K85" s="22"/>
      <c r="L85" s="39"/>
      <c r="S85" s="22"/>
      <c r="T85" s="22"/>
      <c r="U85" s="22"/>
      <c r="V85" s="22"/>
      <c r="W85" s="22"/>
      <c r="X85" s="22"/>
      <c r="Y85" s="22"/>
      <c r="Z85" s="22"/>
      <c r="AA85" s="22"/>
      <c r="AB85" s="22"/>
      <c r="AC85" s="22"/>
      <c r="AD85" s="22"/>
      <c r="AE85" s="22"/>
    </row>
    <row r="86" spans="1:31" ht="12" customHeight="1">
      <c r="A86" s="22"/>
      <c r="B86" s="23"/>
      <c r="C86" s="15" t="s">
        <v>102</v>
      </c>
      <c r="D86" s="22"/>
      <c r="E86" s="22"/>
      <c r="F86" s="22"/>
      <c r="G86" s="22"/>
      <c r="H86" s="22"/>
      <c r="I86" s="108"/>
      <c r="J86" s="22"/>
      <c r="K86" s="22"/>
      <c r="L86" s="39"/>
      <c r="S86" s="22"/>
      <c r="T86" s="22"/>
      <c r="U86" s="22"/>
      <c r="V86" s="22"/>
      <c r="W86" s="22"/>
      <c r="X86" s="22"/>
      <c r="Y86" s="22"/>
      <c r="Z86" s="22"/>
      <c r="AA86" s="22"/>
      <c r="AB86" s="22"/>
      <c r="AC86" s="22"/>
      <c r="AD86" s="22"/>
      <c r="AE86" s="22"/>
    </row>
    <row r="87" spans="1:31" ht="16.5" customHeight="1">
      <c r="A87" s="22"/>
      <c r="B87" s="23"/>
      <c r="C87" s="22"/>
      <c r="D87" s="22"/>
      <c r="E87" s="53" t="str">
        <f>E9</f>
        <v>045972_03 - 03_Oprava hráze</v>
      </c>
      <c r="F87" s="53"/>
      <c r="G87" s="53"/>
      <c r="H87" s="53"/>
      <c r="I87" s="108"/>
      <c r="J87" s="22"/>
      <c r="K87" s="22"/>
      <c r="L87" s="39"/>
      <c r="S87" s="22"/>
      <c r="T87" s="22"/>
      <c r="U87" s="22"/>
      <c r="V87" s="22"/>
      <c r="W87" s="22"/>
      <c r="X87" s="22"/>
      <c r="Y87" s="22"/>
      <c r="Z87" s="22"/>
      <c r="AA87" s="22"/>
      <c r="AB87" s="22"/>
      <c r="AC87" s="22"/>
      <c r="AD87" s="22"/>
      <c r="AE87" s="22"/>
    </row>
    <row r="88" spans="1:31" ht="6.95" customHeight="1">
      <c r="A88" s="22"/>
      <c r="B88" s="23"/>
      <c r="C88" s="22"/>
      <c r="D88" s="22"/>
      <c r="E88" s="22"/>
      <c r="F88" s="22"/>
      <c r="G88" s="22"/>
      <c r="H88" s="22"/>
      <c r="I88" s="108"/>
      <c r="J88" s="22"/>
      <c r="K88" s="22"/>
      <c r="L88" s="39"/>
      <c r="S88" s="22"/>
      <c r="T88" s="22"/>
      <c r="U88" s="22"/>
      <c r="V88" s="22"/>
      <c r="W88" s="22"/>
      <c r="X88" s="22"/>
      <c r="Y88" s="22"/>
      <c r="Z88" s="22"/>
      <c r="AA88" s="22"/>
      <c r="AB88" s="22"/>
      <c r="AC88" s="22"/>
      <c r="AD88" s="22"/>
      <c r="AE88" s="22"/>
    </row>
    <row r="89" spans="1:31" ht="12" customHeight="1">
      <c r="A89" s="22"/>
      <c r="B89" s="23"/>
      <c r="C89" s="15" t="s">
        <v>19</v>
      </c>
      <c r="D89" s="22"/>
      <c r="E89" s="22"/>
      <c r="F89" s="16" t="str">
        <f>F12</f>
        <v>Krnov</v>
      </c>
      <c r="G89" s="22"/>
      <c r="H89" s="22"/>
      <c r="I89" s="109" t="s">
        <v>21</v>
      </c>
      <c r="J89" s="110" t="str">
        <f>IF(J12="","",J12)</f>
        <v>24. 4. 2020</v>
      </c>
      <c r="K89" s="22"/>
      <c r="L89" s="39"/>
      <c r="S89" s="22"/>
      <c r="T89" s="22"/>
      <c r="U89" s="22"/>
      <c r="V89" s="22"/>
      <c r="W89" s="22"/>
      <c r="X89" s="22"/>
      <c r="Y89" s="22"/>
      <c r="Z89" s="22"/>
      <c r="AA89" s="22"/>
      <c r="AB89" s="22"/>
      <c r="AC89" s="22"/>
      <c r="AD89" s="22"/>
      <c r="AE89" s="22"/>
    </row>
    <row r="90" spans="1:31" ht="6.95" customHeight="1">
      <c r="A90" s="22"/>
      <c r="B90" s="23"/>
      <c r="C90" s="22"/>
      <c r="D90" s="22"/>
      <c r="E90" s="22"/>
      <c r="F90" s="22"/>
      <c r="G90" s="22"/>
      <c r="H90" s="22"/>
      <c r="I90" s="108"/>
      <c r="J90" s="22"/>
      <c r="K90" s="22"/>
      <c r="L90" s="39"/>
      <c r="S90" s="22"/>
      <c r="T90" s="22"/>
      <c r="U90" s="22"/>
      <c r="V90" s="22"/>
      <c r="W90" s="22"/>
      <c r="X90" s="22"/>
      <c r="Y90" s="22"/>
      <c r="Z90" s="22"/>
      <c r="AA90" s="22"/>
      <c r="AB90" s="22"/>
      <c r="AC90" s="22"/>
      <c r="AD90" s="22"/>
      <c r="AE90" s="22"/>
    </row>
    <row r="91" spans="1:31" ht="27.9" customHeight="1">
      <c r="A91" s="22"/>
      <c r="B91" s="23"/>
      <c r="C91" s="15" t="s">
        <v>23</v>
      </c>
      <c r="D91" s="22"/>
      <c r="E91" s="22"/>
      <c r="F91" s="16" t="str">
        <f>E15</f>
        <v>Město Krnov</v>
      </c>
      <c r="G91" s="22"/>
      <c r="H91" s="22"/>
      <c r="I91" s="109" t="s">
        <v>29</v>
      </c>
      <c r="J91" s="139" t="str">
        <f>E21</f>
        <v>Lesprojekt Krnov, s.r.o.</v>
      </c>
      <c r="K91" s="22"/>
      <c r="L91" s="39"/>
      <c r="S91" s="22"/>
      <c r="T91" s="22"/>
      <c r="U91" s="22"/>
      <c r="V91" s="22"/>
      <c r="W91" s="22"/>
      <c r="X91" s="22"/>
      <c r="Y91" s="22"/>
      <c r="Z91" s="22"/>
      <c r="AA91" s="22"/>
      <c r="AB91" s="22"/>
      <c r="AC91" s="22"/>
      <c r="AD91" s="22"/>
      <c r="AE91" s="22"/>
    </row>
    <row r="92" spans="1:31" ht="27.9" customHeight="1">
      <c r="A92" s="22"/>
      <c r="B92" s="23"/>
      <c r="C92" s="15" t="s">
        <v>27</v>
      </c>
      <c r="D92" s="22"/>
      <c r="E92" s="22"/>
      <c r="F92" s="16" t="str">
        <f>IF(E18="","",E18)</f>
        <v>Vyplň údaj</v>
      </c>
      <c r="G92" s="22"/>
      <c r="H92" s="22"/>
      <c r="I92" s="109" t="s">
        <v>32</v>
      </c>
      <c r="J92" s="139" t="str">
        <f>E24</f>
        <v>Ing. Vlasta Horáková</v>
      </c>
      <c r="K92" s="22"/>
      <c r="L92" s="39"/>
      <c r="S92" s="22"/>
      <c r="T92" s="22"/>
      <c r="U92" s="22"/>
      <c r="V92" s="22"/>
      <c r="W92" s="22"/>
      <c r="X92" s="22"/>
      <c r="Y92" s="22"/>
      <c r="Z92" s="22"/>
      <c r="AA92" s="22"/>
      <c r="AB92" s="22"/>
      <c r="AC92" s="22"/>
      <c r="AD92" s="22"/>
      <c r="AE92" s="22"/>
    </row>
    <row r="93" spans="1:31" ht="10.3" customHeight="1">
      <c r="A93" s="22"/>
      <c r="B93" s="23"/>
      <c r="C93" s="22"/>
      <c r="D93" s="22"/>
      <c r="E93" s="22"/>
      <c r="F93" s="22"/>
      <c r="G93" s="22"/>
      <c r="H93" s="22"/>
      <c r="I93" s="108"/>
      <c r="J93" s="22"/>
      <c r="K93" s="22"/>
      <c r="L93" s="39"/>
      <c r="S93" s="22"/>
      <c r="T93" s="22"/>
      <c r="U93" s="22"/>
      <c r="V93" s="22"/>
      <c r="W93" s="22"/>
      <c r="X93" s="22"/>
      <c r="Y93" s="22"/>
      <c r="Z93" s="22"/>
      <c r="AA93" s="22"/>
      <c r="AB93" s="22"/>
      <c r="AC93" s="22"/>
      <c r="AD93" s="22"/>
      <c r="AE93" s="22"/>
    </row>
    <row r="94" spans="1:31" ht="29.3" customHeight="1">
      <c r="A94" s="22"/>
      <c r="B94" s="23"/>
      <c r="C94" s="140" t="s">
        <v>105</v>
      </c>
      <c r="D94" s="125"/>
      <c r="E94" s="125"/>
      <c r="F94" s="125"/>
      <c r="G94" s="125"/>
      <c r="H94" s="125"/>
      <c r="I94" s="141"/>
      <c r="J94" s="142" t="s">
        <v>106</v>
      </c>
      <c r="K94" s="125"/>
      <c r="L94" s="39"/>
      <c r="S94" s="22"/>
      <c r="T94" s="22"/>
      <c r="U94" s="22"/>
      <c r="V94" s="22"/>
      <c r="W94" s="22"/>
      <c r="X94" s="22"/>
      <c r="Y94" s="22"/>
      <c r="Z94" s="22"/>
      <c r="AA94" s="22"/>
      <c r="AB94" s="22"/>
      <c r="AC94" s="22"/>
      <c r="AD94" s="22"/>
      <c r="AE94" s="22"/>
    </row>
    <row r="95" spans="1:31" ht="10.3" customHeight="1">
      <c r="A95" s="22"/>
      <c r="B95" s="23"/>
      <c r="C95" s="22"/>
      <c r="D95" s="22"/>
      <c r="E95" s="22"/>
      <c r="F95" s="22"/>
      <c r="G95" s="22"/>
      <c r="H95" s="22"/>
      <c r="I95" s="108"/>
      <c r="J95" s="22"/>
      <c r="K95" s="22"/>
      <c r="L95" s="39"/>
      <c r="S95" s="22"/>
      <c r="T95" s="22"/>
      <c r="U95" s="22"/>
      <c r="V95" s="22"/>
      <c r="W95" s="22"/>
      <c r="X95" s="22"/>
      <c r="Y95" s="22"/>
      <c r="Z95" s="22"/>
      <c r="AA95" s="22"/>
      <c r="AB95" s="22"/>
      <c r="AC95" s="22"/>
      <c r="AD95" s="22"/>
      <c r="AE95" s="22"/>
    </row>
    <row r="96" spans="1:47" ht="22.8" customHeight="1">
      <c r="A96" s="22"/>
      <c r="B96" s="23"/>
      <c r="C96" s="143" t="s">
        <v>107</v>
      </c>
      <c r="D96" s="22"/>
      <c r="E96" s="22"/>
      <c r="F96" s="22"/>
      <c r="G96" s="22"/>
      <c r="H96" s="22"/>
      <c r="I96" s="108"/>
      <c r="J96" s="119">
        <f>J121</f>
        <v>0</v>
      </c>
      <c r="K96" s="22"/>
      <c r="L96" s="39"/>
      <c r="S96" s="22"/>
      <c r="T96" s="22"/>
      <c r="U96" s="22"/>
      <c r="V96" s="22"/>
      <c r="W96" s="22"/>
      <c r="X96" s="22"/>
      <c r="Y96" s="22"/>
      <c r="Z96" s="22"/>
      <c r="AA96" s="22"/>
      <c r="AB96" s="22"/>
      <c r="AC96" s="22"/>
      <c r="AD96" s="22"/>
      <c r="AE96" s="22"/>
      <c r="AU96" s="3" t="s">
        <v>108</v>
      </c>
    </row>
    <row r="97" spans="2:12" s="144" customFormat="1" ht="24.95" customHeight="1">
      <c r="B97" s="145"/>
      <c r="D97" s="146" t="s">
        <v>109</v>
      </c>
      <c r="E97" s="147"/>
      <c r="F97" s="147"/>
      <c r="G97" s="147"/>
      <c r="H97" s="147"/>
      <c r="I97" s="148"/>
      <c r="J97" s="149">
        <f>J122</f>
        <v>0</v>
      </c>
      <c r="L97" s="145"/>
    </row>
    <row r="98" spans="2:12" s="150" customFormat="1" ht="19.95" customHeight="1">
      <c r="B98" s="151"/>
      <c r="D98" s="152" t="s">
        <v>110</v>
      </c>
      <c r="E98" s="153"/>
      <c r="F98" s="153"/>
      <c r="G98" s="153"/>
      <c r="H98" s="153"/>
      <c r="I98" s="154"/>
      <c r="J98" s="155">
        <f>J123</f>
        <v>0</v>
      </c>
      <c r="L98" s="151"/>
    </row>
    <row r="99" spans="2:12" s="150" customFormat="1" ht="19.95" customHeight="1">
      <c r="B99" s="151"/>
      <c r="D99" s="152" t="s">
        <v>269</v>
      </c>
      <c r="E99" s="153"/>
      <c r="F99" s="153"/>
      <c r="G99" s="153"/>
      <c r="H99" s="153"/>
      <c r="I99" s="154"/>
      <c r="J99" s="155">
        <f>J225</f>
        <v>0</v>
      </c>
      <c r="L99" s="151"/>
    </row>
    <row r="100" spans="2:12" s="150" customFormat="1" ht="19.95" customHeight="1">
      <c r="B100" s="151"/>
      <c r="D100" s="152" t="s">
        <v>270</v>
      </c>
      <c r="E100" s="153"/>
      <c r="F100" s="153"/>
      <c r="G100" s="153"/>
      <c r="H100" s="153"/>
      <c r="I100" s="154"/>
      <c r="J100" s="155">
        <f>J252</f>
        <v>0</v>
      </c>
      <c r="L100" s="151"/>
    </row>
    <row r="101" spans="2:12" s="150" customFormat="1" ht="19.95" customHeight="1">
      <c r="B101" s="151"/>
      <c r="D101" s="152" t="s">
        <v>271</v>
      </c>
      <c r="E101" s="153"/>
      <c r="F101" s="153"/>
      <c r="G101" s="153"/>
      <c r="H101" s="153"/>
      <c r="I101" s="154"/>
      <c r="J101" s="155">
        <f>J256</f>
        <v>0</v>
      </c>
      <c r="L101" s="151"/>
    </row>
    <row r="102" spans="1:31" s="27" customFormat="1" ht="21.85" customHeight="1">
      <c r="A102" s="22"/>
      <c r="B102" s="23"/>
      <c r="C102" s="22"/>
      <c r="D102" s="22"/>
      <c r="E102" s="22"/>
      <c r="F102" s="22"/>
      <c r="G102" s="22"/>
      <c r="H102" s="22"/>
      <c r="I102" s="108"/>
      <c r="J102" s="22"/>
      <c r="K102" s="22"/>
      <c r="L102" s="39"/>
      <c r="S102" s="22"/>
      <c r="T102" s="22"/>
      <c r="U102" s="22"/>
      <c r="V102" s="22"/>
      <c r="W102" s="22"/>
      <c r="X102" s="22"/>
      <c r="Y102" s="22"/>
      <c r="Z102" s="22"/>
      <c r="AA102" s="22"/>
      <c r="AB102" s="22"/>
      <c r="AC102" s="22"/>
      <c r="AD102" s="22"/>
      <c r="AE102" s="22"/>
    </row>
    <row r="103" spans="1:31" ht="6.95" customHeight="1">
      <c r="A103" s="22"/>
      <c r="B103" s="44"/>
      <c r="C103" s="45"/>
      <c r="D103" s="45"/>
      <c r="E103" s="45"/>
      <c r="F103" s="45"/>
      <c r="G103" s="45"/>
      <c r="H103" s="45"/>
      <c r="I103" s="137"/>
      <c r="J103" s="45"/>
      <c r="K103" s="45"/>
      <c r="L103" s="39"/>
      <c r="S103" s="22"/>
      <c r="T103" s="22"/>
      <c r="U103" s="22"/>
      <c r="V103" s="22"/>
      <c r="W103" s="22"/>
      <c r="X103" s="22"/>
      <c r="Y103" s="22"/>
      <c r="Z103" s="22"/>
      <c r="AA103" s="22"/>
      <c r="AB103" s="22"/>
      <c r="AC103" s="22"/>
      <c r="AD103" s="22"/>
      <c r="AE103" s="22"/>
    </row>
    <row r="104" ht="12.8"/>
    <row r="107" spans="1:31" s="27" customFormat="1" ht="6.95" customHeight="1">
      <c r="A107" s="22"/>
      <c r="B107" s="46"/>
      <c r="C107" s="47"/>
      <c r="D107" s="47"/>
      <c r="E107" s="47"/>
      <c r="F107" s="47"/>
      <c r="G107" s="47"/>
      <c r="H107" s="47"/>
      <c r="I107" s="138"/>
      <c r="J107" s="47"/>
      <c r="K107" s="47"/>
      <c r="L107" s="39"/>
      <c r="S107" s="22"/>
      <c r="T107" s="22"/>
      <c r="U107" s="22"/>
      <c r="V107" s="22"/>
      <c r="W107" s="22"/>
      <c r="X107" s="22"/>
      <c r="Y107" s="22"/>
      <c r="Z107" s="22"/>
      <c r="AA107" s="22"/>
      <c r="AB107" s="22"/>
      <c r="AC107" s="22"/>
      <c r="AD107" s="22"/>
      <c r="AE107" s="22"/>
    </row>
    <row r="108" spans="1:31" ht="24.95" customHeight="1">
      <c r="A108" s="22"/>
      <c r="B108" s="23"/>
      <c r="C108" s="7" t="s">
        <v>111</v>
      </c>
      <c r="D108" s="22"/>
      <c r="E108" s="22"/>
      <c r="F108" s="22"/>
      <c r="G108" s="22"/>
      <c r="H108" s="22"/>
      <c r="I108" s="108"/>
      <c r="J108" s="22"/>
      <c r="K108" s="22"/>
      <c r="L108" s="39"/>
      <c r="S108" s="22"/>
      <c r="T108" s="22"/>
      <c r="U108" s="22"/>
      <c r="V108" s="22"/>
      <c r="W108" s="22"/>
      <c r="X108" s="22"/>
      <c r="Y108" s="22"/>
      <c r="Z108" s="22"/>
      <c r="AA108" s="22"/>
      <c r="AB108" s="22"/>
      <c r="AC108" s="22"/>
      <c r="AD108" s="22"/>
      <c r="AE108" s="22"/>
    </row>
    <row r="109" spans="1:31" ht="6.95" customHeight="1">
      <c r="A109" s="22"/>
      <c r="B109" s="23"/>
      <c r="C109" s="22"/>
      <c r="D109" s="22"/>
      <c r="E109" s="22"/>
      <c r="F109" s="22"/>
      <c r="G109" s="22"/>
      <c r="H109" s="22"/>
      <c r="I109" s="108"/>
      <c r="J109" s="22"/>
      <c r="K109" s="22"/>
      <c r="L109" s="39"/>
      <c r="S109" s="22"/>
      <c r="T109" s="22"/>
      <c r="U109" s="22"/>
      <c r="V109" s="22"/>
      <c r="W109" s="22"/>
      <c r="X109" s="22"/>
      <c r="Y109" s="22"/>
      <c r="Z109" s="22"/>
      <c r="AA109" s="22"/>
      <c r="AB109" s="22"/>
      <c r="AC109" s="22"/>
      <c r="AD109" s="22"/>
      <c r="AE109" s="22"/>
    </row>
    <row r="110" spans="1:31" ht="12" customHeight="1">
      <c r="A110" s="22"/>
      <c r="B110" s="23"/>
      <c r="C110" s="15" t="s">
        <v>15</v>
      </c>
      <c r="D110" s="22"/>
      <c r="E110" s="22"/>
      <c r="F110" s="22"/>
      <c r="G110" s="22"/>
      <c r="H110" s="22"/>
      <c r="I110" s="108"/>
      <c r="J110" s="22"/>
      <c r="K110" s="22"/>
      <c r="L110" s="39"/>
      <c r="S110" s="22"/>
      <c r="T110" s="22"/>
      <c r="U110" s="22"/>
      <c r="V110" s="22"/>
      <c r="W110" s="22"/>
      <c r="X110" s="22"/>
      <c r="Y110" s="22"/>
      <c r="Z110" s="22"/>
      <c r="AA110" s="22"/>
      <c r="AB110" s="22"/>
      <c r="AC110" s="22"/>
      <c r="AD110" s="22"/>
      <c r="AE110" s="22"/>
    </row>
    <row r="111" spans="1:31" ht="25.5" customHeight="1">
      <c r="A111" s="22"/>
      <c r="B111" s="23"/>
      <c r="C111" s="22"/>
      <c r="D111" s="22"/>
      <c r="E111" s="107" t="str">
        <f>E7</f>
        <v>PD - Technická a dopravní  infrastruktura pro 36 RD Ježník III - nádrž B</v>
      </c>
      <c r="F111" s="107"/>
      <c r="G111" s="107"/>
      <c r="H111" s="107"/>
      <c r="I111" s="108"/>
      <c r="J111" s="22"/>
      <c r="K111" s="22"/>
      <c r="L111" s="39"/>
      <c r="S111" s="22"/>
      <c r="T111" s="22"/>
      <c r="U111" s="22"/>
      <c r="V111" s="22"/>
      <c r="W111" s="22"/>
      <c r="X111" s="22"/>
      <c r="Y111" s="22"/>
      <c r="Z111" s="22"/>
      <c r="AA111" s="22"/>
      <c r="AB111" s="22"/>
      <c r="AC111" s="22"/>
      <c r="AD111" s="22"/>
      <c r="AE111" s="22"/>
    </row>
    <row r="112" spans="1:31" ht="12" customHeight="1">
      <c r="A112" s="22"/>
      <c r="B112" s="23"/>
      <c r="C112" s="15" t="s">
        <v>102</v>
      </c>
      <c r="D112" s="22"/>
      <c r="E112" s="22"/>
      <c r="F112" s="22"/>
      <c r="G112" s="22"/>
      <c r="H112" s="22"/>
      <c r="I112" s="108"/>
      <c r="J112" s="22"/>
      <c r="K112" s="22"/>
      <c r="L112" s="39"/>
      <c r="S112" s="22"/>
      <c r="T112" s="22"/>
      <c r="U112" s="22"/>
      <c r="V112" s="22"/>
      <c r="W112" s="22"/>
      <c r="X112" s="22"/>
      <c r="Y112" s="22"/>
      <c r="Z112" s="22"/>
      <c r="AA112" s="22"/>
      <c r="AB112" s="22"/>
      <c r="AC112" s="22"/>
      <c r="AD112" s="22"/>
      <c r="AE112" s="22"/>
    </row>
    <row r="113" spans="1:31" ht="16.5" customHeight="1">
      <c r="A113" s="22"/>
      <c r="B113" s="23"/>
      <c r="C113" s="22"/>
      <c r="D113" s="22"/>
      <c r="E113" s="53" t="str">
        <f>E9</f>
        <v>045972_03 - 03_Oprava hráze</v>
      </c>
      <c r="F113" s="53"/>
      <c r="G113" s="53"/>
      <c r="H113" s="53"/>
      <c r="I113" s="108"/>
      <c r="J113" s="22"/>
      <c r="K113" s="22"/>
      <c r="L113" s="39"/>
      <c r="S113" s="22"/>
      <c r="T113" s="22"/>
      <c r="U113" s="22"/>
      <c r="V113" s="22"/>
      <c r="W113" s="22"/>
      <c r="X113" s="22"/>
      <c r="Y113" s="22"/>
      <c r="Z113" s="22"/>
      <c r="AA113" s="22"/>
      <c r="AB113" s="22"/>
      <c r="AC113" s="22"/>
      <c r="AD113" s="22"/>
      <c r="AE113" s="22"/>
    </row>
    <row r="114" spans="1:31" ht="6.95" customHeight="1">
      <c r="A114" s="22"/>
      <c r="B114" s="23"/>
      <c r="C114" s="22"/>
      <c r="D114" s="22"/>
      <c r="E114" s="22"/>
      <c r="F114" s="22"/>
      <c r="G114" s="22"/>
      <c r="H114" s="22"/>
      <c r="I114" s="108"/>
      <c r="J114" s="22"/>
      <c r="K114" s="22"/>
      <c r="L114" s="39"/>
      <c r="S114" s="22"/>
      <c r="T114" s="22"/>
      <c r="U114" s="22"/>
      <c r="V114" s="22"/>
      <c r="W114" s="22"/>
      <c r="X114" s="22"/>
      <c r="Y114" s="22"/>
      <c r="Z114" s="22"/>
      <c r="AA114" s="22"/>
      <c r="AB114" s="22"/>
      <c r="AC114" s="22"/>
      <c r="AD114" s="22"/>
      <c r="AE114" s="22"/>
    </row>
    <row r="115" spans="1:31" ht="12" customHeight="1">
      <c r="A115" s="22"/>
      <c r="B115" s="23"/>
      <c r="C115" s="15" t="s">
        <v>19</v>
      </c>
      <c r="D115" s="22"/>
      <c r="E115" s="22"/>
      <c r="F115" s="16" t="str">
        <f>F12</f>
        <v>Krnov</v>
      </c>
      <c r="G115" s="22"/>
      <c r="H115" s="22"/>
      <c r="I115" s="109" t="s">
        <v>21</v>
      </c>
      <c r="J115" s="110" t="str">
        <f>IF(J12="","",J12)</f>
        <v>24. 4. 2020</v>
      </c>
      <c r="K115" s="22"/>
      <c r="L115" s="39"/>
      <c r="S115" s="22"/>
      <c r="T115" s="22"/>
      <c r="U115" s="22"/>
      <c r="V115" s="22"/>
      <c r="W115" s="22"/>
      <c r="X115" s="22"/>
      <c r="Y115" s="22"/>
      <c r="Z115" s="22"/>
      <c r="AA115" s="22"/>
      <c r="AB115" s="22"/>
      <c r="AC115" s="22"/>
      <c r="AD115" s="22"/>
      <c r="AE115" s="22"/>
    </row>
    <row r="116" spans="1:31" ht="6.95" customHeight="1">
      <c r="A116" s="22"/>
      <c r="B116" s="23"/>
      <c r="C116" s="22"/>
      <c r="D116" s="22"/>
      <c r="E116" s="22"/>
      <c r="F116" s="22"/>
      <c r="G116" s="22"/>
      <c r="H116" s="22"/>
      <c r="I116" s="108"/>
      <c r="J116" s="22"/>
      <c r="K116" s="22"/>
      <c r="L116" s="39"/>
      <c r="S116" s="22"/>
      <c r="T116" s="22"/>
      <c r="U116" s="22"/>
      <c r="V116" s="22"/>
      <c r="W116" s="22"/>
      <c r="X116" s="22"/>
      <c r="Y116" s="22"/>
      <c r="Z116" s="22"/>
      <c r="AA116" s="22"/>
      <c r="AB116" s="22"/>
      <c r="AC116" s="22"/>
      <c r="AD116" s="22"/>
      <c r="AE116" s="22"/>
    </row>
    <row r="117" spans="1:31" ht="27.9" customHeight="1">
      <c r="A117" s="22"/>
      <c r="B117" s="23"/>
      <c r="C117" s="15" t="s">
        <v>23</v>
      </c>
      <c r="D117" s="22"/>
      <c r="E117" s="22"/>
      <c r="F117" s="16" t="str">
        <f>E15</f>
        <v>Město Krnov</v>
      </c>
      <c r="G117" s="22"/>
      <c r="H117" s="22"/>
      <c r="I117" s="109" t="s">
        <v>29</v>
      </c>
      <c r="J117" s="139" t="str">
        <f>E21</f>
        <v>Lesprojekt Krnov, s.r.o.</v>
      </c>
      <c r="K117" s="22"/>
      <c r="L117" s="39"/>
      <c r="S117" s="22"/>
      <c r="T117" s="22"/>
      <c r="U117" s="22"/>
      <c r="V117" s="22"/>
      <c r="W117" s="22"/>
      <c r="X117" s="22"/>
      <c r="Y117" s="22"/>
      <c r="Z117" s="22"/>
      <c r="AA117" s="22"/>
      <c r="AB117" s="22"/>
      <c r="AC117" s="22"/>
      <c r="AD117" s="22"/>
      <c r="AE117" s="22"/>
    </row>
    <row r="118" spans="1:31" ht="27.9" customHeight="1">
      <c r="A118" s="22"/>
      <c r="B118" s="23"/>
      <c r="C118" s="15" t="s">
        <v>27</v>
      </c>
      <c r="D118" s="22"/>
      <c r="E118" s="22"/>
      <c r="F118" s="16" t="str">
        <f>IF(E18="","",E18)</f>
        <v>Vyplň údaj</v>
      </c>
      <c r="G118" s="22"/>
      <c r="H118" s="22"/>
      <c r="I118" s="109" t="s">
        <v>32</v>
      </c>
      <c r="J118" s="139" t="str">
        <f>E24</f>
        <v>Ing. Vlasta Horáková</v>
      </c>
      <c r="K118" s="22"/>
      <c r="L118" s="39"/>
      <c r="S118" s="22"/>
      <c r="T118" s="22"/>
      <c r="U118" s="22"/>
      <c r="V118" s="22"/>
      <c r="W118" s="22"/>
      <c r="X118" s="22"/>
      <c r="Y118" s="22"/>
      <c r="Z118" s="22"/>
      <c r="AA118" s="22"/>
      <c r="AB118" s="22"/>
      <c r="AC118" s="22"/>
      <c r="AD118" s="22"/>
      <c r="AE118" s="22"/>
    </row>
    <row r="119" spans="1:31" ht="10.3" customHeight="1">
      <c r="A119" s="22"/>
      <c r="B119" s="23"/>
      <c r="C119" s="22"/>
      <c r="D119" s="22"/>
      <c r="E119" s="22"/>
      <c r="F119" s="22"/>
      <c r="G119" s="22"/>
      <c r="H119" s="22"/>
      <c r="I119" s="108"/>
      <c r="J119" s="22"/>
      <c r="K119" s="22"/>
      <c r="L119" s="39"/>
      <c r="S119" s="22"/>
      <c r="T119" s="22"/>
      <c r="U119" s="22"/>
      <c r="V119" s="22"/>
      <c r="W119" s="22"/>
      <c r="X119" s="22"/>
      <c r="Y119" s="22"/>
      <c r="Z119" s="22"/>
      <c r="AA119" s="22"/>
      <c r="AB119" s="22"/>
      <c r="AC119" s="22"/>
      <c r="AD119" s="22"/>
      <c r="AE119" s="22"/>
    </row>
    <row r="120" spans="1:31" s="163" customFormat="1" ht="29.3" customHeight="1">
      <c r="A120" s="156"/>
      <c r="B120" s="157"/>
      <c r="C120" s="158" t="s">
        <v>112</v>
      </c>
      <c r="D120" s="159" t="s">
        <v>60</v>
      </c>
      <c r="E120" s="159" t="s">
        <v>56</v>
      </c>
      <c r="F120" s="159" t="s">
        <v>57</v>
      </c>
      <c r="G120" s="159" t="s">
        <v>113</v>
      </c>
      <c r="H120" s="159" t="s">
        <v>114</v>
      </c>
      <c r="I120" s="160" t="s">
        <v>115</v>
      </c>
      <c r="J120" s="159" t="s">
        <v>106</v>
      </c>
      <c r="K120" s="161" t="s">
        <v>116</v>
      </c>
      <c r="L120" s="162"/>
      <c r="M120" s="68"/>
      <c r="N120" s="69" t="s">
        <v>39</v>
      </c>
      <c r="O120" s="69" t="s">
        <v>117</v>
      </c>
      <c r="P120" s="69" t="s">
        <v>118</v>
      </c>
      <c r="Q120" s="69" t="s">
        <v>119</v>
      </c>
      <c r="R120" s="69" t="s">
        <v>120</v>
      </c>
      <c r="S120" s="69" t="s">
        <v>121</v>
      </c>
      <c r="T120" s="70" t="s">
        <v>122</v>
      </c>
      <c r="U120" s="156"/>
      <c r="V120" s="156"/>
      <c r="W120" s="156"/>
      <c r="X120" s="156"/>
      <c r="Y120" s="156"/>
      <c r="Z120" s="156"/>
      <c r="AA120" s="156"/>
      <c r="AB120" s="156"/>
      <c r="AC120" s="156"/>
      <c r="AD120" s="156"/>
      <c r="AE120" s="156"/>
    </row>
    <row r="121" spans="1:63" s="27" customFormat="1" ht="22.8" customHeight="1">
      <c r="A121" s="22"/>
      <c r="B121" s="23"/>
      <c r="C121" s="76" t="s">
        <v>123</v>
      </c>
      <c r="D121" s="22"/>
      <c r="E121" s="22"/>
      <c r="F121" s="22"/>
      <c r="G121" s="22"/>
      <c r="H121" s="22"/>
      <c r="I121" s="108"/>
      <c r="J121" s="164">
        <f>BK121</f>
        <v>0</v>
      </c>
      <c r="K121" s="22"/>
      <c r="L121" s="23"/>
      <c r="M121" s="71"/>
      <c r="N121" s="58"/>
      <c r="O121" s="72"/>
      <c r="P121" s="165">
        <f>P122</f>
        <v>0</v>
      </c>
      <c r="Q121" s="72"/>
      <c r="R121" s="165">
        <f>R122</f>
        <v>371.5184886</v>
      </c>
      <c r="S121" s="72"/>
      <c r="T121" s="166">
        <f>T122</f>
        <v>0</v>
      </c>
      <c r="U121" s="22"/>
      <c r="V121" s="22"/>
      <c r="W121" s="22"/>
      <c r="X121" s="22"/>
      <c r="Y121" s="22"/>
      <c r="Z121" s="22"/>
      <c r="AA121" s="22"/>
      <c r="AB121" s="22"/>
      <c r="AC121" s="22"/>
      <c r="AD121" s="22"/>
      <c r="AE121" s="22"/>
      <c r="AT121" s="3" t="s">
        <v>74</v>
      </c>
      <c r="AU121" s="3" t="s">
        <v>108</v>
      </c>
      <c r="BK121" s="167">
        <f>BK122</f>
        <v>0</v>
      </c>
    </row>
    <row r="122" spans="2:63" s="168" customFormat="1" ht="25.9" customHeight="1">
      <c r="B122" s="169"/>
      <c r="D122" s="170" t="s">
        <v>74</v>
      </c>
      <c r="E122" s="171" t="s">
        <v>124</v>
      </c>
      <c r="F122" s="171" t="s">
        <v>125</v>
      </c>
      <c r="I122" s="172"/>
      <c r="J122" s="173">
        <f>BK122</f>
        <v>0</v>
      </c>
      <c r="L122" s="169"/>
      <c r="M122" s="174"/>
      <c r="N122" s="175"/>
      <c r="O122" s="175"/>
      <c r="P122" s="176">
        <f>P123+P225+P252+P256</f>
        <v>0</v>
      </c>
      <c r="Q122" s="175"/>
      <c r="R122" s="176">
        <f>R123+R225+R252+R256</f>
        <v>371.5184886</v>
      </c>
      <c r="S122" s="175"/>
      <c r="T122" s="177">
        <f>T123+T225+T252+T256</f>
        <v>0</v>
      </c>
      <c r="AR122" s="170" t="s">
        <v>83</v>
      </c>
      <c r="AT122" s="178" t="s">
        <v>74</v>
      </c>
      <c r="AU122" s="178" t="s">
        <v>75</v>
      </c>
      <c r="AY122" s="170" t="s">
        <v>126</v>
      </c>
      <c r="BK122" s="179">
        <f>BK123+BK225+BK252+BK256</f>
        <v>0</v>
      </c>
    </row>
    <row r="123" spans="1:63" ht="22.8" customHeight="1">
      <c r="A123" s="168"/>
      <c r="B123" s="169"/>
      <c r="C123" s="168"/>
      <c r="D123" s="170" t="s">
        <v>74</v>
      </c>
      <c r="E123" s="180" t="s">
        <v>83</v>
      </c>
      <c r="F123" s="180" t="s">
        <v>127</v>
      </c>
      <c r="G123" s="168"/>
      <c r="H123" s="168"/>
      <c r="I123" s="172"/>
      <c r="J123" s="181">
        <f>BK123</f>
        <v>0</v>
      </c>
      <c r="K123" s="168"/>
      <c r="L123" s="169"/>
      <c r="M123" s="174"/>
      <c r="N123" s="175"/>
      <c r="O123" s="175"/>
      <c r="P123" s="176">
        <f>SUM(P124:P224)</f>
        <v>0</v>
      </c>
      <c r="Q123" s="175"/>
      <c r="R123" s="176">
        <f>SUM(R124:R224)</f>
        <v>0.008478</v>
      </c>
      <c r="S123" s="175"/>
      <c r="T123" s="177">
        <f>SUM(T124:T224)</f>
        <v>0</v>
      </c>
      <c r="U123" s="168"/>
      <c r="V123" s="168"/>
      <c r="W123" s="168"/>
      <c r="X123" s="168"/>
      <c r="Y123" s="168"/>
      <c r="Z123" s="168"/>
      <c r="AA123" s="168"/>
      <c r="AB123" s="168"/>
      <c r="AC123" s="168"/>
      <c r="AD123" s="168"/>
      <c r="AE123" s="168"/>
      <c r="AR123" s="170" t="s">
        <v>83</v>
      </c>
      <c r="AT123" s="178" t="s">
        <v>74</v>
      </c>
      <c r="AU123" s="178" t="s">
        <v>83</v>
      </c>
      <c r="AY123" s="170" t="s">
        <v>126</v>
      </c>
      <c r="BK123" s="179">
        <f>SUM(BK124:BK224)</f>
        <v>0</v>
      </c>
    </row>
    <row r="124" spans="1:65" s="27" customFormat="1" ht="16.5" customHeight="1">
      <c r="A124" s="22"/>
      <c r="B124" s="182"/>
      <c r="C124" s="183" t="s">
        <v>83</v>
      </c>
      <c r="D124" s="183" t="s">
        <v>128</v>
      </c>
      <c r="E124" s="184" t="s">
        <v>272</v>
      </c>
      <c r="F124" s="185" t="s">
        <v>273</v>
      </c>
      <c r="G124" s="186" t="s">
        <v>142</v>
      </c>
      <c r="H124" s="187">
        <v>582.4</v>
      </c>
      <c r="I124" s="188"/>
      <c r="J124" s="189">
        <f>ROUND(I124*H124,2)</f>
        <v>0</v>
      </c>
      <c r="K124" s="185"/>
      <c r="L124" s="23"/>
      <c r="M124" s="190"/>
      <c r="N124" s="191" t="s">
        <v>40</v>
      </c>
      <c r="O124" s="60"/>
      <c r="P124" s="192">
        <f>O124*H124</f>
        <v>0</v>
      </c>
      <c r="Q124" s="192">
        <v>0</v>
      </c>
      <c r="R124" s="192">
        <f>Q124*H124</f>
        <v>0</v>
      </c>
      <c r="S124" s="192">
        <v>0</v>
      </c>
      <c r="T124" s="193">
        <f>S124*H124</f>
        <v>0</v>
      </c>
      <c r="U124" s="22"/>
      <c r="V124" s="22"/>
      <c r="W124" s="22"/>
      <c r="X124" s="22"/>
      <c r="Y124" s="22"/>
      <c r="Z124" s="22"/>
      <c r="AA124" s="22"/>
      <c r="AB124" s="22"/>
      <c r="AC124" s="22"/>
      <c r="AD124" s="22"/>
      <c r="AE124" s="22"/>
      <c r="AR124" s="194" t="s">
        <v>133</v>
      </c>
      <c r="AT124" s="194" t="s">
        <v>128</v>
      </c>
      <c r="AU124" s="194" t="s">
        <v>85</v>
      </c>
      <c r="AY124" s="3" t="s">
        <v>126</v>
      </c>
      <c r="BE124" s="195">
        <f>IF(N124="základní",J124,0)</f>
        <v>0</v>
      </c>
      <c r="BF124" s="195">
        <f>IF(N124="snížená",J124,0)</f>
        <v>0</v>
      </c>
      <c r="BG124" s="195">
        <f>IF(N124="zákl. přenesená",J124,0)</f>
        <v>0</v>
      </c>
      <c r="BH124" s="195">
        <f>IF(N124="sníž. přenesená",J124,0)</f>
        <v>0</v>
      </c>
      <c r="BI124" s="195">
        <f>IF(N124="nulová",J124,0)</f>
        <v>0</v>
      </c>
      <c r="BJ124" s="3" t="s">
        <v>83</v>
      </c>
      <c r="BK124" s="195">
        <f>ROUND(I124*H124,2)</f>
        <v>0</v>
      </c>
      <c r="BL124" s="3" t="s">
        <v>133</v>
      </c>
      <c r="BM124" s="194" t="s">
        <v>274</v>
      </c>
    </row>
    <row r="125" spans="2:51" s="218" customFormat="1" ht="12.8">
      <c r="B125" s="219"/>
      <c r="D125" s="198" t="s">
        <v>135</v>
      </c>
      <c r="E125" s="220"/>
      <c r="F125" s="221" t="s">
        <v>275</v>
      </c>
      <c r="H125" s="220"/>
      <c r="I125" s="222"/>
      <c r="L125" s="219"/>
      <c r="M125" s="223"/>
      <c r="N125" s="224"/>
      <c r="O125" s="224"/>
      <c r="P125" s="224"/>
      <c r="Q125" s="224"/>
      <c r="R125" s="224"/>
      <c r="S125" s="224"/>
      <c r="T125" s="225"/>
      <c r="AT125" s="220" t="s">
        <v>135</v>
      </c>
      <c r="AU125" s="220" t="s">
        <v>85</v>
      </c>
      <c r="AV125" s="218" t="s">
        <v>83</v>
      </c>
      <c r="AW125" s="218" t="s">
        <v>31</v>
      </c>
      <c r="AX125" s="218" t="s">
        <v>75</v>
      </c>
      <c r="AY125" s="220" t="s">
        <v>126</v>
      </c>
    </row>
    <row r="126" spans="2:51" s="196" customFormat="1" ht="12.8">
      <c r="B126" s="197"/>
      <c r="D126" s="198" t="s">
        <v>135</v>
      </c>
      <c r="E126" s="199"/>
      <c r="F126" s="200" t="s">
        <v>276</v>
      </c>
      <c r="H126" s="201">
        <v>393.4</v>
      </c>
      <c r="I126" s="202"/>
      <c r="L126" s="197"/>
      <c r="M126" s="203"/>
      <c r="N126" s="204"/>
      <c r="O126" s="204"/>
      <c r="P126" s="204"/>
      <c r="Q126" s="204"/>
      <c r="R126" s="204"/>
      <c r="S126" s="204"/>
      <c r="T126" s="205"/>
      <c r="AT126" s="199" t="s">
        <v>135</v>
      </c>
      <c r="AU126" s="199" t="s">
        <v>85</v>
      </c>
      <c r="AV126" s="196" t="s">
        <v>85</v>
      </c>
      <c r="AW126" s="196" t="s">
        <v>31</v>
      </c>
      <c r="AX126" s="196" t="s">
        <v>75</v>
      </c>
      <c r="AY126" s="199" t="s">
        <v>126</v>
      </c>
    </row>
    <row r="127" spans="2:51" s="218" customFormat="1" ht="12.8">
      <c r="B127" s="219"/>
      <c r="D127" s="198" t="s">
        <v>135</v>
      </c>
      <c r="E127" s="220"/>
      <c r="F127" s="221" t="s">
        <v>277</v>
      </c>
      <c r="H127" s="220"/>
      <c r="I127" s="222"/>
      <c r="L127" s="219"/>
      <c r="M127" s="223"/>
      <c r="N127" s="224"/>
      <c r="O127" s="224"/>
      <c r="P127" s="224"/>
      <c r="Q127" s="224"/>
      <c r="R127" s="224"/>
      <c r="S127" s="224"/>
      <c r="T127" s="225"/>
      <c r="AT127" s="220" t="s">
        <v>135</v>
      </c>
      <c r="AU127" s="220" t="s">
        <v>85</v>
      </c>
      <c r="AV127" s="218" t="s">
        <v>83</v>
      </c>
      <c r="AW127" s="218" t="s">
        <v>31</v>
      </c>
      <c r="AX127" s="218" t="s">
        <v>75</v>
      </c>
      <c r="AY127" s="220" t="s">
        <v>126</v>
      </c>
    </row>
    <row r="128" spans="2:51" s="196" customFormat="1" ht="12.8">
      <c r="B128" s="197"/>
      <c r="D128" s="198" t="s">
        <v>135</v>
      </c>
      <c r="E128" s="199"/>
      <c r="F128" s="200" t="s">
        <v>278</v>
      </c>
      <c r="H128" s="201">
        <v>189</v>
      </c>
      <c r="I128" s="202"/>
      <c r="L128" s="197"/>
      <c r="M128" s="203"/>
      <c r="N128" s="204"/>
      <c r="O128" s="204"/>
      <c r="P128" s="204"/>
      <c r="Q128" s="204"/>
      <c r="R128" s="204"/>
      <c r="S128" s="204"/>
      <c r="T128" s="205"/>
      <c r="AT128" s="199" t="s">
        <v>135</v>
      </c>
      <c r="AU128" s="199" t="s">
        <v>85</v>
      </c>
      <c r="AV128" s="196" t="s">
        <v>85</v>
      </c>
      <c r="AW128" s="196" t="s">
        <v>31</v>
      </c>
      <c r="AX128" s="196" t="s">
        <v>75</v>
      </c>
      <c r="AY128" s="199" t="s">
        <v>126</v>
      </c>
    </row>
    <row r="129" spans="2:51" s="206" customFormat="1" ht="12.8">
      <c r="B129" s="207"/>
      <c r="D129" s="198" t="s">
        <v>135</v>
      </c>
      <c r="E129" s="208"/>
      <c r="F129" s="209" t="s">
        <v>139</v>
      </c>
      <c r="H129" s="210">
        <v>582.4</v>
      </c>
      <c r="I129" s="211"/>
      <c r="L129" s="207"/>
      <c r="M129" s="212"/>
      <c r="N129" s="213"/>
      <c r="O129" s="213"/>
      <c r="P129" s="213"/>
      <c r="Q129" s="213"/>
      <c r="R129" s="213"/>
      <c r="S129" s="213"/>
      <c r="T129" s="214"/>
      <c r="AT129" s="208" t="s">
        <v>135</v>
      </c>
      <c r="AU129" s="208" t="s">
        <v>85</v>
      </c>
      <c r="AV129" s="206" t="s">
        <v>133</v>
      </c>
      <c r="AW129" s="206" t="s">
        <v>31</v>
      </c>
      <c r="AX129" s="206" t="s">
        <v>83</v>
      </c>
      <c r="AY129" s="208" t="s">
        <v>126</v>
      </c>
    </row>
    <row r="130" spans="1:65" s="27" customFormat="1" ht="48" customHeight="1">
      <c r="A130" s="22"/>
      <c r="B130" s="182"/>
      <c r="C130" s="183" t="s">
        <v>85</v>
      </c>
      <c r="D130" s="183" t="s">
        <v>128</v>
      </c>
      <c r="E130" s="184" t="s">
        <v>279</v>
      </c>
      <c r="F130" s="185" t="s">
        <v>280</v>
      </c>
      <c r="G130" s="186" t="s">
        <v>209</v>
      </c>
      <c r="H130" s="187">
        <v>27.87</v>
      </c>
      <c r="I130" s="188"/>
      <c r="J130" s="189">
        <f>ROUND(I130*H130,2)</f>
        <v>0</v>
      </c>
      <c r="K130" s="185" t="s">
        <v>132</v>
      </c>
      <c r="L130" s="23"/>
      <c r="M130" s="190"/>
      <c r="N130" s="191" t="s">
        <v>40</v>
      </c>
      <c r="O130" s="60"/>
      <c r="P130" s="192">
        <f>O130*H130</f>
        <v>0</v>
      </c>
      <c r="Q130" s="192">
        <v>0</v>
      </c>
      <c r="R130" s="192">
        <f>Q130*H130</f>
        <v>0</v>
      </c>
      <c r="S130" s="192">
        <v>0</v>
      </c>
      <c r="T130" s="193">
        <f>S130*H130</f>
        <v>0</v>
      </c>
      <c r="U130" s="22"/>
      <c r="V130" s="22"/>
      <c r="W130" s="22"/>
      <c r="X130" s="22"/>
      <c r="Y130" s="22"/>
      <c r="Z130" s="22"/>
      <c r="AA130" s="22"/>
      <c r="AB130" s="22"/>
      <c r="AC130" s="22"/>
      <c r="AD130" s="22"/>
      <c r="AE130" s="22"/>
      <c r="AR130" s="194" t="s">
        <v>133</v>
      </c>
      <c r="AT130" s="194" t="s">
        <v>128</v>
      </c>
      <c r="AU130" s="194" t="s">
        <v>85</v>
      </c>
      <c r="AY130" s="3" t="s">
        <v>126</v>
      </c>
      <c r="BE130" s="195">
        <f>IF(N130="základní",J130,0)</f>
        <v>0</v>
      </c>
      <c r="BF130" s="195">
        <f>IF(N130="snížená",J130,0)</f>
        <v>0</v>
      </c>
      <c r="BG130" s="195">
        <f>IF(N130="zákl. přenesená",J130,0)</f>
        <v>0</v>
      </c>
      <c r="BH130" s="195">
        <f>IF(N130="sníž. přenesená",J130,0)</f>
        <v>0</v>
      </c>
      <c r="BI130" s="195">
        <f>IF(N130="nulová",J130,0)</f>
        <v>0</v>
      </c>
      <c r="BJ130" s="3" t="s">
        <v>83</v>
      </c>
      <c r="BK130" s="195">
        <f>ROUND(I130*H130,2)</f>
        <v>0</v>
      </c>
      <c r="BL130" s="3" t="s">
        <v>133</v>
      </c>
      <c r="BM130" s="194" t="s">
        <v>281</v>
      </c>
    </row>
    <row r="131" spans="2:51" s="218" customFormat="1" ht="12.8">
      <c r="B131" s="219"/>
      <c r="D131" s="198" t="s">
        <v>135</v>
      </c>
      <c r="E131" s="220"/>
      <c r="F131" s="221" t="s">
        <v>282</v>
      </c>
      <c r="H131" s="220"/>
      <c r="I131" s="222"/>
      <c r="L131" s="219"/>
      <c r="M131" s="223"/>
      <c r="N131" s="224"/>
      <c r="O131" s="224"/>
      <c r="P131" s="224"/>
      <c r="Q131" s="224"/>
      <c r="R131" s="224"/>
      <c r="S131" s="224"/>
      <c r="T131" s="225"/>
      <c r="AT131" s="220" t="s">
        <v>135</v>
      </c>
      <c r="AU131" s="220" t="s">
        <v>85</v>
      </c>
      <c r="AV131" s="218" t="s">
        <v>83</v>
      </c>
      <c r="AW131" s="218" t="s">
        <v>31</v>
      </c>
      <c r="AX131" s="218" t="s">
        <v>75</v>
      </c>
      <c r="AY131" s="220" t="s">
        <v>126</v>
      </c>
    </row>
    <row r="132" spans="2:51" s="196" customFormat="1" ht="12.8">
      <c r="B132" s="197"/>
      <c r="D132" s="198" t="s">
        <v>135</v>
      </c>
      <c r="E132" s="199"/>
      <c r="F132" s="200" t="s">
        <v>283</v>
      </c>
      <c r="H132" s="201">
        <v>23.71</v>
      </c>
      <c r="I132" s="202"/>
      <c r="L132" s="197"/>
      <c r="M132" s="203"/>
      <c r="N132" s="204"/>
      <c r="O132" s="204"/>
      <c r="P132" s="204"/>
      <c r="Q132" s="204"/>
      <c r="R132" s="204"/>
      <c r="S132" s="204"/>
      <c r="T132" s="205"/>
      <c r="AT132" s="199" t="s">
        <v>135</v>
      </c>
      <c r="AU132" s="199" t="s">
        <v>85</v>
      </c>
      <c r="AV132" s="196" t="s">
        <v>85</v>
      </c>
      <c r="AW132" s="196" t="s">
        <v>31</v>
      </c>
      <c r="AX132" s="196" t="s">
        <v>75</v>
      </c>
      <c r="AY132" s="199" t="s">
        <v>126</v>
      </c>
    </row>
    <row r="133" spans="2:51" s="218" customFormat="1" ht="12.8">
      <c r="B133" s="219"/>
      <c r="D133" s="198" t="s">
        <v>135</v>
      </c>
      <c r="E133" s="220"/>
      <c r="F133" s="221" t="s">
        <v>284</v>
      </c>
      <c r="H133" s="220"/>
      <c r="I133" s="222"/>
      <c r="L133" s="219"/>
      <c r="M133" s="223"/>
      <c r="N133" s="224"/>
      <c r="O133" s="224"/>
      <c r="P133" s="224"/>
      <c r="Q133" s="224"/>
      <c r="R133" s="224"/>
      <c r="S133" s="224"/>
      <c r="T133" s="225"/>
      <c r="AT133" s="220" t="s">
        <v>135</v>
      </c>
      <c r="AU133" s="220" t="s">
        <v>85</v>
      </c>
      <c r="AV133" s="218" t="s">
        <v>83</v>
      </c>
      <c r="AW133" s="218" t="s">
        <v>31</v>
      </c>
      <c r="AX133" s="218" t="s">
        <v>75</v>
      </c>
      <c r="AY133" s="220" t="s">
        <v>126</v>
      </c>
    </row>
    <row r="134" spans="2:51" s="196" customFormat="1" ht="12.8">
      <c r="B134" s="197"/>
      <c r="D134" s="198" t="s">
        <v>135</v>
      </c>
      <c r="E134" s="199"/>
      <c r="F134" s="200" t="s">
        <v>285</v>
      </c>
      <c r="H134" s="201">
        <v>4.16</v>
      </c>
      <c r="I134" s="202"/>
      <c r="L134" s="197"/>
      <c r="M134" s="203"/>
      <c r="N134" s="204"/>
      <c r="O134" s="204"/>
      <c r="P134" s="204"/>
      <c r="Q134" s="204"/>
      <c r="R134" s="204"/>
      <c r="S134" s="204"/>
      <c r="T134" s="205"/>
      <c r="AT134" s="199" t="s">
        <v>135</v>
      </c>
      <c r="AU134" s="199" t="s">
        <v>85</v>
      </c>
      <c r="AV134" s="196" t="s">
        <v>85</v>
      </c>
      <c r="AW134" s="196" t="s">
        <v>31</v>
      </c>
      <c r="AX134" s="196" t="s">
        <v>75</v>
      </c>
      <c r="AY134" s="199" t="s">
        <v>126</v>
      </c>
    </row>
    <row r="135" spans="2:51" s="206" customFormat="1" ht="12.8">
      <c r="B135" s="207"/>
      <c r="D135" s="198" t="s">
        <v>135</v>
      </c>
      <c r="E135" s="208"/>
      <c r="F135" s="209" t="s">
        <v>139</v>
      </c>
      <c r="H135" s="210">
        <v>27.87</v>
      </c>
      <c r="I135" s="211"/>
      <c r="L135" s="207"/>
      <c r="M135" s="212"/>
      <c r="N135" s="213"/>
      <c r="O135" s="213"/>
      <c r="P135" s="213"/>
      <c r="Q135" s="213"/>
      <c r="R135" s="213"/>
      <c r="S135" s="213"/>
      <c r="T135" s="214"/>
      <c r="AT135" s="208" t="s">
        <v>135</v>
      </c>
      <c r="AU135" s="208" t="s">
        <v>85</v>
      </c>
      <c r="AV135" s="206" t="s">
        <v>133</v>
      </c>
      <c r="AW135" s="206" t="s">
        <v>31</v>
      </c>
      <c r="AX135" s="206" t="s">
        <v>83</v>
      </c>
      <c r="AY135" s="208" t="s">
        <v>126</v>
      </c>
    </row>
    <row r="136" spans="1:65" s="27" customFormat="1" ht="60" customHeight="1">
      <c r="A136" s="22"/>
      <c r="B136" s="182"/>
      <c r="C136" s="183" t="s">
        <v>147</v>
      </c>
      <c r="D136" s="183" t="s">
        <v>128</v>
      </c>
      <c r="E136" s="184" t="s">
        <v>236</v>
      </c>
      <c r="F136" s="185" t="s">
        <v>237</v>
      </c>
      <c r="G136" s="186" t="s">
        <v>209</v>
      </c>
      <c r="H136" s="187">
        <v>1348.44</v>
      </c>
      <c r="I136" s="188"/>
      <c r="J136" s="189">
        <f>ROUND(I136*H136,2)</f>
        <v>0</v>
      </c>
      <c r="K136" s="185" t="s">
        <v>132</v>
      </c>
      <c r="L136" s="23"/>
      <c r="M136" s="190"/>
      <c r="N136" s="191" t="s">
        <v>40</v>
      </c>
      <c r="O136" s="60"/>
      <c r="P136" s="192">
        <f>O136*H136</f>
        <v>0</v>
      </c>
      <c r="Q136" s="192">
        <v>0</v>
      </c>
      <c r="R136" s="192">
        <f>Q136*H136</f>
        <v>0</v>
      </c>
      <c r="S136" s="192">
        <v>0</v>
      </c>
      <c r="T136" s="193">
        <f>S136*H136</f>
        <v>0</v>
      </c>
      <c r="U136" s="22"/>
      <c r="V136" s="22"/>
      <c r="W136" s="22"/>
      <c r="X136" s="22"/>
      <c r="Y136" s="22"/>
      <c r="Z136" s="22"/>
      <c r="AA136" s="22"/>
      <c r="AB136" s="22"/>
      <c r="AC136" s="22"/>
      <c r="AD136" s="22"/>
      <c r="AE136" s="22"/>
      <c r="AR136" s="194" t="s">
        <v>133</v>
      </c>
      <c r="AT136" s="194" t="s">
        <v>128</v>
      </c>
      <c r="AU136" s="194" t="s">
        <v>85</v>
      </c>
      <c r="AY136" s="3" t="s">
        <v>126</v>
      </c>
      <c r="BE136" s="195">
        <f>IF(N136="základní",J136,0)</f>
        <v>0</v>
      </c>
      <c r="BF136" s="195">
        <f>IF(N136="snížená",J136,0)</f>
        <v>0</v>
      </c>
      <c r="BG136" s="195">
        <f>IF(N136="zákl. přenesená",J136,0)</f>
        <v>0</v>
      </c>
      <c r="BH136" s="195">
        <f>IF(N136="sníž. přenesená",J136,0)</f>
        <v>0</v>
      </c>
      <c r="BI136" s="195">
        <f>IF(N136="nulová",J136,0)</f>
        <v>0</v>
      </c>
      <c r="BJ136" s="3" t="s">
        <v>83</v>
      </c>
      <c r="BK136" s="195">
        <f>ROUND(I136*H136,2)</f>
        <v>0</v>
      </c>
      <c r="BL136" s="3" t="s">
        <v>133</v>
      </c>
      <c r="BM136" s="194" t="s">
        <v>286</v>
      </c>
    </row>
    <row r="137" spans="2:51" s="218" customFormat="1" ht="12.8">
      <c r="B137" s="219"/>
      <c r="D137" s="198" t="s">
        <v>135</v>
      </c>
      <c r="E137" s="220"/>
      <c r="F137" s="221" t="s">
        <v>287</v>
      </c>
      <c r="H137" s="220"/>
      <c r="I137" s="222"/>
      <c r="L137" s="219"/>
      <c r="M137" s="223"/>
      <c r="N137" s="224"/>
      <c r="O137" s="224"/>
      <c r="P137" s="224"/>
      <c r="Q137" s="224"/>
      <c r="R137" s="224"/>
      <c r="S137" s="224"/>
      <c r="T137" s="225"/>
      <c r="AT137" s="220" t="s">
        <v>135</v>
      </c>
      <c r="AU137" s="220" t="s">
        <v>85</v>
      </c>
      <c r="AV137" s="218" t="s">
        <v>83</v>
      </c>
      <c r="AW137" s="218" t="s">
        <v>31</v>
      </c>
      <c r="AX137" s="218" t="s">
        <v>75</v>
      </c>
      <c r="AY137" s="220" t="s">
        <v>126</v>
      </c>
    </row>
    <row r="138" spans="2:51" s="218" customFormat="1" ht="12.8">
      <c r="B138" s="219"/>
      <c r="D138" s="198" t="s">
        <v>135</v>
      </c>
      <c r="E138" s="220"/>
      <c r="F138" s="221" t="s">
        <v>288</v>
      </c>
      <c r="H138" s="220"/>
      <c r="I138" s="222"/>
      <c r="L138" s="219"/>
      <c r="M138" s="223"/>
      <c r="N138" s="224"/>
      <c r="O138" s="224"/>
      <c r="P138" s="224"/>
      <c r="Q138" s="224"/>
      <c r="R138" s="224"/>
      <c r="S138" s="224"/>
      <c r="T138" s="225"/>
      <c r="AT138" s="220" t="s">
        <v>135</v>
      </c>
      <c r="AU138" s="220" t="s">
        <v>85</v>
      </c>
      <c r="AV138" s="218" t="s">
        <v>83</v>
      </c>
      <c r="AW138" s="218" t="s">
        <v>31</v>
      </c>
      <c r="AX138" s="218" t="s">
        <v>75</v>
      </c>
      <c r="AY138" s="220" t="s">
        <v>126</v>
      </c>
    </row>
    <row r="139" spans="2:51" s="196" customFormat="1" ht="12.8">
      <c r="B139" s="197"/>
      <c r="D139" s="198" t="s">
        <v>135</v>
      </c>
      <c r="E139" s="199"/>
      <c r="F139" s="200" t="s">
        <v>266</v>
      </c>
      <c r="H139" s="201">
        <v>763.44</v>
      </c>
      <c r="I139" s="202"/>
      <c r="L139" s="197"/>
      <c r="M139" s="203"/>
      <c r="N139" s="204"/>
      <c r="O139" s="204"/>
      <c r="P139" s="204"/>
      <c r="Q139" s="204"/>
      <c r="R139" s="204"/>
      <c r="S139" s="204"/>
      <c r="T139" s="205"/>
      <c r="AT139" s="199" t="s">
        <v>135</v>
      </c>
      <c r="AU139" s="199" t="s">
        <v>85</v>
      </c>
      <c r="AV139" s="196" t="s">
        <v>85</v>
      </c>
      <c r="AW139" s="196" t="s">
        <v>31</v>
      </c>
      <c r="AX139" s="196" t="s">
        <v>75</v>
      </c>
      <c r="AY139" s="199" t="s">
        <v>126</v>
      </c>
    </row>
    <row r="140" spans="2:51" s="218" customFormat="1" ht="12.8">
      <c r="B140" s="219"/>
      <c r="D140" s="198" t="s">
        <v>135</v>
      </c>
      <c r="E140" s="220"/>
      <c r="F140" s="221" t="s">
        <v>289</v>
      </c>
      <c r="H140" s="220"/>
      <c r="I140" s="222"/>
      <c r="L140" s="219"/>
      <c r="M140" s="223"/>
      <c r="N140" s="224"/>
      <c r="O140" s="224"/>
      <c r="P140" s="224"/>
      <c r="Q140" s="224"/>
      <c r="R140" s="224"/>
      <c r="S140" s="224"/>
      <c r="T140" s="225"/>
      <c r="AT140" s="220" t="s">
        <v>135</v>
      </c>
      <c r="AU140" s="220" t="s">
        <v>85</v>
      </c>
      <c r="AV140" s="218" t="s">
        <v>83</v>
      </c>
      <c r="AW140" s="218" t="s">
        <v>31</v>
      </c>
      <c r="AX140" s="218" t="s">
        <v>75</v>
      </c>
      <c r="AY140" s="220" t="s">
        <v>126</v>
      </c>
    </row>
    <row r="141" spans="2:51" s="196" customFormat="1" ht="12.8">
      <c r="B141" s="197"/>
      <c r="D141" s="198" t="s">
        <v>135</v>
      </c>
      <c r="E141" s="199"/>
      <c r="F141" s="200" t="s">
        <v>290</v>
      </c>
      <c r="H141" s="201">
        <v>585</v>
      </c>
      <c r="I141" s="202"/>
      <c r="L141" s="197"/>
      <c r="M141" s="203"/>
      <c r="N141" s="204"/>
      <c r="O141" s="204"/>
      <c r="P141" s="204"/>
      <c r="Q141" s="204"/>
      <c r="R141" s="204"/>
      <c r="S141" s="204"/>
      <c r="T141" s="205"/>
      <c r="AT141" s="199" t="s">
        <v>135</v>
      </c>
      <c r="AU141" s="199" t="s">
        <v>85</v>
      </c>
      <c r="AV141" s="196" t="s">
        <v>85</v>
      </c>
      <c r="AW141" s="196" t="s">
        <v>31</v>
      </c>
      <c r="AX141" s="196" t="s">
        <v>75</v>
      </c>
      <c r="AY141" s="199" t="s">
        <v>126</v>
      </c>
    </row>
    <row r="142" spans="2:51" s="206" customFormat="1" ht="12.8">
      <c r="B142" s="207"/>
      <c r="D142" s="198" t="s">
        <v>135</v>
      </c>
      <c r="E142" s="208"/>
      <c r="F142" s="209" t="s">
        <v>139</v>
      </c>
      <c r="H142" s="210">
        <v>1348.44</v>
      </c>
      <c r="I142" s="211"/>
      <c r="L142" s="207"/>
      <c r="M142" s="212"/>
      <c r="N142" s="213"/>
      <c r="O142" s="213"/>
      <c r="P142" s="213"/>
      <c r="Q142" s="213"/>
      <c r="R142" s="213"/>
      <c r="S142" s="213"/>
      <c r="T142" s="214"/>
      <c r="AT142" s="208" t="s">
        <v>135</v>
      </c>
      <c r="AU142" s="208" t="s">
        <v>85</v>
      </c>
      <c r="AV142" s="206" t="s">
        <v>133</v>
      </c>
      <c r="AW142" s="206" t="s">
        <v>31</v>
      </c>
      <c r="AX142" s="206" t="s">
        <v>83</v>
      </c>
      <c r="AY142" s="208" t="s">
        <v>126</v>
      </c>
    </row>
    <row r="143" spans="1:65" s="27" customFormat="1" ht="60" customHeight="1">
      <c r="A143" s="22"/>
      <c r="B143" s="182"/>
      <c r="C143" s="183" t="s">
        <v>133</v>
      </c>
      <c r="D143" s="183" t="s">
        <v>128</v>
      </c>
      <c r="E143" s="184" t="s">
        <v>240</v>
      </c>
      <c r="F143" s="185" t="s">
        <v>241</v>
      </c>
      <c r="G143" s="186" t="s">
        <v>209</v>
      </c>
      <c r="H143" s="187">
        <v>20226.6</v>
      </c>
      <c r="I143" s="188"/>
      <c r="J143" s="189">
        <f>ROUND(I143*H143,2)</f>
        <v>0</v>
      </c>
      <c r="K143" s="185" t="s">
        <v>132</v>
      </c>
      <c r="L143" s="23"/>
      <c r="M143" s="190"/>
      <c r="N143" s="191" t="s">
        <v>40</v>
      </c>
      <c r="O143" s="60"/>
      <c r="P143" s="192">
        <f>O143*H143</f>
        <v>0</v>
      </c>
      <c r="Q143" s="192">
        <v>0</v>
      </c>
      <c r="R143" s="192">
        <f>Q143*H143</f>
        <v>0</v>
      </c>
      <c r="S143" s="192">
        <v>0</v>
      </c>
      <c r="T143" s="193">
        <f>S143*H143</f>
        <v>0</v>
      </c>
      <c r="U143" s="22"/>
      <c r="V143" s="22"/>
      <c r="W143" s="22"/>
      <c r="X143" s="22"/>
      <c r="Y143" s="22"/>
      <c r="Z143" s="22"/>
      <c r="AA143" s="22"/>
      <c r="AB143" s="22"/>
      <c r="AC143" s="22"/>
      <c r="AD143" s="22"/>
      <c r="AE143" s="22"/>
      <c r="AR143" s="194" t="s">
        <v>133</v>
      </c>
      <c r="AT143" s="194" t="s">
        <v>128</v>
      </c>
      <c r="AU143" s="194" t="s">
        <v>85</v>
      </c>
      <c r="AY143" s="3" t="s">
        <v>126</v>
      </c>
      <c r="BE143" s="195">
        <f>IF(N143="základní",J143,0)</f>
        <v>0</v>
      </c>
      <c r="BF143" s="195">
        <f>IF(N143="snížená",J143,0)</f>
        <v>0</v>
      </c>
      <c r="BG143" s="195">
        <f>IF(N143="zákl. přenesená",J143,0)</f>
        <v>0</v>
      </c>
      <c r="BH143" s="195">
        <f>IF(N143="sníž. přenesená",J143,0)</f>
        <v>0</v>
      </c>
      <c r="BI143" s="195">
        <f>IF(N143="nulová",J143,0)</f>
        <v>0</v>
      </c>
      <c r="BJ143" s="3" t="s">
        <v>83</v>
      </c>
      <c r="BK143" s="195">
        <f>ROUND(I143*H143,2)</f>
        <v>0</v>
      </c>
      <c r="BL143" s="3" t="s">
        <v>133</v>
      </c>
      <c r="BM143" s="194" t="s">
        <v>291</v>
      </c>
    </row>
    <row r="144" spans="2:51" s="218" customFormat="1" ht="12.8">
      <c r="B144" s="219"/>
      <c r="D144" s="198" t="s">
        <v>135</v>
      </c>
      <c r="E144" s="220"/>
      <c r="F144" s="221" t="s">
        <v>287</v>
      </c>
      <c r="H144" s="220"/>
      <c r="I144" s="222"/>
      <c r="L144" s="219"/>
      <c r="M144" s="223"/>
      <c r="N144" s="224"/>
      <c r="O144" s="224"/>
      <c r="P144" s="224"/>
      <c r="Q144" s="224"/>
      <c r="R144" s="224"/>
      <c r="S144" s="224"/>
      <c r="T144" s="225"/>
      <c r="AT144" s="220" t="s">
        <v>135</v>
      </c>
      <c r="AU144" s="220" t="s">
        <v>85</v>
      </c>
      <c r="AV144" s="218" t="s">
        <v>83</v>
      </c>
      <c r="AW144" s="218" t="s">
        <v>31</v>
      </c>
      <c r="AX144" s="218" t="s">
        <v>75</v>
      </c>
      <c r="AY144" s="220" t="s">
        <v>126</v>
      </c>
    </row>
    <row r="145" spans="2:51" s="218" customFormat="1" ht="12.8">
      <c r="B145" s="219"/>
      <c r="D145" s="198" t="s">
        <v>135</v>
      </c>
      <c r="E145" s="220"/>
      <c r="F145" s="221" t="s">
        <v>288</v>
      </c>
      <c r="H145" s="220"/>
      <c r="I145" s="222"/>
      <c r="L145" s="219"/>
      <c r="M145" s="223"/>
      <c r="N145" s="224"/>
      <c r="O145" s="224"/>
      <c r="P145" s="224"/>
      <c r="Q145" s="224"/>
      <c r="R145" s="224"/>
      <c r="S145" s="224"/>
      <c r="T145" s="225"/>
      <c r="AT145" s="220" t="s">
        <v>135</v>
      </c>
      <c r="AU145" s="220" t="s">
        <v>85</v>
      </c>
      <c r="AV145" s="218" t="s">
        <v>83</v>
      </c>
      <c r="AW145" s="218" t="s">
        <v>31</v>
      </c>
      <c r="AX145" s="218" t="s">
        <v>75</v>
      </c>
      <c r="AY145" s="220" t="s">
        <v>126</v>
      </c>
    </row>
    <row r="146" spans="2:51" s="196" customFormat="1" ht="12.8">
      <c r="B146" s="197"/>
      <c r="D146" s="198" t="s">
        <v>135</v>
      </c>
      <c r="E146" s="199"/>
      <c r="F146" s="200" t="s">
        <v>292</v>
      </c>
      <c r="H146" s="201">
        <v>11451.6</v>
      </c>
      <c r="I146" s="202"/>
      <c r="L146" s="197"/>
      <c r="M146" s="203"/>
      <c r="N146" s="204"/>
      <c r="O146" s="204"/>
      <c r="P146" s="204"/>
      <c r="Q146" s="204"/>
      <c r="R146" s="204"/>
      <c r="S146" s="204"/>
      <c r="T146" s="205"/>
      <c r="AT146" s="199" t="s">
        <v>135</v>
      </c>
      <c r="AU146" s="199" t="s">
        <v>85</v>
      </c>
      <c r="AV146" s="196" t="s">
        <v>85</v>
      </c>
      <c r="AW146" s="196" t="s">
        <v>31</v>
      </c>
      <c r="AX146" s="196" t="s">
        <v>75</v>
      </c>
      <c r="AY146" s="199" t="s">
        <v>126</v>
      </c>
    </row>
    <row r="147" spans="2:51" s="218" customFormat="1" ht="12.8">
      <c r="B147" s="219"/>
      <c r="D147" s="198" t="s">
        <v>135</v>
      </c>
      <c r="E147" s="220"/>
      <c r="F147" s="221" t="s">
        <v>289</v>
      </c>
      <c r="H147" s="220"/>
      <c r="I147" s="222"/>
      <c r="L147" s="219"/>
      <c r="M147" s="223"/>
      <c r="N147" s="224"/>
      <c r="O147" s="224"/>
      <c r="P147" s="224"/>
      <c r="Q147" s="224"/>
      <c r="R147" s="224"/>
      <c r="S147" s="224"/>
      <c r="T147" s="225"/>
      <c r="AT147" s="220" t="s">
        <v>135</v>
      </c>
      <c r="AU147" s="220" t="s">
        <v>85</v>
      </c>
      <c r="AV147" s="218" t="s">
        <v>83</v>
      </c>
      <c r="AW147" s="218" t="s">
        <v>31</v>
      </c>
      <c r="AX147" s="218" t="s">
        <v>75</v>
      </c>
      <c r="AY147" s="220" t="s">
        <v>126</v>
      </c>
    </row>
    <row r="148" spans="2:51" s="196" customFormat="1" ht="12.8">
      <c r="B148" s="197"/>
      <c r="D148" s="198" t="s">
        <v>135</v>
      </c>
      <c r="E148" s="199"/>
      <c r="F148" s="200" t="s">
        <v>293</v>
      </c>
      <c r="H148" s="201">
        <v>8775</v>
      </c>
      <c r="I148" s="202"/>
      <c r="L148" s="197"/>
      <c r="M148" s="203"/>
      <c r="N148" s="204"/>
      <c r="O148" s="204"/>
      <c r="P148" s="204"/>
      <c r="Q148" s="204"/>
      <c r="R148" s="204"/>
      <c r="S148" s="204"/>
      <c r="T148" s="205"/>
      <c r="AT148" s="199" t="s">
        <v>135</v>
      </c>
      <c r="AU148" s="199" t="s">
        <v>85</v>
      </c>
      <c r="AV148" s="196" t="s">
        <v>85</v>
      </c>
      <c r="AW148" s="196" t="s">
        <v>31</v>
      </c>
      <c r="AX148" s="196" t="s">
        <v>75</v>
      </c>
      <c r="AY148" s="199" t="s">
        <v>126</v>
      </c>
    </row>
    <row r="149" spans="2:51" s="206" customFormat="1" ht="12.8">
      <c r="B149" s="207"/>
      <c r="D149" s="198" t="s">
        <v>135</v>
      </c>
      <c r="E149" s="208"/>
      <c r="F149" s="209" t="s">
        <v>139</v>
      </c>
      <c r="H149" s="210">
        <v>20226.6</v>
      </c>
      <c r="I149" s="211"/>
      <c r="L149" s="207"/>
      <c r="M149" s="212"/>
      <c r="N149" s="213"/>
      <c r="O149" s="213"/>
      <c r="P149" s="213"/>
      <c r="Q149" s="213"/>
      <c r="R149" s="213"/>
      <c r="S149" s="213"/>
      <c r="T149" s="214"/>
      <c r="AT149" s="208" t="s">
        <v>135</v>
      </c>
      <c r="AU149" s="208" t="s">
        <v>85</v>
      </c>
      <c r="AV149" s="206" t="s">
        <v>133</v>
      </c>
      <c r="AW149" s="206" t="s">
        <v>31</v>
      </c>
      <c r="AX149" s="206" t="s">
        <v>83</v>
      </c>
      <c r="AY149" s="208" t="s">
        <v>126</v>
      </c>
    </row>
    <row r="150" spans="1:65" s="27" customFormat="1" ht="60" customHeight="1">
      <c r="A150" s="22"/>
      <c r="B150" s="182"/>
      <c r="C150" s="183" t="s">
        <v>157</v>
      </c>
      <c r="D150" s="183" t="s">
        <v>128</v>
      </c>
      <c r="E150" s="184" t="s">
        <v>294</v>
      </c>
      <c r="F150" s="185" t="s">
        <v>295</v>
      </c>
      <c r="G150" s="186" t="s">
        <v>209</v>
      </c>
      <c r="H150" s="187">
        <v>22.1</v>
      </c>
      <c r="I150" s="188"/>
      <c r="J150" s="189">
        <f>ROUND(I150*H150,2)</f>
        <v>0</v>
      </c>
      <c r="K150" s="185" t="s">
        <v>132</v>
      </c>
      <c r="L150" s="23"/>
      <c r="M150" s="190"/>
      <c r="N150" s="191" t="s">
        <v>40</v>
      </c>
      <c r="O150" s="60"/>
      <c r="P150" s="192">
        <f>O150*H150</f>
        <v>0</v>
      </c>
      <c r="Q150" s="192">
        <v>0</v>
      </c>
      <c r="R150" s="192">
        <f>Q150*H150</f>
        <v>0</v>
      </c>
      <c r="S150" s="192">
        <v>0</v>
      </c>
      <c r="T150" s="193">
        <f>S150*H150</f>
        <v>0</v>
      </c>
      <c r="U150" s="22"/>
      <c r="V150" s="22"/>
      <c r="W150" s="22"/>
      <c r="X150" s="22"/>
      <c r="Y150" s="22"/>
      <c r="Z150" s="22"/>
      <c r="AA150" s="22"/>
      <c r="AB150" s="22"/>
      <c r="AC150" s="22"/>
      <c r="AD150" s="22"/>
      <c r="AE150" s="22"/>
      <c r="AR150" s="194" t="s">
        <v>133</v>
      </c>
      <c r="AT150" s="194" t="s">
        <v>128</v>
      </c>
      <c r="AU150" s="194" t="s">
        <v>85</v>
      </c>
      <c r="AY150" s="3" t="s">
        <v>126</v>
      </c>
      <c r="BE150" s="195">
        <f>IF(N150="základní",J150,0)</f>
        <v>0</v>
      </c>
      <c r="BF150" s="195">
        <f>IF(N150="snížená",J150,0)</f>
        <v>0</v>
      </c>
      <c r="BG150" s="195">
        <f>IF(N150="zákl. přenesená",J150,0)</f>
        <v>0</v>
      </c>
      <c r="BH150" s="195">
        <f>IF(N150="sníž. přenesená",J150,0)</f>
        <v>0</v>
      </c>
      <c r="BI150" s="195">
        <f>IF(N150="nulová",J150,0)</f>
        <v>0</v>
      </c>
      <c r="BJ150" s="3" t="s">
        <v>83</v>
      </c>
      <c r="BK150" s="195">
        <f>ROUND(I150*H150,2)</f>
        <v>0</v>
      </c>
      <c r="BL150" s="3" t="s">
        <v>133</v>
      </c>
      <c r="BM150" s="194" t="s">
        <v>296</v>
      </c>
    </row>
    <row r="151" spans="2:51" s="218" customFormat="1" ht="12.8">
      <c r="B151" s="219"/>
      <c r="D151" s="198" t="s">
        <v>135</v>
      </c>
      <c r="E151" s="220"/>
      <c r="F151" s="221" t="s">
        <v>297</v>
      </c>
      <c r="H151" s="220"/>
      <c r="I151" s="222"/>
      <c r="L151" s="219"/>
      <c r="M151" s="223"/>
      <c r="N151" s="224"/>
      <c r="O151" s="224"/>
      <c r="P151" s="224"/>
      <c r="Q151" s="224"/>
      <c r="R151" s="224"/>
      <c r="S151" s="224"/>
      <c r="T151" s="225"/>
      <c r="AT151" s="220" t="s">
        <v>135</v>
      </c>
      <c r="AU151" s="220" t="s">
        <v>85</v>
      </c>
      <c r="AV151" s="218" t="s">
        <v>83</v>
      </c>
      <c r="AW151" s="218" t="s">
        <v>31</v>
      </c>
      <c r="AX151" s="218" t="s">
        <v>75</v>
      </c>
      <c r="AY151" s="220" t="s">
        <v>126</v>
      </c>
    </row>
    <row r="152" spans="2:51" s="196" customFormat="1" ht="12.8">
      <c r="B152" s="197"/>
      <c r="D152" s="198" t="s">
        <v>135</v>
      </c>
      <c r="E152" s="199"/>
      <c r="F152" s="200" t="s">
        <v>298</v>
      </c>
      <c r="H152" s="201">
        <v>22.1</v>
      </c>
      <c r="I152" s="202"/>
      <c r="L152" s="197"/>
      <c r="M152" s="203"/>
      <c r="N152" s="204"/>
      <c r="O152" s="204"/>
      <c r="P152" s="204"/>
      <c r="Q152" s="204"/>
      <c r="R152" s="204"/>
      <c r="S152" s="204"/>
      <c r="T152" s="205"/>
      <c r="AT152" s="199" t="s">
        <v>135</v>
      </c>
      <c r="AU152" s="199" t="s">
        <v>85</v>
      </c>
      <c r="AV152" s="196" t="s">
        <v>85</v>
      </c>
      <c r="AW152" s="196" t="s">
        <v>31</v>
      </c>
      <c r="AX152" s="196" t="s">
        <v>83</v>
      </c>
      <c r="AY152" s="199" t="s">
        <v>126</v>
      </c>
    </row>
    <row r="153" spans="1:65" s="27" customFormat="1" ht="48" customHeight="1">
      <c r="A153" s="22"/>
      <c r="B153" s="182"/>
      <c r="C153" s="183" t="s">
        <v>161</v>
      </c>
      <c r="D153" s="183" t="s">
        <v>128</v>
      </c>
      <c r="E153" s="184" t="s">
        <v>299</v>
      </c>
      <c r="F153" s="185" t="s">
        <v>300</v>
      </c>
      <c r="G153" s="186" t="s">
        <v>209</v>
      </c>
      <c r="H153" s="187">
        <v>517.84</v>
      </c>
      <c r="I153" s="188"/>
      <c r="J153" s="189">
        <f>ROUND(I153*H153,2)</f>
        <v>0</v>
      </c>
      <c r="K153" s="185" t="s">
        <v>132</v>
      </c>
      <c r="L153" s="23"/>
      <c r="M153" s="190"/>
      <c r="N153" s="191" t="s">
        <v>40</v>
      </c>
      <c r="O153" s="60"/>
      <c r="P153" s="192">
        <f>O153*H153</f>
        <v>0</v>
      </c>
      <c r="Q153" s="192">
        <v>0</v>
      </c>
      <c r="R153" s="192">
        <f>Q153*H153</f>
        <v>0</v>
      </c>
      <c r="S153" s="192">
        <v>0</v>
      </c>
      <c r="T153" s="193">
        <f>S153*H153</f>
        <v>0</v>
      </c>
      <c r="U153" s="22"/>
      <c r="V153" s="22"/>
      <c r="W153" s="22"/>
      <c r="X153" s="22"/>
      <c r="Y153" s="22"/>
      <c r="Z153" s="22"/>
      <c r="AA153" s="22"/>
      <c r="AB153" s="22"/>
      <c r="AC153" s="22"/>
      <c r="AD153" s="22"/>
      <c r="AE153" s="22"/>
      <c r="AR153" s="194" t="s">
        <v>133</v>
      </c>
      <c r="AT153" s="194" t="s">
        <v>128</v>
      </c>
      <c r="AU153" s="194" t="s">
        <v>85</v>
      </c>
      <c r="AY153" s="3" t="s">
        <v>126</v>
      </c>
      <c r="BE153" s="195">
        <f>IF(N153="základní",J153,0)</f>
        <v>0</v>
      </c>
      <c r="BF153" s="195">
        <f>IF(N153="snížená",J153,0)</f>
        <v>0</v>
      </c>
      <c r="BG153" s="195">
        <f>IF(N153="zákl. přenesená",J153,0)</f>
        <v>0</v>
      </c>
      <c r="BH153" s="195">
        <f>IF(N153="sníž. přenesená",J153,0)</f>
        <v>0</v>
      </c>
      <c r="BI153" s="195">
        <f>IF(N153="nulová",J153,0)</f>
        <v>0</v>
      </c>
      <c r="BJ153" s="3" t="s">
        <v>83</v>
      </c>
      <c r="BK153" s="195">
        <f>ROUND(I153*H153,2)</f>
        <v>0</v>
      </c>
      <c r="BL153" s="3" t="s">
        <v>133</v>
      </c>
      <c r="BM153" s="194" t="s">
        <v>301</v>
      </c>
    </row>
    <row r="154" spans="2:51" s="218" customFormat="1" ht="12.8">
      <c r="B154" s="219"/>
      <c r="D154" s="198" t="s">
        <v>135</v>
      </c>
      <c r="E154" s="220"/>
      <c r="F154" s="221" t="s">
        <v>282</v>
      </c>
      <c r="H154" s="220"/>
      <c r="I154" s="222"/>
      <c r="L154" s="219"/>
      <c r="M154" s="223"/>
      <c r="N154" s="224"/>
      <c r="O154" s="224"/>
      <c r="P154" s="224"/>
      <c r="Q154" s="224"/>
      <c r="R154" s="224"/>
      <c r="S154" s="224"/>
      <c r="T154" s="225"/>
      <c r="AT154" s="220" t="s">
        <v>135</v>
      </c>
      <c r="AU154" s="220" t="s">
        <v>85</v>
      </c>
      <c r="AV154" s="218" t="s">
        <v>83</v>
      </c>
      <c r="AW154" s="218" t="s">
        <v>31</v>
      </c>
      <c r="AX154" s="218" t="s">
        <v>75</v>
      </c>
      <c r="AY154" s="220" t="s">
        <v>126</v>
      </c>
    </row>
    <row r="155" spans="2:51" s="196" customFormat="1" ht="12.8">
      <c r="B155" s="197"/>
      <c r="D155" s="198" t="s">
        <v>135</v>
      </c>
      <c r="E155" s="199"/>
      <c r="F155" s="200" t="s">
        <v>302</v>
      </c>
      <c r="H155" s="201">
        <v>347.8</v>
      </c>
      <c r="I155" s="202"/>
      <c r="L155" s="197"/>
      <c r="M155" s="203"/>
      <c r="N155" s="204"/>
      <c r="O155" s="204"/>
      <c r="P155" s="204"/>
      <c r="Q155" s="204"/>
      <c r="R155" s="204"/>
      <c r="S155" s="204"/>
      <c r="T155" s="205"/>
      <c r="AT155" s="199" t="s">
        <v>135</v>
      </c>
      <c r="AU155" s="199" t="s">
        <v>85</v>
      </c>
      <c r="AV155" s="196" t="s">
        <v>85</v>
      </c>
      <c r="AW155" s="196" t="s">
        <v>31</v>
      </c>
      <c r="AX155" s="196" t="s">
        <v>75</v>
      </c>
      <c r="AY155" s="199" t="s">
        <v>126</v>
      </c>
    </row>
    <row r="156" spans="2:51" s="218" customFormat="1" ht="12.8">
      <c r="B156" s="219"/>
      <c r="D156" s="198" t="s">
        <v>135</v>
      </c>
      <c r="E156" s="220"/>
      <c r="F156" s="221" t="s">
        <v>284</v>
      </c>
      <c r="H156" s="220"/>
      <c r="I156" s="222"/>
      <c r="L156" s="219"/>
      <c r="M156" s="223"/>
      <c r="N156" s="224"/>
      <c r="O156" s="224"/>
      <c r="P156" s="224"/>
      <c r="Q156" s="224"/>
      <c r="R156" s="224"/>
      <c r="S156" s="224"/>
      <c r="T156" s="225"/>
      <c r="AT156" s="220" t="s">
        <v>135</v>
      </c>
      <c r="AU156" s="220" t="s">
        <v>85</v>
      </c>
      <c r="AV156" s="218" t="s">
        <v>83</v>
      </c>
      <c r="AW156" s="218" t="s">
        <v>31</v>
      </c>
      <c r="AX156" s="218" t="s">
        <v>75</v>
      </c>
      <c r="AY156" s="220" t="s">
        <v>126</v>
      </c>
    </row>
    <row r="157" spans="2:51" s="196" customFormat="1" ht="12.8">
      <c r="B157" s="197"/>
      <c r="D157" s="198" t="s">
        <v>135</v>
      </c>
      <c r="E157" s="199"/>
      <c r="F157" s="200" t="s">
        <v>303</v>
      </c>
      <c r="H157" s="201">
        <v>170.04</v>
      </c>
      <c r="I157" s="202"/>
      <c r="L157" s="197"/>
      <c r="M157" s="203"/>
      <c r="N157" s="204"/>
      <c r="O157" s="204"/>
      <c r="P157" s="204"/>
      <c r="Q157" s="204"/>
      <c r="R157" s="204"/>
      <c r="S157" s="204"/>
      <c r="T157" s="205"/>
      <c r="AT157" s="199" t="s">
        <v>135</v>
      </c>
      <c r="AU157" s="199" t="s">
        <v>85</v>
      </c>
      <c r="AV157" s="196" t="s">
        <v>85</v>
      </c>
      <c r="AW157" s="196" t="s">
        <v>31</v>
      </c>
      <c r="AX157" s="196" t="s">
        <v>75</v>
      </c>
      <c r="AY157" s="199" t="s">
        <v>126</v>
      </c>
    </row>
    <row r="158" spans="2:51" s="206" customFormat="1" ht="12.8">
      <c r="B158" s="207"/>
      <c r="D158" s="198" t="s">
        <v>135</v>
      </c>
      <c r="E158" s="208" t="s">
        <v>264</v>
      </c>
      <c r="F158" s="209" t="s">
        <v>139</v>
      </c>
      <c r="H158" s="210">
        <v>517.84</v>
      </c>
      <c r="I158" s="211"/>
      <c r="L158" s="207"/>
      <c r="M158" s="212"/>
      <c r="N158" s="213"/>
      <c r="O158" s="213"/>
      <c r="P158" s="213"/>
      <c r="Q158" s="213"/>
      <c r="R158" s="213"/>
      <c r="S158" s="213"/>
      <c r="T158" s="214"/>
      <c r="AT158" s="208" t="s">
        <v>135</v>
      </c>
      <c r="AU158" s="208" t="s">
        <v>85</v>
      </c>
      <c r="AV158" s="206" t="s">
        <v>133</v>
      </c>
      <c r="AW158" s="206" t="s">
        <v>31</v>
      </c>
      <c r="AX158" s="206" t="s">
        <v>83</v>
      </c>
      <c r="AY158" s="208" t="s">
        <v>126</v>
      </c>
    </row>
    <row r="159" spans="1:65" s="27" customFormat="1" ht="48" customHeight="1">
      <c r="A159" s="22"/>
      <c r="B159" s="182"/>
      <c r="C159" s="183" t="s">
        <v>166</v>
      </c>
      <c r="D159" s="183" t="s">
        <v>128</v>
      </c>
      <c r="E159" s="184" t="s">
        <v>304</v>
      </c>
      <c r="F159" s="185" t="s">
        <v>305</v>
      </c>
      <c r="G159" s="186" t="s">
        <v>209</v>
      </c>
      <c r="H159" s="187">
        <v>155.352</v>
      </c>
      <c r="I159" s="188"/>
      <c r="J159" s="189">
        <f>ROUND(I159*H159,2)</f>
        <v>0</v>
      </c>
      <c r="K159" s="185" t="s">
        <v>132</v>
      </c>
      <c r="L159" s="23"/>
      <c r="M159" s="190"/>
      <c r="N159" s="191" t="s">
        <v>40</v>
      </c>
      <c r="O159" s="60"/>
      <c r="P159" s="192">
        <f>O159*H159</f>
        <v>0</v>
      </c>
      <c r="Q159" s="192">
        <v>0</v>
      </c>
      <c r="R159" s="192">
        <f>Q159*H159</f>
        <v>0</v>
      </c>
      <c r="S159" s="192">
        <v>0</v>
      </c>
      <c r="T159" s="193">
        <f>S159*H159</f>
        <v>0</v>
      </c>
      <c r="U159" s="22"/>
      <c r="V159" s="22"/>
      <c r="W159" s="22"/>
      <c r="X159" s="22"/>
      <c r="Y159" s="22"/>
      <c r="Z159" s="22"/>
      <c r="AA159" s="22"/>
      <c r="AB159" s="22"/>
      <c r="AC159" s="22"/>
      <c r="AD159" s="22"/>
      <c r="AE159" s="22"/>
      <c r="AR159" s="194" t="s">
        <v>133</v>
      </c>
      <c r="AT159" s="194" t="s">
        <v>128</v>
      </c>
      <c r="AU159" s="194" t="s">
        <v>85</v>
      </c>
      <c r="AY159" s="3" t="s">
        <v>126</v>
      </c>
      <c r="BE159" s="195">
        <f>IF(N159="základní",J159,0)</f>
        <v>0</v>
      </c>
      <c r="BF159" s="195">
        <f>IF(N159="snížená",J159,0)</f>
        <v>0</v>
      </c>
      <c r="BG159" s="195">
        <f>IF(N159="zákl. přenesená",J159,0)</f>
        <v>0</v>
      </c>
      <c r="BH159" s="195">
        <f>IF(N159="sníž. přenesená",J159,0)</f>
        <v>0</v>
      </c>
      <c r="BI159" s="195">
        <f>IF(N159="nulová",J159,0)</f>
        <v>0</v>
      </c>
      <c r="BJ159" s="3" t="s">
        <v>83</v>
      </c>
      <c r="BK159" s="195">
        <f>ROUND(I159*H159,2)</f>
        <v>0</v>
      </c>
      <c r="BL159" s="3" t="s">
        <v>133</v>
      </c>
      <c r="BM159" s="194" t="s">
        <v>306</v>
      </c>
    </row>
    <row r="160" spans="2:51" s="218" customFormat="1" ht="12.8">
      <c r="B160" s="219"/>
      <c r="D160" s="198" t="s">
        <v>135</v>
      </c>
      <c r="E160" s="220"/>
      <c r="F160" s="221" t="s">
        <v>307</v>
      </c>
      <c r="H160" s="220"/>
      <c r="I160" s="222"/>
      <c r="L160" s="219"/>
      <c r="M160" s="223"/>
      <c r="N160" s="224"/>
      <c r="O160" s="224"/>
      <c r="P160" s="224"/>
      <c r="Q160" s="224"/>
      <c r="R160" s="224"/>
      <c r="S160" s="224"/>
      <c r="T160" s="225"/>
      <c r="AT160" s="220" t="s">
        <v>135</v>
      </c>
      <c r="AU160" s="220" t="s">
        <v>85</v>
      </c>
      <c r="AV160" s="218" t="s">
        <v>83</v>
      </c>
      <c r="AW160" s="218" t="s">
        <v>31</v>
      </c>
      <c r="AX160" s="218" t="s">
        <v>75</v>
      </c>
      <c r="AY160" s="220" t="s">
        <v>126</v>
      </c>
    </row>
    <row r="161" spans="2:51" s="196" customFormat="1" ht="12.8">
      <c r="B161" s="197"/>
      <c r="D161" s="198" t="s">
        <v>135</v>
      </c>
      <c r="E161" s="199"/>
      <c r="F161" s="200" t="s">
        <v>308</v>
      </c>
      <c r="H161" s="201">
        <v>155.352</v>
      </c>
      <c r="I161" s="202"/>
      <c r="L161" s="197"/>
      <c r="M161" s="203"/>
      <c r="N161" s="204"/>
      <c r="O161" s="204"/>
      <c r="P161" s="204"/>
      <c r="Q161" s="204"/>
      <c r="R161" s="204"/>
      <c r="S161" s="204"/>
      <c r="T161" s="205"/>
      <c r="AT161" s="199" t="s">
        <v>135</v>
      </c>
      <c r="AU161" s="199" t="s">
        <v>85</v>
      </c>
      <c r="AV161" s="196" t="s">
        <v>85</v>
      </c>
      <c r="AW161" s="196" t="s">
        <v>31</v>
      </c>
      <c r="AX161" s="196" t="s">
        <v>83</v>
      </c>
      <c r="AY161" s="199" t="s">
        <v>126</v>
      </c>
    </row>
    <row r="162" spans="1:65" s="27" customFormat="1" ht="36" customHeight="1">
      <c r="A162" s="22"/>
      <c r="B162" s="182"/>
      <c r="C162" s="183" t="s">
        <v>170</v>
      </c>
      <c r="D162" s="183" t="s">
        <v>128</v>
      </c>
      <c r="E162" s="184" t="s">
        <v>309</v>
      </c>
      <c r="F162" s="185" t="s">
        <v>310</v>
      </c>
      <c r="G162" s="186" t="s">
        <v>209</v>
      </c>
      <c r="H162" s="187">
        <v>35.74</v>
      </c>
      <c r="I162" s="188"/>
      <c r="J162" s="189">
        <f>ROUND(I162*H162,2)</f>
        <v>0</v>
      </c>
      <c r="K162" s="185" t="s">
        <v>132</v>
      </c>
      <c r="L162" s="23"/>
      <c r="M162" s="190"/>
      <c r="N162" s="191" t="s">
        <v>40</v>
      </c>
      <c r="O162" s="60"/>
      <c r="P162" s="192">
        <f>O162*H162</f>
        <v>0</v>
      </c>
      <c r="Q162" s="192">
        <v>0</v>
      </c>
      <c r="R162" s="192">
        <f>Q162*H162</f>
        <v>0</v>
      </c>
      <c r="S162" s="192">
        <v>0</v>
      </c>
      <c r="T162" s="193">
        <f>S162*H162</f>
        <v>0</v>
      </c>
      <c r="U162" s="22"/>
      <c r="V162" s="22"/>
      <c r="W162" s="22"/>
      <c r="X162" s="22"/>
      <c r="Y162" s="22"/>
      <c r="Z162" s="22"/>
      <c r="AA162" s="22"/>
      <c r="AB162" s="22"/>
      <c r="AC162" s="22"/>
      <c r="AD162" s="22"/>
      <c r="AE162" s="22"/>
      <c r="AR162" s="194" t="s">
        <v>133</v>
      </c>
      <c r="AT162" s="194" t="s">
        <v>128</v>
      </c>
      <c r="AU162" s="194" t="s">
        <v>85</v>
      </c>
      <c r="AY162" s="3" t="s">
        <v>126</v>
      </c>
      <c r="BE162" s="195">
        <f>IF(N162="základní",J162,0)</f>
        <v>0</v>
      </c>
      <c r="BF162" s="195">
        <f>IF(N162="snížená",J162,0)</f>
        <v>0</v>
      </c>
      <c r="BG162" s="195">
        <f>IF(N162="zákl. přenesená",J162,0)</f>
        <v>0</v>
      </c>
      <c r="BH162" s="195">
        <f>IF(N162="sníž. přenesená",J162,0)</f>
        <v>0</v>
      </c>
      <c r="BI162" s="195">
        <f>IF(N162="nulová",J162,0)</f>
        <v>0</v>
      </c>
      <c r="BJ162" s="3" t="s">
        <v>83</v>
      </c>
      <c r="BK162" s="195">
        <f>ROUND(I162*H162,2)</f>
        <v>0</v>
      </c>
      <c r="BL162" s="3" t="s">
        <v>133</v>
      </c>
      <c r="BM162" s="194" t="s">
        <v>311</v>
      </c>
    </row>
    <row r="163" spans="2:51" s="218" customFormat="1" ht="12.8">
      <c r="B163" s="219"/>
      <c r="D163" s="198" t="s">
        <v>135</v>
      </c>
      <c r="E163" s="220"/>
      <c r="F163" s="221" t="s">
        <v>282</v>
      </c>
      <c r="H163" s="220"/>
      <c r="I163" s="222"/>
      <c r="L163" s="219"/>
      <c r="M163" s="223"/>
      <c r="N163" s="224"/>
      <c r="O163" s="224"/>
      <c r="P163" s="224"/>
      <c r="Q163" s="224"/>
      <c r="R163" s="224"/>
      <c r="S163" s="224"/>
      <c r="T163" s="225"/>
      <c r="AT163" s="220" t="s">
        <v>135</v>
      </c>
      <c r="AU163" s="220" t="s">
        <v>85</v>
      </c>
      <c r="AV163" s="218" t="s">
        <v>83</v>
      </c>
      <c r="AW163" s="218" t="s">
        <v>31</v>
      </c>
      <c r="AX163" s="218" t="s">
        <v>75</v>
      </c>
      <c r="AY163" s="220" t="s">
        <v>126</v>
      </c>
    </row>
    <row r="164" spans="2:51" s="196" customFormat="1" ht="12.8">
      <c r="B164" s="197"/>
      <c r="D164" s="198" t="s">
        <v>135</v>
      </c>
      <c r="E164" s="199"/>
      <c r="F164" s="200" t="s">
        <v>312</v>
      </c>
      <c r="H164" s="201">
        <v>20.16</v>
      </c>
      <c r="I164" s="202"/>
      <c r="L164" s="197"/>
      <c r="M164" s="203"/>
      <c r="N164" s="204"/>
      <c r="O164" s="204"/>
      <c r="P164" s="204"/>
      <c r="Q164" s="204"/>
      <c r="R164" s="204"/>
      <c r="S164" s="204"/>
      <c r="T164" s="205"/>
      <c r="AT164" s="199" t="s">
        <v>135</v>
      </c>
      <c r="AU164" s="199" t="s">
        <v>85</v>
      </c>
      <c r="AV164" s="196" t="s">
        <v>85</v>
      </c>
      <c r="AW164" s="196" t="s">
        <v>31</v>
      </c>
      <c r="AX164" s="196" t="s">
        <v>75</v>
      </c>
      <c r="AY164" s="199" t="s">
        <v>126</v>
      </c>
    </row>
    <row r="165" spans="2:51" s="218" customFormat="1" ht="12.8">
      <c r="B165" s="219"/>
      <c r="D165" s="198" t="s">
        <v>135</v>
      </c>
      <c r="E165" s="220"/>
      <c r="F165" s="221" t="s">
        <v>284</v>
      </c>
      <c r="H165" s="220"/>
      <c r="I165" s="222"/>
      <c r="L165" s="219"/>
      <c r="M165" s="223"/>
      <c r="N165" s="224"/>
      <c r="O165" s="224"/>
      <c r="P165" s="224"/>
      <c r="Q165" s="224"/>
      <c r="R165" s="224"/>
      <c r="S165" s="224"/>
      <c r="T165" s="225"/>
      <c r="AT165" s="220" t="s">
        <v>135</v>
      </c>
      <c r="AU165" s="220" t="s">
        <v>85</v>
      </c>
      <c r="AV165" s="218" t="s">
        <v>83</v>
      </c>
      <c r="AW165" s="218" t="s">
        <v>31</v>
      </c>
      <c r="AX165" s="218" t="s">
        <v>75</v>
      </c>
      <c r="AY165" s="220" t="s">
        <v>126</v>
      </c>
    </row>
    <row r="166" spans="2:51" s="196" customFormat="1" ht="12.8">
      <c r="B166" s="197"/>
      <c r="D166" s="198" t="s">
        <v>135</v>
      </c>
      <c r="E166" s="199"/>
      <c r="F166" s="200" t="s">
        <v>313</v>
      </c>
      <c r="H166" s="201">
        <v>15.58</v>
      </c>
      <c r="I166" s="202"/>
      <c r="L166" s="197"/>
      <c r="M166" s="203"/>
      <c r="N166" s="204"/>
      <c r="O166" s="204"/>
      <c r="P166" s="204"/>
      <c r="Q166" s="204"/>
      <c r="R166" s="204"/>
      <c r="S166" s="204"/>
      <c r="T166" s="205"/>
      <c r="AT166" s="199" t="s">
        <v>135</v>
      </c>
      <c r="AU166" s="199" t="s">
        <v>85</v>
      </c>
      <c r="AV166" s="196" t="s">
        <v>85</v>
      </c>
      <c r="AW166" s="196" t="s">
        <v>31</v>
      </c>
      <c r="AX166" s="196" t="s">
        <v>75</v>
      </c>
      <c r="AY166" s="199" t="s">
        <v>126</v>
      </c>
    </row>
    <row r="167" spans="2:51" s="206" customFormat="1" ht="12.8">
      <c r="B167" s="207"/>
      <c r="D167" s="198" t="s">
        <v>135</v>
      </c>
      <c r="E167" s="208" t="s">
        <v>314</v>
      </c>
      <c r="F167" s="209" t="s">
        <v>139</v>
      </c>
      <c r="H167" s="210">
        <v>35.74</v>
      </c>
      <c r="I167" s="211"/>
      <c r="L167" s="207"/>
      <c r="M167" s="212"/>
      <c r="N167" s="213"/>
      <c r="O167" s="213"/>
      <c r="P167" s="213"/>
      <c r="Q167" s="213"/>
      <c r="R167" s="213"/>
      <c r="S167" s="213"/>
      <c r="T167" s="214"/>
      <c r="AT167" s="208" t="s">
        <v>135</v>
      </c>
      <c r="AU167" s="208" t="s">
        <v>85</v>
      </c>
      <c r="AV167" s="206" t="s">
        <v>133</v>
      </c>
      <c r="AW167" s="206" t="s">
        <v>31</v>
      </c>
      <c r="AX167" s="206" t="s">
        <v>83</v>
      </c>
      <c r="AY167" s="208" t="s">
        <v>126</v>
      </c>
    </row>
    <row r="168" spans="1:65" s="27" customFormat="1" ht="48" customHeight="1">
      <c r="A168" s="22"/>
      <c r="B168" s="182"/>
      <c r="C168" s="183" t="s">
        <v>175</v>
      </c>
      <c r="D168" s="183" t="s">
        <v>128</v>
      </c>
      <c r="E168" s="184" t="s">
        <v>315</v>
      </c>
      <c r="F168" s="185" t="s">
        <v>316</v>
      </c>
      <c r="G168" s="186" t="s">
        <v>209</v>
      </c>
      <c r="H168" s="187">
        <v>763.44</v>
      </c>
      <c r="I168" s="188"/>
      <c r="J168" s="189">
        <f>ROUND(I168*H168,2)</f>
        <v>0</v>
      </c>
      <c r="K168" s="185" t="s">
        <v>132</v>
      </c>
      <c r="L168" s="23"/>
      <c r="M168" s="190"/>
      <c r="N168" s="191" t="s">
        <v>40</v>
      </c>
      <c r="O168" s="60"/>
      <c r="P168" s="192">
        <f>O168*H168</f>
        <v>0</v>
      </c>
      <c r="Q168" s="192">
        <v>0</v>
      </c>
      <c r="R168" s="192">
        <f>Q168*H168</f>
        <v>0</v>
      </c>
      <c r="S168" s="192">
        <v>0</v>
      </c>
      <c r="T168" s="193">
        <f>S168*H168</f>
        <v>0</v>
      </c>
      <c r="U168" s="22"/>
      <c r="V168" s="22"/>
      <c r="W168" s="22"/>
      <c r="X168" s="22"/>
      <c r="Y168" s="22"/>
      <c r="Z168" s="22"/>
      <c r="AA168" s="22"/>
      <c r="AB168" s="22"/>
      <c r="AC168" s="22"/>
      <c r="AD168" s="22"/>
      <c r="AE168" s="22"/>
      <c r="AR168" s="194" t="s">
        <v>133</v>
      </c>
      <c r="AT168" s="194" t="s">
        <v>128</v>
      </c>
      <c r="AU168" s="194" t="s">
        <v>85</v>
      </c>
      <c r="AY168" s="3" t="s">
        <v>126</v>
      </c>
      <c r="BE168" s="195">
        <f>IF(N168="základní",J168,0)</f>
        <v>0</v>
      </c>
      <c r="BF168" s="195">
        <f>IF(N168="snížená",J168,0)</f>
        <v>0</v>
      </c>
      <c r="BG168" s="195">
        <f>IF(N168="zákl. přenesená",J168,0)</f>
        <v>0</v>
      </c>
      <c r="BH168" s="195">
        <f>IF(N168="sníž. přenesená",J168,0)</f>
        <v>0</v>
      </c>
      <c r="BI168" s="195">
        <f>IF(N168="nulová",J168,0)</f>
        <v>0</v>
      </c>
      <c r="BJ168" s="3" t="s">
        <v>83</v>
      </c>
      <c r="BK168" s="195">
        <f>ROUND(I168*H168,2)</f>
        <v>0</v>
      </c>
      <c r="BL168" s="3" t="s">
        <v>133</v>
      </c>
      <c r="BM168" s="194" t="s">
        <v>317</v>
      </c>
    </row>
    <row r="169" spans="2:51" s="218" customFormat="1" ht="12.8">
      <c r="B169" s="219"/>
      <c r="D169" s="198" t="s">
        <v>135</v>
      </c>
      <c r="E169" s="220"/>
      <c r="F169" s="221" t="s">
        <v>318</v>
      </c>
      <c r="H169" s="220"/>
      <c r="I169" s="222"/>
      <c r="L169" s="219"/>
      <c r="M169" s="223"/>
      <c r="N169" s="224"/>
      <c r="O169" s="224"/>
      <c r="P169" s="224"/>
      <c r="Q169" s="224"/>
      <c r="R169" s="224"/>
      <c r="S169" s="224"/>
      <c r="T169" s="225"/>
      <c r="AT169" s="220" t="s">
        <v>135</v>
      </c>
      <c r="AU169" s="220" t="s">
        <v>85</v>
      </c>
      <c r="AV169" s="218" t="s">
        <v>83</v>
      </c>
      <c r="AW169" s="218" t="s">
        <v>31</v>
      </c>
      <c r="AX169" s="218" t="s">
        <v>75</v>
      </c>
      <c r="AY169" s="220" t="s">
        <v>126</v>
      </c>
    </row>
    <row r="170" spans="2:51" s="196" customFormat="1" ht="12.8">
      <c r="B170" s="197"/>
      <c r="D170" s="198" t="s">
        <v>135</v>
      </c>
      <c r="E170" s="199"/>
      <c r="F170" s="200" t="s">
        <v>266</v>
      </c>
      <c r="H170" s="201">
        <v>763.44</v>
      </c>
      <c r="I170" s="202"/>
      <c r="L170" s="197"/>
      <c r="M170" s="203"/>
      <c r="N170" s="204"/>
      <c r="O170" s="204"/>
      <c r="P170" s="204"/>
      <c r="Q170" s="204"/>
      <c r="R170" s="204"/>
      <c r="S170" s="204"/>
      <c r="T170" s="205"/>
      <c r="AT170" s="199" t="s">
        <v>135</v>
      </c>
      <c r="AU170" s="199" t="s">
        <v>85</v>
      </c>
      <c r="AV170" s="196" t="s">
        <v>85</v>
      </c>
      <c r="AW170" s="196" t="s">
        <v>31</v>
      </c>
      <c r="AX170" s="196" t="s">
        <v>83</v>
      </c>
      <c r="AY170" s="199" t="s">
        <v>126</v>
      </c>
    </row>
    <row r="171" spans="1:65" s="27" customFormat="1" ht="36" customHeight="1">
      <c r="A171" s="22"/>
      <c r="B171" s="182"/>
      <c r="C171" s="183" t="s">
        <v>174</v>
      </c>
      <c r="D171" s="183" t="s">
        <v>128</v>
      </c>
      <c r="E171" s="184" t="s">
        <v>246</v>
      </c>
      <c r="F171" s="185" t="s">
        <v>247</v>
      </c>
      <c r="G171" s="186" t="s">
        <v>209</v>
      </c>
      <c r="H171" s="187">
        <v>1348.44</v>
      </c>
      <c r="I171" s="188"/>
      <c r="J171" s="189">
        <f>ROUND(I171*H171,2)</f>
        <v>0</v>
      </c>
      <c r="K171" s="185" t="s">
        <v>132</v>
      </c>
      <c r="L171" s="23"/>
      <c r="M171" s="190"/>
      <c r="N171" s="191" t="s">
        <v>40</v>
      </c>
      <c r="O171" s="60"/>
      <c r="P171" s="192">
        <f>O171*H171</f>
        <v>0</v>
      </c>
      <c r="Q171" s="192">
        <v>0</v>
      </c>
      <c r="R171" s="192">
        <f>Q171*H171</f>
        <v>0</v>
      </c>
      <c r="S171" s="192">
        <v>0</v>
      </c>
      <c r="T171" s="193">
        <f>S171*H171</f>
        <v>0</v>
      </c>
      <c r="U171" s="22"/>
      <c r="V171" s="22"/>
      <c r="W171" s="22"/>
      <c r="X171" s="22"/>
      <c r="Y171" s="22"/>
      <c r="Z171" s="22"/>
      <c r="AA171" s="22"/>
      <c r="AB171" s="22"/>
      <c r="AC171" s="22"/>
      <c r="AD171" s="22"/>
      <c r="AE171" s="22"/>
      <c r="AR171" s="194" t="s">
        <v>133</v>
      </c>
      <c r="AT171" s="194" t="s">
        <v>128</v>
      </c>
      <c r="AU171" s="194" t="s">
        <v>85</v>
      </c>
      <c r="AY171" s="3" t="s">
        <v>126</v>
      </c>
      <c r="BE171" s="195">
        <f>IF(N171="základní",J171,0)</f>
        <v>0</v>
      </c>
      <c r="BF171" s="195">
        <f>IF(N171="snížená",J171,0)</f>
        <v>0</v>
      </c>
      <c r="BG171" s="195">
        <f>IF(N171="zákl. přenesená",J171,0)</f>
        <v>0</v>
      </c>
      <c r="BH171" s="195">
        <f>IF(N171="sníž. přenesená",J171,0)</f>
        <v>0</v>
      </c>
      <c r="BI171" s="195">
        <f>IF(N171="nulová",J171,0)</f>
        <v>0</v>
      </c>
      <c r="BJ171" s="3" t="s">
        <v>83</v>
      </c>
      <c r="BK171" s="195">
        <f>ROUND(I171*H171,2)</f>
        <v>0</v>
      </c>
      <c r="BL171" s="3" t="s">
        <v>133</v>
      </c>
      <c r="BM171" s="194" t="s">
        <v>319</v>
      </c>
    </row>
    <row r="172" spans="2:51" s="218" customFormat="1" ht="12.8">
      <c r="B172" s="219"/>
      <c r="D172" s="198" t="s">
        <v>135</v>
      </c>
      <c r="E172" s="220"/>
      <c r="F172" s="221" t="s">
        <v>320</v>
      </c>
      <c r="H172" s="220"/>
      <c r="I172" s="222"/>
      <c r="L172" s="219"/>
      <c r="M172" s="223"/>
      <c r="N172" s="224"/>
      <c r="O172" s="224"/>
      <c r="P172" s="224"/>
      <c r="Q172" s="224"/>
      <c r="R172" s="224"/>
      <c r="S172" s="224"/>
      <c r="T172" s="225"/>
      <c r="AT172" s="220" t="s">
        <v>135</v>
      </c>
      <c r="AU172" s="220" t="s">
        <v>85</v>
      </c>
      <c r="AV172" s="218" t="s">
        <v>83</v>
      </c>
      <c r="AW172" s="218" t="s">
        <v>31</v>
      </c>
      <c r="AX172" s="218" t="s">
        <v>75</v>
      </c>
      <c r="AY172" s="220" t="s">
        <v>126</v>
      </c>
    </row>
    <row r="173" spans="2:51" s="196" customFormat="1" ht="12.8">
      <c r="B173" s="197"/>
      <c r="D173" s="198" t="s">
        <v>135</v>
      </c>
      <c r="E173" s="199"/>
      <c r="F173" s="200" t="s">
        <v>266</v>
      </c>
      <c r="H173" s="201">
        <v>763.44</v>
      </c>
      <c r="I173" s="202"/>
      <c r="L173" s="197"/>
      <c r="M173" s="203"/>
      <c r="N173" s="204"/>
      <c r="O173" s="204"/>
      <c r="P173" s="204"/>
      <c r="Q173" s="204"/>
      <c r="R173" s="204"/>
      <c r="S173" s="204"/>
      <c r="T173" s="205"/>
      <c r="AT173" s="199" t="s">
        <v>135</v>
      </c>
      <c r="AU173" s="199" t="s">
        <v>85</v>
      </c>
      <c r="AV173" s="196" t="s">
        <v>85</v>
      </c>
      <c r="AW173" s="196" t="s">
        <v>31</v>
      </c>
      <c r="AX173" s="196" t="s">
        <v>75</v>
      </c>
      <c r="AY173" s="199" t="s">
        <v>126</v>
      </c>
    </row>
    <row r="174" spans="2:51" s="218" customFormat="1" ht="12.8">
      <c r="B174" s="219"/>
      <c r="D174" s="198" t="s">
        <v>135</v>
      </c>
      <c r="E174" s="220"/>
      <c r="F174" s="221" t="s">
        <v>321</v>
      </c>
      <c r="H174" s="220"/>
      <c r="I174" s="222"/>
      <c r="L174" s="219"/>
      <c r="M174" s="223"/>
      <c r="N174" s="224"/>
      <c r="O174" s="224"/>
      <c r="P174" s="224"/>
      <c r="Q174" s="224"/>
      <c r="R174" s="224"/>
      <c r="S174" s="224"/>
      <c r="T174" s="225"/>
      <c r="AT174" s="220" t="s">
        <v>135</v>
      </c>
      <c r="AU174" s="220" t="s">
        <v>85</v>
      </c>
      <c r="AV174" s="218" t="s">
        <v>83</v>
      </c>
      <c r="AW174" s="218" t="s">
        <v>31</v>
      </c>
      <c r="AX174" s="218" t="s">
        <v>75</v>
      </c>
      <c r="AY174" s="220" t="s">
        <v>126</v>
      </c>
    </row>
    <row r="175" spans="2:51" s="196" customFormat="1" ht="12.8">
      <c r="B175" s="197"/>
      <c r="D175" s="198" t="s">
        <v>135</v>
      </c>
      <c r="E175" s="199"/>
      <c r="F175" s="200" t="s">
        <v>290</v>
      </c>
      <c r="H175" s="201">
        <v>585</v>
      </c>
      <c r="I175" s="202"/>
      <c r="L175" s="197"/>
      <c r="M175" s="203"/>
      <c r="N175" s="204"/>
      <c r="O175" s="204"/>
      <c r="P175" s="204"/>
      <c r="Q175" s="204"/>
      <c r="R175" s="204"/>
      <c r="S175" s="204"/>
      <c r="T175" s="205"/>
      <c r="AT175" s="199" t="s">
        <v>135</v>
      </c>
      <c r="AU175" s="199" t="s">
        <v>85</v>
      </c>
      <c r="AV175" s="196" t="s">
        <v>85</v>
      </c>
      <c r="AW175" s="196" t="s">
        <v>31</v>
      </c>
      <c r="AX175" s="196" t="s">
        <v>75</v>
      </c>
      <c r="AY175" s="199" t="s">
        <v>126</v>
      </c>
    </row>
    <row r="176" spans="2:51" s="206" customFormat="1" ht="12.8">
      <c r="B176" s="207"/>
      <c r="D176" s="198" t="s">
        <v>135</v>
      </c>
      <c r="E176" s="208"/>
      <c r="F176" s="209" t="s">
        <v>139</v>
      </c>
      <c r="H176" s="210">
        <v>1348.44</v>
      </c>
      <c r="I176" s="211"/>
      <c r="L176" s="207"/>
      <c r="M176" s="212"/>
      <c r="N176" s="213"/>
      <c r="O176" s="213"/>
      <c r="P176" s="213"/>
      <c r="Q176" s="213"/>
      <c r="R176" s="213"/>
      <c r="S176" s="213"/>
      <c r="T176" s="214"/>
      <c r="AT176" s="208" t="s">
        <v>135</v>
      </c>
      <c r="AU176" s="208" t="s">
        <v>85</v>
      </c>
      <c r="AV176" s="206" t="s">
        <v>133</v>
      </c>
      <c r="AW176" s="206" t="s">
        <v>31</v>
      </c>
      <c r="AX176" s="206" t="s">
        <v>83</v>
      </c>
      <c r="AY176" s="208" t="s">
        <v>126</v>
      </c>
    </row>
    <row r="177" spans="1:65" s="27" customFormat="1" ht="60" customHeight="1">
      <c r="A177" s="22"/>
      <c r="B177" s="182"/>
      <c r="C177" s="183" t="s">
        <v>156</v>
      </c>
      <c r="D177" s="183" t="s">
        <v>128</v>
      </c>
      <c r="E177" s="184" t="s">
        <v>322</v>
      </c>
      <c r="F177" s="185" t="s">
        <v>323</v>
      </c>
      <c r="G177" s="186" t="s">
        <v>209</v>
      </c>
      <c r="H177" s="187">
        <v>763.44</v>
      </c>
      <c r="I177" s="188"/>
      <c r="J177" s="189">
        <f>ROUND(I177*H177,2)</f>
        <v>0</v>
      </c>
      <c r="K177" s="185" t="s">
        <v>132</v>
      </c>
      <c r="L177" s="23"/>
      <c r="M177" s="190"/>
      <c r="N177" s="191" t="s">
        <v>40</v>
      </c>
      <c r="O177" s="60"/>
      <c r="P177" s="192">
        <f>O177*H177</f>
        <v>0</v>
      </c>
      <c r="Q177" s="192">
        <v>0</v>
      </c>
      <c r="R177" s="192">
        <f>Q177*H177</f>
        <v>0</v>
      </c>
      <c r="S177" s="192">
        <v>0</v>
      </c>
      <c r="T177" s="193">
        <f>S177*H177</f>
        <v>0</v>
      </c>
      <c r="U177" s="22"/>
      <c r="V177" s="22"/>
      <c r="W177" s="22"/>
      <c r="X177" s="22"/>
      <c r="Y177" s="22"/>
      <c r="Z177" s="22"/>
      <c r="AA177" s="22"/>
      <c r="AB177" s="22"/>
      <c r="AC177" s="22"/>
      <c r="AD177" s="22"/>
      <c r="AE177" s="22"/>
      <c r="AR177" s="194" t="s">
        <v>133</v>
      </c>
      <c r="AT177" s="194" t="s">
        <v>128</v>
      </c>
      <c r="AU177" s="194" t="s">
        <v>85</v>
      </c>
      <c r="AY177" s="3" t="s">
        <v>126</v>
      </c>
      <c r="BE177" s="195">
        <f>IF(N177="základní",J177,0)</f>
        <v>0</v>
      </c>
      <c r="BF177" s="195">
        <f>IF(N177="snížená",J177,0)</f>
        <v>0</v>
      </c>
      <c r="BG177" s="195">
        <f>IF(N177="zákl. přenesená",J177,0)</f>
        <v>0</v>
      </c>
      <c r="BH177" s="195">
        <f>IF(N177="sníž. přenesená",J177,0)</f>
        <v>0</v>
      </c>
      <c r="BI177" s="195">
        <f>IF(N177="nulová",J177,0)</f>
        <v>0</v>
      </c>
      <c r="BJ177" s="3" t="s">
        <v>83</v>
      </c>
      <c r="BK177" s="195">
        <f>ROUND(I177*H177,2)</f>
        <v>0</v>
      </c>
      <c r="BL177" s="3" t="s">
        <v>133</v>
      </c>
      <c r="BM177" s="194" t="s">
        <v>324</v>
      </c>
    </row>
    <row r="178" spans="2:51" s="218" customFormat="1" ht="12.8">
      <c r="B178" s="219"/>
      <c r="D178" s="198" t="s">
        <v>135</v>
      </c>
      <c r="E178" s="220"/>
      <c r="F178" s="221" t="s">
        <v>282</v>
      </c>
      <c r="H178" s="220"/>
      <c r="I178" s="222"/>
      <c r="L178" s="219"/>
      <c r="M178" s="223"/>
      <c r="N178" s="224"/>
      <c r="O178" s="224"/>
      <c r="P178" s="224"/>
      <c r="Q178" s="224"/>
      <c r="R178" s="224"/>
      <c r="S178" s="224"/>
      <c r="T178" s="225"/>
      <c r="AT178" s="220" t="s">
        <v>135</v>
      </c>
      <c r="AU178" s="220" t="s">
        <v>85</v>
      </c>
      <c r="AV178" s="218" t="s">
        <v>83</v>
      </c>
      <c r="AW178" s="218" t="s">
        <v>31</v>
      </c>
      <c r="AX178" s="218" t="s">
        <v>75</v>
      </c>
      <c r="AY178" s="220" t="s">
        <v>126</v>
      </c>
    </row>
    <row r="179" spans="2:51" s="196" customFormat="1" ht="12.8">
      <c r="B179" s="197"/>
      <c r="D179" s="198" t="s">
        <v>135</v>
      </c>
      <c r="E179" s="199"/>
      <c r="F179" s="200" t="s">
        <v>325</v>
      </c>
      <c r="H179" s="201">
        <v>498.82</v>
      </c>
      <c r="I179" s="202"/>
      <c r="L179" s="197"/>
      <c r="M179" s="203"/>
      <c r="N179" s="204"/>
      <c r="O179" s="204"/>
      <c r="P179" s="204"/>
      <c r="Q179" s="204"/>
      <c r="R179" s="204"/>
      <c r="S179" s="204"/>
      <c r="T179" s="205"/>
      <c r="AT179" s="199" t="s">
        <v>135</v>
      </c>
      <c r="AU179" s="199" t="s">
        <v>85</v>
      </c>
      <c r="AV179" s="196" t="s">
        <v>85</v>
      </c>
      <c r="AW179" s="196" t="s">
        <v>31</v>
      </c>
      <c r="AX179" s="196" t="s">
        <v>75</v>
      </c>
      <c r="AY179" s="199" t="s">
        <v>126</v>
      </c>
    </row>
    <row r="180" spans="2:51" s="218" customFormat="1" ht="12.8">
      <c r="B180" s="219"/>
      <c r="D180" s="198" t="s">
        <v>135</v>
      </c>
      <c r="E180" s="220"/>
      <c r="F180" s="221" t="s">
        <v>284</v>
      </c>
      <c r="H180" s="220"/>
      <c r="I180" s="222"/>
      <c r="L180" s="219"/>
      <c r="M180" s="223"/>
      <c r="N180" s="224"/>
      <c r="O180" s="224"/>
      <c r="P180" s="224"/>
      <c r="Q180" s="224"/>
      <c r="R180" s="224"/>
      <c r="S180" s="224"/>
      <c r="T180" s="225"/>
      <c r="AT180" s="220" t="s">
        <v>135</v>
      </c>
      <c r="AU180" s="220" t="s">
        <v>85</v>
      </c>
      <c r="AV180" s="218" t="s">
        <v>83</v>
      </c>
      <c r="AW180" s="218" t="s">
        <v>31</v>
      </c>
      <c r="AX180" s="218" t="s">
        <v>75</v>
      </c>
      <c r="AY180" s="220" t="s">
        <v>126</v>
      </c>
    </row>
    <row r="181" spans="2:51" s="196" customFormat="1" ht="12.8">
      <c r="B181" s="197"/>
      <c r="D181" s="198" t="s">
        <v>135</v>
      </c>
      <c r="E181" s="199"/>
      <c r="F181" s="200" t="s">
        <v>326</v>
      </c>
      <c r="H181" s="201">
        <v>264.62</v>
      </c>
      <c r="I181" s="202"/>
      <c r="L181" s="197"/>
      <c r="M181" s="203"/>
      <c r="N181" s="204"/>
      <c r="O181" s="204"/>
      <c r="P181" s="204"/>
      <c r="Q181" s="204"/>
      <c r="R181" s="204"/>
      <c r="S181" s="204"/>
      <c r="T181" s="205"/>
      <c r="AT181" s="199" t="s">
        <v>135</v>
      </c>
      <c r="AU181" s="199" t="s">
        <v>85</v>
      </c>
      <c r="AV181" s="196" t="s">
        <v>85</v>
      </c>
      <c r="AW181" s="196" t="s">
        <v>31</v>
      </c>
      <c r="AX181" s="196" t="s">
        <v>75</v>
      </c>
      <c r="AY181" s="199" t="s">
        <v>126</v>
      </c>
    </row>
    <row r="182" spans="2:51" s="206" customFormat="1" ht="12.8">
      <c r="B182" s="207"/>
      <c r="D182" s="198" t="s">
        <v>135</v>
      </c>
      <c r="E182" s="208" t="s">
        <v>266</v>
      </c>
      <c r="F182" s="209" t="s">
        <v>139</v>
      </c>
      <c r="H182" s="210">
        <v>763.44</v>
      </c>
      <c r="I182" s="211"/>
      <c r="L182" s="207"/>
      <c r="M182" s="212"/>
      <c r="N182" s="213"/>
      <c r="O182" s="213"/>
      <c r="P182" s="213"/>
      <c r="Q182" s="213"/>
      <c r="R182" s="213"/>
      <c r="S182" s="213"/>
      <c r="T182" s="214"/>
      <c r="AT182" s="208" t="s">
        <v>135</v>
      </c>
      <c r="AU182" s="208" t="s">
        <v>85</v>
      </c>
      <c r="AV182" s="206" t="s">
        <v>133</v>
      </c>
      <c r="AW182" s="206" t="s">
        <v>31</v>
      </c>
      <c r="AX182" s="206" t="s">
        <v>83</v>
      </c>
      <c r="AY182" s="208" t="s">
        <v>126</v>
      </c>
    </row>
    <row r="183" spans="1:65" s="27" customFormat="1" ht="36" customHeight="1">
      <c r="A183" s="22"/>
      <c r="B183" s="182"/>
      <c r="C183" s="183" t="s">
        <v>185</v>
      </c>
      <c r="D183" s="183" t="s">
        <v>128</v>
      </c>
      <c r="E183" s="184" t="s">
        <v>327</v>
      </c>
      <c r="F183" s="185" t="s">
        <v>328</v>
      </c>
      <c r="G183" s="186" t="s">
        <v>142</v>
      </c>
      <c r="H183" s="187">
        <v>515.8</v>
      </c>
      <c r="I183" s="188"/>
      <c r="J183" s="189">
        <f>ROUND(I183*H183,2)</f>
        <v>0</v>
      </c>
      <c r="K183" s="185" t="s">
        <v>132</v>
      </c>
      <c r="L183" s="23"/>
      <c r="M183" s="190"/>
      <c r="N183" s="191" t="s">
        <v>40</v>
      </c>
      <c r="O183" s="60"/>
      <c r="P183" s="192">
        <f>O183*H183</f>
        <v>0</v>
      </c>
      <c r="Q183" s="192">
        <v>0</v>
      </c>
      <c r="R183" s="192">
        <f>Q183*H183</f>
        <v>0</v>
      </c>
      <c r="S183" s="192">
        <v>0</v>
      </c>
      <c r="T183" s="193">
        <f>S183*H183</f>
        <v>0</v>
      </c>
      <c r="U183" s="22"/>
      <c r="V183" s="22"/>
      <c r="W183" s="22"/>
      <c r="X183" s="22"/>
      <c r="Y183" s="22"/>
      <c r="Z183" s="22"/>
      <c r="AA183" s="22"/>
      <c r="AB183" s="22"/>
      <c r="AC183" s="22"/>
      <c r="AD183" s="22"/>
      <c r="AE183" s="22"/>
      <c r="AR183" s="194" t="s">
        <v>133</v>
      </c>
      <c r="AT183" s="194" t="s">
        <v>128</v>
      </c>
      <c r="AU183" s="194" t="s">
        <v>85</v>
      </c>
      <c r="AY183" s="3" t="s">
        <v>126</v>
      </c>
      <c r="BE183" s="195">
        <f>IF(N183="základní",J183,0)</f>
        <v>0</v>
      </c>
      <c r="BF183" s="195">
        <f>IF(N183="snížená",J183,0)</f>
        <v>0</v>
      </c>
      <c r="BG183" s="195">
        <f>IF(N183="zákl. přenesená",J183,0)</f>
        <v>0</v>
      </c>
      <c r="BH183" s="195">
        <f>IF(N183="sníž. přenesená",J183,0)</f>
        <v>0</v>
      </c>
      <c r="BI183" s="195">
        <f>IF(N183="nulová",J183,0)</f>
        <v>0</v>
      </c>
      <c r="BJ183" s="3" t="s">
        <v>83</v>
      </c>
      <c r="BK183" s="195">
        <f>ROUND(I183*H183,2)</f>
        <v>0</v>
      </c>
      <c r="BL183" s="3" t="s">
        <v>133</v>
      </c>
      <c r="BM183" s="194" t="s">
        <v>329</v>
      </c>
    </row>
    <row r="184" spans="2:51" s="218" customFormat="1" ht="12.8">
      <c r="B184" s="219"/>
      <c r="D184" s="198" t="s">
        <v>135</v>
      </c>
      <c r="E184" s="220"/>
      <c r="F184" s="221" t="s">
        <v>330</v>
      </c>
      <c r="H184" s="220"/>
      <c r="I184" s="222"/>
      <c r="L184" s="219"/>
      <c r="M184" s="223"/>
      <c r="N184" s="224"/>
      <c r="O184" s="224"/>
      <c r="P184" s="224"/>
      <c r="Q184" s="224"/>
      <c r="R184" s="224"/>
      <c r="S184" s="224"/>
      <c r="T184" s="225"/>
      <c r="AT184" s="220" t="s">
        <v>135</v>
      </c>
      <c r="AU184" s="220" t="s">
        <v>85</v>
      </c>
      <c r="AV184" s="218" t="s">
        <v>83</v>
      </c>
      <c r="AW184" s="218" t="s">
        <v>31</v>
      </c>
      <c r="AX184" s="218" t="s">
        <v>75</v>
      </c>
      <c r="AY184" s="220" t="s">
        <v>126</v>
      </c>
    </row>
    <row r="185" spans="2:51" s="218" customFormat="1" ht="12.8">
      <c r="B185" s="219"/>
      <c r="D185" s="198" t="s">
        <v>135</v>
      </c>
      <c r="E185" s="220"/>
      <c r="F185" s="221" t="s">
        <v>331</v>
      </c>
      <c r="H185" s="220"/>
      <c r="I185" s="222"/>
      <c r="L185" s="219"/>
      <c r="M185" s="223"/>
      <c r="N185" s="224"/>
      <c r="O185" s="224"/>
      <c r="P185" s="224"/>
      <c r="Q185" s="224"/>
      <c r="R185" s="224"/>
      <c r="S185" s="224"/>
      <c r="T185" s="225"/>
      <c r="AT185" s="220" t="s">
        <v>135</v>
      </c>
      <c r="AU185" s="220" t="s">
        <v>85</v>
      </c>
      <c r="AV185" s="218" t="s">
        <v>83</v>
      </c>
      <c r="AW185" s="218" t="s">
        <v>31</v>
      </c>
      <c r="AX185" s="218" t="s">
        <v>75</v>
      </c>
      <c r="AY185" s="220" t="s">
        <v>126</v>
      </c>
    </row>
    <row r="186" spans="2:51" s="218" customFormat="1" ht="12.8">
      <c r="B186" s="219"/>
      <c r="D186" s="198" t="s">
        <v>135</v>
      </c>
      <c r="E186" s="220"/>
      <c r="F186" s="221" t="s">
        <v>275</v>
      </c>
      <c r="H186" s="220"/>
      <c r="I186" s="222"/>
      <c r="L186" s="219"/>
      <c r="M186" s="223"/>
      <c r="N186" s="224"/>
      <c r="O186" s="224"/>
      <c r="P186" s="224"/>
      <c r="Q186" s="224"/>
      <c r="R186" s="224"/>
      <c r="S186" s="224"/>
      <c r="T186" s="225"/>
      <c r="AT186" s="220" t="s">
        <v>135</v>
      </c>
      <c r="AU186" s="220" t="s">
        <v>85</v>
      </c>
      <c r="AV186" s="218" t="s">
        <v>83</v>
      </c>
      <c r="AW186" s="218" t="s">
        <v>31</v>
      </c>
      <c r="AX186" s="218" t="s">
        <v>75</v>
      </c>
      <c r="AY186" s="220" t="s">
        <v>126</v>
      </c>
    </row>
    <row r="187" spans="2:51" s="196" customFormat="1" ht="12.8">
      <c r="B187" s="197"/>
      <c r="D187" s="198" t="s">
        <v>135</v>
      </c>
      <c r="E187" s="199"/>
      <c r="F187" s="200" t="s">
        <v>332</v>
      </c>
      <c r="H187" s="201">
        <v>345.63</v>
      </c>
      <c r="I187" s="202"/>
      <c r="L187" s="197"/>
      <c r="M187" s="203"/>
      <c r="N187" s="204"/>
      <c r="O187" s="204"/>
      <c r="P187" s="204"/>
      <c r="Q187" s="204"/>
      <c r="R187" s="204"/>
      <c r="S187" s="204"/>
      <c r="T187" s="205"/>
      <c r="AT187" s="199" t="s">
        <v>135</v>
      </c>
      <c r="AU187" s="199" t="s">
        <v>85</v>
      </c>
      <c r="AV187" s="196" t="s">
        <v>85</v>
      </c>
      <c r="AW187" s="196" t="s">
        <v>31</v>
      </c>
      <c r="AX187" s="196" t="s">
        <v>75</v>
      </c>
      <c r="AY187" s="199" t="s">
        <v>126</v>
      </c>
    </row>
    <row r="188" spans="2:51" s="218" customFormat="1" ht="12.8">
      <c r="B188" s="219"/>
      <c r="D188" s="198" t="s">
        <v>135</v>
      </c>
      <c r="E188" s="220"/>
      <c r="F188" s="221" t="s">
        <v>277</v>
      </c>
      <c r="H188" s="220"/>
      <c r="I188" s="222"/>
      <c r="L188" s="219"/>
      <c r="M188" s="223"/>
      <c r="N188" s="224"/>
      <c r="O188" s="224"/>
      <c r="P188" s="224"/>
      <c r="Q188" s="224"/>
      <c r="R188" s="224"/>
      <c r="S188" s="224"/>
      <c r="T188" s="225"/>
      <c r="AT188" s="220" t="s">
        <v>135</v>
      </c>
      <c r="AU188" s="220" t="s">
        <v>85</v>
      </c>
      <c r="AV188" s="218" t="s">
        <v>83</v>
      </c>
      <c r="AW188" s="218" t="s">
        <v>31</v>
      </c>
      <c r="AX188" s="218" t="s">
        <v>75</v>
      </c>
      <c r="AY188" s="220" t="s">
        <v>126</v>
      </c>
    </row>
    <row r="189" spans="2:51" s="196" customFormat="1" ht="12.8">
      <c r="B189" s="197"/>
      <c r="D189" s="198" t="s">
        <v>135</v>
      </c>
      <c r="E189" s="199"/>
      <c r="F189" s="200" t="s">
        <v>333</v>
      </c>
      <c r="H189" s="201">
        <v>170.17</v>
      </c>
      <c r="I189" s="202"/>
      <c r="L189" s="197"/>
      <c r="M189" s="203"/>
      <c r="N189" s="204"/>
      <c r="O189" s="204"/>
      <c r="P189" s="204"/>
      <c r="Q189" s="204"/>
      <c r="R189" s="204"/>
      <c r="S189" s="204"/>
      <c r="T189" s="205"/>
      <c r="AT189" s="199" t="s">
        <v>135</v>
      </c>
      <c r="AU189" s="199" t="s">
        <v>85</v>
      </c>
      <c r="AV189" s="196" t="s">
        <v>85</v>
      </c>
      <c r="AW189" s="196" t="s">
        <v>31</v>
      </c>
      <c r="AX189" s="196" t="s">
        <v>75</v>
      </c>
      <c r="AY189" s="199" t="s">
        <v>126</v>
      </c>
    </row>
    <row r="190" spans="2:51" s="206" customFormat="1" ht="12.8">
      <c r="B190" s="207"/>
      <c r="D190" s="198" t="s">
        <v>135</v>
      </c>
      <c r="E190" s="208"/>
      <c r="F190" s="209" t="s">
        <v>139</v>
      </c>
      <c r="H190" s="210">
        <v>515.8</v>
      </c>
      <c r="I190" s="211"/>
      <c r="L190" s="207"/>
      <c r="M190" s="212"/>
      <c r="N190" s="213"/>
      <c r="O190" s="213"/>
      <c r="P190" s="213"/>
      <c r="Q190" s="213"/>
      <c r="R190" s="213"/>
      <c r="S190" s="213"/>
      <c r="T190" s="214"/>
      <c r="AT190" s="208" t="s">
        <v>135</v>
      </c>
      <c r="AU190" s="208" t="s">
        <v>85</v>
      </c>
      <c r="AV190" s="206" t="s">
        <v>133</v>
      </c>
      <c r="AW190" s="206" t="s">
        <v>31</v>
      </c>
      <c r="AX190" s="206" t="s">
        <v>83</v>
      </c>
      <c r="AY190" s="208" t="s">
        <v>126</v>
      </c>
    </row>
    <row r="191" spans="1:65" s="27" customFormat="1" ht="36" customHeight="1">
      <c r="A191" s="22"/>
      <c r="B191" s="182"/>
      <c r="C191" s="183" t="s">
        <v>189</v>
      </c>
      <c r="D191" s="183" t="s">
        <v>128</v>
      </c>
      <c r="E191" s="184" t="s">
        <v>334</v>
      </c>
      <c r="F191" s="185" t="s">
        <v>335</v>
      </c>
      <c r="G191" s="186" t="s">
        <v>142</v>
      </c>
      <c r="H191" s="187">
        <v>245.5</v>
      </c>
      <c r="I191" s="188"/>
      <c r="J191" s="189">
        <f>ROUND(I191*H191,2)</f>
        <v>0</v>
      </c>
      <c r="K191" s="185" t="s">
        <v>132</v>
      </c>
      <c r="L191" s="23"/>
      <c r="M191" s="190"/>
      <c r="N191" s="191" t="s">
        <v>40</v>
      </c>
      <c r="O191" s="60"/>
      <c r="P191" s="192">
        <f>O191*H191</f>
        <v>0</v>
      </c>
      <c r="Q191" s="192">
        <v>0</v>
      </c>
      <c r="R191" s="192">
        <f>Q191*H191</f>
        <v>0</v>
      </c>
      <c r="S191" s="192">
        <v>0</v>
      </c>
      <c r="T191" s="193">
        <f>S191*H191</f>
        <v>0</v>
      </c>
      <c r="U191" s="22"/>
      <c r="V191" s="22"/>
      <c r="W191" s="22"/>
      <c r="X191" s="22"/>
      <c r="Y191" s="22"/>
      <c r="Z191" s="22"/>
      <c r="AA191" s="22"/>
      <c r="AB191" s="22"/>
      <c r="AC191" s="22"/>
      <c r="AD191" s="22"/>
      <c r="AE191" s="22"/>
      <c r="AR191" s="194" t="s">
        <v>133</v>
      </c>
      <c r="AT191" s="194" t="s">
        <v>128</v>
      </c>
      <c r="AU191" s="194" t="s">
        <v>85</v>
      </c>
      <c r="AY191" s="3" t="s">
        <v>126</v>
      </c>
      <c r="BE191" s="195">
        <f>IF(N191="základní",J191,0)</f>
        <v>0</v>
      </c>
      <c r="BF191" s="195">
        <f>IF(N191="snížená",J191,0)</f>
        <v>0</v>
      </c>
      <c r="BG191" s="195">
        <f>IF(N191="zákl. přenesená",J191,0)</f>
        <v>0</v>
      </c>
      <c r="BH191" s="195">
        <f>IF(N191="sníž. přenesená",J191,0)</f>
        <v>0</v>
      </c>
      <c r="BI191" s="195">
        <f>IF(N191="nulová",J191,0)</f>
        <v>0</v>
      </c>
      <c r="BJ191" s="3" t="s">
        <v>83</v>
      </c>
      <c r="BK191" s="195">
        <f>ROUND(I191*H191,2)</f>
        <v>0</v>
      </c>
      <c r="BL191" s="3" t="s">
        <v>133</v>
      </c>
      <c r="BM191" s="194" t="s">
        <v>336</v>
      </c>
    </row>
    <row r="192" spans="2:51" s="218" customFormat="1" ht="12.8">
      <c r="B192" s="219"/>
      <c r="D192" s="198" t="s">
        <v>135</v>
      </c>
      <c r="E192" s="220"/>
      <c r="F192" s="221" t="s">
        <v>337</v>
      </c>
      <c r="H192" s="220"/>
      <c r="I192" s="222"/>
      <c r="L192" s="219"/>
      <c r="M192" s="223"/>
      <c r="N192" s="224"/>
      <c r="O192" s="224"/>
      <c r="P192" s="224"/>
      <c r="Q192" s="224"/>
      <c r="R192" s="224"/>
      <c r="S192" s="224"/>
      <c r="T192" s="225"/>
      <c r="AT192" s="220" t="s">
        <v>135</v>
      </c>
      <c r="AU192" s="220" t="s">
        <v>85</v>
      </c>
      <c r="AV192" s="218" t="s">
        <v>83</v>
      </c>
      <c r="AW192" s="218" t="s">
        <v>31</v>
      </c>
      <c r="AX192" s="218" t="s">
        <v>75</v>
      </c>
      <c r="AY192" s="220" t="s">
        <v>126</v>
      </c>
    </row>
    <row r="193" spans="2:51" s="218" customFormat="1" ht="12.8">
      <c r="B193" s="219"/>
      <c r="D193" s="198" t="s">
        <v>135</v>
      </c>
      <c r="E193" s="220"/>
      <c r="F193" s="221" t="s">
        <v>338</v>
      </c>
      <c r="H193" s="220"/>
      <c r="I193" s="222"/>
      <c r="L193" s="219"/>
      <c r="M193" s="223"/>
      <c r="N193" s="224"/>
      <c r="O193" s="224"/>
      <c r="P193" s="224"/>
      <c r="Q193" s="224"/>
      <c r="R193" s="224"/>
      <c r="S193" s="224"/>
      <c r="T193" s="225"/>
      <c r="AT193" s="220" t="s">
        <v>135</v>
      </c>
      <c r="AU193" s="220" t="s">
        <v>85</v>
      </c>
      <c r="AV193" s="218" t="s">
        <v>83</v>
      </c>
      <c r="AW193" s="218" t="s">
        <v>31</v>
      </c>
      <c r="AX193" s="218" t="s">
        <v>75</v>
      </c>
      <c r="AY193" s="220" t="s">
        <v>126</v>
      </c>
    </row>
    <row r="194" spans="2:51" s="196" customFormat="1" ht="12.8">
      <c r="B194" s="197"/>
      <c r="D194" s="198" t="s">
        <v>135</v>
      </c>
      <c r="E194" s="199"/>
      <c r="F194" s="200" t="s">
        <v>339</v>
      </c>
      <c r="H194" s="201">
        <v>80</v>
      </c>
      <c r="I194" s="202"/>
      <c r="L194" s="197"/>
      <c r="M194" s="203"/>
      <c r="N194" s="204"/>
      <c r="O194" s="204"/>
      <c r="P194" s="204"/>
      <c r="Q194" s="204"/>
      <c r="R194" s="204"/>
      <c r="S194" s="204"/>
      <c r="T194" s="205"/>
      <c r="AT194" s="199" t="s">
        <v>135</v>
      </c>
      <c r="AU194" s="199" t="s">
        <v>85</v>
      </c>
      <c r="AV194" s="196" t="s">
        <v>85</v>
      </c>
      <c r="AW194" s="196" t="s">
        <v>31</v>
      </c>
      <c r="AX194" s="196" t="s">
        <v>75</v>
      </c>
      <c r="AY194" s="199" t="s">
        <v>126</v>
      </c>
    </row>
    <row r="195" spans="2:51" s="218" customFormat="1" ht="12.8">
      <c r="B195" s="219"/>
      <c r="D195" s="198" t="s">
        <v>135</v>
      </c>
      <c r="E195" s="220"/>
      <c r="F195" s="221" t="s">
        <v>340</v>
      </c>
      <c r="H195" s="220"/>
      <c r="I195" s="222"/>
      <c r="L195" s="219"/>
      <c r="M195" s="223"/>
      <c r="N195" s="224"/>
      <c r="O195" s="224"/>
      <c r="P195" s="224"/>
      <c r="Q195" s="224"/>
      <c r="R195" s="224"/>
      <c r="S195" s="224"/>
      <c r="T195" s="225"/>
      <c r="AT195" s="220" t="s">
        <v>135</v>
      </c>
      <c r="AU195" s="220" t="s">
        <v>85</v>
      </c>
      <c r="AV195" s="218" t="s">
        <v>83</v>
      </c>
      <c r="AW195" s="218" t="s">
        <v>31</v>
      </c>
      <c r="AX195" s="218" t="s">
        <v>75</v>
      </c>
      <c r="AY195" s="220" t="s">
        <v>126</v>
      </c>
    </row>
    <row r="196" spans="2:51" s="196" customFormat="1" ht="12.8">
      <c r="B196" s="197"/>
      <c r="D196" s="198" t="s">
        <v>135</v>
      </c>
      <c r="E196" s="199"/>
      <c r="F196" s="200" t="s">
        <v>341</v>
      </c>
      <c r="H196" s="201">
        <v>165.5</v>
      </c>
      <c r="I196" s="202"/>
      <c r="L196" s="197"/>
      <c r="M196" s="203"/>
      <c r="N196" s="204"/>
      <c r="O196" s="204"/>
      <c r="P196" s="204"/>
      <c r="Q196" s="204"/>
      <c r="R196" s="204"/>
      <c r="S196" s="204"/>
      <c r="T196" s="205"/>
      <c r="AT196" s="199" t="s">
        <v>135</v>
      </c>
      <c r="AU196" s="199" t="s">
        <v>85</v>
      </c>
      <c r="AV196" s="196" t="s">
        <v>85</v>
      </c>
      <c r="AW196" s="196" t="s">
        <v>31</v>
      </c>
      <c r="AX196" s="196" t="s">
        <v>75</v>
      </c>
      <c r="AY196" s="199" t="s">
        <v>126</v>
      </c>
    </row>
    <row r="197" spans="2:51" s="206" customFormat="1" ht="12.8">
      <c r="B197" s="207"/>
      <c r="D197" s="198" t="s">
        <v>135</v>
      </c>
      <c r="E197" s="208"/>
      <c r="F197" s="209" t="s">
        <v>139</v>
      </c>
      <c r="H197" s="210">
        <v>245.5</v>
      </c>
      <c r="I197" s="211"/>
      <c r="L197" s="207"/>
      <c r="M197" s="212"/>
      <c r="N197" s="213"/>
      <c r="O197" s="213"/>
      <c r="P197" s="213"/>
      <c r="Q197" s="213"/>
      <c r="R197" s="213"/>
      <c r="S197" s="213"/>
      <c r="T197" s="214"/>
      <c r="AT197" s="208" t="s">
        <v>135</v>
      </c>
      <c r="AU197" s="208" t="s">
        <v>85</v>
      </c>
      <c r="AV197" s="206" t="s">
        <v>133</v>
      </c>
      <c r="AW197" s="206" t="s">
        <v>31</v>
      </c>
      <c r="AX197" s="206" t="s">
        <v>83</v>
      </c>
      <c r="AY197" s="208" t="s">
        <v>126</v>
      </c>
    </row>
    <row r="198" spans="1:65" s="27" customFormat="1" ht="36" customHeight="1">
      <c r="A198" s="22"/>
      <c r="B198" s="182"/>
      <c r="C198" s="183" t="s">
        <v>165</v>
      </c>
      <c r="D198" s="183" t="s">
        <v>128</v>
      </c>
      <c r="E198" s="184" t="s">
        <v>342</v>
      </c>
      <c r="F198" s="185" t="s">
        <v>343</v>
      </c>
      <c r="G198" s="186" t="s">
        <v>142</v>
      </c>
      <c r="H198" s="187">
        <v>847.8</v>
      </c>
      <c r="I198" s="188"/>
      <c r="J198" s="189">
        <f>ROUND(I198*H198,2)</f>
        <v>0</v>
      </c>
      <c r="K198" s="185" t="s">
        <v>132</v>
      </c>
      <c r="L198" s="23"/>
      <c r="M198" s="190"/>
      <c r="N198" s="191" t="s">
        <v>40</v>
      </c>
      <c r="O198" s="60"/>
      <c r="P198" s="192">
        <f>O198*H198</f>
        <v>0</v>
      </c>
      <c r="Q198" s="192">
        <v>0</v>
      </c>
      <c r="R198" s="192">
        <f>Q198*H198</f>
        <v>0</v>
      </c>
      <c r="S198" s="192">
        <v>0</v>
      </c>
      <c r="T198" s="193">
        <f>S198*H198</f>
        <v>0</v>
      </c>
      <c r="U198" s="22"/>
      <c r="V198" s="22"/>
      <c r="W198" s="22"/>
      <c r="X198" s="22"/>
      <c r="Y198" s="22"/>
      <c r="Z198" s="22"/>
      <c r="AA198" s="22"/>
      <c r="AB198" s="22"/>
      <c r="AC198" s="22"/>
      <c r="AD198" s="22"/>
      <c r="AE198" s="22"/>
      <c r="AR198" s="194" t="s">
        <v>133</v>
      </c>
      <c r="AT198" s="194" t="s">
        <v>128</v>
      </c>
      <c r="AU198" s="194" t="s">
        <v>85</v>
      </c>
      <c r="AY198" s="3" t="s">
        <v>126</v>
      </c>
      <c r="BE198" s="195">
        <f>IF(N198="základní",J198,0)</f>
        <v>0</v>
      </c>
      <c r="BF198" s="195">
        <f>IF(N198="snížená",J198,0)</f>
        <v>0</v>
      </c>
      <c r="BG198" s="195">
        <f>IF(N198="zákl. přenesená",J198,0)</f>
        <v>0</v>
      </c>
      <c r="BH198" s="195">
        <f>IF(N198="sníž. přenesená",J198,0)</f>
        <v>0</v>
      </c>
      <c r="BI198" s="195">
        <f>IF(N198="nulová",J198,0)</f>
        <v>0</v>
      </c>
      <c r="BJ198" s="3" t="s">
        <v>83</v>
      </c>
      <c r="BK198" s="195">
        <f>ROUND(I198*H198,2)</f>
        <v>0</v>
      </c>
      <c r="BL198" s="3" t="s">
        <v>133</v>
      </c>
      <c r="BM198" s="194" t="s">
        <v>344</v>
      </c>
    </row>
    <row r="199" spans="2:51" s="218" customFormat="1" ht="12.8">
      <c r="B199" s="219"/>
      <c r="D199" s="198" t="s">
        <v>135</v>
      </c>
      <c r="E199" s="220"/>
      <c r="F199" s="221" t="s">
        <v>337</v>
      </c>
      <c r="H199" s="220"/>
      <c r="I199" s="222"/>
      <c r="L199" s="219"/>
      <c r="M199" s="223"/>
      <c r="N199" s="224"/>
      <c r="O199" s="224"/>
      <c r="P199" s="224"/>
      <c r="Q199" s="224"/>
      <c r="R199" s="224"/>
      <c r="S199" s="224"/>
      <c r="T199" s="225"/>
      <c r="AT199" s="220" t="s">
        <v>135</v>
      </c>
      <c r="AU199" s="220" t="s">
        <v>85</v>
      </c>
      <c r="AV199" s="218" t="s">
        <v>83</v>
      </c>
      <c r="AW199" s="218" t="s">
        <v>31</v>
      </c>
      <c r="AX199" s="218" t="s">
        <v>75</v>
      </c>
      <c r="AY199" s="220" t="s">
        <v>126</v>
      </c>
    </row>
    <row r="200" spans="2:51" s="196" customFormat="1" ht="12.8">
      <c r="B200" s="197"/>
      <c r="D200" s="198" t="s">
        <v>135</v>
      </c>
      <c r="E200" s="199"/>
      <c r="F200" s="200" t="s">
        <v>345</v>
      </c>
      <c r="H200" s="201">
        <v>847.8</v>
      </c>
      <c r="I200" s="202"/>
      <c r="L200" s="197"/>
      <c r="M200" s="203"/>
      <c r="N200" s="204"/>
      <c r="O200" s="204"/>
      <c r="P200" s="204"/>
      <c r="Q200" s="204"/>
      <c r="R200" s="204"/>
      <c r="S200" s="204"/>
      <c r="T200" s="205"/>
      <c r="AT200" s="199" t="s">
        <v>135</v>
      </c>
      <c r="AU200" s="199" t="s">
        <v>85</v>
      </c>
      <c r="AV200" s="196" t="s">
        <v>85</v>
      </c>
      <c r="AW200" s="196" t="s">
        <v>31</v>
      </c>
      <c r="AX200" s="196" t="s">
        <v>83</v>
      </c>
      <c r="AY200" s="199" t="s">
        <v>126</v>
      </c>
    </row>
    <row r="201" spans="1:65" s="27" customFormat="1" ht="16.5" customHeight="1">
      <c r="A201" s="22"/>
      <c r="B201" s="182"/>
      <c r="C201" s="230" t="s">
        <v>7</v>
      </c>
      <c r="D201" s="230" t="s">
        <v>346</v>
      </c>
      <c r="E201" s="231" t="s">
        <v>347</v>
      </c>
      <c r="F201" s="232" t="s">
        <v>348</v>
      </c>
      <c r="G201" s="233" t="s">
        <v>349</v>
      </c>
      <c r="H201" s="234">
        <v>8.478</v>
      </c>
      <c r="I201" s="235"/>
      <c r="J201" s="236">
        <f>ROUND(I201*H201,2)</f>
        <v>0</v>
      </c>
      <c r="K201" s="232" t="s">
        <v>132</v>
      </c>
      <c r="L201" s="237"/>
      <c r="M201" s="238"/>
      <c r="N201" s="239" t="s">
        <v>40</v>
      </c>
      <c r="O201" s="60"/>
      <c r="P201" s="192">
        <f>O201*H201</f>
        <v>0</v>
      </c>
      <c r="Q201" s="192">
        <v>0.001</v>
      </c>
      <c r="R201" s="192">
        <f>Q201*H201</f>
        <v>0.008478</v>
      </c>
      <c r="S201" s="192">
        <v>0</v>
      </c>
      <c r="T201" s="193">
        <f>S201*H201</f>
        <v>0</v>
      </c>
      <c r="U201" s="22"/>
      <c r="V201" s="22"/>
      <c r="W201" s="22"/>
      <c r="X201" s="22"/>
      <c r="Y201" s="22"/>
      <c r="Z201" s="22"/>
      <c r="AA201" s="22"/>
      <c r="AB201" s="22"/>
      <c r="AC201" s="22"/>
      <c r="AD201" s="22"/>
      <c r="AE201" s="22"/>
      <c r="AR201" s="194" t="s">
        <v>170</v>
      </c>
      <c r="AT201" s="194" t="s">
        <v>346</v>
      </c>
      <c r="AU201" s="194" t="s">
        <v>85</v>
      </c>
      <c r="AY201" s="3" t="s">
        <v>126</v>
      </c>
      <c r="BE201" s="195">
        <f>IF(N201="základní",J201,0)</f>
        <v>0</v>
      </c>
      <c r="BF201" s="195">
        <f>IF(N201="snížená",J201,0)</f>
        <v>0</v>
      </c>
      <c r="BG201" s="195">
        <f>IF(N201="zákl. přenesená",J201,0)</f>
        <v>0</v>
      </c>
      <c r="BH201" s="195">
        <f>IF(N201="sníž. přenesená",J201,0)</f>
        <v>0</v>
      </c>
      <c r="BI201" s="195">
        <f>IF(N201="nulová",J201,0)</f>
        <v>0</v>
      </c>
      <c r="BJ201" s="3" t="s">
        <v>83</v>
      </c>
      <c r="BK201" s="195">
        <f>ROUND(I201*H201,2)</f>
        <v>0</v>
      </c>
      <c r="BL201" s="3" t="s">
        <v>133</v>
      </c>
      <c r="BM201" s="194" t="s">
        <v>350</v>
      </c>
    </row>
    <row r="202" spans="2:51" s="218" customFormat="1" ht="12.8">
      <c r="B202" s="219"/>
      <c r="D202" s="198" t="s">
        <v>135</v>
      </c>
      <c r="E202" s="220"/>
      <c r="F202" s="221" t="s">
        <v>337</v>
      </c>
      <c r="H202" s="220"/>
      <c r="I202" s="222"/>
      <c r="L202" s="219"/>
      <c r="M202" s="223"/>
      <c r="N202" s="224"/>
      <c r="O202" s="224"/>
      <c r="P202" s="224"/>
      <c r="Q202" s="224"/>
      <c r="R202" s="224"/>
      <c r="S202" s="224"/>
      <c r="T202" s="225"/>
      <c r="AT202" s="220" t="s">
        <v>135</v>
      </c>
      <c r="AU202" s="220" t="s">
        <v>85</v>
      </c>
      <c r="AV202" s="218" t="s">
        <v>83</v>
      </c>
      <c r="AW202" s="218" t="s">
        <v>31</v>
      </c>
      <c r="AX202" s="218" t="s">
        <v>75</v>
      </c>
      <c r="AY202" s="220" t="s">
        <v>126</v>
      </c>
    </row>
    <row r="203" spans="2:51" s="218" customFormat="1" ht="12.8">
      <c r="B203" s="219"/>
      <c r="D203" s="198" t="s">
        <v>135</v>
      </c>
      <c r="E203" s="220"/>
      <c r="F203" s="221" t="s">
        <v>351</v>
      </c>
      <c r="H203" s="220"/>
      <c r="I203" s="222"/>
      <c r="L203" s="219"/>
      <c r="M203" s="223"/>
      <c r="N203" s="224"/>
      <c r="O203" s="224"/>
      <c r="P203" s="224"/>
      <c r="Q203" s="224"/>
      <c r="R203" s="224"/>
      <c r="S203" s="224"/>
      <c r="T203" s="225"/>
      <c r="AT203" s="220" t="s">
        <v>135</v>
      </c>
      <c r="AU203" s="220" t="s">
        <v>85</v>
      </c>
      <c r="AV203" s="218" t="s">
        <v>83</v>
      </c>
      <c r="AW203" s="218" t="s">
        <v>31</v>
      </c>
      <c r="AX203" s="218" t="s">
        <v>75</v>
      </c>
      <c r="AY203" s="220" t="s">
        <v>126</v>
      </c>
    </row>
    <row r="204" spans="2:51" s="196" customFormat="1" ht="12.8">
      <c r="B204" s="197"/>
      <c r="D204" s="198" t="s">
        <v>135</v>
      </c>
      <c r="E204" s="199"/>
      <c r="F204" s="200" t="s">
        <v>352</v>
      </c>
      <c r="H204" s="201">
        <v>8.478</v>
      </c>
      <c r="I204" s="202"/>
      <c r="L204" s="197"/>
      <c r="M204" s="203"/>
      <c r="N204" s="204"/>
      <c r="O204" s="204"/>
      <c r="P204" s="204"/>
      <c r="Q204" s="204"/>
      <c r="R204" s="204"/>
      <c r="S204" s="204"/>
      <c r="T204" s="205"/>
      <c r="AT204" s="199" t="s">
        <v>135</v>
      </c>
      <c r="AU204" s="199" t="s">
        <v>85</v>
      </c>
      <c r="AV204" s="196" t="s">
        <v>85</v>
      </c>
      <c r="AW204" s="196" t="s">
        <v>31</v>
      </c>
      <c r="AX204" s="196" t="s">
        <v>83</v>
      </c>
      <c r="AY204" s="199" t="s">
        <v>126</v>
      </c>
    </row>
    <row r="205" spans="1:65" s="27" customFormat="1" ht="36" customHeight="1">
      <c r="A205" s="22"/>
      <c r="B205" s="182"/>
      <c r="C205" s="183" t="s">
        <v>206</v>
      </c>
      <c r="D205" s="183" t="s">
        <v>128</v>
      </c>
      <c r="E205" s="184" t="s">
        <v>353</v>
      </c>
      <c r="F205" s="185" t="s">
        <v>354</v>
      </c>
      <c r="G205" s="186" t="s">
        <v>142</v>
      </c>
      <c r="H205" s="187">
        <v>923.37</v>
      </c>
      <c r="I205" s="188"/>
      <c r="J205" s="189">
        <f>ROUND(I205*H205,2)</f>
        <v>0</v>
      </c>
      <c r="K205" s="185" t="s">
        <v>132</v>
      </c>
      <c r="L205" s="23"/>
      <c r="M205" s="190"/>
      <c r="N205" s="191" t="s">
        <v>40</v>
      </c>
      <c r="O205" s="60"/>
      <c r="P205" s="192">
        <f>O205*H205</f>
        <v>0</v>
      </c>
      <c r="Q205" s="192">
        <v>0</v>
      </c>
      <c r="R205" s="192">
        <f>Q205*H205</f>
        <v>0</v>
      </c>
      <c r="S205" s="192">
        <v>0</v>
      </c>
      <c r="T205" s="193">
        <f>S205*H205</f>
        <v>0</v>
      </c>
      <c r="U205" s="22"/>
      <c r="V205" s="22"/>
      <c r="W205" s="22"/>
      <c r="X205" s="22"/>
      <c r="Y205" s="22"/>
      <c r="Z205" s="22"/>
      <c r="AA205" s="22"/>
      <c r="AB205" s="22"/>
      <c r="AC205" s="22"/>
      <c r="AD205" s="22"/>
      <c r="AE205" s="22"/>
      <c r="AR205" s="194" t="s">
        <v>133</v>
      </c>
      <c r="AT205" s="194" t="s">
        <v>128</v>
      </c>
      <c r="AU205" s="194" t="s">
        <v>85</v>
      </c>
      <c r="AY205" s="3" t="s">
        <v>126</v>
      </c>
      <c r="BE205" s="195">
        <f>IF(N205="základní",J205,0)</f>
        <v>0</v>
      </c>
      <c r="BF205" s="195">
        <f>IF(N205="snížená",J205,0)</f>
        <v>0</v>
      </c>
      <c r="BG205" s="195">
        <f>IF(N205="zákl. přenesená",J205,0)</f>
        <v>0</v>
      </c>
      <c r="BH205" s="195">
        <f>IF(N205="sníž. přenesená",J205,0)</f>
        <v>0</v>
      </c>
      <c r="BI205" s="195">
        <f>IF(N205="nulová",J205,0)</f>
        <v>0</v>
      </c>
      <c r="BJ205" s="3" t="s">
        <v>83</v>
      </c>
      <c r="BK205" s="195">
        <f>ROUND(I205*H205,2)</f>
        <v>0</v>
      </c>
      <c r="BL205" s="3" t="s">
        <v>133</v>
      </c>
      <c r="BM205" s="194" t="s">
        <v>355</v>
      </c>
    </row>
    <row r="206" spans="2:51" s="218" customFormat="1" ht="12.8">
      <c r="B206" s="219"/>
      <c r="D206" s="198" t="s">
        <v>135</v>
      </c>
      <c r="E206" s="220"/>
      <c r="F206" s="221" t="s">
        <v>282</v>
      </c>
      <c r="H206" s="220"/>
      <c r="I206" s="222"/>
      <c r="L206" s="219"/>
      <c r="M206" s="223"/>
      <c r="N206" s="224"/>
      <c r="O206" s="224"/>
      <c r="P206" s="224"/>
      <c r="Q206" s="224"/>
      <c r="R206" s="224"/>
      <c r="S206" s="224"/>
      <c r="T206" s="225"/>
      <c r="AT206" s="220" t="s">
        <v>135</v>
      </c>
      <c r="AU206" s="220" t="s">
        <v>85</v>
      </c>
      <c r="AV206" s="218" t="s">
        <v>83</v>
      </c>
      <c r="AW206" s="218" t="s">
        <v>31</v>
      </c>
      <c r="AX206" s="218" t="s">
        <v>75</v>
      </c>
      <c r="AY206" s="220" t="s">
        <v>126</v>
      </c>
    </row>
    <row r="207" spans="2:51" s="196" customFormat="1" ht="12.8">
      <c r="B207" s="197"/>
      <c r="D207" s="198" t="s">
        <v>135</v>
      </c>
      <c r="E207" s="199"/>
      <c r="F207" s="200" t="s">
        <v>356</v>
      </c>
      <c r="H207" s="201">
        <v>534.79</v>
      </c>
      <c r="I207" s="202"/>
      <c r="L207" s="197"/>
      <c r="M207" s="203"/>
      <c r="N207" s="204"/>
      <c r="O207" s="204"/>
      <c r="P207" s="204"/>
      <c r="Q207" s="204"/>
      <c r="R207" s="204"/>
      <c r="S207" s="204"/>
      <c r="T207" s="205"/>
      <c r="AT207" s="199" t="s">
        <v>135</v>
      </c>
      <c r="AU207" s="199" t="s">
        <v>85</v>
      </c>
      <c r="AV207" s="196" t="s">
        <v>85</v>
      </c>
      <c r="AW207" s="196" t="s">
        <v>31</v>
      </c>
      <c r="AX207" s="196" t="s">
        <v>75</v>
      </c>
      <c r="AY207" s="199" t="s">
        <v>126</v>
      </c>
    </row>
    <row r="208" spans="2:51" s="218" customFormat="1" ht="12.8">
      <c r="B208" s="219"/>
      <c r="D208" s="198" t="s">
        <v>135</v>
      </c>
      <c r="E208" s="220"/>
      <c r="F208" s="221" t="s">
        <v>284</v>
      </c>
      <c r="H208" s="220"/>
      <c r="I208" s="222"/>
      <c r="L208" s="219"/>
      <c r="M208" s="223"/>
      <c r="N208" s="224"/>
      <c r="O208" s="224"/>
      <c r="P208" s="224"/>
      <c r="Q208" s="224"/>
      <c r="R208" s="224"/>
      <c r="S208" s="224"/>
      <c r="T208" s="225"/>
      <c r="AT208" s="220" t="s">
        <v>135</v>
      </c>
      <c r="AU208" s="220" t="s">
        <v>85</v>
      </c>
      <c r="AV208" s="218" t="s">
        <v>83</v>
      </c>
      <c r="AW208" s="218" t="s">
        <v>31</v>
      </c>
      <c r="AX208" s="218" t="s">
        <v>75</v>
      </c>
      <c r="AY208" s="220" t="s">
        <v>126</v>
      </c>
    </row>
    <row r="209" spans="2:51" s="196" customFormat="1" ht="12.8">
      <c r="B209" s="197"/>
      <c r="D209" s="198" t="s">
        <v>135</v>
      </c>
      <c r="E209" s="199"/>
      <c r="F209" s="200" t="s">
        <v>357</v>
      </c>
      <c r="H209" s="201">
        <v>388.58</v>
      </c>
      <c r="I209" s="202"/>
      <c r="L209" s="197"/>
      <c r="M209" s="203"/>
      <c r="N209" s="204"/>
      <c r="O209" s="204"/>
      <c r="P209" s="204"/>
      <c r="Q209" s="204"/>
      <c r="R209" s="204"/>
      <c r="S209" s="204"/>
      <c r="T209" s="205"/>
      <c r="AT209" s="199" t="s">
        <v>135</v>
      </c>
      <c r="AU209" s="199" t="s">
        <v>85</v>
      </c>
      <c r="AV209" s="196" t="s">
        <v>85</v>
      </c>
      <c r="AW209" s="196" t="s">
        <v>31</v>
      </c>
      <c r="AX209" s="196" t="s">
        <v>75</v>
      </c>
      <c r="AY209" s="199" t="s">
        <v>126</v>
      </c>
    </row>
    <row r="210" spans="2:51" s="206" customFormat="1" ht="12.8">
      <c r="B210" s="207"/>
      <c r="D210" s="198" t="s">
        <v>135</v>
      </c>
      <c r="E210" s="208"/>
      <c r="F210" s="209" t="s">
        <v>139</v>
      </c>
      <c r="H210" s="210">
        <v>923.37</v>
      </c>
      <c r="I210" s="211"/>
      <c r="L210" s="207"/>
      <c r="M210" s="212"/>
      <c r="N210" s="213"/>
      <c r="O210" s="213"/>
      <c r="P210" s="213"/>
      <c r="Q210" s="213"/>
      <c r="R210" s="213"/>
      <c r="S210" s="213"/>
      <c r="T210" s="214"/>
      <c r="AT210" s="208" t="s">
        <v>135</v>
      </c>
      <c r="AU210" s="208" t="s">
        <v>85</v>
      </c>
      <c r="AV210" s="206" t="s">
        <v>133</v>
      </c>
      <c r="AW210" s="206" t="s">
        <v>31</v>
      </c>
      <c r="AX210" s="206" t="s">
        <v>83</v>
      </c>
      <c r="AY210" s="208" t="s">
        <v>126</v>
      </c>
    </row>
    <row r="211" spans="1:65" s="27" customFormat="1" ht="36" customHeight="1">
      <c r="A211" s="22"/>
      <c r="B211" s="182"/>
      <c r="C211" s="183" t="s">
        <v>358</v>
      </c>
      <c r="D211" s="183" t="s">
        <v>128</v>
      </c>
      <c r="E211" s="184" t="s">
        <v>359</v>
      </c>
      <c r="F211" s="185" t="s">
        <v>360</v>
      </c>
      <c r="G211" s="186" t="s">
        <v>142</v>
      </c>
      <c r="H211" s="187">
        <v>560.34</v>
      </c>
      <c r="I211" s="188"/>
      <c r="J211" s="189">
        <f>ROUND(I211*H211,2)</f>
        <v>0</v>
      </c>
      <c r="K211" s="185" t="s">
        <v>132</v>
      </c>
      <c r="L211" s="23"/>
      <c r="M211" s="190"/>
      <c r="N211" s="191" t="s">
        <v>40</v>
      </c>
      <c r="O211" s="60"/>
      <c r="P211" s="192">
        <f>O211*H211</f>
        <v>0</v>
      </c>
      <c r="Q211" s="192">
        <v>0</v>
      </c>
      <c r="R211" s="192">
        <f>Q211*H211</f>
        <v>0</v>
      </c>
      <c r="S211" s="192">
        <v>0</v>
      </c>
      <c r="T211" s="193">
        <f>S211*H211</f>
        <v>0</v>
      </c>
      <c r="U211" s="22"/>
      <c r="V211" s="22"/>
      <c r="W211" s="22"/>
      <c r="X211" s="22"/>
      <c r="Y211" s="22"/>
      <c r="Z211" s="22"/>
      <c r="AA211" s="22"/>
      <c r="AB211" s="22"/>
      <c r="AC211" s="22"/>
      <c r="AD211" s="22"/>
      <c r="AE211" s="22"/>
      <c r="AR211" s="194" t="s">
        <v>133</v>
      </c>
      <c r="AT211" s="194" t="s">
        <v>128</v>
      </c>
      <c r="AU211" s="194" t="s">
        <v>85</v>
      </c>
      <c r="AY211" s="3" t="s">
        <v>126</v>
      </c>
      <c r="BE211" s="195">
        <f>IF(N211="základní",J211,0)</f>
        <v>0</v>
      </c>
      <c r="BF211" s="195">
        <f>IF(N211="snížená",J211,0)</f>
        <v>0</v>
      </c>
      <c r="BG211" s="195">
        <f>IF(N211="zákl. přenesená",J211,0)</f>
        <v>0</v>
      </c>
      <c r="BH211" s="195">
        <f>IF(N211="sníž. přenesená",J211,0)</f>
        <v>0</v>
      </c>
      <c r="BI211" s="195">
        <f>IF(N211="nulová",J211,0)</f>
        <v>0</v>
      </c>
      <c r="BJ211" s="3" t="s">
        <v>83</v>
      </c>
      <c r="BK211" s="195">
        <f>ROUND(I211*H211,2)</f>
        <v>0</v>
      </c>
      <c r="BL211" s="3" t="s">
        <v>133</v>
      </c>
      <c r="BM211" s="194" t="s">
        <v>361</v>
      </c>
    </row>
    <row r="212" spans="2:51" s="218" customFormat="1" ht="12.8">
      <c r="B212" s="219"/>
      <c r="D212" s="198" t="s">
        <v>135</v>
      </c>
      <c r="E212" s="220"/>
      <c r="F212" s="221" t="s">
        <v>282</v>
      </c>
      <c r="H212" s="220"/>
      <c r="I212" s="222"/>
      <c r="L212" s="219"/>
      <c r="M212" s="223"/>
      <c r="N212" s="224"/>
      <c r="O212" s="224"/>
      <c r="P212" s="224"/>
      <c r="Q212" s="224"/>
      <c r="R212" s="224"/>
      <c r="S212" s="224"/>
      <c r="T212" s="225"/>
      <c r="AT212" s="220" t="s">
        <v>135</v>
      </c>
      <c r="AU212" s="220" t="s">
        <v>85</v>
      </c>
      <c r="AV212" s="218" t="s">
        <v>83</v>
      </c>
      <c r="AW212" s="218" t="s">
        <v>31</v>
      </c>
      <c r="AX212" s="218" t="s">
        <v>75</v>
      </c>
      <c r="AY212" s="220" t="s">
        <v>126</v>
      </c>
    </row>
    <row r="213" spans="2:51" s="196" customFormat="1" ht="12.8">
      <c r="B213" s="197"/>
      <c r="D213" s="198" t="s">
        <v>135</v>
      </c>
      <c r="E213" s="199"/>
      <c r="F213" s="200" t="s">
        <v>362</v>
      </c>
      <c r="H213" s="201">
        <v>351.63</v>
      </c>
      <c r="I213" s="202"/>
      <c r="L213" s="197"/>
      <c r="M213" s="203"/>
      <c r="N213" s="204"/>
      <c r="O213" s="204"/>
      <c r="P213" s="204"/>
      <c r="Q213" s="204"/>
      <c r="R213" s="204"/>
      <c r="S213" s="204"/>
      <c r="T213" s="205"/>
      <c r="AT213" s="199" t="s">
        <v>135</v>
      </c>
      <c r="AU213" s="199" t="s">
        <v>85</v>
      </c>
      <c r="AV213" s="196" t="s">
        <v>85</v>
      </c>
      <c r="AW213" s="196" t="s">
        <v>31</v>
      </c>
      <c r="AX213" s="196" t="s">
        <v>75</v>
      </c>
      <c r="AY213" s="199" t="s">
        <v>126</v>
      </c>
    </row>
    <row r="214" spans="2:51" s="218" customFormat="1" ht="12.8">
      <c r="B214" s="219"/>
      <c r="D214" s="198" t="s">
        <v>135</v>
      </c>
      <c r="E214" s="220"/>
      <c r="F214" s="221" t="s">
        <v>284</v>
      </c>
      <c r="H214" s="220"/>
      <c r="I214" s="222"/>
      <c r="L214" s="219"/>
      <c r="M214" s="223"/>
      <c r="N214" s="224"/>
      <c r="O214" s="224"/>
      <c r="P214" s="224"/>
      <c r="Q214" s="224"/>
      <c r="R214" s="224"/>
      <c r="S214" s="224"/>
      <c r="T214" s="225"/>
      <c r="AT214" s="220" t="s">
        <v>135</v>
      </c>
      <c r="AU214" s="220" t="s">
        <v>85</v>
      </c>
      <c r="AV214" s="218" t="s">
        <v>83</v>
      </c>
      <c r="AW214" s="218" t="s">
        <v>31</v>
      </c>
      <c r="AX214" s="218" t="s">
        <v>75</v>
      </c>
      <c r="AY214" s="220" t="s">
        <v>126</v>
      </c>
    </row>
    <row r="215" spans="2:51" s="196" customFormat="1" ht="12.8">
      <c r="B215" s="197"/>
      <c r="D215" s="198" t="s">
        <v>135</v>
      </c>
      <c r="E215" s="199"/>
      <c r="F215" s="200" t="s">
        <v>363</v>
      </c>
      <c r="H215" s="201">
        <v>208.71</v>
      </c>
      <c r="I215" s="202"/>
      <c r="L215" s="197"/>
      <c r="M215" s="203"/>
      <c r="N215" s="204"/>
      <c r="O215" s="204"/>
      <c r="P215" s="204"/>
      <c r="Q215" s="204"/>
      <c r="R215" s="204"/>
      <c r="S215" s="204"/>
      <c r="T215" s="205"/>
      <c r="AT215" s="199" t="s">
        <v>135</v>
      </c>
      <c r="AU215" s="199" t="s">
        <v>85</v>
      </c>
      <c r="AV215" s="196" t="s">
        <v>85</v>
      </c>
      <c r="AW215" s="196" t="s">
        <v>31</v>
      </c>
      <c r="AX215" s="196" t="s">
        <v>75</v>
      </c>
      <c r="AY215" s="199" t="s">
        <v>126</v>
      </c>
    </row>
    <row r="216" spans="2:51" s="206" customFormat="1" ht="12.8">
      <c r="B216" s="207"/>
      <c r="D216" s="198" t="s">
        <v>135</v>
      </c>
      <c r="E216" s="208"/>
      <c r="F216" s="209" t="s">
        <v>139</v>
      </c>
      <c r="H216" s="210">
        <v>560.34</v>
      </c>
      <c r="I216" s="211"/>
      <c r="L216" s="207"/>
      <c r="M216" s="212"/>
      <c r="N216" s="213"/>
      <c r="O216" s="213"/>
      <c r="P216" s="213"/>
      <c r="Q216" s="213"/>
      <c r="R216" s="213"/>
      <c r="S216" s="213"/>
      <c r="T216" s="214"/>
      <c r="AT216" s="208" t="s">
        <v>135</v>
      </c>
      <c r="AU216" s="208" t="s">
        <v>85</v>
      </c>
      <c r="AV216" s="206" t="s">
        <v>133</v>
      </c>
      <c r="AW216" s="206" t="s">
        <v>31</v>
      </c>
      <c r="AX216" s="206" t="s">
        <v>83</v>
      </c>
      <c r="AY216" s="208" t="s">
        <v>126</v>
      </c>
    </row>
    <row r="217" spans="1:65" s="27" customFormat="1" ht="24" customHeight="1">
      <c r="A217" s="22"/>
      <c r="B217" s="182"/>
      <c r="C217" s="183" t="s">
        <v>364</v>
      </c>
      <c r="D217" s="183" t="s">
        <v>128</v>
      </c>
      <c r="E217" s="184" t="s">
        <v>365</v>
      </c>
      <c r="F217" s="185" t="s">
        <v>366</v>
      </c>
      <c r="G217" s="186" t="s">
        <v>142</v>
      </c>
      <c r="H217" s="187">
        <v>582.4</v>
      </c>
      <c r="I217" s="188"/>
      <c r="J217" s="189">
        <f>ROUND(I217*H217,2)</f>
        <v>0</v>
      </c>
      <c r="K217" s="185" t="s">
        <v>132</v>
      </c>
      <c r="L217" s="23"/>
      <c r="M217" s="190"/>
      <c r="N217" s="191" t="s">
        <v>40</v>
      </c>
      <c r="O217" s="60"/>
      <c r="P217" s="192">
        <f>O217*H217</f>
        <v>0</v>
      </c>
      <c r="Q217" s="192">
        <v>0</v>
      </c>
      <c r="R217" s="192">
        <f>Q217*H217</f>
        <v>0</v>
      </c>
      <c r="S217" s="192">
        <v>0</v>
      </c>
      <c r="T217" s="193">
        <f>S217*H217</f>
        <v>0</v>
      </c>
      <c r="U217" s="22"/>
      <c r="V217" s="22"/>
      <c r="W217" s="22"/>
      <c r="X217" s="22"/>
      <c r="Y217" s="22"/>
      <c r="Z217" s="22"/>
      <c r="AA217" s="22"/>
      <c r="AB217" s="22"/>
      <c r="AC217" s="22"/>
      <c r="AD217" s="22"/>
      <c r="AE217" s="22"/>
      <c r="AR217" s="194" t="s">
        <v>133</v>
      </c>
      <c r="AT217" s="194" t="s">
        <v>128</v>
      </c>
      <c r="AU217" s="194" t="s">
        <v>85</v>
      </c>
      <c r="AY217" s="3" t="s">
        <v>126</v>
      </c>
      <c r="BE217" s="195">
        <f>IF(N217="základní",J217,0)</f>
        <v>0</v>
      </c>
      <c r="BF217" s="195">
        <f>IF(N217="snížená",J217,0)</f>
        <v>0</v>
      </c>
      <c r="BG217" s="195">
        <f>IF(N217="zákl. přenesená",J217,0)</f>
        <v>0</v>
      </c>
      <c r="BH217" s="195">
        <f>IF(N217="sníž. přenesená",J217,0)</f>
        <v>0</v>
      </c>
      <c r="BI217" s="195">
        <f>IF(N217="nulová",J217,0)</f>
        <v>0</v>
      </c>
      <c r="BJ217" s="3" t="s">
        <v>83</v>
      </c>
      <c r="BK217" s="195">
        <f>ROUND(I217*H217,2)</f>
        <v>0</v>
      </c>
      <c r="BL217" s="3" t="s">
        <v>133</v>
      </c>
      <c r="BM217" s="194" t="s">
        <v>367</v>
      </c>
    </row>
    <row r="218" spans="2:51" s="218" customFormat="1" ht="12.8">
      <c r="B218" s="219"/>
      <c r="D218" s="198" t="s">
        <v>135</v>
      </c>
      <c r="E218" s="220"/>
      <c r="F218" s="221" t="s">
        <v>368</v>
      </c>
      <c r="H218" s="220"/>
      <c r="I218" s="222"/>
      <c r="L218" s="219"/>
      <c r="M218" s="223"/>
      <c r="N218" s="224"/>
      <c r="O218" s="224"/>
      <c r="P218" s="224"/>
      <c r="Q218" s="224"/>
      <c r="R218" s="224"/>
      <c r="S218" s="224"/>
      <c r="T218" s="225"/>
      <c r="AT218" s="220" t="s">
        <v>135</v>
      </c>
      <c r="AU218" s="220" t="s">
        <v>85</v>
      </c>
      <c r="AV218" s="218" t="s">
        <v>83</v>
      </c>
      <c r="AW218" s="218" t="s">
        <v>31</v>
      </c>
      <c r="AX218" s="218" t="s">
        <v>75</v>
      </c>
      <c r="AY218" s="220" t="s">
        <v>126</v>
      </c>
    </row>
    <row r="219" spans="2:51" s="218" customFormat="1" ht="12.8">
      <c r="B219" s="219"/>
      <c r="D219" s="198" t="s">
        <v>135</v>
      </c>
      <c r="E219" s="220"/>
      <c r="F219" s="221" t="s">
        <v>369</v>
      </c>
      <c r="H219" s="220"/>
      <c r="I219" s="222"/>
      <c r="L219" s="219"/>
      <c r="M219" s="223"/>
      <c r="N219" s="224"/>
      <c r="O219" s="224"/>
      <c r="P219" s="224"/>
      <c r="Q219" s="224"/>
      <c r="R219" s="224"/>
      <c r="S219" s="224"/>
      <c r="T219" s="225"/>
      <c r="AT219" s="220" t="s">
        <v>135</v>
      </c>
      <c r="AU219" s="220" t="s">
        <v>85</v>
      </c>
      <c r="AV219" s="218" t="s">
        <v>83</v>
      </c>
      <c r="AW219" s="218" t="s">
        <v>31</v>
      </c>
      <c r="AX219" s="218" t="s">
        <v>75</v>
      </c>
      <c r="AY219" s="220" t="s">
        <v>126</v>
      </c>
    </row>
    <row r="220" spans="2:51" s="218" customFormat="1" ht="12.8">
      <c r="B220" s="219"/>
      <c r="D220" s="198" t="s">
        <v>135</v>
      </c>
      <c r="E220" s="220"/>
      <c r="F220" s="221" t="s">
        <v>275</v>
      </c>
      <c r="H220" s="220"/>
      <c r="I220" s="222"/>
      <c r="L220" s="219"/>
      <c r="M220" s="223"/>
      <c r="N220" s="224"/>
      <c r="O220" s="224"/>
      <c r="P220" s="224"/>
      <c r="Q220" s="224"/>
      <c r="R220" s="224"/>
      <c r="S220" s="224"/>
      <c r="T220" s="225"/>
      <c r="AT220" s="220" t="s">
        <v>135</v>
      </c>
      <c r="AU220" s="220" t="s">
        <v>85</v>
      </c>
      <c r="AV220" s="218" t="s">
        <v>83</v>
      </c>
      <c r="AW220" s="218" t="s">
        <v>31</v>
      </c>
      <c r="AX220" s="218" t="s">
        <v>75</v>
      </c>
      <c r="AY220" s="220" t="s">
        <v>126</v>
      </c>
    </row>
    <row r="221" spans="2:51" s="196" customFormat="1" ht="12.8">
      <c r="B221" s="197"/>
      <c r="D221" s="198" t="s">
        <v>135</v>
      </c>
      <c r="E221" s="199"/>
      <c r="F221" s="200" t="s">
        <v>276</v>
      </c>
      <c r="H221" s="201">
        <v>393.4</v>
      </c>
      <c r="I221" s="202"/>
      <c r="L221" s="197"/>
      <c r="M221" s="203"/>
      <c r="N221" s="204"/>
      <c r="O221" s="204"/>
      <c r="P221" s="204"/>
      <c r="Q221" s="204"/>
      <c r="R221" s="204"/>
      <c r="S221" s="204"/>
      <c r="T221" s="205"/>
      <c r="AT221" s="199" t="s">
        <v>135</v>
      </c>
      <c r="AU221" s="199" t="s">
        <v>85</v>
      </c>
      <c r="AV221" s="196" t="s">
        <v>85</v>
      </c>
      <c r="AW221" s="196" t="s">
        <v>31</v>
      </c>
      <c r="AX221" s="196" t="s">
        <v>75</v>
      </c>
      <c r="AY221" s="199" t="s">
        <v>126</v>
      </c>
    </row>
    <row r="222" spans="2:51" s="218" customFormat="1" ht="12.8">
      <c r="B222" s="219"/>
      <c r="D222" s="198" t="s">
        <v>135</v>
      </c>
      <c r="E222" s="220"/>
      <c r="F222" s="221" t="s">
        <v>277</v>
      </c>
      <c r="H222" s="220"/>
      <c r="I222" s="222"/>
      <c r="L222" s="219"/>
      <c r="M222" s="223"/>
      <c r="N222" s="224"/>
      <c r="O222" s="224"/>
      <c r="P222" s="224"/>
      <c r="Q222" s="224"/>
      <c r="R222" s="224"/>
      <c r="S222" s="224"/>
      <c r="T222" s="225"/>
      <c r="AT222" s="220" t="s">
        <v>135</v>
      </c>
      <c r="AU222" s="220" t="s">
        <v>85</v>
      </c>
      <c r="AV222" s="218" t="s">
        <v>83</v>
      </c>
      <c r="AW222" s="218" t="s">
        <v>31</v>
      </c>
      <c r="AX222" s="218" t="s">
        <v>75</v>
      </c>
      <c r="AY222" s="220" t="s">
        <v>126</v>
      </c>
    </row>
    <row r="223" spans="2:51" s="196" customFormat="1" ht="12.8">
      <c r="B223" s="197"/>
      <c r="D223" s="198" t="s">
        <v>135</v>
      </c>
      <c r="E223" s="199"/>
      <c r="F223" s="200" t="s">
        <v>278</v>
      </c>
      <c r="H223" s="201">
        <v>189</v>
      </c>
      <c r="I223" s="202"/>
      <c r="L223" s="197"/>
      <c r="M223" s="203"/>
      <c r="N223" s="204"/>
      <c r="O223" s="204"/>
      <c r="P223" s="204"/>
      <c r="Q223" s="204"/>
      <c r="R223" s="204"/>
      <c r="S223" s="204"/>
      <c r="T223" s="205"/>
      <c r="AT223" s="199" t="s">
        <v>135</v>
      </c>
      <c r="AU223" s="199" t="s">
        <v>85</v>
      </c>
      <c r="AV223" s="196" t="s">
        <v>85</v>
      </c>
      <c r="AW223" s="196" t="s">
        <v>31</v>
      </c>
      <c r="AX223" s="196" t="s">
        <v>75</v>
      </c>
      <c r="AY223" s="199" t="s">
        <v>126</v>
      </c>
    </row>
    <row r="224" spans="2:51" s="206" customFormat="1" ht="12.8">
      <c r="B224" s="207"/>
      <c r="D224" s="198" t="s">
        <v>135</v>
      </c>
      <c r="E224" s="208"/>
      <c r="F224" s="209" t="s">
        <v>139</v>
      </c>
      <c r="H224" s="210">
        <v>582.4</v>
      </c>
      <c r="I224" s="211"/>
      <c r="L224" s="207"/>
      <c r="M224" s="212"/>
      <c r="N224" s="213"/>
      <c r="O224" s="213"/>
      <c r="P224" s="213"/>
      <c r="Q224" s="213"/>
      <c r="R224" s="213"/>
      <c r="S224" s="213"/>
      <c r="T224" s="214"/>
      <c r="AT224" s="208" t="s">
        <v>135</v>
      </c>
      <c r="AU224" s="208" t="s">
        <v>85</v>
      </c>
      <c r="AV224" s="206" t="s">
        <v>133</v>
      </c>
      <c r="AW224" s="206" t="s">
        <v>31</v>
      </c>
      <c r="AX224" s="206" t="s">
        <v>83</v>
      </c>
      <c r="AY224" s="208" t="s">
        <v>126</v>
      </c>
    </row>
    <row r="225" spans="2:63" s="168" customFormat="1" ht="22.8" customHeight="1">
      <c r="B225" s="169"/>
      <c r="D225" s="170" t="s">
        <v>74</v>
      </c>
      <c r="E225" s="180" t="s">
        <v>133</v>
      </c>
      <c r="F225" s="180" t="s">
        <v>370</v>
      </c>
      <c r="I225" s="172"/>
      <c r="J225" s="181">
        <f>BK225</f>
        <v>0</v>
      </c>
      <c r="L225" s="169"/>
      <c r="M225" s="174"/>
      <c r="N225" s="175"/>
      <c r="O225" s="175"/>
      <c r="P225" s="176">
        <f>SUM(P226:P251)</f>
        <v>0</v>
      </c>
      <c r="Q225" s="175"/>
      <c r="R225" s="176">
        <f>SUM(R226:R251)</f>
        <v>371.5100106</v>
      </c>
      <c r="S225" s="175"/>
      <c r="T225" s="177">
        <f>SUM(T226:T251)</f>
        <v>0</v>
      </c>
      <c r="AR225" s="170" t="s">
        <v>83</v>
      </c>
      <c r="AT225" s="178" t="s">
        <v>74</v>
      </c>
      <c r="AU225" s="178" t="s">
        <v>83</v>
      </c>
      <c r="AY225" s="170" t="s">
        <v>126</v>
      </c>
      <c r="BK225" s="179">
        <f>SUM(BK226:BK251)</f>
        <v>0</v>
      </c>
    </row>
    <row r="226" spans="1:65" s="27" customFormat="1" ht="24" customHeight="1">
      <c r="A226" s="22"/>
      <c r="B226" s="182"/>
      <c r="C226" s="183" t="s">
        <v>371</v>
      </c>
      <c r="D226" s="183" t="s">
        <v>128</v>
      </c>
      <c r="E226" s="184" t="s">
        <v>372</v>
      </c>
      <c r="F226" s="185" t="s">
        <v>373</v>
      </c>
      <c r="G226" s="186" t="s">
        <v>209</v>
      </c>
      <c r="H226" s="187">
        <v>0.315</v>
      </c>
      <c r="I226" s="188"/>
      <c r="J226" s="189">
        <f>ROUND(I226*H226,2)</f>
        <v>0</v>
      </c>
      <c r="K226" s="185" t="s">
        <v>132</v>
      </c>
      <c r="L226" s="23"/>
      <c r="M226" s="190"/>
      <c r="N226" s="191" t="s">
        <v>40</v>
      </c>
      <c r="O226" s="60"/>
      <c r="P226" s="192">
        <f>O226*H226</f>
        <v>0</v>
      </c>
      <c r="Q226" s="192">
        <v>2.43279</v>
      </c>
      <c r="R226" s="192">
        <f>Q226*H226</f>
        <v>0.76632885</v>
      </c>
      <c r="S226" s="192">
        <v>0</v>
      </c>
      <c r="T226" s="193">
        <f>S226*H226</f>
        <v>0</v>
      </c>
      <c r="U226" s="22"/>
      <c r="V226" s="22"/>
      <c r="W226" s="22"/>
      <c r="X226" s="22"/>
      <c r="Y226" s="22"/>
      <c r="Z226" s="22"/>
      <c r="AA226" s="22"/>
      <c r="AB226" s="22"/>
      <c r="AC226" s="22"/>
      <c r="AD226" s="22"/>
      <c r="AE226" s="22"/>
      <c r="AR226" s="194" t="s">
        <v>133</v>
      </c>
      <c r="AT226" s="194" t="s">
        <v>128</v>
      </c>
      <c r="AU226" s="194" t="s">
        <v>85</v>
      </c>
      <c r="AY226" s="3" t="s">
        <v>126</v>
      </c>
      <c r="BE226" s="195">
        <f>IF(N226="základní",J226,0)</f>
        <v>0</v>
      </c>
      <c r="BF226" s="195">
        <f>IF(N226="snížená",J226,0)</f>
        <v>0</v>
      </c>
      <c r="BG226" s="195">
        <f>IF(N226="zákl. přenesená",J226,0)</f>
        <v>0</v>
      </c>
      <c r="BH226" s="195">
        <f>IF(N226="sníž. přenesená",J226,0)</f>
        <v>0</v>
      </c>
      <c r="BI226" s="195">
        <f>IF(N226="nulová",J226,0)</f>
        <v>0</v>
      </c>
      <c r="BJ226" s="3" t="s">
        <v>83</v>
      </c>
      <c r="BK226" s="195">
        <f>ROUND(I226*H226,2)</f>
        <v>0</v>
      </c>
      <c r="BL226" s="3" t="s">
        <v>133</v>
      </c>
      <c r="BM226" s="194" t="s">
        <v>374</v>
      </c>
    </row>
    <row r="227" spans="2:51" s="218" customFormat="1" ht="12.8">
      <c r="B227" s="219"/>
      <c r="D227" s="198" t="s">
        <v>135</v>
      </c>
      <c r="E227" s="220"/>
      <c r="F227" s="221" t="s">
        <v>375</v>
      </c>
      <c r="H227" s="220"/>
      <c r="I227" s="222"/>
      <c r="L227" s="219"/>
      <c r="M227" s="223"/>
      <c r="N227" s="224"/>
      <c r="O227" s="224"/>
      <c r="P227" s="224"/>
      <c r="Q227" s="224"/>
      <c r="R227" s="224"/>
      <c r="S227" s="224"/>
      <c r="T227" s="225"/>
      <c r="AT227" s="220" t="s">
        <v>135</v>
      </c>
      <c r="AU227" s="220" t="s">
        <v>85</v>
      </c>
      <c r="AV227" s="218" t="s">
        <v>83</v>
      </c>
      <c r="AW227" s="218" t="s">
        <v>31</v>
      </c>
      <c r="AX227" s="218" t="s">
        <v>75</v>
      </c>
      <c r="AY227" s="220" t="s">
        <v>126</v>
      </c>
    </row>
    <row r="228" spans="2:51" s="196" customFormat="1" ht="12.8">
      <c r="B228" s="197"/>
      <c r="D228" s="198" t="s">
        <v>135</v>
      </c>
      <c r="E228" s="199"/>
      <c r="F228" s="200" t="s">
        <v>376</v>
      </c>
      <c r="H228" s="201">
        <v>0.135</v>
      </c>
      <c r="I228" s="202"/>
      <c r="L228" s="197"/>
      <c r="M228" s="203"/>
      <c r="N228" s="204"/>
      <c r="O228" s="204"/>
      <c r="P228" s="204"/>
      <c r="Q228" s="204"/>
      <c r="R228" s="204"/>
      <c r="S228" s="204"/>
      <c r="T228" s="205"/>
      <c r="AT228" s="199" t="s">
        <v>135</v>
      </c>
      <c r="AU228" s="199" t="s">
        <v>85</v>
      </c>
      <c r="AV228" s="196" t="s">
        <v>85</v>
      </c>
      <c r="AW228" s="196" t="s">
        <v>31</v>
      </c>
      <c r="AX228" s="196" t="s">
        <v>75</v>
      </c>
      <c r="AY228" s="199" t="s">
        <v>126</v>
      </c>
    </row>
    <row r="229" spans="2:51" s="218" customFormat="1" ht="12.8">
      <c r="B229" s="219"/>
      <c r="D229" s="198" t="s">
        <v>135</v>
      </c>
      <c r="E229" s="220"/>
      <c r="F229" s="221" t="s">
        <v>377</v>
      </c>
      <c r="H229" s="220"/>
      <c r="I229" s="222"/>
      <c r="L229" s="219"/>
      <c r="M229" s="223"/>
      <c r="N229" s="224"/>
      <c r="O229" s="224"/>
      <c r="P229" s="224"/>
      <c r="Q229" s="224"/>
      <c r="R229" s="224"/>
      <c r="S229" s="224"/>
      <c r="T229" s="225"/>
      <c r="AT229" s="220" t="s">
        <v>135</v>
      </c>
      <c r="AU229" s="220" t="s">
        <v>85</v>
      </c>
      <c r="AV229" s="218" t="s">
        <v>83</v>
      </c>
      <c r="AW229" s="218" t="s">
        <v>31</v>
      </c>
      <c r="AX229" s="218" t="s">
        <v>75</v>
      </c>
      <c r="AY229" s="220" t="s">
        <v>126</v>
      </c>
    </row>
    <row r="230" spans="2:51" s="196" customFormat="1" ht="12.8">
      <c r="B230" s="197"/>
      <c r="D230" s="198" t="s">
        <v>135</v>
      </c>
      <c r="E230" s="199"/>
      <c r="F230" s="200" t="s">
        <v>378</v>
      </c>
      <c r="H230" s="201">
        <v>0.18</v>
      </c>
      <c r="I230" s="202"/>
      <c r="L230" s="197"/>
      <c r="M230" s="203"/>
      <c r="N230" s="204"/>
      <c r="O230" s="204"/>
      <c r="P230" s="204"/>
      <c r="Q230" s="204"/>
      <c r="R230" s="204"/>
      <c r="S230" s="204"/>
      <c r="T230" s="205"/>
      <c r="AT230" s="199" t="s">
        <v>135</v>
      </c>
      <c r="AU230" s="199" t="s">
        <v>85</v>
      </c>
      <c r="AV230" s="196" t="s">
        <v>85</v>
      </c>
      <c r="AW230" s="196" t="s">
        <v>31</v>
      </c>
      <c r="AX230" s="196" t="s">
        <v>75</v>
      </c>
      <c r="AY230" s="199" t="s">
        <v>126</v>
      </c>
    </row>
    <row r="231" spans="2:51" s="206" customFormat="1" ht="12.8">
      <c r="B231" s="207"/>
      <c r="D231" s="198" t="s">
        <v>135</v>
      </c>
      <c r="E231" s="208"/>
      <c r="F231" s="209" t="s">
        <v>139</v>
      </c>
      <c r="H231" s="210">
        <v>0.315</v>
      </c>
      <c r="I231" s="211"/>
      <c r="L231" s="207"/>
      <c r="M231" s="212"/>
      <c r="N231" s="213"/>
      <c r="O231" s="213"/>
      <c r="P231" s="213"/>
      <c r="Q231" s="213"/>
      <c r="R231" s="213"/>
      <c r="S231" s="213"/>
      <c r="T231" s="214"/>
      <c r="AT231" s="208" t="s">
        <v>135</v>
      </c>
      <c r="AU231" s="208" t="s">
        <v>85</v>
      </c>
      <c r="AV231" s="206" t="s">
        <v>133</v>
      </c>
      <c r="AW231" s="206" t="s">
        <v>31</v>
      </c>
      <c r="AX231" s="206" t="s">
        <v>83</v>
      </c>
      <c r="AY231" s="208" t="s">
        <v>126</v>
      </c>
    </row>
    <row r="232" spans="1:65" s="27" customFormat="1" ht="60" customHeight="1">
      <c r="A232" s="22"/>
      <c r="B232" s="182"/>
      <c r="C232" s="183" t="s">
        <v>379</v>
      </c>
      <c r="D232" s="183" t="s">
        <v>128</v>
      </c>
      <c r="E232" s="184" t="s">
        <v>380</v>
      </c>
      <c r="F232" s="185" t="s">
        <v>381</v>
      </c>
      <c r="G232" s="186" t="s">
        <v>209</v>
      </c>
      <c r="H232" s="187">
        <v>31.454</v>
      </c>
      <c r="I232" s="188"/>
      <c r="J232" s="189">
        <f>ROUND(I232*H232,2)</f>
        <v>0</v>
      </c>
      <c r="K232" s="185" t="s">
        <v>132</v>
      </c>
      <c r="L232" s="23"/>
      <c r="M232" s="190"/>
      <c r="N232" s="191" t="s">
        <v>40</v>
      </c>
      <c r="O232" s="60"/>
      <c r="P232" s="192">
        <f>O232*H232</f>
        <v>0</v>
      </c>
      <c r="Q232" s="192">
        <v>1.848</v>
      </c>
      <c r="R232" s="192">
        <f>Q232*H232</f>
        <v>58.126992</v>
      </c>
      <c r="S232" s="192">
        <v>0</v>
      </c>
      <c r="T232" s="193">
        <f>S232*H232</f>
        <v>0</v>
      </c>
      <c r="U232" s="22"/>
      <c r="V232" s="22"/>
      <c r="W232" s="22"/>
      <c r="X232" s="22"/>
      <c r="Y232" s="22"/>
      <c r="Z232" s="22"/>
      <c r="AA232" s="22"/>
      <c r="AB232" s="22"/>
      <c r="AC232" s="22"/>
      <c r="AD232" s="22"/>
      <c r="AE232" s="22"/>
      <c r="AR232" s="194" t="s">
        <v>133</v>
      </c>
      <c r="AT232" s="194" t="s">
        <v>128</v>
      </c>
      <c r="AU232" s="194" t="s">
        <v>85</v>
      </c>
      <c r="AY232" s="3" t="s">
        <v>126</v>
      </c>
      <c r="BE232" s="195">
        <f>IF(N232="základní",J232,0)</f>
        <v>0</v>
      </c>
      <c r="BF232" s="195">
        <f>IF(N232="snížená",J232,0)</f>
        <v>0</v>
      </c>
      <c r="BG232" s="195">
        <f>IF(N232="zákl. přenesená",J232,0)</f>
        <v>0</v>
      </c>
      <c r="BH232" s="195">
        <f>IF(N232="sníž. přenesená",J232,0)</f>
        <v>0</v>
      </c>
      <c r="BI232" s="195">
        <f>IF(N232="nulová",J232,0)</f>
        <v>0</v>
      </c>
      <c r="BJ232" s="3" t="s">
        <v>83</v>
      </c>
      <c r="BK232" s="195">
        <f>ROUND(I232*H232,2)</f>
        <v>0</v>
      </c>
      <c r="BL232" s="3" t="s">
        <v>133</v>
      </c>
      <c r="BM232" s="194" t="s">
        <v>382</v>
      </c>
    </row>
    <row r="233" spans="2:51" s="218" customFormat="1" ht="12.8">
      <c r="B233" s="219"/>
      <c r="D233" s="198" t="s">
        <v>135</v>
      </c>
      <c r="E233" s="220"/>
      <c r="F233" s="221" t="s">
        <v>383</v>
      </c>
      <c r="H233" s="220"/>
      <c r="I233" s="222"/>
      <c r="L233" s="219"/>
      <c r="M233" s="223"/>
      <c r="N233" s="224"/>
      <c r="O233" s="224"/>
      <c r="P233" s="224"/>
      <c r="Q233" s="224"/>
      <c r="R233" s="224"/>
      <c r="S233" s="224"/>
      <c r="T233" s="225"/>
      <c r="AT233" s="220" t="s">
        <v>135</v>
      </c>
      <c r="AU233" s="220" t="s">
        <v>85</v>
      </c>
      <c r="AV233" s="218" t="s">
        <v>83</v>
      </c>
      <c r="AW233" s="218" t="s">
        <v>31</v>
      </c>
      <c r="AX233" s="218" t="s">
        <v>75</v>
      </c>
      <c r="AY233" s="220" t="s">
        <v>126</v>
      </c>
    </row>
    <row r="234" spans="2:51" s="196" customFormat="1" ht="12.8">
      <c r="B234" s="197"/>
      <c r="D234" s="198" t="s">
        <v>135</v>
      </c>
      <c r="E234" s="199"/>
      <c r="F234" s="200" t="s">
        <v>384</v>
      </c>
      <c r="H234" s="201">
        <v>24.15</v>
      </c>
      <c r="I234" s="202"/>
      <c r="L234" s="197"/>
      <c r="M234" s="203"/>
      <c r="N234" s="204"/>
      <c r="O234" s="204"/>
      <c r="P234" s="204"/>
      <c r="Q234" s="204"/>
      <c r="R234" s="204"/>
      <c r="S234" s="204"/>
      <c r="T234" s="205"/>
      <c r="AT234" s="199" t="s">
        <v>135</v>
      </c>
      <c r="AU234" s="199" t="s">
        <v>85</v>
      </c>
      <c r="AV234" s="196" t="s">
        <v>85</v>
      </c>
      <c r="AW234" s="196" t="s">
        <v>31</v>
      </c>
      <c r="AX234" s="196" t="s">
        <v>75</v>
      </c>
      <c r="AY234" s="199" t="s">
        <v>126</v>
      </c>
    </row>
    <row r="235" spans="2:51" s="218" customFormat="1" ht="12.8">
      <c r="B235" s="219"/>
      <c r="D235" s="198" t="s">
        <v>135</v>
      </c>
      <c r="E235" s="220"/>
      <c r="F235" s="221" t="s">
        <v>385</v>
      </c>
      <c r="H235" s="220"/>
      <c r="I235" s="222"/>
      <c r="L235" s="219"/>
      <c r="M235" s="223"/>
      <c r="N235" s="224"/>
      <c r="O235" s="224"/>
      <c r="P235" s="224"/>
      <c r="Q235" s="224"/>
      <c r="R235" s="224"/>
      <c r="S235" s="224"/>
      <c r="T235" s="225"/>
      <c r="AT235" s="220" t="s">
        <v>135</v>
      </c>
      <c r="AU235" s="220" t="s">
        <v>85</v>
      </c>
      <c r="AV235" s="218" t="s">
        <v>83</v>
      </c>
      <c r="AW235" s="218" t="s">
        <v>31</v>
      </c>
      <c r="AX235" s="218" t="s">
        <v>75</v>
      </c>
      <c r="AY235" s="220" t="s">
        <v>126</v>
      </c>
    </row>
    <row r="236" spans="2:51" s="196" customFormat="1" ht="12.8">
      <c r="B236" s="197"/>
      <c r="D236" s="198" t="s">
        <v>135</v>
      </c>
      <c r="E236" s="199"/>
      <c r="F236" s="200" t="s">
        <v>386</v>
      </c>
      <c r="H236" s="201">
        <v>7.304</v>
      </c>
      <c r="I236" s="202"/>
      <c r="L236" s="197"/>
      <c r="M236" s="203"/>
      <c r="N236" s="204"/>
      <c r="O236" s="204"/>
      <c r="P236" s="204"/>
      <c r="Q236" s="204"/>
      <c r="R236" s="204"/>
      <c r="S236" s="204"/>
      <c r="T236" s="205"/>
      <c r="AT236" s="199" t="s">
        <v>135</v>
      </c>
      <c r="AU236" s="199" t="s">
        <v>85</v>
      </c>
      <c r="AV236" s="196" t="s">
        <v>85</v>
      </c>
      <c r="AW236" s="196" t="s">
        <v>31</v>
      </c>
      <c r="AX236" s="196" t="s">
        <v>75</v>
      </c>
      <c r="AY236" s="199" t="s">
        <v>126</v>
      </c>
    </row>
    <row r="237" spans="2:51" s="206" customFormat="1" ht="12.8">
      <c r="B237" s="207"/>
      <c r="D237" s="198" t="s">
        <v>135</v>
      </c>
      <c r="E237" s="208"/>
      <c r="F237" s="209" t="s">
        <v>139</v>
      </c>
      <c r="H237" s="210">
        <v>31.454</v>
      </c>
      <c r="I237" s="211"/>
      <c r="L237" s="207"/>
      <c r="M237" s="212"/>
      <c r="N237" s="213"/>
      <c r="O237" s="213"/>
      <c r="P237" s="213"/>
      <c r="Q237" s="213"/>
      <c r="R237" s="213"/>
      <c r="S237" s="213"/>
      <c r="T237" s="214"/>
      <c r="AT237" s="208" t="s">
        <v>135</v>
      </c>
      <c r="AU237" s="208" t="s">
        <v>85</v>
      </c>
      <c r="AV237" s="206" t="s">
        <v>133</v>
      </c>
      <c r="AW237" s="206" t="s">
        <v>31</v>
      </c>
      <c r="AX237" s="206" t="s">
        <v>83</v>
      </c>
      <c r="AY237" s="208" t="s">
        <v>126</v>
      </c>
    </row>
    <row r="238" spans="1:65" s="27" customFormat="1" ht="24" customHeight="1">
      <c r="A238" s="22"/>
      <c r="B238" s="182"/>
      <c r="C238" s="183" t="s">
        <v>6</v>
      </c>
      <c r="D238" s="183" t="s">
        <v>128</v>
      </c>
      <c r="E238" s="184" t="s">
        <v>387</v>
      </c>
      <c r="F238" s="185" t="s">
        <v>388</v>
      </c>
      <c r="G238" s="186" t="s">
        <v>209</v>
      </c>
      <c r="H238" s="187">
        <v>141.42</v>
      </c>
      <c r="I238" s="188"/>
      <c r="J238" s="189">
        <f>ROUND(I238*H238,2)</f>
        <v>0</v>
      </c>
      <c r="K238" s="185" t="s">
        <v>132</v>
      </c>
      <c r="L238" s="23"/>
      <c r="M238" s="190"/>
      <c r="N238" s="191" t="s">
        <v>40</v>
      </c>
      <c r="O238" s="60"/>
      <c r="P238" s="192">
        <f>O238*H238</f>
        <v>0</v>
      </c>
      <c r="Q238" s="192">
        <v>2.16</v>
      </c>
      <c r="R238" s="192">
        <f>Q238*H238</f>
        <v>305.4672</v>
      </c>
      <c r="S238" s="192">
        <v>0</v>
      </c>
      <c r="T238" s="193">
        <f>S238*H238</f>
        <v>0</v>
      </c>
      <c r="U238" s="22"/>
      <c r="V238" s="22"/>
      <c r="W238" s="22"/>
      <c r="X238" s="22"/>
      <c r="Y238" s="22"/>
      <c r="Z238" s="22"/>
      <c r="AA238" s="22"/>
      <c r="AB238" s="22"/>
      <c r="AC238" s="22"/>
      <c r="AD238" s="22"/>
      <c r="AE238" s="22"/>
      <c r="AR238" s="194" t="s">
        <v>133</v>
      </c>
      <c r="AT238" s="194" t="s">
        <v>128</v>
      </c>
      <c r="AU238" s="194" t="s">
        <v>85</v>
      </c>
      <c r="AY238" s="3" t="s">
        <v>126</v>
      </c>
      <c r="BE238" s="195">
        <f>IF(N238="základní",J238,0)</f>
        <v>0</v>
      </c>
      <c r="BF238" s="195">
        <f>IF(N238="snížená",J238,0)</f>
        <v>0</v>
      </c>
      <c r="BG238" s="195">
        <f>IF(N238="zákl. přenesená",J238,0)</f>
        <v>0</v>
      </c>
      <c r="BH238" s="195">
        <f>IF(N238="sníž. přenesená",J238,0)</f>
        <v>0</v>
      </c>
      <c r="BI238" s="195">
        <f>IF(N238="nulová",J238,0)</f>
        <v>0</v>
      </c>
      <c r="BJ238" s="3" t="s">
        <v>83</v>
      </c>
      <c r="BK238" s="195">
        <f>ROUND(I238*H238,2)</f>
        <v>0</v>
      </c>
      <c r="BL238" s="3" t="s">
        <v>133</v>
      </c>
      <c r="BM238" s="194" t="s">
        <v>389</v>
      </c>
    </row>
    <row r="239" spans="2:51" s="218" customFormat="1" ht="12.8">
      <c r="B239" s="219"/>
      <c r="D239" s="198" t="s">
        <v>135</v>
      </c>
      <c r="E239" s="220"/>
      <c r="F239" s="221" t="s">
        <v>282</v>
      </c>
      <c r="H239" s="220"/>
      <c r="I239" s="222"/>
      <c r="L239" s="219"/>
      <c r="M239" s="223"/>
      <c r="N239" s="224"/>
      <c r="O239" s="224"/>
      <c r="P239" s="224"/>
      <c r="Q239" s="224"/>
      <c r="R239" s="224"/>
      <c r="S239" s="224"/>
      <c r="T239" s="225"/>
      <c r="AT239" s="220" t="s">
        <v>135</v>
      </c>
      <c r="AU239" s="220" t="s">
        <v>85</v>
      </c>
      <c r="AV239" s="218" t="s">
        <v>83</v>
      </c>
      <c r="AW239" s="218" t="s">
        <v>31</v>
      </c>
      <c r="AX239" s="218" t="s">
        <v>75</v>
      </c>
      <c r="AY239" s="220" t="s">
        <v>126</v>
      </c>
    </row>
    <row r="240" spans="2:51" s="196" customFormat="1" ht="12.8">
      <c r="B240" s="197"/>
      <c r="D240" s="198" t="s">
        <v>135</v>
      </c>
      <c r="E240" s="199"/>
      <c r="F240" s="200" t="s">
        <v>390</v>
      </c>
      <c r="H240" s="201">
        <v>71.68</v>
      </c>
      <c r="I240" s="202"/>
      <c r="L240" s="197"/>
      <c r="M240" s="203"/>
      <c r="N240" s="204"/>
      <c r="O240" s="204"/>
      <c r="P240" s="204"/>
      <c r="Q240" s="204"/>
      <c r="R240" s="204"/>
      <c r="S240" s="204"/>
      <c r="T240" s="205"/>
      <c r="AT240" s="199" t="s">
        <v>135</v>
      </c>
      <c r="AU240" s="199" t="s">
        <v>85</v>
      </c>
      <c r="AV240" s="196" t="s">
        <v>85</v>
      </c>
      <c r="AW240" s="196" t="s">
        <v>31</v>
      </c>
      <c r="AX240" s="196" t="s">
        <v>75</v>
      </c>
      <c r="AY240" s="199" t="s">
        <v>126</v>
      </c>
    </row>
    <row r="241" spans="2:51" s="218" customFormat="1" ht="12.8">
      <c r="B241" s="219"/>
      <c r="D241" s="198" t="s">
        <v>135</v>
      </c>
      <c r="E241" s="220"/>
      <c r="F241" s="221" t="s">
        <v>284</v>
      </c>
      <c r="H241" s="220"/>
      <c r="I241" s="222"/>
      <c r="L241" s="219"/>
      <c r="M241" s="223"/>
      <c r="N241" s="224"/>
      <c r="O241" s="224"/>
      <c r="P241" s="224"/>
      <c r="Q241" s="224"/>
      <c r="R241" s="224"/>
      <c r="S241" s="224"/>
      <c r="T241" s="225"/>
      <c r="AT241" s="220" t="s">
        <v>135</v>
      </c>
      <c r="AU241" s="220" t="s">
        <v>85</v>
      </c>
      <c r="AV241" s="218" t="s">
        <v>83</v>
      </c>
      <c r="AW241" s="218" t="s">
        <v>31</v>
      </c>
      <c r="AX241" s="218" t="s">
        <v>75</v>
      </c>
      <c r="AY241" s="220" t="s">
        <v>126</v>
      </c>
    </row>
    <row r="242" spans="2:51" s="196" customFormat="1" ht="12.8">
      <c r="B242" s="197"/>
      <c r="D242" s="198" t="s">
        <v>135</v>
      </c>
      <c r="E242" s="199"/>
      <c r="F242" s="200" t="s">
        <v>391</v>
      </c>
      <c r="H242" s="201">
        <v>69.74</v>
      </c>
      <c r="I242" s="202"/>
      <c r="L242" s="197"/>
      <c r="M242" s="203"/>
      <c r="N242" s="204"/>
      <c r="O242" s="204"/>
      <c r="P242" s="204"/>
      <c r="Q242" s="204"/>
      <c r="R242" s="204"/>
      <c r="S242" s="204"/>
      <c r="T242" s="205"/>
      <c r="AT242" s="199" t="s">
        <v>135</v>
      </c>
      <c r="AU242" s="199" t="s">
        <v>85</v>
      </c>
      <c r="AV242" s="196" t="s">
        <v>85</v>
      </c>
      <c r="AW242" s="196" t="s">
        <v>31</v>
      </c>
      <c r="AX242" s="196" t="s">
        <v>75</v>
      </c>
      <c r="AY242" s="199" t="s">
        <v>126</v>
      </c>
    </row>
    <row r="243" spans="2:51" s="206" customFormat="1" ht="12.8">
      <c r="B243" s="207"/>
      <c r="D243" s="198" t="s">
        <v>135</v>
      </c>
      <c r="E243" s="208"/>
      <c r="F243" s="209" t="s">
        <v>139</v>
      </c>
      <c r="H243" s="210">
        <v>141.42</v>
      </c>
      <c r="I243" s="211"/>
      <c r="L243" s="207"/>
      <c r="M243" s="212"/>
      <c r="N243" s="213"/>
      <c r="O243" s="213"/>
      <c r="P243" s="213"/>
      <c r="Q243" s="213"/>
      <c r="R243" s="213"/>
      <c r="S243" s="213"/>
      <c r="T243" s="214"/>
      <c r="AT243" s="208" t="s">
        <v>135</v>
      </c>
      <c r="AU243" s="208" t="s">
        <v>85</v>
      </c>
      <c r="AV243" s="206" t="s">
        <v>133</v>
      </c>
      <c r="AW243" s="206" t="s">
        <v>31</v>
      </c>
      <c r="AX243" s="206" t="s">
        <v>83</v>
      </c>
      <c r="AY243" s="208" t="s">
        <v>126</v>
      </c>
    </row>
    <row r="244" spans="1:65" s="27" customFormat="1" ht="48" customHeight="1">
      <c r="A244" s="22"/>
      <c r="B244" s="182"/>
      <c r="C244" s="183" t="s">
        <v>392</v>
      </c>
      <c r="D244" s="183" t="s">
        <v>128</v>
      </c>
      <c r="E244" s="184" t="s">
        <v>393</v>
      </c>
      <c r="F244" s="185" t="s">
        <v>394</v>
      </c>
      <c r="G244" s="186" t="s">
        <v>142</v>
      </c>
      <c r="H244" s="187">
        <v>11.895</v>
      </c>
      <c r="I244" s="188"/>
      <c r="J244" s="189">
        <f>ROUND(I244*H244,2)</f>
        <v>0</v>
      </c>
      <c r="K244" s="185" t="s">
        <v>132</v>
      </c>
      <c r="L244" s="23"/>
      <c r="M244" s="190"/>
      <c r="N244" s="191" t="s">
        <v>40</v>
      </c>
      <c r="O244" s="60"/>
      <c r="P244" s="192">
        <f>O244*H244</f>
        <v>0</v>
      </c>
      <c r="Q244" s="192">
        <v>0.60105</v>
      </c>
      <c r="R244" s="192">
        <f>Q244*H244</f>
        <v>7.14948975</v>
      </c>
      <c r="S244" s="192">
        <v>0</v>
      </c>
      <c r="T244" s="193">
        <f>S244*H244</f>
        <v>0</v>
      </c>
      <c r="U244" s="22"/>
      <c r="V244" s="22"/>
      <c r="W244" s="22"/>
      <c r="X244" s="22"/>
      <c r="Y244" s="22"/>
      <c r="Z244" s="22"/>
      <c r="AA244" s="22"/>
      <c r="AB244" s="22"/>
      <c r="AC244" s="22"/>
      <c r="AD244" s="22"/>
      <c r="AE244" s="22"/>
      <c r="AR244" s="194" t="s">
        <v>133</v>
      </c>
      <c r="AT244" s="194" t="s">
        <v>128</v>
      </c>
      <c r="AU244" s="194" t="s">
        <v>85</v>
      </c>
      <c r="AY244" s="3" t="s">
        <v>126</v>
      </c>
      <c r="BE244" s="195">
        <f>IF(N244="základní",J244,0)</f>
        <v>0</v>
      </c>
      <c r="BF244" s="195">
        <f>IF(N244="snížená",J244,0)</f>
        <v>0</v>
      </c>
      <c r="BG244" s="195">
        <f>IF(N244="zákl. přenesená",J244,0)</f>
        <v>0</v>
      </c>
      <c r="BH244" s="195">
        <f>IF(N244="sníž. přenesená",J244,0)</f>
        <v>0</v>
      </c>
      <c r="BI244" s="195">
        <f>IF(N244="nulová",J244,0)</f>
        <v>0</v>
      </c>
      <c r="BJ244" s="3" t="s">
        <v>83</v>
      </c>
      <c r="BK244" s="195">
        <f>ROUND(I244*H244,2)</f>
        <v>0</v>
      </c>
      <c r="BL244" s="3" t="s">
        <v>133</v>
      </c>
      <c r="BM244" s="194" t="s">
        <v>395</v>
      </c>
    </row>
    <row r="245" spans="2:51" s="218" customFormat="1" ht="12.8">
      <c r="B245" s="219"/>
      <c r="D245" s="198" t="s">
        <v>135</v>
      </c>
      <c r="E245" s="220"/>
      <c r="F245" s="221" t="s">
        <v>396</v>
      </c>
      <c r="H245" s="220"/>
      <c r="I245" s="222"/>
      <c r="L245" s="219"/>
      <c r="M245" s="223"/>
      <c r="N245" s="224"/>
      <c r="O245" s="224"/>
      <c r="P245" s="224"/>
      <c r="Q245" s="224"/>
      <c r="R245" s="224"/>
      <c r="S245" s="224"/>
      <c r="T245" s="225"/>
      <c r="AT245" s="220" t="s">
        <v>135</v>
      </c>
      <c r="AU245" s="220" t="s">
        <v>85</v>
      </c>
      <c r="AV245" s="218" t="s">
        <v>83</v>
      </c>
      <c r="AW245" s="218" t="s">
        <v>31</v>
      </c>
      <c r="AX245" s="218" t="s">
        <v>75</v>
      </c>
      <c r="AY245" s="220" t="s">
        <v>126</v>
      </c>
    </row>
    <row r="246" spans="2:51" s="196" customFormat="1" ht="12.8">
      <c r="B246" s="197"/>
      <c r="D246" s="198" t="s">
        <v>135</v>
      </c>
      <c r="E246" s="199"/>
      <c r="F246" s="200" t="s">
        <v>397</v>
      </c>
      <c r="H246" s="201">
        <v>2.6</v>
      </c>
      <c r="I246" s="202"/>
      <c r="L246" s="197"/>
      <c r="M246" s="203"/>
      <c r="N246" s="204"/>
      <c r="O246" s="204"/>
      <c r="P246" s="204"/>
      <c r="Q246" s="204"/>
      <c r="R246" s="204"/>
      <c r="S246" s="204"/>
      <c r="T246" s="205"/>
      <c r="AT246" s="199" t="s">
        <v>135</v>
      </c>
      <c r="AU246" s="199" t="s">
        <v>85</v>
      </c>
      <c r="AV246" s="196" t="s">
        <v>85</v>
      </c>
      <c r="AW246" s="196" t="s">
        <v>31</v>
      </c>
      <c r="AX246" s="196" t="s">
        <v>75</v>
      </c>
      <c r="AY246" s="199" t="s">
        <v>126</v>
      </c>
    </row>
    <row r="247" spans="2:51" s="218" customFormat="1" ht="12.8">
      <c r="B247" s="219"/>
      <c r="D247" s="198" t="s">
        <v>135</v>
      </c>
      <c r="E247" s="220"/>
      <c r="F247" s="221" t="s">
        <v>398</v>
      </c>
      <c r="H247" s="220"/>
      <c r="I247" s="222"/>
      <c r="L247" s="219"/>
      <c r="M247" s="223"/>
      <c r="N247" s="224"/>
      <c r="O247" s="224"/>
      <c r="P247" s="224"/>
      <c r="Q247" s="224"/>
      <c r="R247" s="224"/>
      <c r="S247" s="224"/>
      <c r="T247" s="225"/>
      <c r="AT247" s="220" t="s">
        <v>135</v>
      </c>
      <c r="AU247" s="220" t="s">
        <v>85</v>
      </c>
      <c r="AV247" s="218" t="s">
        <v>83</v>
      </c>
      <c r="AW247" s="218" t="s">
        <v>31</v>
      </c>
      <c r="AX247" s="218" t="s">
        <v>75</v>
      </c>
      <c r="AY247" s="220" t="s">
        <v>126</v>
      </c>
    </row>
    <row r="248" spans="2:51" s="196" customFormat="1" ht="12.8">
      <c r="B248" s="197"/>
      <c r="D248" s="198" t="s">
        <v>135</v>
      </c>
      <c r="E248" s="199"/>
      <c r="F248" s="200" t="s">
        <v>399</v>
      </c>
      <c r="H248" s="201">
        <v>5.115</v>
      </c>
      <c r="I248" s="202"/>
      <c r="L248" s="197"/>
      <c r="M248" s="203"/>
      <c r="N248" s="204"/>
      <c r="O248" s="204"/>
      <c r="P248" s="204"/>
      <c r="Q248" s="204"/>
      <c r="R248" s="204"/>
      <c r="S248" s="204"/>
      <c r="T248" s="205"/>
      <c r="AT248" s="199" t="s">
        <v>135</v>
      </c>
      <c r="AU248" s="199" t="s">
        <v>85</v>
      </c>
      <c r="AV248" s="196" t="s">
        <v>85</v>
      </c>
      <c r="AW248" s="196" t="s">
        <v>31</v>
      </c>
      <c r="AX248" s="196" t="s">
        <v>75</v>
      </c>
      <c r="AY248" s="199" t="s">
        <v>126</v>
      </c>
    </row>
    <row r="249" spans="2:51" s="218" customFormat="1" ht="12.8">
      <c r="B249" s="219"/>
      <c r="D249" s="198" t="s">
        <v>135</v>
      </c>
      <c r="E249" s="220"/>
      <c r="F249" s="221" t="s">
        <v>400</v>
      </c>
      <c r="H249" s="220"/>
      <c r="I249" s="222"/>
      <c r="L249" s="219"/>
      <c r="M249" s="223"/>
      <c r="N249" s="224"/>
      <c r="O249" s="224"/>
      <c r="P249" s="224"/>
      <c r="Q249" s="224"/>
      <c r="R249" s="224"/>
      <c r="S249" s="224"/>
      <c r="T249" s="225"/>
      <c r="AT249" s="220" t="s">
        <v>135</v>
      </c>
      <c r="AU249" s="220" t="s">
        <v>85</v>
      </c>
      <c r="AV249" s="218" t="s">
        <v>83</v>
      </c>
      <c r="AW249" s="218" t="s">
        <v>31</v>
      </c>
      <c r="AX249" s="218" t="s">
        <v>75</v>
      </c>
      <c r="AY249" s="220" t="s">
        <v>126</v>
      </c>
    </row>
    <row r="250" spans="2:51" s="196" customFormat="1" ht="12.8">
      <c r="B250" s="197"/>
      <c r="D250" s="198" t="s">
        <v>135</v>
      </c>
      <c r="E250" s="199"/>
      <c r="F250" s="200" t="s">
        <v>401</v>
      </c>
      <c r="H250" s="201">
        <v>4.18</v>
      </c>
      <c r="I250" s="202"/>
      <c r="L250" s="197"/>
      <c r="M250" s="203"/>
      <c r="N250" s="204"/>
      <c r="O250" s="204"/>
      <c r="P250" s="204"/>
      <c r="Q250" s="204"/>
      <c r="R250" s="204"/>
      <c r="S250" s="204"/>
      <c r="T250" s="205"/>
      <c r="AT250" s="199" t="s">
        <v>135</v>
      </c>
      <c r="AU250" s="199" t="s">
        <v>85</v>
      </c>
      <c r="AV250" s="196" t="s">
        <v>85</v>
      </c>
      <c r="AW250" s="196" t="s">
        <v>31</v>
      </c>
      <c r="AX250" s="196" t="s">
        <v>75</v>
      </c>
      <c r="AY250" s="199" t="s">
        <v>126</v>
      </c>
    </row>
    <row r="251" spans="2:51" s="206" customFormat="1" ht="12.8">
      <c r="B251" s="207"/>
      <c r="D251" s="198" t="s">
        <v>135</v>
      </c>
      <c r="E251" s="208"/>
      <c r="F251" s="209" t="s">
        <v>139</v>
      </c>
      <c r="H251" s="210">
        <v>11.895</v>
      </c>
      <c r="I251" s="211"/>
      <c r="L251" s="207"/>
      <c r="M251" s="212"/>
      <c r="N251" s="213"/>
      <c r="O251" s="213"/>
      <c r="P251" s="213"/>
      <c r="Q251" s="213"/>
      <c r="R251" s="213"/>
      <c r="S251" s="213"/>
      <c r="T251" s="214"/>
      <c r="AT251" s="208" t="s">
        <v>135</v>
      </c>
      <c r="AU251" s="208" t="s">
        <v>85</v>
      </c>
      <c r="AV251" s="206" t="s">
        <v>133</v>
      </c>
      <c r="AW251" s="206" t="s">
        <v>31</v>
      </c>
      <c r="AX251" s="206" t="s">
        <v>83</v>
      </c>
      <c r="AY251" s="208" t="s">
        <v>126</v>
      </c>
    </row>
    <row r="252" spans="2:63" s="168" customFormat="1" ht="22.8" customHeight="1">
      <c r="B252" s="169"/>
      <c r="D252" s="170" t="s">
        <v>74</v>
      </c>
      <c r="E252" s="180" t="s">
        <v>157</v>
      </c>
      <c r="F252" s="180" t="s">
        <v>402</v>
      </c>
      <c r="I252" s="172"/>
      <c r="J252" s="181">
        <f>BK252</f>
        <v>0</v>
      </c>
      <c r="L252" s="169"/>
      <c r="M252" s="174"/>
      <c r="N252" s="175"/>
      <c r="O252" s="175"/>
      <c r="P252" s="176">
        <f>SUM(P253:P255)</f>
        <v>0</v>
      </c>
      <c r="Q252" s="175"/>
      <c r="R252" s="176">
        <f>SUM(R253:R255)</f>
        <v>0</v>
      </c>
      <c r="S252" s="175"/>
      <c r="T252" s="177">
        <f>SUM(T253:T255)</f>
        <v>0</v>
      </c>
      <c r="AR252" s="170" t="s">
        <v>83</v>
      </c>
      <c r="AT252" s="178" t="s">
        <v>74</v>
      </c>
      <c r="AU252" s="178" t="s">
        <v>83</v>
      </c>
      <c r="AY252" s="170" t="s">
        <v>126</v>
      </c>
      <c r="BK252" s="179">
        <f>SUM(BK253:BK255)</f>
        <v>0</v>
      </c>
    </row>
    <row r="253" spans="1:65" s="27" customFormat="1" ht="36" customHeight="1">
      <c r="A253" s="22"/>
      <c r="B253" s="182"/>
      <c r="C253" s="183" t="s">
        <v>403</v>
      </c>
      <c r="D253" s="183" t="s">
        <v>128</v>
      </c>
      <c r="E253" s="184" t="s">
        <v>404</v>
      </c>
      <c r="F253" s="185" t="s">
        <v>405</v>
      </c>
      <c r="G253" s="186" t="s">
        <v>142</v>
      </c>
      <c r="H253" s="187">
        <v>144</v>
      </c>
      <c r="I253" s="188"/>
      <c r="J253" s="189">
        <f>ROUND(I253*H253,2)</f>
        <v>0</v>
      </c>
      <c r="K253" s="185" t="s">
        <v>132</v>
      </c>
      <c r="L253" s="23"/>
      <c r="M253" s="190"/>
      <c r="N253" s="191" t="s">
        <v>40</v>
      </c>
      <c r="O253" s="60"/>
      <c r="P253" s="192">
        <f>O253*H253</f>
        <v>0</v>
      </c>
      <c r="Q253" s="192">
        <v>0</v>
      </c>
      <c r="R253" s="192">
        <f>Q253*H253</f>
        <v>0</v>
      </c>
      <c r="S253" s="192">
        <v>0</v>
      </c>
      <c r="T253" s="193">
        <f>S253*H253</f>
        <v>0</v>
      </c>
      <c r="U253" s="22"/>
      <c r="V253" s="22"/>
      <c r="W253" s="22"/>
      <c r="X253" s="22"/>
      <c r="Y253" s="22"/>
      <c r="Z253" s="22"/>
      <c r="AA253" s="22"/>
      <c r="AB253" s="22"/>
      <c r="AC253" s="22"/>
      <c r="AD253" s="22"/>
      <c r="AE253" s="22"/>
      <c r="AR253" s="194" t="s">
        <v>133</v>
      </c>
      <c r="AT253" s="194" t="s">
        <v>128</v>
      </c>
      <c r="AU253" s="194" t="s">
        <v>85</v>
      </c>
      <c r="AY253" s="3" t="s">
        <v>126</v>
      </c>
      <c r="BE253" s="195">
        <f>IF(N253="základní",J253,0)</f>
        <v>0</v>
      </c>
      <c r="BF253" s="195">
        <f>IF(N253="snížená",J253,0)</f>
        <v>0</v>
      </c>
      <c r="BG253" s="195">
        <f>IF(N253="zákl. přenesená",J253,0)</f>
        <v>0</v>
      </c>
      <c r="BH253" s="195">
        <f>IF(N253="sníž. přenesená",J253,0)</f>
        <v>0</v>
      </c>
      <c r="BI253" s="195">
        <f>IF(N253="nulová",J253,0)</f>
        <v>0</v>
      </c>
      <c r="BJ253" s="3" t="s">
        <v>83</v>
      </c>
      <c r="BK253" s="195">
        <f>ROUND(I253*H253,2)</f>
        <v>0</v>
      </c>
      <c r="BL253" s="3" t="s">
        <v>133</v>
      </c>
      <c r="BM253" s="194" t="s">
        <v>406</v>
      </c>
    </row>
    <row r="254" spans="2:51" s="218" customFormat="1" ht="12.8">
      <c r="B254" s="219"/>
      <c r="D254" s="198" t="s">
        <v>135</v>
      </c>
      <c r="E254" s="220"/>
      <c r="F254" s="221" t="s">
        <v>407</v>
      </c>
      <c r="H254" s="220"/>
      <c r="I254" s="222"/>
      <c r="L254" s="219"/>
      <c r="M254" s="223"/>
      <c r="N254" s="224"/>
      <c r="O254" s="224"/>
      <c r="P254" s="224"/>
      <c r="Q254" s="224"/>
      <c r="R254" s="224"/>
      <c r="S254" s="224"/>
      <c r="T254" s="225"/>
      <c r="AT254" s="220" t="s">
        <v>135</v>
      </c>
      <c r="AU254" s="220" t="s">
        <v>85</v>
      </c>
      <c r="AV254" s="218" t="s">
        <v>83</v>
      </c>
      <c r="AW254" s="218" t="s">
        <v>31</v>
      </c>
      <c r="AX254" s="218" t="s">
        <v>75</v>
      </c>
      <c r="AY254" s="220" t="s">
        <v>126</v>
      </c>
    </row>
    <row r="255" spans="2:51" s="196" customFormat="1" ht="12.8">
      <c r="B255" s="197"/>
      <c r="D255" s="198" t="s">
        <v>135</v>
      </c>
      <c r="E255" s="199"/>
      <c r="F255" s="200" t="s">
        <v>408</v>
      </c>
      <c r="H255" s="201">
        <v>144</v>
      </c>
      <c r="I255" s="202"/>
      <c r="L255" s="197"/>
      <c r="M255" s="203"/>
      <c r="N255" s="204"/>
      <c r="O255" s="204"/>
      <c r="P255" s="204"/>
      <c r="Q255" s="204"/>
      <c r="R255" s="204"/>
      <c r="S255" s="204"/>
      <c r="T255" s="205"/>
      <c r="AT255" s="199" t="s">
        <v>135</v>
      </c>
      <c r="AU255" s="199" t="s">
        <v>85</v>
      </c>
      <c r="AV255" s="196" t="s">
        <v>85</v>
      </c>
      <c r="AW255" s="196" t="s">
        <v>31</v>
      </c>
      <c r="AX255" s="196" t="s">
        <v>83</v>
      </c>
      <c r="AY255" s="199" t="s">
        <v>126</v>
      </c>
    </row>
    <row r="256" spans="2:63" s="168" customFormat="1" ht="22.8" customHeight="1">
      <c r="B256" s="169"/>
      <c r="D256" s="170" t="s">
        <v>74</v>
      </c>
      <c r="E256" s="180" t="s">
        <v>409</v>
      </c>
      <c r="F256" s="180" t="s">
        <v>410</v>
      </c>
      <c r="I256" s="172"/>
      <c r="J256" s="181">
        <f>BK256</f>
        <v>0</v>
      </c>
      <c r="L256" s="169"/>
      <c r="M256" s="174"/>
      <c r="N256" s="175"/>
      <c r="O256" s="175"/>
      <c r="P256" s="176">
        <f>P257</f>
        <v>0</v>
      </c>
      <c r="Q256" s="175"/>
      <c r="R256" s="176">
        <f>R257</f>
        <v>0</v>
      </c>
      <c r="S256" s="175"/>
      <c r="T256" s="177">
        <f>T257</f>
        <v>0</v>
      </c>
      <c r="AR256" s="170" t="s">
        <v>83</v>
      </c>
      <c r="AT256" s="178" t="s">
        <v>74</v>
      </c>
      <c r="AU256" s="178" t="s">
        <v>83</v>
      </c>
      <c r="AY256" s="170" t="s">
        <v>126</v>
      </c>
      <c r="BK256" s="179">
        <f>BK257</f>
        <v>0</v>
      </c>
    </row>
    <row r="257" spans="1:65" s="27" customFormat="1" ht="24" customHeight="1">
      <c r="A257" s="22"/>
      <c r="B257" s="182"/>
      <c r="C257" s="183" t="s">
        <v>411</v>
      </c>
      <c r="D257" s="183" t="s">
        <v>128</v>
      </c>
      <c r="E257" s="184" t="s">
        <v>412</v>
      </c>
      <c r="F257" s="185" t="s">
        <v>413</v>
      </c>
      <c r="G257" s="186" t="s">
        <v>414</v>
      </c>
      <c r="H257" s="187">
        <v>371.518</v>
      </c>
      <c r="I257" s="188"/>
      <c r="J257" s="189">
        <f>ROUND(I257*H257,2)</f>
        <v>0</v>
      </c>
      <c r="K257" s="185" t="s">
        <v>132</v>
      </c>
      <c r="L257" s="23"/>
      <c r="M257" s="240"/>
      <c r="N257" s="241" t="s">
        <v>40</v>
      </c>
      <c r="O257" s="242"/>
      <c r="P257" s="243">
        <f>O257*H257</f>
        <v>0</v>
      </c>
      <c r="Q257" s="243">
        <v>0</v>
      </c>
      <c r="R257" s="243">
        <f>Q257*H257</f>
        <v>0</v>
      </c>
      <c r="S257" s="243">
        <v>0</v>
      </c>
      <c r="T257" s="244">
        <f>S257*H257</f>
        <v>0</v>
      </c>
      <c r="U257" s="22"/>
      <c r="V257" s="22"/>
      <c r="W257" s="22"/>
      <c r="X257" s="22"/>
      <c r="Y257" s="22"/>
      <c r="Z257" s="22"/>
      <c r="AA257" s="22"/>
      <c r="AB257" s="22"/>
      <c r="AC257" s="22"/>
      <c r="AD257" s="22"/>
      <c r="AE257" s="22"/>
      <c r="AR257" s="194" t="s">
        <v>133</v>
      </c>
      <c r="AT257" s="194" t="s">
        <v>128</v>
      </c>
      <c r="AU257" s="194" t="s">
        <v>85</v>
      </c>
      <c r="AY257" s="3" t="s">
        <v>126</v>
      </c>
      <c r="BE257" s="195">
        <f>IF(N257="základní",J257,0)</f>
        <v>0</v>
      </c>
      <c r="BF257" s="195">
        <f>IF(N257="snížená",J257,0)</f>
        <v>0</v>
      </c>
      <c r="BG257" s="195">
        <f>IF(N257="zákl. přenesená",J257,0)</f>
        <v>0</v>
      </c>
      <c r="BH257" s="195">
        <f>IF(N257="sníž. přenesená",J257,0)</f>
        <v>0</v>
      </c>
      <c r="BI257" s="195">
        <f>IF(N257="nulová",J257,0)</f>
        <v>0</v>
      </c>
      <c r="BJ257" s="3" t="s">
        <v>83</v>
      </c>
      <c r="BK257" s="195">
        <f>ROUND(I257*H257,2)</f>
        <v>0</v>
      </c>
      <c r="BL257" s="3" t="s">
        <v>133</v>
      </c>
      <c r="BM257" s="194" t="s">
        <v>415</v>
      </c>
    </row>
    <row r="258" spans="1:31" ht="6.95" customHeight="1">
      <c r="A258" s="22"/>
      <c r="B258" s="44"/>
      <c r="C258" s="45"/>
      <c r="D258" s="45"/>
      <c r="E258" s="45"/>
      <c r="F258" s="45"/>
      <c r="G258" s="45"/>
      <c r="H258" s="45"/>
      <c r="I258" s="137"/>
      <c r="J258" s="45"/>
      <c r="K258" s="45"/>
      <c r="L258" s="23"/>
      <c r="M258" s="22"/>
      <c r="O258" s="22"/>
      <c r="P258" s="22"/>
      <c r="Q258" s="22"/>
      <c r="R258" s="22"/>
      <c r="S258" s="22"/>
      <c r="T258" s="22"/>
      <c r="U258" s="22"/>
      <c r="V258" s="22"/>
      <c r="W258" s="22"/>
      <c r="X258" s="22"/>
      <c r="Y258" s="22"/>
      <c r="Z258" s="22"/>
      <c r="AA258" s="22"/>
      <c r="AB258" s="22"/>
      <c r="AC258" s="22"/>
      <c r="AD258" s="22"/>
      <c r="AE258" s="22"/>
    </row>
  </sheetData>
  <autoFilter ref="C120:K257"/>
  <mergeCells count="9">
    <mergeCell ref="L2:V2"/>
    <mergeCell ref="E7:H7"/>
    <mergeCell ref="E9:H9"/>
    <mergeCell ref="E18:H18"/>
    <mergeCell ref="E27:H27"/>
    <mergeCell ref="E85:H85"/>
    <mergeCell ref="E87:H87"/>
    <mergeCell ref="E111:H111"/>
    <mergeCell ref="E113:H113"/>
  </mergeCell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9"/>
  <sheetViews>
    <sheetView showGridLines="0" zoomScale="95" zoomScaleNormal="95" workbookViewId="0" topLeftCell="A245">
      <selection activeCell="F216" sqref="F216"/>
    </sheetView>
  </sheetViews>
  <sheetFormatPr defaultColWidth="9.140625" defaultRowHeight="12"/>
  <cols>
    <col min="1" max="1" width="8.85156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57421875" style="0" customWidth="1"/>
    <col min="9" max="9" width="20.140625" style="104" customWidth="1"/>
    <col min="10" max="11" width="20.140625" style="0" customWidth="1"/>
    <col min="12" max="12" width="9.28125" style="0" customWidth="1"/>
    <col min="13" max="21" width="9.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8.57421875" style="0" customWidth="1"/>
    <col min="44" max="65" width="9.140625" style="0" hidden="1" customWidth="1"/>
    <col min="66" max="1025" width="8.57421875" style="0" customWidth="1"/>
  </cols>
  <sheetData>
    <row r="1" ht="12"/>
    <row r="2" spans="12:56" ht="36.95" customHeight="1">
      <c r="L2" s="2" t="s">
        <v>4</v>
      </c>
      <c r="M2" s="2"/>
      <c r="N2" s="2"/>
      <c r="O2" s="2"/>
      <c r="P2" s="2"/>
      <c r="Q2" s="2"/>
      <c r="R2" s="2"/>
      <c r="S2" s="2"/>
      <c r="T2" s="2"/>
      <c r="U2" s="2"/>
      <c r="V2" s="2"/>
      <c r="AT2" s="3" t="s">
        <v>94</v>
      </c>
      <c r="AZ2" s="229" t="s">
        <v>416</v>
      </c>
      <c r="BA2" s="229"/>
      <c r="BB2" s="229"/>
      <c r="BC2" s="229" t="s">
        <v>417</v>
      </c>
      <c r="BD2" s="229" t="s">
        <v>85</v>
      </c>
    </row>
    <row r="3" spans="2:46" ht="6.95" customHeight="1">
      <c r="B3" s="4"/>
      <c r="C3" s="5"/>
      <c r="D3" s="5"/>
      <c r="E3" s="5"/>
      <c r="F3" s="5"/>
      <c r="G3" s="5"/>
      <c r="H3" s="5"/>
      <c r="I3" s="105"/>
      <c r="J3" s="5"/>
      <c r="K3" s="5"/>
      <c r="L3" s="6"/>
      <c r="AT3" s="3" t="s">
        <v>85</v>
      </c>
    </row>
    <row r="4" spans="2:46" ht="24.95" customHeight="1">
      <c r="B4" s="6"/>
      <c r="D4" s="7" t="s">
        <v>101</v>
      </c>
      <c r="L4" s="6"/>
      <c r="M4" s="106" t="s">
        <v>9</v>
      </c>
      <c r="AT4" s="3" t="s">
        <v>2</v>
      </c>
    </row>
    <row r="5" spans="2:12" ht="6.95" customHeight="1">
      <c r="B5" s="6"/>
      <c r="L5" s="6"/>
    </row>
    <row r="6" spans="2:12" ht="12" customHeight="1">
      <c r="B6" s="6"/>
      <c r="D6" s="15" t="s">
        <v>15</v>
      </c>
      <c r="L6" s="6"/>
    </row>
    <row r="7" spans="2:12" ht="25.5" customHeight="1">
      <c r="B7" s="6"/>
      <c r="E7" s="107" t="str">
        <f>'Rekapitulace stavby'!K6</f>
        <v>PD - Technická a dopravní  infrastruktura pro 36 RD Ježník III - nádrž B</v>
      </c>
      <c r="F7" s="107"/>
      <c r="G7" s="107"/>
      <c r="H7" s="107"/>
      <c r="L7" s="6"/>
    </row>
    <row r="8" spans="1:31" s="27" customFormat="1" ht="12" customHeight="1">
      <c r="A8" s="22"/>
      <c r="B8" s="23"/>
      <c r="C8" s="22"/>
      <c r="D8" s="15" t="s">
        <v>102</v>
      </c>
      <c r="E8" s="22"/>
      <c r="F8" s="22"/>
      <c r="G8" s="22"/>
      <c r="H8" s="22"/>
      <c r="I8" s="108"/>
      <c r="J8" s="22"/>
      <c r="K8" s="22"/>
      <c r="L8" s="39"/>
      <c r="S8" s="22"/>
      <c r="T8" s="22"/>
      <c r="U8" s="22"/>
      <c r="V8" s="22"/>
      <c r="W8" s="22"/>
      <c r="X8" s="22"/>
      <c r="Y8" s="22"/>
      <c r="Z8" s="22"/>
      <c r="AA8" s="22"/>
      <c r="AB8" s="22"/>
      <c r="AC8" s="22"/>
      <c r="AD8" s="22"/>
      <c r="AE8" s="22"/>
    </row>
    <row r="9" spans="1:31" ht="16.5" customHeight="1">
      <c r="A9" s="22"/>
      <c r="B9" s="23"/>
      <c r="C9" s="22"/>
      <c r="D9" s="22"/>
      <c r="E9" s="53" t="s">
        <v>418</v>
      </c>
      <c r="F9" s="53"/>
      <c r="G9" s="53"/>
      <c r="H9" s="53"/>
      <c r="I9" s="108"/>
      <c r="J9" s="22"/>
      <c r="K9" s="22"/>
      <c r="L9" s="39"/>
      <c r="S9" s="22"/>
      <c r="T9" s="22"/>
      <c r="U9" s="22"/>
      <c r="V9" s="22"/>
      <c r="W9" s="22"/>
      <c r="X9" s="22"/>
      <c r="Y9" s="22"/>
      <c r="Z9" s="22"/>
      <c r="AA9" s="22"/>
      <c r="AB9" s="22"/>
      <c r="AC9" s="22"/>
      <c r="AD9" s="22"/>
      <c r="AE9" s="22"/>
    </row>
    <row r="10" spans="1:31" ht="12.8">
      <c r="A10" s="22"/>
      <c r="B10" s="23"/>
      <c r="C10" s="22"/>
      <c r="D10" s="22"/>
      <c r="E10" s="22"/>
      <c r="F10" s="22"/>
      <c r="G10" s="22"/>
      <c r="H10" s="22"/>
      <c r="I10" s="108"/>
      <c r="J10" s="22"/>
      <c r="K10" s="22"/>
      <c r="L10" s="39"/>
      <c r="S10" s="22"/>
      <c r="T10" s="22"/>
      <c r="U10" s="22"/>
      <c r="V10" s="22"/>
      <c r="W10" s="22"/>
      <c r="X10" s="22"/>
      <c r="Y10" s="22"/>
      <c r="Z10" s="22"/>
      <c r="AA10" s="22"/>
      <c r="AB10" s="22"/>
      <c r="AC10" s="22"/>
      <c r="AD10" s="22"/>
      <c r="AE10" s="22"/>
    </row>
    <row r="11" spans="1:31" ht="12" customHeight="1">
      <c r="A11" s="22"/>
      <c r="B11" s="23"/>
      <c r="C11" s="22"/>
      <c r="D11" s="15" t="s">
        <v>17</v>
      </c>
      <c r="E11" s="22"/>
      <c r="F11" s="16"/>
      <c r="G11" s="22"/>
      <c r="H11" s="22"/>
      <c r="I11" s="109" t="s">
        <v>18</v>
      </c>
      <c r="J11" s="16"/>
      <c r="K11" s="22"/>
      <c r="L11" s="39"/>
      <c r="M11" s="27"/>
      <c r="N11" s="27"/>
      <c r="O11" s="27"/>
      <c r="P11" s="27"/>
      <c r="Q11" s="27"/>
      <c r="R11" s="27"/>
      <c r="S11" s="22"/>
      <c r="T11" s="22"/>
      <c r="U11" s="22"/>
      <c r="V11" s="22"/>
      <c r="W11" s="22"/>
      <c r="X11" s="22"/>
      <c r="Y11" s="22"/>
      <c r="Z11" s="22"/>
      <c r="AA11" s="22"/>
      <c r="AB11" s="22"/>
      <c r="AC11" s="22"/>
      <c r="AD11" s="22"/>
      <c r="AE11" s="22"/>
    </row>
    <row r="12" spans="1:31" ht="12" customHeight="1">
      <c r="A12" s="22"/>
      <c r="B12" s="23"/>
      <c r="C12" s="22"/>
      <c r="D12" s="15" t="s">
        <v>19</v>
      </c>
      <c r="E12" s="22"/>
      <c r="F12" s="16" t="s">
        <v>20</v>
      </c>
      <c r="G12" s="22"/>
      <c r="H12" s="22"/>
      <c r="I12" s="109" t="s">
        <v>21</v>
      </c>
      <c r="J12" s="110" t="str">
        <f>'Rekapitulace stavby'!AN8</f>
        <v>24. 4. 2020</v>
      </c>
      <c r="K12" s="22"/>
      <c r="L12" s="39"/>
      <c r="M12" s="27"/>
      <c r="N12" s="27"/>
      <c r="O12" s="27"/>
      <c r="P12" s="27"/>
      <c r="Q12" s="27"/>
      <c r="R12" s="27"/>
      <c r="S12" s="22"/>
      <c r="T12" s="22"/>
      <c r="U12" s="22"/>
      <c r="V12" s="22"/>
      <c r="W12" s="22"/>
      <c r="X12" s="22"/>
      <c r="Y12" s="22"/>
      <c r="Z12" s="22"/>
      <c r="AA12" s="22"/>
      <c r="AB12" s="22"/>
      <c r="AC12" s="22"/>
      <c r="AD12" s="22"/>
      <c r="AE12" s="22"/>
    </row>
    <row r="13" spans="1:31" ht="10.8" customHeight="1">
      <c r="A13" s="22"/>
      <c r="B13" s="23"/>
      <c r="C13" s="22"/>
      <c r="D13" s="22"/>
      <c r="E13" s="22"/>
      <c r="F13" s="22"/>
      <c r="G13" s="22"/>
      <c r="H13" s="22"/>
      <c r="I13" s="108"/>
      <c r="J13" s="22"/>
      <c r="K13" s="22"/>
      <c r="L13" s="39"/>
      <c r="M13" s="27"/>
      <c r="N13" s="27"/>
      <c r="O13" s="27"/>
      <c r="P13" s="27"/>
      <c r="Q13" s="27"/>
      <c r="R13" s="27"/>
      <c r="S13" s="22"/>
      <c r="T13" s="22"/>
      <c r="U13" s="22"/>
      <c r="V13" s="22"/>
      <c r="W13" s="22"/>
      <c r="X13" s="22"/>
      <c r="Y13" s="22"/>
      <c r="Z13" s="22"/>
      <c r="AA13" s="22"/>
      <c r="AB13" s="22"/>
      <c r="AC13" s="22"/>
      <c r="AD13" s="22"/>
      <c r="AE13" s="22"/>
    </row>
    <row r="14" spans="1:31" ht="12" customHeight="1">
      <c r="A14" s="22"/>
      <c r="B14" s="23"/>
      <c r="C14" s="22"/>
      <c r="D14" s="15" t="s">
        <v>23</v>
      </c>
      <c r="E14" s="22"/>
      <c r="F14" s="22"/>
      <c r="G14" s="22"/>
      <c r="H14" s="22"/>
      <c r="I14" s="109" t="s">
        <v>24</v>
      </c>
      <c r="J14" s="16"/>
      <c r="K14" s="22"/>
      <c r="L14" s="39"/>
      <c r="S14" s="22"/>
      <c r="T14" s="22"/>
      <c r="U14" s="22"/>
      <c r="V14" s="22"/>
      <c r="W14" s="22"/>
      <c r="X14" s="22"/>
      <c r="Y14" s="22"/>
      <c r="Z14" s="22"/>
      <c r="AA14" s="22"/>
      <c r="AB14" s="22"/>
      <c r="AC14" s="22"/>
      <c r="AD14" s="22"/>
      <c r="AE14" s="22"/>
    </row>
    <row r="15" spans="1:31" ht="18" customHeight="1">
      <c r="A15" s="22"/>
      <c r="B15" s="23"/>
      <c r="C15" s="22"/>
      <c r="D15" s="22"/>
      <c r="E15" s="16" t="s">
        <v>25</v>
      </c>
      <c r="F15" s="22"/>
      <c r="G15" s="22"/>
      <c r="H15" s="22"/>
      <c r="I15" s="109" t="s">
        <v>26</v>
      </c>
      <c r="J15" s="16"/>
      <c r="K15" s="22"/>
      <c r="L15" s="39"/>
      <c r="S15" s="22"/>
      <c r="T15" s="22"/>
      <c r="U15" s="22"/>
      <c r="V15" s="22"/>
      <c r="W15" s="22"/>
      <c r="X15" s="22"/>
      <c r="Y15" s="22"/>
      <c r="Z15" s="22"/>
      <c r="AA15" s="22"/>
      <c r="AB15" s="22"/>
      <c r="AC15" s="22"/>
      <c r="AD15" s="22"/>
      <c r="AE15" s="22"/>
    </row>
    <row r="16" spans="1:31" ht="6.95" customHeight="1">
      <c r="A16" s="22"/>
      <c r="B16" s="23"/>
      <c r="C16" s="22"/>
      <c r="D16" s="22"/>
      <c r="E16" s="22"/>
      <c r="F16" s="22"/>
      <c r="G16" s="22"/>
      <c r="H16" s="22"/>
      <c r="I16" s="108"/>
      <c r="J16" s="22"/>
      <c r="K16" s="22"/>
      <c r="L16" s="39"/>
      <c r="S16" s="22"/>
      <c r="T16" s="22"/>
      <c r="U16" s="22"/>
      <c r="V16" s="22"/>
      <c r="W16" s="22"/>
      <c r="X16" s="22"/>
      <c r="Y16" s="22"/>
      <c r="Z16" s="22"/>
      <c r="AA16" s="22"/>
      <c r="AB16" s="22"/>
      <c r="AC16" s="22"/>
      <c r="AD16" s="22"/>
      <c r="AE16" s="22"/>
    </row>
    <row r="17" spans="1:31" ht="12" customHeight="1">
      <c r="A17" s="22"/>
      <c r="B17" s="23"/>
      <c r="C17" s="22"/>
      <c r="D17" s="15" t="s">
        <v>27</v>
      </c>
      <c r="E17" s="22"/>
      <c r="F17" s="22"/>
      <c r="G17" s="22"/>
      <c r="H17" s="22"/>
      <c r="I17" s="109" t="s">
        <v>24</v>
      </c>
      <c r="J17" s="17" t="str">
        <f>'Rekapitulace stavby'!AN13</f>
        <v>Vyplň údaj</v>
      </c>
      <c r="K17" s="22"/>
      <c r="L17" s="39"/>
      <c r="S17" s="22"/>
      <c r="T17" s="22"/>
      <c r="U17" s="22"/>
      <c r="V17" s="22"/>
      <c r="W17" s="22"/>
      <c r="X17" s="22"/>
      <c r="Y17" s="22"/>
      <c r="Z17" s="22"/>
      <c r="AA17" s="22"/>
      <c r="AB17" s="22"/>
      <c r="AC17" s="22"/>
      <c r="AD17" s="22"/>
      <c r="AE17" s="22"/>
    </row>
    <row r="18" spans="1:31" ht="18" customHeight="1">
      <c r="A18" s="22"/>
      <c r="B18" s="23"/>
      <c r="C18" s="22"/>
      <c r="D18" s="22"/>
      <c r="E18" s="111" t="str">
        <f>'Rekapitulace stavby'!E14</f>
        <v>Vyplň údaj</v>
      </c>
      <c r="F18" s="111"/>
      <c r="G18" s="111"/>
      <c r="H18" s="111"/>
      <c r="I18" s="109" t="s">
        <v>26</v>
      </c>
      <c r="J18" s="17" t="str">
        <f>'Rekapitulace stavby'!AN14</f>
        <v>Vyplň údaj</v>
      </c>
      <c r="K18" s="22"/>
      <c r="L18" s="39"/>
      <c r="S18" s="22"/>
      <c r="T18" s="22"/>
      <c r="U18" s="22"/>
      <c r="V18" s="22"/>
      <c r="W18" s="22"/>
      <c r="X18" s="22"/>
      <c r="Y18" s="22"/>
      <c r="Z18" s="22"/>
      <c r="AA18" s="22"/>
      <c r="AB18" s="22"/>
      <c r="AC18" s="22"/>
      <c r="AD18" s="22"/>
      <c r="AE18" s="22"/>
    </row>
    <row r="19" spans="1:31" ht="6.95" customHeight="1">
      <c r="A19" s="22"/>
      <c r="B19" s="23"/>
      <c r="C19" s="22"/>
      <c r="D19" s="22"/>
      <c r="E19" s="22"/>
      <c r="F19" s="22"/>
      <c r="G19" s="22"/>
      <c r="H19" s="22"/>
      <c r="I19" s="108"/>
      <c r="J19" s="22"/>
      <c r="K19" s="22"/>
      <c r="L19" s="39"/>
      <c r="S19" s="22"/>
      <c r="T19" s="22"/>
      <c r="U19" s="22"/>
      <c r="V19" s="22"/>
      <c r="W19" s="22"/>
      <c r="X19" s="22"/>
      <c r="Y19" s="22"/>
      <c r="Z19" s="22"/>
      <c r="AA19" s="22"/>
      <c r="AB19" s="22"/>
      <c r="AC19" s="22"/>
      <c r="AD19" s="22"/>
      <c r="AE19" s="22"/>
    </row>
    <row r="20" spans="1:31" ht="12" customHeight="1">
      <c r="A20" s="22"/>
      <c r="B20" s="23"/>
      <c r="C20" s="22"/>
      <c r="D20" s="15" t="s">
        <v>29</v>
      </c>
      <c r="E20" s="22"/>
      <c r="F20" s="22"/>
      <c r="G20" s="22"/>
      <c r="H20" s="22"/>
      <c r="I20" s="109" t="s">
        <v>24</v>
      </c>
      <c r="J20" s="16"/>
      <c r="K20" s="22"/>
      <c r="L20" s="39"/>
      <c r="S20" s="22"/>
      <c r="T20" s="22"/>
      <c r="U20" s="22"/>
      <c r="V20" s="22"/>
      <c r="W20" s="22"/>
      <c r="X20" s="22"/>
      <c r="Y20" s="22"/>
      <c r="Z20" s="22"/>
      <c r="AA20" s="22"/>
      <c r="AB20" s="22"/>
      <c r="AC20" s="22"/>
      <c r="AD20" s="22"/>
      <c r="AE20" s="22"/>
    </row>
    <row r="21" spans="1:31" ht="18" customHeight="1">
      <c r="A21" s="22"/>
      <c r="B21" s="23"/>
      <c r="C21" s="22"/>
      <c r="D21" s="22"/>
      <c r="E21" s="16" t="s">
        <v>30</v>
      </c>
      <c r="F21" s="22"/>
      <c r="G21" s="22"/>
      <c r="H21" s="22"/>
      <c r="I21" s="109" t="s">
        <v>26</v>
      </c>
      <c r="J21" s="16"/>
      <c r="K21" s="22"/>
      <c r="L21" s="39"/>
      <c r="S21" s="22"/>
      <c r="T21" s="22"/>
      <c r="U21" s="22"/>
      <c r="V21" s="22"/>
      <c r="W21" s="22"/>
      <c r="X21" s="22"/>
      <c r="Y21" s="22"/>
      <c r="Z21" s="22"/>
      <c r="AA21" s="22"/>
      <c r="AB21" s="22"/>
      <c r="AC21" s="22"/>
      <c r="AD21" s="22"/>
      <c r="AE21" s="22"/>
    </row>
    <row r="22" spans="1:31" ht="6.95" customHeight="1">
      <c r="A22" s="22"/>
      <c r="B22" s="23"/>
      <c r="C22" s="22"/>
      <c r="D22" s="22"/>
      <c r="E22" s="22"/>
      <c r="F22" s="22"/>
      <c r="G22" s="22"/>
      <c r="H22" s="22"/>
      <c r="I22" s="108"/>
      <c r="J22" s="22"/>
      <c r="K22" s="22"/>
      <c r="L22" s="39"/>
      <c r="S22" s="22"/>
      <c r="T22" s="22"/>
      <c r="U22" s="22"/>
      <c r="V22" s="22"/>
      <c r="W22" s="22"/>
      <c r="X22" s="22"/>
      <c r="Y22" s="22"/>
      <c r="Z22" s="22"/>
      <c r="AA22" s="22"/>
      <c r="AB22" s="22"/>
      <c r="AC22" s="22"/>
      <c r="AD22" s="22"/>
      <c r="AE22" s="22"/>
    </row>
    <row r="23" spans="1:31" ht="12" customHeight="1">
      <c r="A23" s="22"/>
      <c r="B23" s="23"/>
      <c r="C23" s="22"/>
      <c r="D23" s="15" t="s">
        <v>32</v>
      </c>
      <c r="E23" s="22"/>
      <c r="F23" s="22"/>
      <c r="G23" s="22"/>
      <c r="H23" s="22"/>
      <c r="I23" s="109" t="s">
        <v>24</v>
      </c>
      <c r="J23" s="16"/>
      <c r="K23" s="22"/>
      <c r="L23" s="39"/>
      <c r="S23" s="22"/>
      <c r="T23" s="22"/>
      <c r="U23" s="22"/>
      <c r="V23" s="22"/>
      <c r="W23" s="22"/>
      <c r="X23" s="22"/>
      <c r="Y23" s="22"/>
      <c r="Z23" s="22"/>
      <c r="AA23" s="22"/>
      <c r="AB23" s="22"/>
      <c r="AC23" s="22"/>
      <c r="AD23" s="22"/>
      <c r="AE23" s="22"/>
    </row>
    <row r="24" spans="1:31" ht="18" customHeight="1">
      <c r="A24" s="22"/>
      <c r="B24" s="23"/>
      <c r="C24" s="22"/>
      <c r="D24" s="22"/>
      <c r="E24" s="16" t="s">
        <v>33</v>
      </c>
      <c r="F24" s="22"/>
      <c r="G24" s="22"/>
      <c r="H24" s="22"/>
      <c r="I24" s="109" t="s">
        <v>26</v>
      </c>
      <c r="J24" s="16"/>
      <c r="K24" s="22"/>
      <c r="L24" s="39"/>
      <c r="S24" s="22"/>
      <c r="T24" s="22"/>
      <c r="U24" s="22"/>
      <c r="V24" s="22"/>
      <c r="W24" s="22"/>
      <c r="X24" s="22"/>
      <c r="Y24" s="22"/>
      <c r="Z24" s="22"/>
      <c r="AA24" s="22"/>
      <c r="AB24" s="22"/>
      <c r="AC24" s="22"/>
      <c r="AD24" s="22"/>
      <c r="AE24" s="22"/>
    </row>
    <row r="25" spans="1:31" ht="6.95" customHeight="1">
      <c r="A25" s="22"/>
      <c r="B25" s="23"/>
      <c r="C25" s="22"/>
      <c r="D25" s="22"/>
      <c r="E25" s="22"/>
      <c r="F25" s="22"/>
      <c r="G25" s="22"/>
      <c r="H25" s="22"/>
      <c r="I25" s="108"/>
      <c r="J25" s="22"/>
      <c r="K25" s="22"/>
      <c r="L25" s="39"/>
      <c r="S25" s="22"/>
      <c r="T25" s="22"/>
      <c r="U25" s="22"/>
      <c r="V25" s="22"/>
      <c r="W25" s="22"/>
      <c r="X25" s="22"/>
      <c r="Y25" s="22"/>
      <c r="Z25" s="22"/>
      <c r="AA25" s="22"/>
      <c r="AB25" s="22"/>
      <c r="AC25" s="22"/>
      <c r="AD25" s="22"/>
      <c r="AE25" s="22"/>
    </row>
    <row r="26" spans="1:31" ht="12" customHeight="1">
      <c r="A26" s="22"/>
      <c r="B26" s="23"/>
      <c r="C26" s="22"/>
      <c r="D26" s="15" t="s">
        <v>34</v>
      </c>
      <c r="E26" s="22"/>
      <c r="F26" s="22"/>
      <c r="G26" s="22"/>
      <c r="H26" s="22"/>
      <c r="I26" s="108"/>
      <c r="J26" s="22"/>
      <c r="K26" s="22"/>
      <c r="L26" s="39"/>
      <c r="S26" s="22"/>
      <c r="T26" s="22"/>
      <c r="U26" s="22"/>
      <c r="V26" s="22"/>
      <c r="W26" s="22"/>
      <c r="X26" s="22"/>
      <c r="Y26" s="22"/>
      <c r="Z26" s="22"/>
      <c r="AA26" s="22"/>
      <c r="AB26" s="22"/>
      <c r="AC26" s="22"/>
      <c r="AD26" s="22"/>
      <c r="AE26" s="22"/>
    </row>
    <row r="27" spans="1:31" s="116" customFormat="1" ht="16.5" customHeight="1">
      <c r="A27" s="112"/>
      <c r="B27" s="113"/>
      <c r="C27" s="112"/>
      <c r="D27" s="112"/>
      <c r="E27" s="20"/>
      <c r="F27" s="20"/>
      <c r="G27" s="20"/>
      <c r="H27" s="20"/>
      <c r="I27" s="114"/>
      <c r="J27" s="112"/>
      <c r="K27" s="112"/>
      <c r="L27" s="115"/>
      <c r="S27" s="112"/>
      <c r="T27" s="112"/>
      <c r="U27" s="112"/>
      <c r="V27" s="112"/>
      <c r="W27" s="112"/>
      <c r="X27" s="112"/>
      <c r="Y27" s="112"/>
      <c r="Z27" s="112"/>
      <c r="AA27" s="112"/>
      <c r="AB27" s="112"/>
      <c r="AC27" s="112"/>
      <c r="AD27" s="112"/>
      <c r="AE27" s="112"/>
    </row>
    <row r="28" spans="1:31" s="27" customFormat="1" ht="6.95" customHeight="1">
      <c r="A28" s="22"/>
      <c r="B28" s="23"/>
      <c r="C28" s="22"/>
      <c r="D28" s="22"/>
      <c r="E28" s="22"/>
      <c r="F28" s="22"/>
      <c r="G28" s="22"/>
      <c r="H28" s="22"/>
      <c r="I28" s="108"/>
      <c r="J28" s="22"/>
      <c r="K28" s="22"/>
      <c r="L28" s="39"/>
      <c r="S28" s="22"/>
      <c r="T28" s="22"/>
      <c r="U28" s="22"/>
      <c r="V28" s="22"/>
      <c r="W28" s="22"/>
      <c r="X28" s="22"/>
      <c r="Y28" s="22"/>
      <c r="Z28" s="22"/>
      <c r="AA28" s="22"/>
      <c r="AB28" s="22"/>
      <c r="AC28" s="22"/>
      <c r="AD28" s="22"/>
      <c r="AE28" s="22"/>
    </row>
    <row r="29" spans="1:31" ht="6.95" customHeight="1">
      <c r="A29" s="22"/>
      <c r="B29" s="23"/>
      <c r="C29" s="22"/>
      <c r="D29" s="72"/>
      <c r="E29" s="72"/>
      <c r="F29" s="72"/>
      <c r="G29" s="72"/>
      <c r="H29" s="72"/>
      <c r="I29" s="117"/>
      <c r="J29" s="72"/>
      <c r="K29" s="72"/>
      <c r="L29" s="39"/>
      <c r="S29" s="22"/>
      <c r="T29" s="22"/>
      <c r="U29" s="22"/>
      <c r="V29" s="22"/>
      <c r="W29" s="22"/>
      <c r="X29" s="22"/>
      <c r="Y29" s="22"/>
      <c r="Z29" s="22"/>
      <c r="AA29" s="22"/>
      <c r="AB29" s="22"/>
      <c r="AC29" s="22"/>
      <c r="AD29" s="22"/>
      <c r="AE29" s="22"/>
    </row>
    <row r="30" spans="1:31" ht="25.5" customHeight="1">
      <c r="A30" s="22"/>
      <c r="B30" s="23"/>
      <c r="C30" s="22"/>
      <c r="D30" s="118" t="s">
        <v>35</v>
      </c>
      <c r="E30" s="22"/>
      <c r="F30" s="22"/>
      <c r="G30" s="22"/>
      <c r="H30" s="22"/>
      <c r="I30" s="108"/>
      <c r="J30" s="119">
        <f>ROUND(J125,2)</f>
        <v>0</v>
      </c>
      <c r="K30" s="22"/>
      <c r="L30" s="39"/>
      <c r="S30" s="22"/>
      <c r="T30" s="22"/>
      <c r="U30" s="22"/>
      <c r="V30" s="22"/>
      <c r="W30" s="22"/>
      <c r="X30" s="22"/>
      <c r="Y30" s="22"/>
      <c r="Z30" s="22"/>
      <c r="AA30" s="22"/>
      <c r="AB30" s="22"/>
      <c r="AC30" s="22"/>
      <c r="AD30" s="22"/>
      <c r="AE30" s="22"/>
    </row>
    <row r="31" spans="1:31" ht="6.95" customHeight="1">
      <c r="A31" s="22"/>
      <c r="B31" s="23"/>
      <c r="C31" s="22"/>
      <c r="D31" s="72"/>
      <c r="E31" s="72"/>
      <c r="F31" s="72"/>
      <c r="G31" s="72"/>
      <c r="H31" s="72"/>
      <c r="I31" s="117"/>
      <c r="J31" s="72"/>
      <c r="K31" s="72"/>
      <c r="L31" s="39"/>
      <c r="S31" s="22"/>
      <c r="T31" s="22"/>
      <c r="U31" s="22"/>
      <c r="V31" s="22"/>
      <c r="W31" s="22"/>
      <c r="X31" s="22"/>
      <c r="Y31" s="22"/>
      <c r="Z31" s="22"/>
      <c r="AA31" s="22"/>
      <c r="AB31" s="22"/>
      <c r="AC31" s="22"/>
      <c r="AD31" s="22"/>
      <c r="AE31" s="22"/>
    </row>
    <row r="32" spans="1:31" ht="14.4" customHeight="1">
      <c r="A32" s="22"/>
      <c r="B32" s="23"/>
      <c r="C32" s="22"/>
      <c r="D32" s="22"/>
      <c r="E32" s="22"/>
      <c r="F32" s="120" t="s">
        <v>37</v>
      </c>
      <c r="G32" s="22"/>
      <c r="H32" s="22"/>
      <c r="I32" s="121" t="s">
        <v>36</v>
      </c>
      <c r="J32" s="120" t="s">
        <v>38</v>
      </c>
      <c r="K32" s="22"/>
      <c r="L32" s="39"/>
      <c r="S32" s="22"/>
      <c r="T32" s="22"/>
      <c r="U32" s="22"/>
      <c r="V32" s="22"/>
      <c r="W32" s="22"/>
      <c r="X32" s="22"/>
      <c r="Y32" s="22"/>
      <c r="Z32" s="22"/>
      <c r="AA32" s="22"/>
      <c r="AB32" s="22"/>
      <c r="AC32" s="22"/>
      <c r="AD32" s="22"/>
      <c r="AE32" s="22"/>
    </row>
    <row r="33" spans="1:31" ht="14.4" customHeight="1">
      <c r="A33" s="22"/>
      <c r="B33" s="23"/>
      <c r="C33" s="22"/>
      <c r="D33" s="122" t="s">
        <v>39</v>
      </c>
      <c r="E33" s="15" t="s">
        <v>40</v>
      </c>
      <c r="F33" s="123">
        <f>ROUND((SUM(BE125:BE258)),2)</f>
        <v>0</v>
      </c>
      <c r="G33" s="22"/>
      <c r="H33" s="22"/>
      <c r="I33" s="124">
        <v>0.21</v>
      </c>
      <c r="J33" s="123">
        <f>ROUND(((SUM(BE125:BE258))*I33),2)</f>
        <v>0</v>
      </c>
      <c r="K33" s="22"/>
      <c r="L33" s="39"/>
      <c r="S33" s="22"/>
      <c r="T33" s="22"/>
      <c r="U33" s="22"/>
      <c r="V33" s="22"/>
      <c r="W33" s="22"/>
      <c r="X33" s="22"/>
      <c r="Y33" s="22"/>
      <c r="Z33" s="22"/>
      <c r="AA33" s="22"/>
      <c r="AB33" s="22"/>
      <c r="AC33" s="22"/>
      <c r="AD33" s="22"/>
      <c r="AE33" s="22"/>
    </row>
    <row r="34" spans="1:31" ht="14.4" customHeight="1">
      <c r="A34" s="22"/>
      <c r="B34" s="23"/>
      <c r="C34" s="22"/>
      <c r="D34" s="22"/>
      <c r="E34" s="15" t="s">
        <v>41</v>
      </c>
      <c r="F34" s="123">
        <f>ROUND((SUM(BF125:BF258)),2)</f>
        <v>0</v>
      </c>
      <c r="G34" s="22"/>
      <c r="H34" s="22"/>
      <c r="I34" s="124">
        <v>0.15</v>
      </c>
      <c r="J34" s="123">
        <f>ROUND(((SUM(BF125:BF258))*I34),2)</f>
        <v>0</v>
      </c>
      <c r="K34" s="22"/>
      <c r="L34" s="39"/>
      <c r="S34" s="22"/>
      <c r="T34" s="22"/>
      <c r="U34" s="22"/>
      <c r="V34" s="22"/>
      <c r="W34" s="22"/>
      <c r="X34" s="22"/>
      <c r="Y34" s="22"/>
      <c r="Z34" s="22"/>
      <c r="AA34" s="22"/>
      <c r="AB34" s="22"/>
      <c r="AC34" s="22"/>
      <c r="AD34" s="22"/>
      <c r="AE34" s="22"/>
    </row>
    <row r="35" spans="1:31" ht="14.4" customHeight="1" hidden="1">
      <c r="A35" s="22"/>
      <c r="B35" s="23"/>
      <c r="C35" s="22"/>
      <c r="D35" s="22"/>
      <c r="E35" s="15" t="s">
        <v>42</v>
      </c>
      <c r="F35" s="123">
        <f>ROUND((SUM(BG125:BG258)),2)</f>
        <v>0</v>
      </c>
      <c r="G35" s="22"/>
      <c r="H35" s="22"/>
      <c r="I35" s="124">
        <v>0.21</v>
      </c>
      <c r="J35" s="123">
        <f>0</f>
        <v>0</v>
      </c>
      <c r="K35" s="22"/>
      <c r="L35" s="39"/>
      <c r="S35" s="22"/>
      <c r="T35" s="22"/>
      <c r="U35" s="22"/>
      <c r="V35" s="22"/>
      <c r="W35" s="22"/>
      <c r="X35" s="22"/>
      <c r="Y35" s="22"/>
      <c r="Z35" s="22"/>
      <c r="AA35" s="22"/>
      <c r="AB35" s="22"/>
      <c r="AC35" s="22"/>
      <c r="AD35" s="22"/>
      <c r="AE35" s="22"/>
    </row>
    <row r="36" spans="1:31" ht="14.4" customHeight="1" hidden="1">
      <c r="A36" s="22"/>
      <c r="B36" s="23"/>
      <c r="C36" s="22"/>
      <c r="D36" s="22"/>
      <c r="E36" s="15" t="s">
        <v>43</v>
      </c>
      <c r="F36" s="123">
        <f>ROUND((SUM(BH125:BH258)),2)</f>
        <v>0</v>
      </c>
      <c r="G36" s="22"/>
      <c r="H36" s="22"/>
      <c r="I36" s="124">
        <v>0.15</v>
      </c>
      <c r="J36" s="123">
        <f>0</f>
        <v>0</v>
      </c>
      <c r="K36" s="22"/>
      <c r="L36" s="39"/>
      <c r="S36" s="22"/>
      <c r="T36" s="22"/>
      <c r="U36" s="22"/>
      <c r="V36" s="22"/>
      <c r="W36" s="22"/>
      <c r="X36" s="22"/>
      <c r="Y36" s="22"/>
      <c r="Z36" s="22"/>
      <c r="AA36" s="22"/>
      <c r="AB36" s="22"/>
      <c r="AC36" s="22"/>
      <c r="AD36" s="22"/>
      <c r="AE36" s="22"/>
    </row>
    <row r="37" spans="1:31" ht="14.4" customHeight="1" hidden="1">
      <c r="A37" s="22"/>
      <c r="B37" s="23"/>
      <c r="C37" s="22"/>
      <c r="D37" s="22"/>
      <c r="E37" s="15" t="s">
        <v>44</v>
      </c>
      <c r="F37" s="123">
        <f>ROUND((SUM(BI125:BI258)),2)</f>
        <v>0</v>
      </c>
      <c r="G37" s="22"/>
      <c r="H37" s="22"/>
      <c r="I37" s="124">
        <v>0</v>
      </c>
      <c r="J37" s="123">
        <f>0</f>
        <v>0</v>
      </c>
      <c r="K37" s="22"/>
      <c r="L37" s="39"/>
      <c r="S37" s="22"/>
      <c r="T37" s="22"/>
      <c r="U37" s="22"/>
      <c r="V37" s="22"/>
      <c r="W37" s="22"/>
      <c r="X37" s="22"/>
      <c r="Y37" s="22"/>
      <c r="Z37" s="22"/>
      <c r="AA37" s="22"/>
      <c r="AB37" s="22"/>
      <c r="AC37" s="22"/>
      <c r="AD37" s="22"/>
      <c r="AE37" s="22"/>
    </row>
    <row r="38" spans="1:31" ht="6.95" customHeight="1">
      <c r="A38" s="22"/>
      <c r="B38" s="23"/>
      <c r="C38" s="22"/>
      <c r="D38" s="22"/>
      <c r="E38" s="22"/>
      <c r="F38" s="22"/>
      <c r="G38" s="22"/>
      <c r="H38" s="22"/>
      <c r="I38" s="108"/>
      <c r="J38" s="22"/>
      <c r="K38" s="22"/>
      <c r="L38" s="39"/>
      <c r="S38" s="22"/>
      <c r="T38" s="22"/>
      <c r="U38" s="22"/>
      <c r="V38" s="22"/>
      <c r="W38" s="22"/>
      <c r="X38" s="22"/>
      <c r="Y38" s="22"/>
      <c r="Z38" s="22"/>
      <c r="AA38" s="22"/>
      <c r="AB38" s="22"/>
      <c r="AC38" s="22"/>
      <c r="AD38" s="22"/>
      <c r="AE38" s="22"/>
    </row>
    <row r="39" spans="1:31" ht="25.5" customHeight="1">
      <c r="A39" s="22"/>
      <c r="B39" s="23"/>
      <c r="C39" s="125"/>
      <c r="D39" s="126" t="s">
        <v>45</v>
      </c>
      <c r="E39" s="63"/>
      <c r="F39" s="63"/>
      <c r="G39" s="127" t="s">
        <v>46</v>
      </c>
      <c r="H39" s="128" t="s">
        <v>47</v>
      </c>
      <c r="I39" s="129"/>
      <c r="J39" s="130">
        <f>SUM(J30:J37)</f>
        <v>0</v>
      </c>
      <c r="K39" s="131"/>
      <c r="L39" s="39"/>
      <c r="S39" s="22"/>
      <c r="T39" s="22"/>
      <c r="U39" s="22"/>
      <c r="V39" s="22"/>
      <c r="W39" s="22"/>
      <c r="X39" s="22"/>
      <c r="Y39" s="22"/>
      <c r="Z39" s="22"/>
      <c r="AA39" s="22"/>
      <c r="AB39" s="22"/>
      <c r="AC39" s="22"/>
      <c r="AD39" s="22"/>
      <c r="AE39" s="22"/>
    </row>
    <row r="40" spans="1:31" ht="14.4" customHeight="1">
      <c r="A40" s="22"/>
      <c r="B40" s="23"/>
      <c r="C40" s="22"/>
      <c r="D40" s="22"/>
      <c r="E40" s="22"/>
      <c r="F40" s="22"/>
      <c r="G40" s="22"/>
      <c r="H40" s="22"/>
      <c r="I40" s="108"/>
      <c r="J40" s="22"/>
      <c r="K40" s="22"/>
      <c r="L40" s="39"/>
      <c r="S40" s="22"/>
      <c r="T40" s="22"/>
      <c r="U40" s="22"/>
      <c r="V40" s="22"/>
      <c r="W40" s="22"/>
      <c r="X40" s="22"/>
      <c r="Y40" s="22"/>
      <c r="Z40" s="22"/>
      <c r="AA40" s="22"/>
      <c r="AB40" s="22"/>
      <c r="AC40" s="22"/>
      <c r="AD40" s="22"/>
      <c r="AE40" s="22"/>
    </row>
    <row r="41" spans="2:12" ht="14.4" customHeight="1">
      <c r="B41" s="6"/>
      <c r="L41" s="6"/>
    </row>
    <row r="42" spans="2:12" ht="14.4" customHeight="1">
      <c r="B42" s="6"/>
      <c r="L42" s="6"/>
    </row>
    <row r="43" spans="2:12" ht="14.4" customHeight="1">
      <c r="B43" s="6"/>
      <c r="L43" s="6"/>
    </row>
    <row r="44" spans="2:12" ht="14.4" customHeight="1">
      <c r="B44" s="6"/>
      <c r="L44" s="6"/>
    </row>
    <row r="45" spans="2:12" ht="14.4" customHeight="1">
      <c r="B45" s="6"/>
      <c r="L45" s="6"/>
    </row>
    <row r="46" spans="2:12" ht="14.4" customHeight="1">
      <c r="B46" s="6"/>
      <c r="L46" s="6"/>
    </row>
    <row r="47" spans="2:12" ht="14.4" customHeight="1">
      <c r="B47" s="6"/>
      <c r="L47" s="6"/>
    </row>
    <row r="48" spans="2:12" ht="14.4" customHeight="1">
      <c r="B48" s="6"/>
      <c r="L48" s="6"/>
    </row>
    <row r="49" spans="2:12" ht="14.4" customHeight="1">
      <c r="B49" s="6"/>
      <c r="L49" s="6"/>
    </row>
    <row r="50" spans="2:12" s="27" customFormat="1" ht="14.4" customHeight="1">
      <c r="B50" s="39"/>
      <c r="D50" s="40" t="s">
        <v>48</v>
      </c>
      <c r="E50" s="41"/>
      <c r="F50" s="41"/>
      <c r="G50" s="40" t="s">
        <v>49</v>
      </c>
      <c r="H50" s="41"/>
      <c r="I50" s="132"/>
      <c r="J50" s="41"/>
      <c r="K50" s="41"/>
      <c r="L50" s="39"/>
    </row>
    <row r="51" spans="2:12" ht="12.8">
      <c r="B51" s="6"/>
      <c r="L51" s="6"/>
    </row>
    <row r="52" spans="2:12" ht="12.8">
      <c r="B52" s="6"/>
      <c r="L52" s="6"/>
    </row>
    <row r="53" spans="2:12" ht="12.8">
      <c r="B53" s="6"/>
      <c r="L53" s="6"/>
    </row>
    <row r="54" spans="2:12" ht="12.8">
      <c r="B54" s="6"/>
      <c r="L54" s="6"/>
    </row>
    <row r="55" spans="2:12" ht="12.8">
      <c r="B55" s="6"/>
      <c r="L55" s="6"/>
    </row>
    <row r="56" spans="2:12" ht="12.8">
      <c r="B56" s="6"/>
      <c r="L56" s="6"/>
    </row>
    <row r="57" spans="2:12" ht="12.8">
      <c r="B57" s="6"/>
      <c r="L57" s="6"/>
    </row>
    <row r="58" spans="2:12" ht="12.8">
      <c r="B58" s="6"/>
      <c r="L58" s="6"/>
    </row>
    <row r="59" spans="2:12" ht="12.8">
      <c r="B59" s="6"/>
      <c r="L59" s="6"/>
    </row>
    <row r="60" spans="2:12" ht="12.8">
      <c r="B60" s="6"/>
      <c r="L60" s="6"/>
    </row>
    <row r="61" spans="1:31" s="27" customFormat="1" ht="12.8">
      <c r="A61" s="22"/>
      <c r="B61" s="23"/>
      <c r="C61" s="22"/>
      <c r="D61" s="42" t="s">
        <v>50</v>
      </c>
      <c r="E61" s="25"/>
      <c r="F61" s="133" t="s">
        <v>51</v>
      </c>
      <c r="G61" s="42" t="s">
        <v>50</v>
      </c>
      <c r="H61" s="25"/>
      <c r="I61" s="134"/>
      <c r="J61" s="135" t="s">
        <v>51</v>
      </c>
      <c r="K61" s="25"/>
      <c r="L61" s="39"/>
      <c r="S61" s="22"/>
      <c r="T61" s="22"/>
      <c r="U61" s="22"/>
      <c r="V61" s="22"/>
      <c r="W61" s="22"/>
      <c r="X61" s="22"/>
      <c r="Y61" s="22"/>
      <c r="Z61" s="22"/>
      <c r="AA61" s="22"/>
      <c r="AB61" s="22"/>
      <c r="AC61" s="22"/>
      <c r="AD61" s="22"/>
      <c r="AE61" s="22"/>
    </row>
    <row r="62" spans="2:12" ht="12.8">
      <c r="B62" s="6"/>
      <c r="L62" s="6"/>
    </row>
    <row r="63" spans="2:12" ht="12.8">
      <c r="B63" s="6"/>
      <c r="L63" s="6"/>
    </row>
    <row r="64" spans="2:12" ht="12.8">
      <c r="B64" s="6"/>
      <c r="L64" s="6"/>
    </row>
    <row r="65" spans="1:31" s="27" customFormat="1" ht="12.8">
      <c r="A65" s="22"/>
      <c r="B65" s="23"/>
      <c r="C65" s="22"/>
      <c r="D65" s="40" t="s">
        <v>52</v>
      </c>
      <c r="E65" s="43"/>
      <c r="F65" s="43"/>
      <c r="G65" s="40" t="s">
        <v>53</v>
      </c>
      <c r="H65" s="43"/>
      <c r="I65" s="136"/>
      <c r="J65" s="43"/>
      <c r="K65" s="43"/>
      <c r="L65" s="39"/>
      <c r="S65" s="22"/>
      <c r="T65" s="22"/>
      <c r="U65" s="22"/>
      <c r="V65" s="22"/>
      <c r="W65" s="22"/>
      <c r="X65" s="22"/>
      <c r="Y65" s="22"/>
      <c r="Z65" s="22"/>
      <c r="AA65" s="22"/>
      <c r="AB65" s="22"/>
      <c r="AC65" s="22"/>
      <c r="AD65" s="22"/>
      <c r="AE65" s="22"/>
    </row>
    <row r="66" spans="2:12" ht="12.8">
      <c r="B66" s="6"/>
      <c r="L66" s="6"/>
    </row>
    <row r="67" spans="2:12" ht="12.8">
      <c r="B67" s="6"/>
      <c r="L67" s="6"/>
    </row>
    <row r="68" spans="2:12" ht="12.8">
      <c r="B68" s="6"/>
      <c r="L68" s="6"/>
    </row>
    <row r="69" spans="2:12" ht="12.8">
      <c r="B69" s="6"/>
      <c r="L69" s="6"/>
    </row>
    <row r="70" spans="2:12" ht="12.8">
      <c r="B70" s="6"/>
      <c r="L70" s="6"/>
    </row>
    <row r="71" spans="2:12" ht="12.8">
      <c r="B71" s="6"/>
      <c r="L71" s="6"/>
    </row>
    <row r="72" spans="2:12" ht="12.8">
      <c r="B72" s="6"/>
      <c r="L72" s="6"/>
    </row>
    <row r="73" spans="2:12" ht="12.8">
      <c r="B73" s="6"/>
      <c r="L73" s="6"/>
    </row>
    <row r="74" spans="2:12" ht="12.8">
      <c r="B74" s="6"/>
      <c r="L74" s="6"/>
    </row>
    <row r="75" spans="2:12" ht="12.8">
      <c r="B75" s="6"/>
      <c r="L75" s="6"/>
    </row>
    <row r="76" spans="1:31" s="27" customFormat="1" ht="12.8">
      <c r="A76" s="22"/>
      <c r="B76" s="23"/>
      <c r="C76" s="22"/>
      <c r="D76" s="42" t="s">
        <v>50</v>
      </c>
      <c r="E76" s="25"/>
      <c r="F76" s="133" t="s">
        <v>51</v>
      </c>
      <c r="G76" s="42" t="s">
        <v>50</v>
      </c>
      <c r="H76" s="25"/>
      <c r="I76" s="134"/>
      <c r="J76" s="135" t="s">
        <v>51</v>
      </c>
      <c r="K76" s="25"/>
      <c r="L76" s="39"/>
      <c r="S76" s="22"/>
      <c r="T76" s="22"/>
      <c r="U76" s="22"/>
      <c r="V76" s="22"/>
      <c r="W76" s="22"/>
      <c r="X76" s="22"/>
      <c r="Y76" s="22"/>
      <c r="Z76" s="22"/>
      <c r="AA76" s="22"/>
      <c r="AB76" s="22"/>
      <c r="AC76" s="22"/>
      <c r="AD76" s="22"/>
      <c r="AE76" s="22"/>
    </row>
    <row r="77" spans="1:31" ht="14.4" customHeight="1">
      <c r="A77" s="22"/>
      <c r="B77" s="44"/>
      <c r="C77" s="45"/>
      <c r="D77" s="45"/>
      <c r="E77" s="45"/>
      <c r="F77" s="45"/>
      <c r="G77" s="45"/>
      <c r="H77" s="45"/>
      <c r="I77" s="137"/>
      <c r="J77" s="45"/>
      <c r="K77" s="45"/>
      <c r="L77" s="39"/>
      <c r="S77" s="22"/>
      <c r="T77" s="22"/>
      <c r="U77" s="22"/>
      <c r="V77" s="22"/>
      <c r="W77" s="22"/>
      <c r="X77" s="22"/>
      <c r="Y77" s="22"/>
      <c r="Z77" s="22"/>
      <c r="AA77" s="22"/>
      <c r="AB77" s="22"/>
      <c r="AC77" s="22"/>
      <c r="AD77" s="22"/>
      <c r="AE77" s="22"/>
    </row>
    <row r="78" ht="12.8"/>
    <row r="81" spans="1:31" s="27" customFormat="1" ht="6.95" customHeight="1">
      <c r="A81" s="22"/>
      <c r="B81" s="46"/>
      <c r="C81" s="47"/>
      <c r="D81" s="47"/>
      <c r="E81" s="47"/>
      <c r="F81" s="47"/>
      <c r="G81" s="47"/>
      <c r="H81" s="47"/>
      <c r="I81" s="138"/>
      <c r="J81" s="47"/>
      <c r="K81" s="47"/>
      <c r="L81" s="39"/>
      <c r="S81" s="22"/>
      <c r="T81" s="22"/>
      <c r="U81" s="22"/>
      <c r="V81" s="22"/>
      <c r="W81" s="22"/>
      <c r="X81" s="22"/>
      <c r="Y81" s="22"/>
      <c r="Z81" s="22"/>
      <c r="AA81" s="22"/>
      <c r="AB81" s="22"/>
      <c r="AC81" s="22"/>
      <c r="AD81" s="22"/>
      <c r="AE81" s="22"/>
    </row>
    <row r="82" spans="1:31" ht="24.95" customHeight="1">
      <c r="A82" s="22"/>
      <c r="B82" s="23"/>
      <c r="C82" s="7" t="s">
        <v>104</v>
      </c>
      <c r="D82" s="22"/>
      <c r="E82" s="22"/>
      <c r="F82" s="22"/>
      <c r="G82" s="22"/>
      <c r="H82" s="22"/>
      <c r="I82" s="108"/>
      <c r="J82" s="22"/>
      <c r="K82" s="22"/>
      <c r="L82" s="39"/>
      <c r="S82" s="22"/>
      <c r="T82" s="22"/>
      <c r="U82" s="22"/>
      <c r="V82" s="22"/>
      <c r="W82" s="22"/>
      <c r="X82" s="22"/>
      <c r="Y82" s="22"/>
      <c r="Z82" s="22"/>
      <c r="AA82" s="22"/>
      <c r="AB82" s="22"/>
      <c r="AC82" s="22"/>
      <c r="AD82" s="22"/>
      <c r="AE82" s="22"/>
    </row>
    <row r="83" spans="1:31" ht="6.95" customHeight="1">
      <c r="A83" s="22"/>
      <c r="B83" s="23"/>
      <c r="C83" s="22"/>
      <c r="D83" s="22"/>
      <c r="E83" s="22"/>
      <c r="F83" s="22"/>
      <c r="G83" s="22"/>
      <c r="H83" s="22"/>
      <c r="I83" s="108"/>
      <c r="J83" s="22"/>
      <c r="K83" s="22"/>
      <c r="L83" s="39"/>
      <c r="S83" s="22"/>
      <c r="T83" s="22"/>
      <c r="U83" s="22"/>
      <c r="V83" s="22"/>
      <c r="W83" s="22"/>
      <c r="X83" s="22"/>
      <c r="Y83" s="22"/>
      <c r="Z83" s="22"/>
      <c r="AA83" s="22"/>
      <c r="AB83" s="22"/>
      <c r="AC83" s="22"/>
      <c r="AD83" s="22"/>
      <c r="AE83" s="22"/>
    </row>
    <row r="84" spans="1:31" ht="12" customHeight="1">
      <c r="A84" s="22"/>
      <c r="B84" s="23"/>
      <c r="C84" s="15" t="s">
        <v>15</v>
      </c>
      <c r="D84" s="22"/>
      <c r="E84" s="22"/>
      <c r="F84" s="22"/>
      <c r="G84" s="22"/>
      <c r="H84" s="22"/>
      <c r="I84" s="108"/>
      <c r="J84" s="22"/>
      <c r="K84" s="22"/>
      <c r="L84" s="39"/>
      <c r="S84" s="22"/>
      <c r="T84" s="22"/>
      <c r="U84" s="22"/>
      <c r="V84" s="22"/>
      <c r="W84" s="22"/>
      <c r="X84" s="22"/>
      <c r="Y84" s="22"/>
      <c r="Z84" s="22"/>
      <c r="AA84" s="22"/>
      <c r="AB84" s="22"/>
      <c r="AC84" s="22"/>
      <c r="AD84" s="22"/>
      <c r="AE84" s="22"/>
    </row>
    <row r="85" spans="1:31" ht="25.5" customHeight="1">
      <c r="A85" s="22"/>
      <c r="B85" s="23"/>
      <c r="C85" s="22"/>
      <c r="D85" s="22"/>
      <c r="E85" s="107" t="str">
        <f>E7</f>
        <v>PD - Technická a dopravní  infrastruktura pro 36 RD Ježník III - nádrž B</v>
      </c>
      <c r="F85" s="107"/>
      <c r="G85" s="107"/>
      <c r="H85" s="107"/>
      <c r="I85" s="108"/>
      <c r="J85" s="22"/>
      <c r="K85" s="22"/>
      <c r="L85" s="39"/>
      <c r="S85" s="22"/>
      <c r="T85" s="22"/>
      <c r="U85" s="22"/>
      <c r="V85" s="22"/>
      <c r="W85" s="22"/>
      <c r="X85" s="22"/>
      <c r="Y85" s="22"/>
      <c r="Z85" s="22"/>
      <c r="AA85" s="22"/>
      <c r="AB85" s="22"/>
      <c r="AC85" s="22"/>
      <c r="AD85" s="22"/>
      <c r="AE85" s="22"/>
    </row>
    <row r="86" spans="1:31" ht="12" customHeight="1">
      <c r="A86" s="22"/>
      <c r="B86" s="23"/>
      <c r="C86" s="15" t="s">
        <v>102</v>
      </c>
      <c r="D86" s="22"/>
      <c r="E86" s="22"/>
      <c r="F86" s="22"/>
      <c r="G86" s="22"/>
      <c r="H86" s="22"/>
      <c r="I86" s="108"/>
      <c r="J86" s="22"/>
      <c r="K86" s="22"/>
      <c r="L86" s="39"/>
      <c r="S86" s="22"/>
      <c r="T86" s="22"/>
      <c r="U86" s="22"/>
      <c r="V86" s="22"/>
      <c r="W86" s="22"/>
      <c r="X86" s="22"/>
      <c r="Y86" s="22"/>
      <c r="Z86" s="22"/>
      <c r="AA86" s="22"/>
      <c r="AB86" s="22"/>
      <c r="AC86" s="22"/>
      <c r="AD86" s="22"/>
      <c r="AE86" s="22"/>
    </row>
    <row r="87" spans="1:31" ht="16.5" customHeight="1">
      <c r="A87" s="22"/>
      <c r="B87" s="23"/>
      <c r="C87" s="22"/>
      <c r="D87" s="22"/>
      <c r="E87" s="53" t="str">
        <f>E9</f>
        <v>045972_04 - 04_Nátokové a napouštěcí zařízení</v>
      </c>
      <c r="F87" s="53"/>
      <c r="G87" s="53"/>
      <c r="H87" s="53"/>
      <c r="I87" s="108"/>
      <c r="J87" s="22"/>
      <c r="K87" s="22"/>
      <c r="L87" s="39"/>
      <c r="S87" s="22"/>
      <c r="T87" s="22"/>
      <c r="U87" s="22"/>
      <c r="V87" s="22"/>
      <c r="W87" s="22"/>
      <c r="X87" s="22"/>
      <c r="Y87" s="22"/>
      <c r="Z87" s="22"/>
      <c r="AA87" s="22"/>
      <c r="AB87" s="22"/>
      <c r="AC87" s="22"/>
      <c r="AD87" s="22"/>
      <c r="AE87" s="22"/>
    </row>
    <row r="88" spans="1:31" ht="6.95" customHeight="1">
      <c r="A88" s="22"/>
      <c r="B88" s="23"/>
      <c r="C88" s="22"/>
      <c r="D88" s="22"/>
      <c r="E88" s="22"/>
      <c r="F88" s="22"/>
      <c r="G88" s="22"/>
      <c r="H88" s="22"/>
      <c r="I88" s="108"/>
      <c r="J88" s="22"/>
      <c r="K88" s="22"/>
      <c r="L88" s="39"/>
      <c r="S88" s="22"/>
      <c r="T88" s="22"/>
      <c r="U88" s="22"/>
      <c r="V88" s="22"/>
      <c r="W88" s="22"/>
      <c r="X88" s="22"/>
      <c r="Y88" s="22"/>
      <c r="Z88" s="22"/>
      <c r="AA88" s="22"/>
      <c r="AB88" s="22"/>
      <c r="AC88" s="22"/>
      <c r="AD88" s="22"/>
      <c r="AE88" s="22"/>
    </row>
    <row r="89" spans="1:31" ht="12" customHeight="1">
      <c r="A89" s="22"/>
      <c r="B89" s="23"/>
      <c r="C89" s="15" t="s">
        <v>19</v>
      </c>
      <c r="D89" s="22"/>
      <c r="E89" s="22"/>
      <c r="F89" s="16" t="str">
        <f>F12</f>
        <v>Krnov</v>
      </c>
      <c r="G89" s="22"/>
      <c r="H89" s="22"/>
      <c r="I89" s="109" t="s">
        <v>21</v>
      </c>
      <c r="J89" s="110" t="str">
        <f>IF(J12="","",J12)</f>
        <v>24. 4. 2020</v>
      </c>
      <c r="K89" s="22"/>
      <c r="L89" s="39"/>
      <c r="S89" s="22"/>
      <c r="T89" s="22"/>
      <c r="U89" s="22"/>
      <c r="V89" s="22"/>
      <c r="W89" s="22"/>
      <c r="X89" s="22"/>
      <c r="Y89" s="22"/>
      <c r="Z89" s="22"/>
      <c r="AA89" s="22"/>
      <c r="AB89" s="22"/>
      <c r="AC89" s="22"/>
      <c r="AD89" s="22"/>
      <c r="AE89" s="22"/>
    </row>
    <row r="90" spans="1:31" ht="6.95" customHeight="1">
      <c r="A90" s="22"/>
      <c r="B90" s="23"/>
      <c r="C90" s="22"/>
      <c r="D90" s="22"/>
      <c r="E90" s="22"/>
      <c r="F90" s="22"/>
      <c r="G90" s="22"/>
      <c r="H90" s="22"/>
      <c r="I90" s="108"/>
      <c r="J90" s="22"/>
      <c r="K90" s="22"/>
      <c r="L90" s="39"/>
      <c r="S90" s="22"/>
      <c r="T90" s="22"/>
      <c r="U90" s="22"/>
      <c r="V90" s="22"/>
      <c r="W90" s="22"/>
      <c r="X90" s="22"/>
      <c r="Y90" s="22"/>
      <c r="Z90" s="22"/>
      <c r="AA90" s="22"/>
      <c r="AB90" s="22"/>
      <c r="AC90" s="22"/>
      <c r="AD90" s="22"/>
      <c r="AE90" s="22"/>
    </row>
    <row r="91" spans="1:31" ht="27.9" customHeight="1">
      <c r="A91" s="22"/>
      <c r="B91" s="23"/>
      <c r="C91" s="15" t="s">
        <v>23</v>
      </c>
      <c r="D91" s="22"/>
      <c r="E91" s="22"/>
      <c r="F91" s="16" t="str">
        <f>E15</f>
        <v>Město Krnov</v>
      </c>
      <c r="G91" s="22"/>
      <c r="H91" s="22"/>
      <c r="I91" s="109" t="s">
        <v>29</v>
      </c>
      <c r="J91" s="139" t="str">
        <f>E21</f>
        <v>Lesprojekt Krnov, s.r.o.</v>
      </c>
      <c r="K91" s="22"/>
      <c r="L91" s="39"/>
      <c r="S91" s="22"/>
      <c r="T91" s="22"/>
      <c r="U91" s="22"/>
      <c r="V91" s="22"/>
      <c r="W91" s="22"/>
      <c r="X91" s="22"/>
      <c r="Y91" s="22"/>
      <c r="Z91" s="22"/>
      <c r="AA91" s="22"/>
      <c r="AB91" s="22"/>
      <c r="AC91" s="22"/>
      <c r="AD91" s="22"/>
      <c r="AE91" s="22"/>
    </row>
    <row r="92" spans="1:31" ht="27.9" customHeight="1">
      <c r="A92" s="22"/>
      <c r="B92" s="23"/>
      <c r="C92" s="15" t="s">
        <v>27</v>
      </c>
      <c r="D92" s="22"/>
      <c r="E92" s="22"/>
      <c r="F92" s="16" t="str">
        <f>IF(E18="","",E18)</f>
        <v>Vyplň údaj</v>
      </c>
      <c r="G92" s="22"/>
      <c r="H92" s="22"/>
      <c r="I92" s="109" t="s">
        <v>32</v>
      </c>
      <c r="J92" s="139" t="str">
        <f>E24</f>
        <v>Ing. Vlasta Horáková</v>
      </c>
      <c r="K92" s="22"/>
      <c r="L92" s="39"/>
      <c r="S92" s="22"/>
      <c r="T92" s="22"/>
      <c r="U92" s="22"/>
      <c r="V92" s="22"/>
      <c r="W92" s="22"/>
      <c r="X92" s="22"/>
      <c r="Y92" s="22"/>
      <c r="Z92" s="22"/>
      <c r="AA92" s="22"/>
      <c r="AB92" s="22"/>
      <c r="AC92" s="22"/>
      <c r="AD92" s="22"/>
      <c r="AE92" s="22"/>
    </row>
    <row r="93" spans="1:31" ht="10.3" customHeight="1">
      <c r="A93" s="22"/>
      <c r="B93" s="23"/>
      <c r="C93" s="22"/>
      <c r="D93" s="22"/>
      <c r="E93" s="22"/>
      <c r="F93" s="22"/>
      <c r="G93" s="22"/>
      <c r="H93" s="22"/>
      <c r="I93" s="108"/>
      <c r="J93" s="22"/>
      <c r="K93" s="22"/>
      <c r="L93" s="39"/>
      <c r="S93" s="22"/>
      <c r="T93" s="22"/>
      <c r="U93" s="22"/>
      <c r="V93" s="22"/>
      <c r="W93" s="22"/>
      <c r="X93" s="22"/>
      <c r="Y93" s="22"/>
      <c r="Z93" s="22"/>
      <c r="AA93" s="22"/>
      <c r="AB93" s="22"/>
      <c r="AC93" s="22"/>
      <c r="AD93" s="22"/>
      <c r="AE93" s="22"/>
    </row>
    <row r="94" spans="1:31" ht="29.3" customHeight="1">
      <c r="A94" s="22"/>
      <c r="B94" s="23"/>
      <c r="C94" s="140" t="s">
        <v>105</v>
      </c>
      <c r="D94" s="125"/>
      <c r="E94" s="125"/>
      <c r="F94" s="125"/>
      <c r="G94" s="125"/>
      <c r="H94" s="125"/>
      <c r="I94" s="141"/>
      <c r="J94" s="142" t="s">
        <v>106</v>
      </c>
      <c r="K94" s="125"/>
      <c r="L94" s="39"/>
      <c r="S94" s="22"/>
      <c r="T94" s="22"/>
      <c r="U94" s="22"/>
      <c r="V94" s="22"/>
      <c r="W94" s="22"/>
      <c r="X94" s="22"/>
      <c r="Y94" s="22"/>
      <c r="Z94" s="22"/>
      <c r="AA94" s="22"/>
      <c r="AB94" s="22"/>
      <c r="AC94" s="22"/>
      <c r="AD94" s="22"/>
      <c r="AE94" s="22"/>
    </row>
    <row r="95" spans="1:31" ht="10.3" customHeight="1">
      <c r="A95" s="22"/>
      <c r="B95" s="23"/>
      <c r="C95" s="22"/>
      <c r="D95" s="22"/>
      <c r="E95" s="22"/>
      <c r="F95" s="22"/>
      <c r="G95" s="22"/>
      <c r="H95" s="22"/>
      <c r="I95" s="108"/>
      <c r="J95" s="22"/>
      <c r="K95" s="22"/>
      <c r="L95" s="39"/>
      <c r="S95" s="22"/>
      <c r="T95" s="22"/>
      <c r="U95" s="22"/>
      <c r="V95" s="22"/>
      <c r="W95" s="22"/>
      <c r="X95" s="22"/>
      <c r="Y95" s="22"/>
      <c r="Z95" s="22"/>
      <c r="AA95" s="22"/>
      <c r="AB95" s="22"/>
      <c r="AC95" s="22"/>
      <c r="AD95" s="22"/>
      <c r="AE95" s="22"/>
    </row>
    <row r="96" spans="1:47" ht="22.8" customHeight="1">
      <c r="A96" s="22"/>
      <c r="B96" s="23"/>
      <c r="C96" s="143" t="s">
        <v>107</v>
      </c>
      <c r="D96" s="22"/>
      <c r="E96" s="22"/>
      <c r="F96" s="22"/>
      <c r="G96" s="22"/>
      <c r="H96" s="22"/>
      <c r="I96" s="108"/>
      <c r="J96" s="119">
        <f>J125</f>
        <v>0</v>
      </c>
      <c r="K96" s="22"/>
      <c r="L96" s="39"/>
      <c r="S96" s="22"/>
      <c r="T96" s="22"/>
      <c r="U96" s="22"/>
      <c r="V96" s="22"/>
      <c r="W96" s="22"/>
      <c r="X96" s="22"/>
      <c r="Y96" s="22"/>
      <c r="Z96" s="22"/>
      <c r="AA96" s="22"/>
      <c r="AB96" s="22"/>
      <c r="AC96" s="22"/>
      <c r="AD96" s="22"/>
      <c r="AE96" s="22"/>
      <c r="AU96" s="3" t="s">
        <v>108</v>
      </c>
    </row>
    <row r="97" spans="2:12" s="144" customFormat="1" ht="24.95" customHeight="1">
      <c r="B97" s="145"/>
      <c r="D97" s="146" t="s">
        <v>109</v>
      </c>
      <c r="E97" s="147"/>
      <c r="F97" s="147"/>
      <c r="G97" s="147"/>
      <c r="H97" s="147"/>
      <c r="I97" s="148"/>
      <c r="J97" s="149">
        <f>J126</f>
        <v>0</v>
      </c>
      <c r="L97" s="145"/>
    </row>
    <row r="98" spans="2:12" s="150" customFormat="1" ht="19.95" customHeight="1">
      <c r="B98" s="151"/>
      <c r="D98" s="152" t="s">
        <v>110</v>
      </c>
      <c r="E98" s="153"/>
      <c r="F98" s="153"/>
      <c r="G98" s="153"/>
      <c r="H98" s="153"/>
      <c r="I98" s="154"/>
      <c r="J98" s="155">
        <f>J127</f>
        <v>0</v>
      </c>
      <c r="L98" s="151"/>
    </row>
    <row r="99" spans="2:12" s="150" customFormat="1" ht="19.95" customHeight="1">
      <c r="B99" s="151"/>
      <c r="D99" s="152" t="s">
        <v>419</v>
      </c>
      <c r="E99" s="153"/>
      <c r="F99" s="153"/>
      <c r="G99" s="153"/>
      <c r="H99" s="153"/>
      <c r="I99" s="154"/>
      <c r="J99" s="155">
        <f>J171</f>
        <v>0</v>
      </c>
      <c r="L99" s="151"/>
    </row>
    <row r="100" spans="2:12" s="150" customFormat="1" ht="19.95" customHeight="1">
      <c r="B100" s="151"/>
      <c r="D100" s="152" t="s">
        <v>269</v>
      </c>
      <c r="E100" s="153"/>
      <c r="F100" s="153"/>
      <c r="G100" s="153"/>
      <c r="H100" s="153"/>
      <c r="I100" s="154"/>
      <c r="J100" s="155">
        <f>J204</f>
        <v>0</v>
      </c>
      <c r="L100" s="151"/>
    </row>
    <row r="101" spans="2:12" s="150" customFormat="1" ht="19.95" customHeight="1">
      <c r="B101" s="151"/>
      <c r="D101" s="152" t="s">
        <v>420</v>
      </c>
      <c r="E101" s="153"/>
      <c r="F101" s="153"/>
      <c r="G101" s="153"/>
      <c r="H101" s="153"/>
      <c r="I101" s="154"/>
      <c r="J101" s="155">
        <f>J214</f>
        <v>0</v>
      </c>
      <c r="L101" s="151"/>
    </row>
    <row r="102" spans="2:12" s="150" customFormat="1" ht="19.95" customHeight="1">
      <c r="B102" s="151"/>
      <c r="D102" s="152" t="s">
        <v>421</v>
      </c>
      <c r="E102" s="153"/>
      <c r="F102" s="153"/>
      <c r="G102" s="153"/>
      <c r="H102" s="153"/>
      <c r="I102" s="154"/>
      <c r="J102" s="155">
        <f>J231</f>
        <v>0</v>
      </c>
      <c r="L102" s="151"/>
    </row>
    <row r="103" spans="2:12" s="144" customFormat="1" ht="24.95" customHeight="1">
      <c r="B103" s="145"/>
      <c r="D103" s="146" t="s">
        <v>422</v>
      </c>
      <c r="E103" s="147"/>
      <c r="F103" s="147"/>
      <c r="G103" s="147"/>
      <c r="H103" s="147"/>
      <c r="I103" s="148"/>
      <c r="J103" s="149">
        <f>J249</f>
        <v>0</v>
      </c>
      <c r="L103" s="145"/>
    </row>
    <row r="104" spans="2:12" s="150" customFormat="1" ht="19.95" customHeight="1">
      <c r="B104" s="151"/>
      <c r="D104" s="152" t="s">
        <v>423</v>
      </c>
      <c r="E104" s="153"/>
      <c r="F104" s="153"/>
      <c r="G104" s="153"/>
      <c r="H104" s="153"/>
      <c r="I104" s="154"/>
      <c r="J104" s="155">
        <f>J250</f>
        <v>0</v>
      </c>
      <c r="L104" s="151"/>
    </row>
    <row r="105" spans="2:12" s="150" customFormat="1" ht="14.9" customHeight="1">
      <c r="B105" s="151"/>
      <c r="D105" s="152" t="s">
        <v>424</v>
      </c>
      <c r="E105" s="153"/>
      <c r="F105" s="153"/>
      <c r="G105" s="153"/>
      <c r="H105" s="153"/>
      <c r="I105" s="154"/>
      <c r="J105" s="155">
        <f>J257</f>
        <v>0</v>
      </c>
      <c r="L105" s="151"/>
    </row>
    <row r="106" spans="1:31" s="27" customFormat="1" ht="21.85" customHeight="1">
      <c r="A106" s="22"/>
      <c r="B106" s="23"/>
      <c r="C106" s="22"/>
      <c r="D106" s="22"/>
      <c r="E106" s="22"/>
      <c r="F106" s="22"/>
      <c r="G106" s="22"/>
      <c r="H106" s="22"/>
      <c r="I106" s="108"/>
      <c r="J106" s="22"/>
      <c r="K106" s="22"/>
      <c r="L106" s="39"/>
      <c r="S106" s="22"/>
      <c r="T106" s="22"/>
      <c r="U106" s="22"/>
      <c r="V106" s="22"/>
      <c r="W106" s="22"/>
      <c r="X106" s="22"/>
      <c r="Y106" s="22"/>
      <c r="Z106" s="22"/>
      <c r="AA106" s="22"/>
      <c r="AB106" s="22"/>
      <c r="AC106" s="22"/>
      <c r="AD106" s="22"/>
      <c r="AE106" s="22"/>
    </row>
    <row r="107" spans="1:31" ht="6.95" customHeight="1">
      <c r="A107" s="22"/>
      <c r="B107" s="44"/>
      <c r="C107" s="45"/>
      <c r="D107" s="45"/>
      <c r="E107" s="45"/>
      <c r="F107" s="45"/>
      <c r="G107" s="45"/>
      <c r="H107" s="45"/>
      <c r="I107" s="137"/>
      <c r="J107" s="45"/>
      <c r="K107" s="45"/>
      <c r="L107" s="39"/>
      <c r="S107" s="22"/>
      <c r="T107" s="22"/>
      <c r="U107" s="22"/>
      <c r="V107" s="22"/>
      <c r="W107" s="22"/>
      <c r="X107" s="22"/>
      <c r="Y107" s="22"/>
      <c r="Z107" s="22"/>
      <c r="AA107" s="22"/>
      <c r="AB107" s="22"/>
      <c r="AC107" s="22"/>
      <c r="AD107" s="22"/>
      <c r="AE107" s="22"/>
    </row>
    <row r="108" ht="12.8"/>
    <row r="111" spans="1:31" s="27" customFormat="1" ht="6.95" customHeight="1">
      <c r="A111" s="22"/>
      <c r="B111" s="46"/>
      <c r="C111" s="47"/>
      <c r="D111" s="47"/>
      <c r="E111" s="47"/>
      <c r="F111" s="47"/>
      <c r="G111" s="47"/>
      <c r="H111" s="47"/>
      <c r="I111" s="138"/>
      <c r="J111" s="47"/>
      <c r="K111" s="47"/>
      <c r="L111" s="39"/>
      <c r="S111" s="22"/>
      <c r="T111" s="22"/>
      <c r="U111" s="22"/>
      <c r="V111" s="22"/>
      <c r="W111" s="22"/>
      <c r="X111" s="22"/>
      <c r="Y111" s="22"/>
      <c r="Z111" s="22"/>
      <c r="AA111" s="22"/>
      <c r="AB111" s="22"/>
      <c r="AC111" s="22"/>
      <c r="AD111" s="22"/>
      <c r="AE111" s="22"/>
    </row>
    <row r="112" spans="1:31" ht="24.95" customHeight="1">
      <c r="A112" s="22"/>
      <c r="B112" s="23"/>
      <c r="C112" s="7" t="s">
        <v>111</v>
      </c>
      <c r="D112" s="22"/>
      <c r="E112" s="22"/>
      <c r="F112" s="22"/>
      <c r="G112" s="22"/>
      <c r="H112" s="22"/>
      <c r="I112" s="108"/>
      <c r="J112" s="22"/>
      <c r="K112" s="22"/>
      <c r="L112" s="39"/>
      <c r="S112" s="22"/>
      <c r="T112" s="22"/>
      <c r="U112" s="22"/>
      <c r="V112" s="22"/>
      <c r="W112" s="22"/>
      <c r="X112" s="22"/>
      <c r="Y112" s="22"/>
      <c r="Z112" s="22"/>
      <c r="AA112" s="22"/>
      <c r="AB112" s="22"/>
      <c r="AC112" s="22"/>
      <c r="AD112" s="22"/>
      <c r="AE112" s="22"/>
    </row>
    <row r="113" spans="1:31" ht="6.95" customHeight="1">
      <c r="A113" s="22"/>
      <c r="B113" s="23"/>
      <c r="C113" s="22"/>
      <c r="D113" s="22"/>
      <c r="E113" s="22"/>
      <c r="F113" s="22"/>
      <c r="G113" s="22"/>
      <c r="H113" s="22"/>
      <c r="I113" s="108"/>
      <c r="J113" s="22"/>
      <c r="K113" s="22"/>
      <c r="L113" s="39"/>
      <c r="S113" s="22"/>
      <c r="T113" s="22"/>
      <c r="U113" s="22"/>
      <c r="V113" s="22"/>
      <c r="W113" s="22"/>
      <c r="X113" s="22"/>
      <c r="Y113" s="22"/>
      <c r="Z113" s="22"/>
      <c r="AA113" s="22"/>
      <c r="AB113" s="22"/>
      <c r="AC113" s="22"/>
      <c r="AD113" s="22"/>
      <c r="AE113" s="22"/>
    </row>
    <row r="114" spans="1:31" ht="12" customHeight="1">
      <c r="A114" s="22"/>
      <c r="B114" s="23"/>
      <c r="C114" s="15" t="s">
        <v>15</v>
      </c>
      <c r="D114" s="22"/>
      <c r="E114" s="22"/>
      <c r="F114" s="22"/>
      <c r="G114" s="22"/>
      <c r="H114" s="22"/>
      <c r="I114" s="108"/>
      <c r="J114" s="22"/>
      <c r="K114" s="22"/>
      <c r="L114" s="39"/>
      <c r="S114" s="22"/>
      <c r="T114" s="22"/>
      <c r="U114" s="22"/>
      <c r="V114" s="22"/>
      <c r="W114" s="22"/>
      <c r="X114" s="22"/>
      <c r="Y114" s="22"/>
      <c r="Z114" s="22"/>
      <c r="AA114" s="22"/>
      <c r="AB114" s="22"/>
      <c r="AC114" s="22"/>
      <c r="AD114" s="22"/>
      <c r="AE114" s="22"/>
    </row>
    <row r="115" spans="1:31" ht="25.5" customHeight="1">
      <c r="A115" s="22"/>
      <c r="B115" s="23"/>
      <c r="C115" s="22"/>
      <c r="D115" s="22"/>
      <c r="E115" s="107" t="str">
        <f>E7</f>
        <v>PD - Technická a dopravní  infrastruktura pro 36 RD Ježník III - nádrž B</v>
      </c>
      <c r="F115" s="107"/>
      <c r="G115" s="107"/>
      <c r="H115" s="107"/>
      <c r="I115" s="108"/>
      <c r="J115" s="22"/>
      <c r="K115" s="22"/>
      <c r="L115" s="39"/>
      <c r="S115" s="22"/>
      <c r="T115" s="22"/>
      <c r="U115" s="22"/>
      <c r="V115" s="22"/>
      <c r="W115" s="22"/>
      <c r="X115" s="22"/>
      <c r="Y115" s="22"/>
      <c r="Z115" s="22"/>
      <c r="AA115" s="22"/>
      <c r="AB115" s="22"/>
      <c r="AC115" s="22"/>
      <c r="AD115" s="22"/>
      <c r="AE115" s="22"/>
    </row>
    <row r="116" spans="1:31" ht="12" customHeight="1">
      <c r="A116" s="22"/>
      <c r="B116" s="23"/>
      <c r="C116" s="15" t="s">
        <v>102</v>
      </c>
      <c r="D116" s="22"/>
      <c r="E116" s="22"/>
      <c r="F116" s="22"/>
      <c r="G116" s="22"/>
      <c r="H116" s="22"/>
      <c r="I116" s="108"/>
      <c r="J116" s="22"/>
      <c r="K116" s="22"/>
      <c r="L116" s="39"/>
      <c r="S116" s="22"/>
      <c r="T116" s="22"/>
      <c r="U116" s="22"/>
      <c r="V116" s="22"/>
      <c r="W116" s="22"/>
      <c r="X116" s="22"/>
      <c r="Y116" s="22"/>
      <c r="Z116" s="22"/>
      <c r="AA116" s="22"/>
      <c r="AB116" s="22"/>
      <c r="AC116" s="22"/>
      <c r="AD116" s="22"/>
      <c r="AE116" s="22"/>
    </row>
    <row r="117" spans="1:31" ht="16.5" customHeight="1">
      <c r="A117" s="22"/>
      <c r="B117" s="23"/>
      <c r="C117" s="22"/>
      <c r="D117" s="22"/>
      <c r="E117" s="53" t="str">
        <f>E9</f>
        <v>045972_04 - 04_Nátokové a napouštěcí zařízení</v>
      </c>
      <c r="F117" s="53"/>
      <c r="G117" s="53"/>
      <c r="H117" s="53"/>
      <c r="I117" s="108"/>
      <c r="J117" s="22"/>
      <c r="K117" s="22"/>
      <c r="L117" s="39"/>
      <c r="S117" s="22"/>
      <c r="T117" s="22"/>
      <c r="U117" s="22"/>
      <c r="V117" s="22"/>
      <c r="W117" s="22"/>
      <c r="X117" s="22"/>
      <c r="Y117" s="22"/>
      <c r="Z117" s="22"/>
      <c r="AA117" s="22"/>
      <c r="AB117" s="22"/>
      <c r="AC117" s="22"/>
      <c r="AD117" s="22"/>
      <c r="AE117" s="22"/>
    </row>
    <row r="118" spans="1:31" ht="6.95" customHeight="1">
      <c r="A118" s="22"/>
      <c r="B118" s="23"/>
      <c r="C118" s="22"/>
      <c r="D118" s="22"/>
      <c r="E118" s="22"/>
      <c r="F118" s="22"/>
      <c r="G118" s="22"/>
      <c r="H118" s="22"/>
      <c r="I118" s="108"/>
      <c r="J118" s="22"/>
      <c r="K118" s="22"/>
      <c r="L118" s="39"/>
      <c r="S118" s="22"/>
      <c r="T118" s="22"/>
      <c r="U118" s="22"/>
      <c r="V118" s="22"/>
      <c r="W118" s="22"/>
      <c r="X118" s="22"/>
      <c r="Y118" s="22"/>
      <c r="Z118" s="22"/>
      <c r="AA118" s="22"/>
      <c r="AB118" s="22"/>
      <c r="AC118" s="22"/>
      <c r="AD118" s="22"/>
      <c r="AE118" s="22"/>
    </row>
    <row r="119" spans="1:31" ht="12" customHeight="1">
      <c r="A119" s="22"/>
      <c r="B119" s="23"/>
      <c r="C119" s="15" t="s">
        <v>19</v>
      </c>
      <c r="D119" s="22"/>
      <c r="E119" s="22"/>
      <c r="F119" s="16" t="str">
        <f>F12</f>
        <v>Krnov</v>
      </c>
      <c r="G119" s="22"/>
      <c r="H119" s="22"/>
      <c r="I119" s="109" t="s">
        <v>21</v>
      </c>
      <c r="J119" s="110" t="str">
        <f>IF(J12="","",J12)</f>
        <v>24. 4. 2020</v>
      </c>
      <c r="K119" s="22"/>
      <c r="L119" s="39"/>
      <c r="S119" s="22"/>
      <c r="T119" s="22"/>
      <c r="U119" s="22"/>
      <c r="V119" s="22"/>
      <c r="W119" s="22"/>
      <c r="X119" s="22"/>
      <c r="Y119" s="22"/>
      <c r="Z119" s="22"/>
      <c r="AA119" s="22"/>
      <c r="AB119" s="22"/>
      <c r="AC119" s="22"/>
      <c r="AD119" s="22"/>
      <c r="AE119" s="22"/>
    </row>
    <row r="120" spans="1:31" ht="6.95" customHeight="1">
      <c r="A120" s="22"/>
      <c r="B120" s="23"/>
      <c r="C120" s="22"/>
      <c r="D120" s="22"/>
      <c r="E120" s="22"/>
      <c r="F120" s="22"/>
      <c r="G120" s="22"/>
      <c r="H120" s="22"/>
      <c r="I120" s="108"/>
      <c r="J120" s="22"/>
      <c r="K120" s="22"/>
      <c r="L120" s="39"/>
      <c r="S120" s="22"/>
      <c r="T120" s="22"/>
      <c r="U120" s="22"/>
      <c r="V120" s="22"/>
      <c r="W120" s="22"/>
      <c r="X120" s="22"/>
      <c r="Y120" s="22"/>
      <c r="Z120" s="22"/>
      <c r="AA120" s="22"/>
      <c r="AB120" s="22"/>
      <c r="AC120" s="22"/>
      <c r="AD120" s="22"/>
      <c r="AE120" s="22"/>
    </row>
    <row r="121" spans="1:31" ht="27.9" customHeight="1">
      <c r="A121" s="22"/>
      <c r="B121" s="23"/>
      <c r="C121" s="15" t="s">
        <v>23</v>
      </c>
      <c r="D121" s="22"/>
      <c r="E121" s="22"/>
      <c r="F121" s="16" t="str">
        <f>E15</f>
        <v>Město Krnov</v>
      </c>
      <c r="G121" s="22"/>
      <c r="H121" s="22"/>
      <c r="I121" s="109" t="s">
        <v>29</v>
      </c>
      <c r="J121" s="139" t="str">
        <f>E21</f>
        <v>Lesprojekt Krnov, s.r.o.</v>
      </c>
      <c r="K121" s="22"/>
      <c r="L121" s="39"/>
      <c r="S121" s="22"/>
      <c r="T121" s="22"/>
      <c r="U121" s="22"/>
      <c r="V121" s="22"/>
      <c r="W121" s="22"/>
      <c r="X121" s="22"/>
      <c r="Y121" s="22"/>
      <c r="Z121" s="22"/>
      <c r="AA121" s="22"/>
      <c r="AB121" s="22"/>
      <c r="AC121" s="22"/>
      <c r="AD121" s="22"/>
      <c r="AE121" s="22"/>
    </row>
    <row r="122" spans="1:31" ht="27.9" customHeight="1">
      <c r="A122" s="22"/>
      <c r="B122" s="23"/>
      <c r="C122" s="15" t="s">
        <v>27</v>
      </c>
      <c r="D122" s="22"/>
      <c r="E122" s="22"/>
      <c r="F122" s="16" t="str">
        <f>IF(E18="","",E18)</f>
        <v>Vyplň údaj</v>
      </c>
      <c r="G122" s="22"/>
      <c r="H122" s="22"/>
      <c r="I122" s="109" t="s">
        <v>32</v>
      </c>
      <c r="J122" s="139" t="str">
        <f>E24</f>
        <v>Ing. Vlasta Horáková</v>
      </c>
      <c r="K122" s="22"/>
      <c r="L122" s="39"/>
      <c r="S122" s="22"/>
      <c r="T122" s="22"/>
      <c r="U122" s="22"/>
      <c r="V122" s="22"/>
      <c r="W122" s="22"/>
      <c r="X122" s="22"/>
      <c r="Y122" s="22"/>
      <c r="Z122" s="22"/>
      <c r="AA122" s="22"/>
      <c r="AB122" s="22"/>
      <c r="AC122" s="22"/>
      <c r="AD122" s="22"/>
      <c r="AE122" s="22"/>
    </row>
    <row r="123" spans="1:31" ht="10.3" customHeight="1">
      <c r="A123" s="22"/>
      <c r="B123" s="23"/>
      <c r="C123" s="22"/>
      <c r="D123" s="22"/>
      <c r="E123" s="22"/>
      <c r="F123" s="22"/>
      <c r="G123" s="22"/>
      <c r="H123" s="22"/>
      <c r="I123" s="108"/>
      <c r="J123" s="22"/>
      <c r="K123" s="22"/>
      <c r="L123" s="39"/>
      <c r="S123" s="22"/>
      <c r="T123" s="22"/>
      <c r="U123" s="22"/>
      <c r="V123" s="22"/>
      <c r="W123" s="22"/>
      <c r="X123" s="22"/>
      <c r="Y123" s="22"/>
      <c r="Z123" s="22"/>
      <c r="AA123" s="22"/>
      <c r="AB123" s="22"/>
      <c r="AC123" s="22"/>
      <c r="AD123" s="22"/>
      <c r="AE123" s="22"/>
    </row>
    <row r="124" spans="1:31" s="163" customFormat="1" ht="29.3" customHeight="1">
      <c r="A124" s="156"/>
      <c r="B124" s="157"/>
      <c r="C124" s="158" t="s">
        <v>112</v>
      </c>
      <c r="D124" s="159" t="s">
        <v>60</v>
      </c>
      <c r="E124" s="159" t="s">
        <v>56</v>
      </c>
      <c r="F124" s="159" t="s">
        <v>57</v>
      </c>
      <c r="G124" s="159" t="s">
        <v>113</v>
      </c>
      <c r="H124" s="159" t="s">
        <v>114</v>
      </c>
      <c r="I124" s="160" t="s">
        <v>115</v>
      </c>
      <c r="J124" s="159" t="s">
        <v>106</v>
      </c>
      <c r="K124" s="161" t="s">
        <v>116</v>
      </c>
      <c r="L124" s="162"/>
      <c r="M124" s="68"/>
      <c r="N124" s="69" t="s">
        <v>39</v>
      </c>
      <c r="O124" s="69" t="s">
        <v>117</v>
      </c>
      <c r="P124" s="69" t="s">
        <v>118</v>
      </c>
      <c r="Q124" s="69" t="s">
        <v>119</v>
      </c>
      <c r="R124" s="69" t="s">
        <v>120</v>
      </c>
      <c r="S124" s="69" t="s">
        <v>121</v>
      </c>
      <c r="T124" s="70" t="s">
        <v>122</v>
      </c>
      <c r="U124" s="156"/>
      <c r="V124" s="156"/>
      <c r="W124" s="156"/>
      <c r="X124" s="156"/>
      <c r="Y124" s="156"/>
      <c r="Z124" s="156"/>
      <c r="AA124" s="156"/>
      <c r="AB124" s="156"/>
      <c r="AC124" s="156"/>
      <c r="AD124" s="156"/>
      <c r="AE124" s="156"/>
    </row>
    <row r="125" spans="1:63" s="27" customFormat="1" ht="22.8" customHeight="1">
      <c r="A125" s="22"/>
      <c r="B125" s="23"/>
      <c r="C125" s="76" t="s">
        <v>123</v>
      </c>
      <c r="D125" s="22"/>
      <c r="E125" s="22"/>
      <c r="F125" s="22"/>
      <c r="G125" s="22"/>
      <c r="H125" s="22"/>
      <c r="I125" s="108"/>
      <c r="J125" s="164">
        <f>BK125</f>
        <v>0</v>
      </c>
      <c r="K125" s="22"/>
      <c r="L125" s="23"/>
      <c r="M125" s="71"/>
      <c r="N125" s="58"/>
      <c r="O125" s="72"/>
      <c r="P125" s="165">
        <f>P126+P249</f>
        <v>0</v>
      </c>
      <c r="Q125" s="72"/>
      <c r="R125" s="165">
        <f>R126+R249</f>
        <v>8.73784409</v>
      </c>
      <c r="S125" s="72"/>
      <c r="T125" s="166">
        <f>T126+T249</f>
        <v>0</v>
      </c>
      <c r="U125" s="22"/>
      <c r="V125" s="22"/>
      <c r="W125" s="22"/>
      <c r="X125" s="22"/>
      <c r="Y125" s="22"/>
      <c r="Z125" s="22"/>
      <c r="AA125" s="22"/>
      <c r="AB125" s="22"/>
      <c r="AC125" s="22"/>
      <c r="AD125" s="22"/>
      <c r="AE125" s="22"/>
      <c r="AT125" s="3" t="s">
        <v>74</v>
      </c>
      <c r="AU125" s="3" t="s">
        <v>108</v>
      </c>
      <c r="BK125" s="167">
        <f>BK126+BK249</f>
        <v>0</v>
      </c>
    </row>
    <row r="126" spans="2:63" s="168" customFormat="1" ht="25.9" customHeight="1">
      <c r="B126" s="169"/>
      <c r="D126" s="170" t="s">
        <v>74</v>
      </c>
      <c r="E126" s="171" t="s">
        <v>124</v>
      </c>
      <c r="F126" s="171" t="s">
        <v>125</v>
      </c>
      <c r="I126" s="172"/>
      <c r="J126" s="173">
        <f>BK126</f>
        <v>0</v>
      </c>
      <c r="L126" s="169"/>
      <c r="M126" s="174"/>
      <c r="N126" s="175"/>
      <c r="O126" s="175"/>
      <c r="P126" s="176">
        <f>P127+P171+P204+P214+P231</f>
        <v>0</v>
      </c>
      <c r="Q126" s="175"/>
      <c r="R126" s="176">
        <f>R127+R171+R204+R214+R231</f>
        <v>8.73784409</v>
      </c>
      <c r="S126" s="175"/>
      <c r="T126" s="177">
        <f>T127+T171+T204+T214+T231</f>
        <v>0</v>
      </c>
      <c r="AR126" s="170" t="s">
        <v>83</v>
      </c>
      <c r="AT126" s="178" t="s">
        <v>74</v>
      </c>
      <c r="AU126" s="178" t="s">
        <v>75</v>
      </c>
      <c r="AY126" s="170" t="s">
        <v>126</v>
      </c>
      <c r="BK126" s="179">
        <f>BK127+BK171+BK204+BK214+BK231</f>
        <v>0</v>
      </c>
    </row>
    <row r="127" spans="1:63" ht="22.8" customHeight="1">
      <c r="A127" s="168"/>
      <c r="B127" s="169"/>
      <c r="C127" s="168"/>
      <c r="D127" s="170" t="s">
        <v>74</v>
      </c>
      <c r="E127" s="180" t="s">
        <v>83</v>
      </c>
      <c r="F127" s="180" t="s">
        <v>127</v>
      </c>
      <c r="G127" s="168"/>
      <c r="H127" s="168"/>
      <c r="I127" s="172"/>
      <c r="J127" s="181">
        <f>BK127</f>
        <v>0</v>
      </c>
      <c r="K127" s="168"/>
      <c r="L127" s="169"/>
      <c r="M127" s="174"/>
      <c r="N127" s="175"/>
      <c r="O127" s="175"/>
      <c r="P127" s="176">
        <f>SUM(P128:P170)</f>
        <v>0</v>
      </c>
      <c r="Q127" s="175"/>
      <c r="R127" s="176">
        <f>SUM(R128:R170)</f>
        <v>8.19</v>
      </c>
      <c r="S127" s="175"/>
      <c r="T127" s="177">
        <f>SUM(T128:T170)</f>
        <v>0</v>
      </c>
      <c r="U127" s="168"/>
      <c r="V127" s="168"/>
      <c r="W127" s="168"/>
      <c r="X127" s="168"/>
      <c r="Y127" s="168"/>
      <c r="Z127" s="168"/>
      <c r="AA127" s="168"/>
      <c r="AB127" s="168"/>
      <c r="AC127" s="168"/>
      <c r="AD127" s="168"/>
      <c r="AE127" s="168"/>
      <c r="AR127" s="170" t="s">
        <v>83</v>
      </c>
      <c r="AT127" s="178" t="s">
        <v>74</v>
      </c>
      <c r="AU127" s="178" t="s">
        <v>83</v>
      </c>
      <c r="AY127" s="170" t="s">
        <v>126</v>
      </c>
      <c r="BK127" s="179">
        <f>SUM(BK128:BK170)</f>
        <v>0</v>
      </c>
    </row>
    <row r="128" spans="1:65" s="27" customFormat="1" ht="36" customHeight="1">
      <c r="A128" s="22"/>
      <c r="B128" s="182"/>
      <c r="C128" s="183" t="s">
        <v>83</v>
      </c>
      <c r="D128" s="183" t="s">
        <v>128</v>
      </c>
      <c r="E128" s="184" t="s">
        <v>425</v>
      </c>
      <c r="F128" s="185" t="s">
        <v>426</v>
      </c>
      <c r="G128" s="186" t="s">
        <v>209</v>
      </c>
      <c r="H128" s="187">
        <v>9</v>
      </c>
      <c r="I128" s="188"/>
      <c r="J128" s="189">
        <f>ROUND(I128*H128,2)</f>
        <v>0</v>
      </c>
      <c r="K128" s="185" t="s">
        <v>132</v>
      </c>
      <c r="L128" s="23"/>
      <c r="M128" s="190"/>
      <c r="N128" s="191" t="s">
        <v>40</v>
      </c>
      <c r="O128" s="60"/>
      <c r="P128" s="192">
        <f>O128*H128</f>
        <v>0</v>
      </c>
      <c r="Q128" s="192">
        <v>0</v>
      </c>
      <c r="R128" s="192">
        <f>Q128*H128</f>
        <v>0</v>
      </c>
      <c r="S128" s="192">
        <v>0</v>
      </c>
      <c r="T128" s="193">
        <f>S128*H128</f>
        <v>0</v>
      </c>
      <c r="U128" s="22"/>
      <c r="V128" s="22"/>
      <c r="W128" s="22"/>
      <c r="X128" s="22"/>
      <c r="Y128" s="22"/>
      <c r="Z128" s="22"/>
      <c r="AA128" s="22"/>
      <c r="AB128" s="22"/>
      <c r="AC128" s="22"/>
      <c r="AD128" s="22"/>
      <c r="AE128" s="22"/>
      <c r="AR128" s="194" t="s">
        <v>133</v>
      </c>
      <c r="AT128" s="194" t="s">
        <v>128</v>
      </c>
      <c r="AU128" s="194" t="s">
        <v>85</v>
      </c>
      <c r="AY128" s="3" t="s">
        <v>126</v>
      </c>
      <c r="BE128" s="195">
        <f>IF(N128="základní",J128,0)</f>
        <v>0</v>
      </c>
      <c r="BF128" s="195">
        <f>IF(N128="snížená",J128,0)</f>
        <v>0</v>
      </c>
      <c r="BG128" s="195">
        <f>IF(N128="zákl. přenesená",J128,0)</f>
        <v>0</v>
      </c>
      <c r="BH128" s="195">
        <f>IF(N128="sníž. přenesená",J128,0)</f>
        <v>0</v>
      </c>
      <c r="BI128" s="195">
        <f>IF(N128="nulová",J128,0)</f>
        <v>0</v>
      </c>
      <c r="BJ128" s="3" t="s">
        <v>83</v>
      </c>
      <c r="BK128" s="195">
        <f>ROUND(I128*H128,2)</f>
        <v>0</v>
      </c>
      <c r="BL128" s="3" t="s">
        <v>133</v>
      </c>
      <c r="BM128" s="194" t="s">
        <v>427</v>
      </c>
    </row>
    <row r="129" spans="2:51" s="218" customFormat="1" ht="12.8">
      <c r="B129" s="219"/>
      <c r="D129" s="198" t="s">
        <v>135</v>
      </c>
      <c r="E129" s="220"/>
      <c r="F129" s="221" t="s">
        <v>428</v>
      </c>
      <c r="H129" s="220"/>
      <c r="I129" s="222"/>
      <c r="L129" s="219"/>
      <c r="M129" s="223"/>
      <c r="N129" s="224"/>
      <c r="O129" s="224"/>
      <c r="P129" s="224"/>
      <c r="Q129" s="224"/>
      <c r="R129" s="224"/>
      <c r="S129" s="224"/>
      <c r="T129" s="225"/>
      <c r="AT129" s="220" t="s">
        <v>135</v>
      </c>
      <c r="AU129" s="220" t="s">
        <v>85</v>
      </c>
      <c r="AV129" s="218" t="s">
        <v>83</v>
      </c>
      <c r="AW129" s="218" t="s">
        <v>31</v>
      </c>
      <c r="AX129" s="218" t="s">
        <v>75</v>
      </c>
      <c r="AY129" s="220" t="s">
        <v>126</v>
      </c>
    </row>
    <row r="130" spans="2:51" s="196" customFormat="1" ht="12.8">
      <c r="B130" s="197"/>
      <c r="D130" s="198" t="s">
        <v>135</v>
      </c>
      <c r="E130" s="199"/>
      <c r="F130" s="200" t="s">
        <v>429</v>
      </c>
      <c r="H130" s="201">
        <v>9</v>
      </c>
      <c r="I130" s="202"/>
      <c r="L130" s="197"/>
      <c r="M130" s="203"/>
      <c r="N130" s="204"/>
      <c r="O130" s="204"/>
      <c r="P130" s="204"/>
      <c r="Q130" s="204"/>
      <c r="R130" s="204"/>
      <c r="S130" s="204"/>
      <c r="T130" s="205"/>
      <c r="AT130" s="199" t="s">
        <v>135</v>
      </c>
      <c r="AU130" s="199" t="s">
        <v>85</v>
      </c>
      <c r="AV130" s="196" t="s">
        <v>85</v>
      </c>
      <c r="AW130" s="196" t="s">
        <v>31</v>
      </c>
      <c r="AX130" s="196" t="s">
        <v>83</v>
      </c>
      <c r="AY130" s="199" t="s">
        <v>126</v>
      </c>
    </row>
    <row r="131" spans="1:65" s="27" customFormat="1" ht="36" customHeight="1">
      <c r="A131" s="22"/>
      <c r="B131" s="182"/>
      <c r="C131" s="183" t="s">
        <v>85</v>
      </c>
      <c r="D131" s="183" t="s">
        <v>128</v>
      </c>
      <c r="E131" s="184" t="s">
        <v>430</v>
      </c>
      <c r="F131" s="185" t="s">
        <v>431</v>
      </c>
      <c r="G131" s="186" t="s">
        <v>209</v>
      </c>
      <c r="H131" s="187">
        <v>17.95</v>
      </c>
      <c r="I131" s="188"/>
      <c r="J131" s="189">
        <f>ROUND(I131*H131,2)</f>
        <v>0</v>
      </c>
      <c r="K131" s="185" t="s">
        <v>132</v>
      </c>
      <c r="L131" s="23"/>
      <c r="M131" s="190"/>
      <c r="N131" s="191" t="s">
        <v>40</v>
      </c>
      <c r="O131" s="60"/>
      <c r="P131" s="192">
        <f>O131*H131</f>
        <v>0</v>
      </c>
      <c r="Q131" s="192">
        <v>0</v>
      </c>
      <c r="R131" s="192">
        <f>Q131*H131</f>
        <v>0</v>
      </c>
      <c r="S131" s="192">
        <v>0</v>
      </c>
      <c r="T131" s="193">
        <f>S131*H131</f>
        <v>0</v>
      </c>
      <c r="U131" s="22"/>
      <c r="V131" s="22"/>
      <c r="W131" s="22"/>
      <c r="X131" s="22"/>
      <c r="Y131" s="22"/>
      <c r="Z131" s="22"/>
      <c r="AA131" s="22"/>
      <c r="AB131" s="22"/>
      <c r="AC131" s="22"/>
      <c r="AD131" s="22"/>
      <c r="AE131" s="22"/>
      <c r="AR131" s="194" t="s">
        <v>133</v>
      </c>
      <c r="AT131" s="194" t="s">
        <v>128</v>
      </c>
      <c r="AU131" s="194" t="s">
        <v>85</v>
      </c>
      <c r="AY131" s="3" t="s">
        <v>126</v>
      </c>
      <c r="BE131" s="195">
        <f>IF(N131="základní",J131,0)</f>
        <v>0</v>
      </c>
      <c r="BF131" s="195">
        <f>IF(N131="snížená",J131,0)</f>
        <v>0</v>
      </c>
      <c r="BG131" s="195">
        <f>IF(N131="zákl. přenesená",J131,0)</f>
        <v>0</v>
      </c>
      <c r="BH131" s="195">
        <f>IF(N131="sníž. přenesená",J131,0)</f>
        <v>0</v>
      </c>
      <c r="BI131" s="195">
        <f>IF(N131="nulová",J131,0)</f>
        <v>0</v>
      </c>
      <c r="BJ131" s="3" t="s">
        <v>83</v>
      </c>
      <c r="BK131" s="195">
        <f>ROUND(I131*H131,2)</f>
        <v>0</v>
      </c>
      <c r="BL131" s="3" t="s">
        <v>133</v>
      </c>
      <c r="BM131" s="194" t="s">
        <v>432</v>
      </c>
    </row>
    <row r="132" spans="2:51" s="218" customFormat="1" ht="12.8">
      <c r="B132" s="219"/>
      <c r="D132" s="198" t="s">
        <v>135</v>
      </c>
      <c r="E132" s="220"/>
      <c r="F132" s="221" t="s">
        <v>433</v>
      </c>
      <c r="H132" s="220"/>
      <c r="I132" s="222"/>
      <c r="L132" s="219"/>
      <c r="M132" s="223"/>
      <c r="N132" s="224"/>
      <c r="O132" s="224"/>
      <c r="P132" s="224"/>
      <c r="Q132" s="224"/>
      <c r="R132" s="224"/>
      <c r="S132" s="224"/>
      <c r="T132" s="225"/>
      <c r="AT132" s="220" t="s">
        <v>135</v>
      </c>
      <c r="AU132" s="220" t="s">
        <v>85</v>
      </c>
      <c r="AV132" s="218" t="s">
        <v>83</v>
      </c>
      <c r="AW132" s="218" t="s">
        <v>31</v>
      </c>
      <c r="AX132" s="218" t="s">
        <v>75</v>
      </c>
      <c r="AY132" s="220" t="s">
        <v>126</v>
      </c>
    </row>
    <row r="133" spans="2:51" s="196" customFormat="1" ht="12.8">
      <c r="B133" s="197"/>
      <c r="D133" s="198" t="s">
        <v>135</v>
      </c>
      <c r="E133" s="199"/>
      <c r="F133" s="200" t="s">
        <v>434</v>
      </c>
      <c r="H133" s="201">
        <v>8.98</v>
      </c>
      <c r="I133" s="202"/>
      <c r="L133" s="197"/>
      <c r="M133" s="203"/>
      <c r="N133" s="204"/>
      <c r="O133" s="204"/>
      <c r="P133" s="204"/>
      <c r="Q133" s="204"/>
      <c r="R133" s="204"/>
      <c r="S133" s="204"/>
      <c r="T133" s="205"/>
      <c r="AT133" s="199" t="s">
        <v>135</v>
      </c>
      <c r="AU133" s="199" t="s">
        <v>85</v>
      </c>
      <c r="AV133" s="196" t="s">
        <v>85</v>
      </c>
      <c r="AW133" s="196" t="s">
        <v>31</v>
      </c>
      <c r="AX133" s="196" t="s">
        <v>75</v>
      </c>
      <c r="AY133" s="199" t="s">
        <v>126</v>
      </c>
    </row>
    <row r="134" spans="2:51" s="196" customFormat="1" ht="12.8">
      <c r="B134" s="197"/>
      <c r="D134" s="198" t="s">
        <v>135</v>
      </c>
      <c r="E134" s="199"/>
      <c r="F134" s="200" t="s">
        <v>435</v>
      </c>
      <c r="H134" s="201">
        <v>1.52</v>
      </c>
      <c r="I134" s="202"/>
      <c r="L134" s="197"/>
      <c r="M134" s="203"/>
      <c r="N134" s="204"/>
      <c r="O134" s="204"/>
      <c r="P134" s="204"/>
      <c r="Q134" s="204"/>
      <c r="R134" s="204"/>
      <c r="S134" s="204"/>
      <c r="T134" s="205"/>
      <c r="AT134" s="199" t="s">
        <v>135</v>
      </c>
      <c r="AU134" s="199" t="s">
        <v>85</v>
      </c>
      <c r="AV134" s="196" t="s">
        <v>85</v>
      </c>
      <c r="AW134" s="196" t="s">
        <v>31</v>
      </c>
      <c r="AX134" s="196" t="s">
        <v>75</v>
      </c>
      <c r="AY134" s="199" t="s">
        <v>126</v>
      </c>
    </row>
    <row r="135" spans="2:51" s="196" customFormat="1" ht="12.8">
      <c r="B135" s="197"/>
      <c r="D135" s="198" t="s">
        <v>135</v>
      </c>
      <c r="E135" s="199"/>
      <c r="F135" s="200" t="s">
        <v>436</v>
      </c>
      <c r="H135" s="201">
        <v>4.59</v>
      </c>
      <c r="I135" s="202"/>
      <c r="L135" s="197"/>
      <c r="M135" s="203"/>
      <c r="N135" s="204"/>
      <c r="O135" s="204"/>
      <c r="P135" s="204"/>
      <c r="Q135" s="204"/>
      <c r="R135" s="204"/>
      <c r="S135" s="204"/>
      <c r="T135" s="205"/>
      <c r="AT135" s="199" t="s">
        <v>135</v>
      </c>
      <c r="AU135" s="199" t="s">
        <v>85</v>
      </c>
      <c r="AV135" s="196" t="s">
        <v>85</v>
      </c>
      <c r="AW135" s="196" t="s">
        <v>31</v>
      </c>
      <c r="AX135" s="196" t="s">
        <v>75</v>
      </c>
      <c r="AY135" s="199" t="s">
        <v>126</v>
      </c>
    </row>
    <row r="136" spans="2:51" s="196" customFormat="1" ht="12.8">
      <c r="B136" s="197"/>
      <c r="D136" s="198" t="s">
        <v>135</v>
      </c>
      <c r="E136" s="199"/>
      <c r="F136" s="200" t="s">
        <v>437</v>
      </c>
      <c r="H136" s="201">
        <v>1.04</v>
      </c>
      <c r="I136" s="202"/>
      <c r="L136" s="197"/>
      <c r="M136" s="203"/>
      <c r="N136" s="204"/>
      <c r="O136" s="204"/>
      <c r="P136" s="204"/>
      <c r="Q136" s="204"/>
      <c r="R136" s="204"/>
      <c r="S136" s="204"/>
      <c r="T136" s="205"/>
      <c r="AT136" s="199" t="s">
        <v>135</v>
      </c>
      <c r="AU136" s="199" t="s">
        <v>85</v>
      </c>
      <c r="AV136" s="196" t="s">
        <v>85</v>
      </c>
      <c r="AW136" s="196" t="s">
        <v>31</v>
      </c>
      <c r="AX136" s="196" t="s">
        <v>75</v>
      </c>
      <c r="AY136" s="199" t="s">
        <v>126</v>
      </c>
    </row>
    <row r="137" spans="2:51" s="196" customFormat="1" ht="12.8">
      <c r="B137" s="197"/>
      <c r="D137" s="198" t="s">
        <v>135</v>
      </c>
      <c r="E137" s="199"/>
      <c r="F137" s="200" t="s">
        <v>438</v>
      </c>
      <c r="H137" s="201">
        <v>1.82</v>
      </c>
      <c r="I137" s="202"/>
      <c r="L137" s="197"/>
      <c r="M137" s="203"/>
      <c r="N137" s="204"/>
      <c r="O137" s="204"/>
      <c r="P137" s="204"/>
      <c r="Q137" s="204"/>
      <c r="R137" s="204"/>
      <c r="S137" s="204"/>
      <c r="T137" s="205"/>
      <c r="AT137" s="199" t="s">
        <v>135</v>
      </c>
      <c r="AU137" s="199" t="s">
        <v>85</v>
      </c>
      <c r="AV137" s="196" t="s">
        <v>85</v>
      </c>
      <c r="AW137" s="196" t="s">
        <v>31</v>
      </c>
      <c r="AX137" s="196" t="s">
        <v>75</v>
      </c>
      <c r="AY137" s="199" t="s">
        <v>126</v>
      </c>
    </row>
    <row r="138" spans="2:51" s="206" customFormat="1" ht="12.8">
      <c r="B138" s="207"/>
      <c r="D138" s="198" t="s">
        <v>135</v>
      </c>
      <c r="E138" s="208"/>
      <c r="F138" s="209" t="s">
        <v>139</v>
      </c>
      <c r="H138" s="210">
        <v>17.95</v>
      </c>
      <c r="I138" s="211"/>
      <c r="L138" s="207"/>
      <c r="M138" s="212"/>
      <c r="N138" s="213"/>
      <c r="O138" s="213"/>
      <c r="P138" s="213"/>
      <c r="Q138" s="213"/>
      <c r="R138" s="213"/>
      <c r="S138" s="213"/>
      <c r="T138" s="214"/>
      <c r="AT138" s="208" t="s">
        <v>135</v>
      </c>
      <c r="AU138" s="208" t="s">
        <v>85</v>
      </c>
      <c r="AV138" s="206" t="s">
        <v>133</v>
      </c>
      <c r="AW138" s="206" t="s">
        <v>31</v>
      </c>
      <c r="AX138" s="206" t="s">
        <v>83</v>
      </c>
      <c r="AY138" s="208" t="s">
        <v>126</v>
      </c>
    </row>
    <row r="139" spans="1:65" s="27" customFormat="1" ht="48" customHeight="1">
      <c r="A139" s="22"/>
      <c r="B139" s="182"/>
      <c r="C139" s="183" t="s">
        <v>147</v>
      </c>
      <c r="D139" s="183" t="s">
        <v>128</v>
      </c>
      <c r="E139" s="184" t="s">
        <v>315</v>
      </c>
      <c r="F139" s="185" t="s">
        <v>316</v>
      </c>
      <c r="G139" s="186" t="s">
        <v>209</v>
      </c>
      <c r="H139" s="187">
        <v>12.97</v>
      </c>
      <c r="I139" s="188"/>
      <c r="J139" s="189">
        <f>ROUND(I139*H139,2)</f>
        <v>0</v>
      </c>
      <c r="K139" s="185" t="s">
        <v>132</v>
      </c>
      <c r="L139" s="23"/>
      <c r="M139" s="190"/>
      <c r="N139" s="191" t="s">
        <v>40</v>
      </c>
      <c r="O139" s="60"/>
      <c r="P139" s="192">
        <f>O139*H139</f>
        <v>0</v>
      </c>
      <c r="Q139" s="192">
        <v>0</v>
      </c>
      <c r="R139" s="192">
        <f>Q139*H139</f>
        <v>0</v>
      </c>
      <c r="S139" s="192">
        <v>0</v>
      </c>
      <c r="T139" s="193">
        <f>S139*H139</f>
        <v>0</v>
      </c>
      <c r="U139" s="22"/>
      <c r="V139" s="22"/>
      <c r="W139" s="22"/>
      <c r="X139" s="22"/>
      <c r="Y139" s="22"/>
      <c r="Z139" s="22"/>
      <c r="AA139" s="22"/>
      <c r="AB139" s="22"/>
      <c r="AC139" s="22"/>
      <c r="AD139" s="22"/>
      <c r="AE139" s="22"/>
      <c r="AR139" s="194" t="s">
        <v>133</v>
      </c>
      <c r="AT139" s="194" t="s">
        <v>128</v>
      </c>
      <c r="AU139" s="194" t="s">
        <v>85</v>
      </c>
      <c r="AY139" s="3" t="s">
        <v>126</v>
      </c>
      <c r="BE139" s="195">
        <f>IF(N139="základní",J139,0)</f>
        <v>0</v>
      </c>
      <c r="BF139" s="195">
        <f>IF(N139="snížená",J139,0)</f>
        <v>0</v>
      </c>
      <c r="BG139" s="195">
        <f>IF(N139="zákl. přenesená",J139,0)</f>
        <v>0</v>
      </c>
      <c r="BH139" s="195">
        <f>IF(N139="sníž. přenesená",J139,0)</f>
        <v>0</v>
      </c>
      <c r="BI139" s="195">
        <f>IF(N139="nulová",J139,0)</f>
        <v>0</v>
      </c>
      <c r="BJ139" s="3" t="s">
        <v>83</v>
      </c>
      <c r="BK139" s="195">
        <f>ROUND(I139*H139,2)</f>
        <v>0</v>
      </c>
      <c r="BL139" s="3" t="s">
        <v>133</v>
      </c>
      <c r="BM139" s="194" t="s">
        <v>439</v>
      </c>
    </row>
    <row r="140" spans="2:51" s="218" customFormat="1" ht="12.8">
      <c r="B140" s="219"/>
      <c r="D140" s="198" t="s">
        <v>135</v>
      </c>
      <c r="E140" s="220"/>
      <c r="F140" s="221" t="s">
        <v>440</v>
      </c>
      <c r="H140" s="220"/>
      <c r="I140" s="222"/>
      <c r="L140" s="219"/>
      <c r="M140" s="223"/>
      <c r="N140" s="224"/>
      <c r="O140" s="224"/>
      <c r="P140" s="224"/>
      <c r="Q140" s="224"/>
      <c r="R140" s="224"/>
      <c r="S140" s="224"/>
      <c r="T140" s="225"/>
      <c r="AT140" s="220" t="s">
        <v>135</v>
      </c>
      <c r="AU140" s="220" t="s">
        <v>85</v>
      </c>
      <c r="AV140" s="218" t="s">
        <v>83</v>
      </c>
      <c r="AW140" s="218" t="s">
        <v>31</v>
      </c>
      <c r="AX140" s="218" t="s">
        <v>75</v>
      </c>
      <c r="AY140" s="220" t="s">
        <v>126</v>
      </c>
    </row>
    <row r="141" spans="2:51" s="218" customFormat="1" ht="12.8">
      <c r="B141" s="219"/>
      <c r="D141" s="198" t="s">
        <v>135</v>
      </c>
      <c r="E141" s="220"/>
      <c r="F141" s="221" t="s">
        <v>441</v>
      </c>
      <c r="H141" s="220"/>
      <c r="I141" s="222"/>
      <c r="L141" s="219"/>
      <c r="M141" s="223"/>
      <c r="N141" s="224"/>
      <c r="O141" s="224"/>
      <c r="P141" s="224"/>
      <c r="Q141" s="224"/>
      <c r="R141" s="224"/>
      <c r="S141" s="224"/>
      <c r="T141" s="225"/>
      <c r="AT141" s="220" t="s">
        <v>135</v>
      </c>
      <c r="AU141" s="220" t="s">
        <v>85</v>
      </c>
      <c r="AV141" s="218" t="s">
        <v>83</v>
      </c>
      <c r="AW141" s="218" t="s">
        <v>31</v>
      </c>
      <c r="AX141" s="218" t="s">
        <v>75</v>
      </c>
      <c r="AY141" s="220" t="s">
        <v>126</v>
      </c>
    </row>
    <row r="142" spans="2:51" s="196" customFormat="1" ht="12.8">
      <c r="B142" s="197"/>
      <c r="D142" s="198" t="s">
        <v>135</v>
      </c>
      <c r="E142" s="199"/>
      <c r="F142" s="200" t="s">
        <v>436</v>
      </c>
      <c r="H142" s="201">
        <v>4.59</v>
      </c>
      <c r="I142" s="202"/>
      <c r="L142" s="197"/>
      <c r="M142" s="203"/>
      <c r="N142" s="204"/>
      <c r="O142" s="204"/>
      <c r="P142" s="204"/>
      <c r="Q142" s="204"/>
      <c r="R142" s="204"/>
      <c r="S142" s="204"/>
      <c r="T142" s="205"/>
      <c r="AT142" s="199" t="s">
        <v>135</v>
      </c>
      <c r="AU142" s="199" t="s">
        <v>85</v>
      </c>
      <c r="AV142" s="196" t="s">
        <v>85</v>
      </c>
      <c r="AW142" s="196" t="s">
        <v>31</v>
      </c>
      <c r="AX142" s="196" t="s">
        <v>75</v>
      </c>
      <c r="AY142" s="199" t="s">
        <v>126</v>
      </c>
    </row>
    <row r="143" spans="2:51" s="196" customFormat="1" ht="12.8">
      <c r="B143" s="197"/>
      <c r="D143" s="198" t="s">
        <v>135</v>
      </c>
      <c r="E143" s="199"/>
      <c r="F143" s="200" t="s">
        <v>437</v>
      </c>
      <c r="H143" s="201">
        <v>1.04</v>
      </c>
      <c r="I143" s="202"/>
      <c r="L143" s="197"/>
      <c r="M143" s="203"/>
      <c r="N143" s="204"/>
      <c r="O143" s="204"/>
      <c r="P143" s="204"/>
      <c r="Q143" s="204"/>
      <c r="R143" s="204"/>
      <c r="S143" s="204"/>
      <c r="T143" s="205"/>
      <c r="AT143" s="199" t="s">
        <v>135</v>
      </c>
      <c r="AU143" s="199" t="s">
        <v>85</v>
      </c>
      <c r="AV143" s="196" t="s">
        <v>85</v>
      </c>
      <c r="AW143" s="196" t="s">
        <v>31</v>
      </c>
      <c r="AX143" s="196" t="s">
        <v>75</v>
      </c>
      <c r="AY143" s="199" t="s">
        <v>126</v>
      </c>
    </row>
    <row r="144" spans="2:51" s="196" customFormat="1" ht="12.8">
      <c r="B144" s="197"/>
      <c r="D144" s="198" t="s">
        <v>135</v>
      </c>
      <c r="E144" s="199"/>
      <c r="F144" s="200" t="s">
        <v>438</v>
      </c>
      <c r="H144" s="201">
        <v>1.82</v>
      </c>
      <c r="I144" s="202"/>
      <c r="L144" s="197"/>
      <c r="M144" s="203"/>
      <c r="N144" s="204"/>
      <c r="O144" s="204"/>
      <c r="P144" s="204"/>
      <c r="Q144" s="204"/>
      <c r="R144" s="204"/>
      <c r="S144" s="204"/>
      <c r="T144" s="205"/>
      <c r="AT144" s="199" t="s">
        <v>135</v>
      </c>
      <c r="AU144" s="199" t="s">
        <v>85</v>
      </c>
      <c r="AV144" s="196" t="s">
        <v>85</v>
      </c>
      <c r="AW144" s="196" t="s">
        <v>31</v>
      </c>
      <c r="AX144" s="196" t="s">
        <v>75</v>
      </c>
      <c r="AY144" s="199" t="s">
        <v>126</v>
      </c>
    </row>
    <row r="145" spans="2:51" s="196" customFormat="1" ht="12.8">
      <c r="B145" s="197"/>
      <c r="D145" s="198" t="s">
        <v>135</v>
      </c>
      <c r="E145" s="199"/>
      <c r="F145" s="200" t="s">
        <v>442</v>
      </c>
      <c r="H145" s="201">
        <v>3.63</v>
      </c>
      <c r="I145" s="202"/>
      <c r="L145" s="197"/>
      <c r="M145" s="203"/>
      <c r="N145" s="204"/>
      <c r="O145" s="204"/>
      <c r="P145" s="204"/>
      <c r="Q145" s="204"/>
      <c r="R145" s="204"/>
      <c r="S145" s="204"/>
      <c r="T145" s="205"/>
      <c r="AT145" s="199" t="s">
        <v>135</v>
      </c>
      <c r="AU145" s="199" t="s">
        <v>85</v>
      </c>
      <c r="AV145" s="196" t="s">
        <v>85</v>
      </c>
      <c r="AW145" s="196" t="s">
        <v>31</v>
      </c>
      <c r="AX145" s="196" t="s">
        <v>75</v>
      </c>
      <c r="AY145" s="199" t="s">
        <v>126</v>
      </c>
    </row>
    <row r="146" spans="2:51" s="196" customFormat="1" ht="12.8">
      <c r="B146" s="197"/>
      <c r="D146" s="198" t="s">
        <v>135</v>
      </c>
      <c r="E146" s="199"/>
      <c r="F146" s="200" t="s">
        <v>443</v>
      </c>
      <c r="H146" s="201">
        <v>0.95</v>
      </c>
      <c r="I146" s="202"/>
      <c r="L146" s="197"/>
      <c r="M146" s="203"/>
      <c r="N146" s="204"/>
      <c r="O146" s="204"/>
      <c r="P146" s="204"/>
      <c r="Q146" s="204"/>
      <c r="R146" s="204"/>
      <c r="S146" s="204"/>
      <c r="T146" s="205"/>
      <c r="AT146" s="199" t="s">
        <v>135</v>
      </c>
      <c r="AU146" s="199" t="s">
        <v>85</v>
      </c>
      <c r="AV146" s="196" t="s">
        <v>85</v>
      </c>
      <c r="AW146" s="196" t="s">
        <v>31</v>
      </c>
      <c r="AX146" s="196" t="s">
        <v>75</v>
      </c>
      <c r="AY146" s="199" t="s">
        <v>126</v>
      </c>
    </row>
    <row r="147" spans="2:51" s="196" customFormat="1" ht="12.8">
      <c r="B147" s="197"/>
      <c r="D147" s="198" t="s">
        <v>135</v>
      </c>
      <c r="E147" s="199"/>
      <c r="F147" s="200" t="s">
        <v>444</v>
      </c>
      <c r="H147" s="201">
        <v>0.94</v>
      </c>
      <c r="I147" s="202"/>
      <c r="L147" s="197"/>
      <c r="M147" s="203"/>
      <c r="N147" s="204"/>
      <c r="O147" s="204"/>
      <c r="P147" s="204"/>
      <c r="Q147" s="204"/>
      <c r="R147" s="204"/>
      <c r="S147" s="204"/>
      <c r="T147" s="205"/>
      <c r="AT147" s="199" t="s">
        <v>135</v>
      </c>
      <c r="AU147" s="199" t="s">
        <v>85</v>
      </c>
      <c r="AV147" s="196" t="s">
        <v>85</v>
      </c>
      <c r="AW147" s="196" t="s">
        <v>31</v>
      </c>
      <c r="AX147" s="196" t="s">
        <v>75</v>
      </c>
      <c r="AY147" s="199" t="s">
        <v>126</v>
      </c>
    </row>
    <row r="148" spans="2:51" s="206" customFormat="1" ht="12.8">
      <c r="B148" s="207"/>
      <c r="D148" s="198" t="s">
        <v>135</v>
      </c>
      <c r="E148" s="208"/>
      <c r="F148" s="209" t="s">
        <v>139</v>
      </c>
      <c r="H148" s="210">
        <v>12.97</v>
      </c>
      <c r="I148" s="211"/>
      <c r="L148" s="207"/>
      <c r="M148" s="212"/>
      <c r="N148" s="213"/>
      <c r="O148" s="213"/>
      <c r="P148" s="213"/>
      <c r="Q148" s="213"/>
      <c r="R148" s="213"/>
      <c r="S148" s="213"/>
      <c r="T148" s="214"/>
      <c r="AT148" s="208" t="s">
        <v>135</v>
      </c>
      <c r="AU148" s="208" t="s">
        <v>85</v>
      </c>
      <c r="AV148" s="206" t="s">
        <v>133</v>
      </c>
      <c r="AW148" s="206" t="s">
        <v>31</v>
      </c>
      <c r="AX148" s="206" t="s">
        <v>83</v>
      </c>
      <c r="AY148" s="208" t="s">
        <v>126</v>
      </c>
    </row>
    <row r="149" spans="1:65" s="27" customFormat="1" ht="36" customHeight="1">
      <c r="A149" s="22"/>
      <c r="B149" s="182"/>
      <c r="C149" s="183" t="s">
        <v>133</v>
      </c>
      <c r="D149" s="183" t="s">
        <v>128</v>
      </c>
      <c r="E149" s="184" t="s">
        <v>445</v>
      </c>
      <c r="F149" s="185" t="s">
        <v>446</v>
      </c>
      <c r="G149" s="186" t="s">
        <v>209</v>
      </c>
      <c r="H149" s="187">
        <v>5.52</v>
      </c>
      <c r="I149" s="188"/>
      <c r="J149" s="189">
        <f>ROUND(I149*H149,2)</f>
        <v>0</v>
      </c>
      <c r="K149" s="185" t="s">
        <v>132</v>
      </c>
      <c r="L149" s="23"/>
      <c r="M149" s="190"/>
      <c r="N149" s="191" t="s">
        <v>40</v>
      </c>
      <c r="O149" s="60"/>
      <c r="P149" s="192">
        <f>O149*H149</f>
        <v>0</v>
      </c>
      <c r="Q149" s="192">
        <v>0</v>
      </c>
      <c r="R149" s="192">
        <f>Q149*H149</f>
        <v>0</v>
      </c>
      <c r="S149" s="192">
        <v>0</v>
      </c>
      <c r="T149" s="193">
        <f>S149*H149</f>
        <v>0</v>
      </c>
      <c r="U149" s="22"/>
      <c r="V149" s="22"/>
      <c r="W149" s="22"/>
      <c r="X149" s="22"/>
      <c r="Y149" s="22"/>
      <c r="Z149" s="22"/>
      <c r="AA149" s="22"/>
      <c r="AB149" s="22"/>
      <c r="AC149" s="22"/>
      <c r="AD149" s="22"/>
      <c r="AE149" s="22"/>
      <c r="AR149" s="194" t="s">
        <v>133</v>
      </c>
      <c r="AT149" s="194" t="s">
        <v>128</v>
      </c>
      <c r="AU149" s="194" t="s">
        <v>85</v>
      </c>
      <c r="AY149" s="3" t="s">
        <v>126</v>
      </c>
      <c r="BE149" s="195">
        <f>IF(N149="základní",J149,0)</f>
        <v>0</v>
      </c>
      <c r="BF149" s="195">
        <f>IF(N149="snížená",J149,0)</f>
        <v>0</v>
      </c>
      <c r="BG149" s="195">
        <f>IF(N149="zákl. přenesená",J149,0)</f>
        <v>0</v>
      </c>
      <c r="BH149" s="195">
        <f>IF(N149="sníž. přenesená",J149,0)</f>
        <v>0</v>
      </c>
      <c r="BI149" s="195">
        <f>IF(N149="nulová",J149,0)</f>
        <v>0</v>
      </c>
      <c r="BJ149" s="3" t="s">
        <v>83</v>
      </c>
      <c r="BK149" s="195">
        <f>ROUND(I149*H149,2)</f>
        <v>0</v>
      </c>
      <c r="BL149" s="3" t="s">
        <v>133</v>
      </c>
      <c r="BM149" s="194" t="s">
        <v>447</v>
      </c>
    </row>
    <row r="150" spans="2:51" s="218" customFormat="1" ht="12.8">
      <c r="B150" s="219"/>
      <c r="D150" s="198" t="s">
        <v>135</v>
      </c>
      <c r="E150" s="220"/>
      <c r="F150" s="221" t="s">
        <v>448</v>
      </c>
      <c r="H150" s="220"/>
      <c r="I150" s="222"/>
      <c r="L150" s="219"/>
      <c r="M150" s="223"/>
      <c r="N150" s="224"/>
      <c r="O150" s="224"/>
      <c r="P150" s="224"/>
      <c r="Q150" s="224"/>
      <c r="R150" s="224"/>
      <c r="S150" s="224"/>
      <c r="T150" s="225"/>
      <c r="AT150" s="220" t="s">
        <v>135</v>
      </c>
      <c r="AU150" s="220" t="s">
        <v>85</v>
      </c>
      <c r="AV150" s="218" t="s">
        <v>83</v>
      </c>
      <c r="AW150" s="218" t="s">
        <v>31</v>
      </c>
      <c r="AX150" s="218" t="s">
        <v>75</v>
      </c>
      <c r="AY150" s="220" t="s">
        <v>126</v>
      </c>
    </row>
    <row r="151" spans="2:51" s="196" customFormat="1" ht="12.8">
      <c r="B151" s="197"/>
      <c r="D151" s="198" t="s">
        <v>135</v>
      </c>
      <c r="E151" s="199"/>
      <c r="F151" s="200" t="s">
        <v>442</v>
      </c>
      <c r="H151" s="201">
        <v>3.63</v>
      </c>
      <c r="I151" s="202"/>
      <c r="L151" s="197"/>
      <c r="M151" s="203"/>
      <c r="N151" s="204"/>
      <c r="O151" s="204"/>
      <c r="P151" s="204"/>
      <c r="Q151" s="204"/>
      <c r="R151" s="204"/>
      <c r="S151" s="204"/>
      <c r="T151" s="205"/>
      <c r="AT151" s="199" t="s">
        <v>135</v>
      </c>
      <c r="AU151" s="199" t="s">
        <v>85</v>
      </c>
      <c r="AV151" s="196" t="s">
        <v>85</v>
      </c>
      <c r="AW151" s="196" t="s">
        <v>31</v>
      </c>
      <c r="AX151" s="196" t="s">
        <v>75</v>
      </c>
      <c r="AY151" s="199" t="s">
        <v>126</v>
      </c>
    </row>
    <row r="152" spans="2:51" s="196" customFormat="1" ht="12.8">
      <c r="B152" s="197"/>
      <c r="D152" s="198" t="s">
        <v>135</v>
      </c>
      <c r="E152" s="199"/>
      <c r="F152" s="200" t="s">
        <v>443</v>
      </c>
      <c r="H152" s="201">
        <v>0.95</v>
      </c>
      <c r="I152" s="202"/>
      <c r="L152" s="197"/>
      <c r="M152" s="203"/>
      <c r="N152" s="204"/>
      <c r="O152" s="204"/>
      <c r="P152" s="204"/>
      <c r="Q152" s="204"/>
      <c r="R152" s="204"/>
      <c r="S152" s="204"/>
      <c r="T152" s="205"/>
      <c r="AT152" s="199" t="s">
        <v>135</v>
      </c>
      <c r="AU152" s="199" t="s">
        <v>85</v>
      </c>
      <c r="AV152" s="196" t="s">
        <v>85</v>
      </c>
      <c r="AW152" s="196" t="s">
        <v>31</v>
      </c>
      <c r="AX152" s="196" t="s">
        <v>75</v>
      </c>
      <c r="AY152" s="199" t="s">
        <v>126</v>
      </c>
    </row>
    <row r="153" spans="2:51" s="196" customFormat="1" ht="12.8">
      <c r="B153" s="197"/>
      <c r="D153" s="198" t="s">
        <v>135</v>
      </c>
      <c r="E153" s="199"/>
      <c r="F153" s="200" t="s">
        <v>444</v>
      </c>
      <c r="H153" s="201">
        <v>0.94</v>
      </c>
      <c r="I153" s="202"/>
      <c r="L153" s="197"/>
      <c r="M153" s="203"/>
      <c r="N153" s="204"/>
      <c r="O153" s="204"/>
      <c r="P153" s="204"/>
      <c r="Q153" s="204"/>
      <c r="R153" s="204"/>
      <c r="S153" s="204"/>
      <c r="T153" s="205"/>
      <c r="AT153" s="199" t="s">
        <v>135</v>
      </c>
      <c r="AU153" s="199" t="s">
        <v>85</v>
      </c>
      <c r="AV153" s="196" t="s">
        <v>85</v>
      </c>
      <c r="AW153" s="196" t="s">
        <v>31</v>
      </c>
      <c r="AX153" s="196" t="s">
        <v>75</v>
      </c>
      <c r="AY153" s="199" t="s">
        <v>126</v>
      </c>
    </row>
    <row r="154" spans="2:51" s="206" customFormat="1" ht="12.8">
      <c r="B154" s="207"/>
      <c r="D154" s="198" t="s">
        <v>135</v>
      </c>
      <c r="E154" s="208"/>
      <c r="F154" s="209" t="s">
        <v>139</v>
      </c>
      <c r="H154" s="210">
        <v>5.52</v>
      </c>
      <c r="I154" s="211"/>
      <c r="L154" s="207"/>
      <c r="M154" s="212"/>
      <c r="N154" s="213"/>
      <c r="O154" s="213"/>
      <c r="P154" s="213"/>
      <c r="Q154" s="213"/>
      <c r="R154" s="213"/>
      <c r="S154" s="213"/>
      <c r="T154" s="214"/>
      <c r="AT154" s="208" t="s">
        <v>135</v>
      </c>
      <c r="AU154" s="208" t="s">
        <v>85</v>
      </c>
      <c r="AV154" s="206" t="s">
        <v>133</v>
      </c>
      <c r="AW154" s="206" t="s">
        <v>31</v>
      </c>
      <c r="AX154" s="206" t="s">
        <v>83</v>
      </c>
      <c r="AY154" s="208" t="s">
        <v>126</v>
      </c>
    </row>
    <row r="155" spans="1:65" s="27" customFormat="1" ht="60" customHeight="1">
      <c r="A155" s="22"/>
      <c r="B155" s="182"/>
      <c r="C155" s="183" t="s">
        <v>157</v>
      </c>
      <c r="D155" s="183" t="s">
        <v>128</v>
      </c>
      <c r="E155" s="184" t="s">
        <v>449</v>
      </c>
      <c r="F155" s="185" t="s">
        <v>450</v>
      </c>
      <c r="G155" s="186" t="s">
        <v>209</v>
      </c>
      <c r="H155" s="187">
        <v>2.78</v>
      </c>
      <c r="I155" s="188"/>
      <c r="J155" s="189">
        <f>ROUND(I155*H155,2)</f>
        <v>0</v>
      </c>
      <c r="K155" s="185" t="s">
        <v>132</v>
      </c>
      <c r="L155" s="23"/>
      <c r="M155" s="190"/>
      <c r="N155" s="191" t="s">
        <v>40</v>
      </c>
      <c r="O155" s="60"/>
      <c r="P155" s="192">
        <f>O155*H155</f>
        <v>0</v>
      </c>
      <c r="Q155" s="192">
        <v>0</v>
      </c>
      <c r="R155" s="192">
        <f>Q155*H155</f>
        <v>0</v>
      </c>
      <c r="S155" s="192">
        <v>0</v>
      </c>
      <c r="T155" s="193">
        <f>S155*H155</f>
        <v>0</v>
      </c>
      <c r="U155" s="22"/>
      <c r="V155" s="22"/>
      <c r="W155" s="22"/>
      <c r="X155" s="22"/>
      <c r="Y155" s="22"/>
      <c r="Z155" s="22"/>
      <c r="AA155" s="22"/>
      <c r="AB155" s="22"/>
      <c r="AC155" s="22"/>
      <c r="AD155" s="22"/>
      <c r="AE155" s="22"/>
      <c r="AR155" s="194" t="s">
        <v>133</v>
      </c>
      <c r="AT155" s="194" t="s">
        <v>128</v>
      </c>
      <c r="AU155" s="194" t="s">
        <v>85</v>
      </c>
      <c r="AY155" s="3" t="s">
        <v>126</v>
      </c>
      <c r="BE155" s="195">
        <f>IF(N155="základní",J155,0)</f>
        <v>0</v>
      </c>
      <c r="BF155" s="195">
        <f>IF(N155="snížená",J155,0)</f>
        <v>0</v>
      </c>
      <c r="BG155" s="195">
        <f>IF(N155="zákl. přenesená",J155,0)</f>
        <v>0</v>
      </c>
      <c r="BH155" s="195">
        <f>IF(N155="sníž. přenesená",J155,0)</f>
        <v>0</v>
      </c>
      <c r="BI155" s="195">
        <f>IF(N155="nulová",J155,0)</f>
        <v>0</v>
      </c>
      <c r="BJ155" s="3" t="s">
        <v>83</v>
      </c>
      <c r="BK155" s="195">
        <f>ROUND(I155*H155,2)</f>
        <v>0</v>
      </c>
      <c r="BL155" s="3" t="s">
        <v>133</v>
      </c>
      <c r="BM155" s="194" t="s">
        <v>451</v>
      </c>
    </row>
    <row r="156" spans="2:51" s="218" customFormat="1" ht="12.8">
      <c r="B156" s="219"/>
      <c r="D156" s="198" t="s">
        <v>135</v>
      </c>
      <c r="E156" s="220"/>
      <c r="F156" s="221" t="s">
        <v>452</v>
      </c>
      <c r="H156" s="220"/>
      <c r="I156" s="222"/>
      <c r="L156" s="219"/>
      <c r="M156" s="223"/>
      <c r="N156" s="224"/>
      <c r="O156" s="224"/>
      <c r="P156" s="224"/>
      <c r="Q156" s="224"/>
      <c r="R156" s="224"/>
      <c r="S156" s="224"/>
      <c r="T156" s="225"/>
      <c r="AT156" s="220" t="s">
        <v>135</v>
      </c>
      <c r="AU156" s="220" t="s">
        <v>85</v>
      </c>
      <c r="AV156" s="218" t="s">
        <v>83</v>
      </c>
      <c r="AW156" s="218" t="s">
        <v>31</v>
      </c>
      <c r="AX156" s="218" t="s">
        <v>75</v>
      </c>
      <c r="AY156" s="220" t="s">
        <v>126</v>
      </c>
    </row>
    <row r="157" spans="2:51" s="196" customFormat="1" ht="12.8">
      <c r="B157" s="197"/>
      <c r="D157" s="198" t="s">
        <v>135</v>
      </c>
      <c r="E157" s="199"/>
      <c r="F157" s="200" t="s">
        <v>453</v>
      </c>
      <c r="H157" s="201">
        <v>1.82</v>
      </c>
      <c r="I157" s="202"/>
      <c r="L157" s="197"/>
      <c r="M157" s="203"/>
      <c r="N157" s="204"/>
      <c r="O157" s="204"/>
      <c r="P157" s="204"/>
      <c r="Q157" s="204"/>
      <c r="R157" s="204"/>
      <c r="S157" s="204"/>
      <c r="T157" s="205"/>
      <c r="AT157" s="199" t="s">
        <v>135</v>
      </c>
      <c r="AU157" s="199" t="s">
        <v>85</v>
      </c>
      <c r="AV157" s="196" t="s">
        <v>85</v>
      </c>
      <c r="AW157" s="196" t="s">
        <v>31</v>
      </c>
      <c r="AX157" s="196" t="s">
        <v>75</v>
      </c>
      <c r="AY157" s="199" t="s">
        <v>126</v>
      </c>
    </row>
    <row r="158" spans="2:51" s="218" customFormat="1" ht="12.8">
      <c r="B158" s="219"/>
      <c r="D158" s="198" t="s">
        <v>135</v>
      </c>
      <c r="E158" s="220"/>
      <c r="F158" s="221" t="s">
        <v>454</v>
      </c>
      <c r="H158" s="220"/>
      <c r="I158" s="222"/>
      <c r="L158" s="219"/>
      <c r="M158" s="223"/>
      <c r="N158" s="224"/>
      <c r="O158" s="224"/>
      <c r="P158" s="224"/>
      <c r="Q158" s="224"/>
      <c r="R158" s="224"/>
      <c r="S158" s="224"/>
      <c r="T158" s="225"/>
      <c r="AT158" s="220" t="s">
        <v>135</v>
      </c>
      <c r="AU158" s="220" t="s">
        <v>85</v>
      </c>
      <c r="AV158" s="218" t="s">
        <v>83</v>
      </c>
      <c r="AW158" s="218" t="s">
        <v>31</v>
      </c>
      <c r="AX158" s="218" t="s">
        <v>75</v>
      </c>
      <c r="AY158" s="220" t="s">
        <v>126</v>
      </c>
    </row>
    <row r="159" spans="2:51" s="196" customFormat="1" ht="12.8">
      <c r="B159" s="197"/>
      <c r="D159" s="198" t="s">
        <v>135</v>
      </c>
      <c r="E159" s="199"/>
      <c r="F159" s="200" t="s">
        <v>455</v>
      </c>
      <c r="H159" s="201">
        <v>0.96</v>
      </c>
      <c r="I159" s="202"/>
      <c r="L159" s="197"/>
      <c r="M159" s="203"/>
      <c r="N159" s="204"/>
      <c r="O159" s="204"/>
      <c r="P159" s="204"/>
      <c r="Q159" s="204"/>
      <c r="R159" s="204"/>
      <c r="S159" s="204"/>
      <c r="T159" s="205"/>
      <c r="AT159" s="199" t="s">
        <v>135</v>
      </c>
      <c r="AU159" s="199" t="s">
        <v>85</v>
      </c>
      <c r="AV159" s="196" t="s">
        <v>85</v>
      </c>
      <c r="AW159" s="196" t="s">
        <v>31</v>
      </c>
      <c r="AX159" s="196" t="s">
        <v>75</v>
      </c>
      <c r="AY159" s="199" t="s">
        <v>126</v>
      </c>
    </row>
    <row r="160" spans="2:51" s="206" customFormat="1" ht="12.8">
      <c r="B160" s="207"/>
      <c r="D160" s="198" t="s">
        <v>135</v>
      </c>
      <c r="E160" s="208"/>
      <c r="F160" s="209" t="s">
        <v>139</v>
      </c>
      <c r="H160" s="210">
        <v>2.78</v>
      </c>
      <c r="I160" s="211"/>
      <c r="L160" s="207"/>
      <c r="M160" s="212"/>
      <c r="N160" s="213"/>
      <c r="O160" s="213"/>
      <c r="P160" s="213"/>
      <c r="Q160" s="213"/>
      <c r="R160" s="213"/>
      <c r="S160" s="213"/>
      <c r="T160" s="214"/>
      <c r="AT160" s="208" t="s">
        <v>135</v>
      </c>
      <c r="AU160" s="208" t="s">
        <v>85</v>
      </c>
      <c r="AV160" s="206" t="s">
        <v>133</v>
      </c>
      <c r="AW160" s="206" t="s">
        <v>31</v>
      </c>
      <c r="AX160" s="206" t="s">
        <v>83</v>
      </c>
      <c r="AY160" s="208" t="s">
        <v>126</v>
      </c>
    </row>
    <row r="161" spans="1:65" s="27" customFormat="1" ht="16.5" customHeight="1">
      <c r="A161" s="22"/>
      <c r="B161" s="182"/>
      <c r="C161" s="230" t="s">
        <v>161</v>
      </c>
      <c r="D161" s="230" t="s">
        <v>346</v>
      </c>
      <c r="E161" s="231" t="s">
        <v>456</v>
      </c>
      <c r="F161" s="232" t="s">
        <v>457</v>
      </c>
      <c r="G161" s="233" t="s">
        <v>414</v>
      </c>
      <c r="H161" s="234">
        <v>8.19</v>
      </c>
      <c r="I161" s="235"/>
      <c r="J161" s="236">
        <f>ROUND(I161*H161,2)</f>
        <v>0</v>
      </c>
      <c r="K161" s="232" t="s">
        <v>132</v>
      </c>
      <c r="L161" s="237"/>
      <c r="M161" s="238"/>
      <c r="N161" s="239" t="s">
        <v>40</v>
      </c>
      <c r="O161" s="60"/>
      <c r="P161" s="192">
        <f>O161*H161</f>
        <v>0</v>
      </c>
      <c r="Q161" s="192">
        <v>1</v>
      </c>
      <c r="R161" s="192">
        <f>Q161*H161</f>
        <v>8.19</v>
      </c>
      <c r="S161" s="192">
        <v>0</v>
      </c>
      <c r="T161" s="193">
        <f>S161*H161</f>
        <v>0</v>
      </c>
      <c r="U161" s="22"/>
      <c r="V161" s="22"/>
      <c r="W161" s="22"/>
      <c r="X161" s="22"/>
      <c r="Y161" s="22"/>
      <c r="Z161" s="22"/>
      <c r="AA161" s="22"/>
      <c r="AB161" s="22"/>
      <c r="AC161" s="22"/>
      <c r="AD161" s="22"/>
      <c r="AE161" s="22"/>
      <c r="AR161" s="194" t="s">
        <v>170</v>
      </c>
      <c r="AT161" s="194" t="s">
        <v>346</v>
      </c>
      <c r="AU161" s="194" t="s">
        <v>85</v>
      </c>
      <c r="AY161" s="3" t="s">
        <v>126</v>
      </c>
      <c r="BE161" s="195">
        <f>IF(N161="základní",J161,0)</f>
        <v>0</v>
      </c>
      <c r="BF161" s="195">
        <f>IF(N161="snížená",J161,0)</f>
        <v>0</v>
      </c>
      <c r="BG161" s="195">
        <f>IF(N161="zákl. přenesená",J161,0)</f>
        <v>0</v>
      </c>
      <c r="BH161" s="195">
        <f>IF(N161="sníž. přenesená",J161,0)</f>
        <v>0</v>
      </c>
      <c r="BI161" s="195">
        <f>IF(N161="nulová",J161,0)</f>
        <v>0</v>
      </c>
      <c r="BJ161" s="3" t="s">
        <v>83</v>
      </c>
      <c r="BK161" s="195">
        <f>ROUND(I161*H161,2)</f>
        <v>0</v>
      </c>
      <c r="BL161" s="3" t="s">
        <v>133</v>
      </c>
      <c r="BM161" s="194" t="s">
        <v>458</v>
      </c>
    </row>
    <row r="162" spans="2:51" s="218" customFormat="1" ht="12.8">
      <c r="B162" s="219"/>
      <c r="D162" s="198" t="s">
        <v>135</v>
      </c>
      <c r="E162" s="220"/>
      <c r="F162" s="221" t="s">
        <v>452</v>
      </c>
      <c r="H162" s="220"/>
      <c r="I162" s="222"/>
      <c r="L162" s="219"/>
      <c r="M162" s="223"/>
      <c r="N162" s="224"/>
      <c r="O162" s="224"/>
      <c r="P162" s="224"/>
      <c r="Q162" s="224"/>
      <c r="R162" s="224"/>
      <c r="S162" s="224"/>
      <c r="T162" s="225"/>
      <c r="AT162" s="220" t="s">
        <v>135</v>
      </c>
      <c r="AU162" s="220" t="s">
        <v>85</v>
      </c>
      <c r="AV162" s="218" t="s">
        <v>83</v>
      </c>
      <c r="AW162" s="218" t="s">
        <v>31</v>
      </c>
      <c r="AX162" s="218" t="s">
        <v>75</v>
      </c>
      <c r="AY162" s="220" t="s">
        <v>126</v>
      </c>
    </row>
    <row r="163" spans="2:51" s="218" customFormat="1" ht="12.8">
      <c r="B163" s="219"/>
      <c r="D163" s="198" t="s">
        <v>135</v>
      </c>
      <c r="E163" s="220"/>
      <c r="F163" s="221" t="s">
        <v>459</v>
      </c>
      <c r="H163" s="220"/>
      <c r="I163" s="222"/>
      <c r="L163" s="219"/>
      <c r="M163" s="223"/>
      <c r="N163" s="224"/>
      <c r="O163" s="224"/>
      <c r="P163" s="224"/>
      <c r="Q163" s="224"/>
      <c r="R163" s="224"/>
      <c r="S163" s="224"/>
      <c r="T163" s="225"/>
      <c r="AT163" s="220" t="s">
        <v>135</v>
      </c>
      <c r="AU163" s="220" t="s">
        <v>85</v>
      </c>
      <c r="AV163" s="218" t="s">
        <v>83</v>
      </c>
      <c r="AW163" s="218" t="s">
        <v>31</v>
      </c>
      <c r="AX163" s="218" t="s">
        <v>75</v>
      </c>
      <c r="AY163" s="220" t="s">
        <v>126</v>
      </c>
    </row>
    <row r="164" spans="2:51" s="196" customFormat="1" ht="12.8">
      <c r="B164" s="197"/>
      <c r="D164" s="198" t="s">
        <v>135</v>
      </c>
      <c r="E164" s="199"/>
      <c r="F164" s="200" t="s">
        <v>460</v>
      </c>
      <c r="H164" s="201">
        <v>8.19</v>
      </c>
      <c r="I164" s="202"/>
      <c r="L164" s="197"/>
      <c r="M164" s="203"/>
      <c r="N164" s="204"/>
      <c r="O164" s="204"/>
      <c r="P164" s="204"/>
      <c r="Q164" s="204"/>
      <c r="R164" s="204"/>
      <c r="S164" s="204"/>
      <c r="T164" s="205"/>
      <c r="AT164" s="199" t="s">
        <v>135</v>
      </c>
      <c r="AU164" s="199" t="s">
        <v>85</v>
      </c>
      <c r="AV164" s="196" t="s">
        <v>85</v>
      </c>
      <c r="AW164" s="196" t="s">
        <v>31</v>
      </c>
      <c r="AX164" s="196" t="s">
        <v>83</v>
      </c>
      <c r="AY164" s="199" t="s">
        <v>126</v>
      </c>
    </row>
    <row r="165" spans="1:65" s="27" customFormat="1" ht="60" customHeight="1">
      <c r="A165" s="22"/>
      <c r="B165" s="182"/>
      <c r="C165" s="183" t="s">
        <v>166</v>
      </c>
      <c r="D165" s="183" t="s">
        <v>128</v>
      </c>
      <c r="E165" s="184" t="s">
        <v>461</v>
      </c>
      <c r="F165" s="185" t="s">
        <v>462</v>
      </c>
      <c r="G165" s="186" t="s">
        <v>209</v>
      </c>
      <c r="H165" s="187">
        <v>1.82</v>
      </c>
      <c r="I165" s="188"/>
      <c r="J165" s="189">
        <f>ROUND(I165*H165,2)</f>
        <v>0</v>
      </c>
      <c r="K165" s="185" t="s">
        <v>132</v>
      </c>
      <c r="L165" s="23"/>
      <c r="M165" s="190"/>
      <c r="N165" s="191" t="s">
        <v>40</v>
      </c>
      <c r="O165" s="60"/>
      <c r="P165" s="192">
        <f>O165*H165</f>
        <v>0</v>
      </c>
      <c r="Q165" s="192">
        <v>0</v>
      </c>
      <c r="R165" s="192">
        <f>Q165*H165</f>
        <v>0</v>
      </c>
      <c r="S165" s="192">
        <v>0</v>
      </c>
      <c r="T165" s="193">
        <f>S165*H165</f>
        <v>0</v>
      </c>
      <c r="U165" s="22"/>
      <c r="V165" s="22"/>
      <c r="W165" s="22"/>
      <c r="X165" s="22"/>
      <c r="Y165" s="22"/>
      <c r="Z165" s="22"/>
      <c r="AA165" s="22"/>
      <c r="AB165" s="22"/>
      <c r="AC165" s="22"/>
      <c r="AD165" s="22"/>
      <c r="AE165" s="22"/>
      <c r="AR165" s="194" t="s">
        <v>133</v>
      </c>
      <c r="AT165" s="194" t="s">
        <v>128</v>
      </c>
      <c r="AU165" s="194" t="s">
        <v>85</v>
      </c>
      <c r="AY165" s="3" t="s">
        <v>126</v>
      </c>
      <c r="BE165" s="195">
        <f>IF(N165="základní",J165,0)</f>
        <v>0</v>
      </c>
      <c r="BF165" s="195">
        <f>IF(N165="snížená",J165,0)</f>
        <v>0</v>
      </c>
      <c r="BG165" s="195">
        <f>IF(N165="zákl. přenesená",J165,0)</f>
        <v>0</v>
      </c>
      <c r="BH165" s="195">
        <f>IF(N165="sníž. přenesená",J165,0)</f>
        <v>0</v>
      </c>
      <c r="BI165" s="195">
        <f>IF(N165="nulová",J165,0)</f>
        <v>0</v>
      </c>
      <c r="BJ165" s="3" t="s">
        <v>83</v>
      </c>
      <c r="BK165" s="195">
        <f>ROUND(I165*H165,2)</f>
        <v>0</v>
      </c>
      <c r="BL165" s="3" t="s">
        <v>133</v>
      </c>
      <c r="BM165" s="194" t="s">
        <v>463</v>
      </c>
    </row>
    <row r="166" spans="2:51" s="218" customFormat="1" ht="12.8">
      <c r="B166" s="219"/>
      <c r="D166" s="198" t="s">
        <v>135</v>
      </c>
      <c r="E166" s="220"/>
      <c r="F166" s="221" t="s">
        <v>452</v>
      </c>
      <c r="H166" s="220"/>
      <c r="I166" s="222"/>
      <c r="L166" s="219"/>
      <c r="M166" s="223"/>
      <c r="N166" s="224"/>
      <c r="O166" s="224"/>
      <c r="P166" s="224"/>
      <c r="Q166" s="224"/>
      <c r="R166" s="224"/>
      <c r="S166" s="224"/>
      <c r="T166" s="225"/>
      <c r="AT166" s="220" t="s">
        <v>135</v>
      </c>
      <c r="AU166" s="220" t="s">
        <v>85</v>
      </c>
      <c r="AV166" s="218" t="s">
        <v>83</v>
      </c>
      <c r="AW166" s="218" t="s">
        <v>31</v>
      </c>
      <c r="AX166" s="218" t="s">
        <v>75</v>
      </c>
      <c r="AY166" s="220" t="s">
        <v>126</v>
      </c>
    </row>
    <row r="167" spans="2:51" s="196" customFormat="1" ht="12.8">
      <c r="B167" s="197"/>
      <c r="D167" s="198" t="s">
        <v>135</v>
      </c>
      <c r="E167" s="199"/>
      <c r="F167" s="200" t="s">
        <v>453</v>
      </c>
      <c r="H167" s="201">
        <v>1.82</v>
      </c>
      <c r="I167" s="202"/>
      <c r="L167" s="197"/>
      <c r="M167" s="203"/>
      <c r="N167" s="204"/>
      <c r="O167" s="204"/>
      <c r="P167" s="204"/>
      <c r="Q167" s="204"/>
      <c r="R167" s="204"/>
      <c r="S167" s="204"/>
      <c r="T167" s="205"/>
      <c r="AT167" s="199" t="s">
        <v>135</v>
      </c>
      <c r="AU167" s="199" t="s">
        <v>85</v>
      </c>
      <c r="AV167" s="196" t="s">
        <v>85</v>
      </c>
      <c r="AW167" s="196" t="s">
        <v>31</v>
      </c>
      <c r="AX167" s="196" t="s">
        <v>83</v>
      </c>
      <c r="AY167" s="199" t="s">
        <v>126</v>
      </c>
    </row>
    <row r="168" spans="1:65" s="27" customFormat="1" ht="60" customHeight="1">
      <c r="A168" s="22"/>
      <c r="B168" s="182"/>
      <c r="C168" s="183" t="s">
        <v>170</v>
      </c>
      <c r="D168" s="183" t="s">
        <v>128</v>
      </c>
      <c r="E168" s="184" t="s">
        <v>464</v>
      </c>
      <c r="F168" s="185" t="s">
        <v>465</v>
      </c>
      <c r="G168" s="186" t="s">
        <v>209</v>
      </c>
      <c r="H168" s="187">
        <v>2.6</v>
      </c>
      <c r="I168" s="188"/>
      <c r="J168" s="189">
        <f>ROUND(I168*H168,2)</f>
        <v>0</v>
      </c>
      <c r="K168" s="185" t="s">
        <v>132</v>
      </c>
      <c r="L168" s="23"/>
      <c r="M168" s="190"/>
      <c r="N168" s="191" t="s">
        <v>40</v>
      </c>
      <c r="O168" s="60"/>
      <c r="P168" s="192">
        <f>O168*H168</f>
        <v>0</v>
      </c>
      <c r="Q168" s="192">
        <v>0</v>
      </c>
      <c r="R168" s="192">
        <f>Q168*H168</f>
        <v>0</v>
      </c>
      <c r="S168" s="192">
        <v>0</v>
      </c>
      <c r="T168" s="193">
        <f>S168*H168</f>
        <v>0</v>
      </c>
      <c r="U168" s="22"/>
      <c r="V168" s="22"/>
      <c r="W168" s="22"/>
      <c r="X168" s="22"/>
      <c r="Y168" s="22"/>
      <c r="Z168" s="22"/>
      <c r="AA168" s="22"/>
      <c r="AB168" s="22"/>
      <c r="AC168" s="22"/>
      <c r="AD168" s="22"/>
      <c r="AE168" s="22"/>
      <c r="AR168" s="194" t="s">
        <v>133</v>
      </c>
      <c r="AT168" s="194" t="s">
        <v>128</v>
      </c>
      <c r="AU168" s="194" t="s">
        <v>85</v>
      </c>
      <c r="AY168" s="3" t="s">
        <v>126</v>
      </c>
      <c r="BE168" s="195">
        <f>IF(N168="základní",J168,0)</f>
        <v>0</v>
      </c>
      <c r="BF168" s="195">
        <f>IF(N168="snížená",J168,0)</f>
        <v>0</v>
      </c>
      <c r="BG168" s="195">
        <f>IF(N168="zákl. přenesená",J168,0)</f>
        <v>0</v>
      </c>
      <c r="BH168" s="195">
        <f>IF(N168="sníž. přenesená",J168,0)</f>
        <v>0</v>
      </c>
      <c r="BI168" s="195">
        <f>IF(N168="nulová",J168,0)</f>
        <v>0</v>
      </c>
      <c r="BJ168" s="3" t="s">
        <v>83</v>
      </c>
      <c r="BK168" s="195">
        <f>ROUND(I168*H168,2)</f>
        <v>0</v>
      </c>
      <c r="BL168" s="3" t="s">
        <v>133</v>
      </c>
      <c r="BM168" s="194" t="s">
        <v>466</v>
      </c>
    </row>
    <row r="169" spans="2:51" s="218" customFormat="1" ht="12.8">
      <c r="B169" s="219"/>
      <c r="D169" s="198" t="s">
        <v>135</v>
      </c>
      <c r="E169" s="220"/>
      <c r="F169" s="221" t="s">
        <v>452</v>
      </c>
      <c r="H169" s="220"/>
      <c r="I169" s="222"/>
      <c r="L169" s="219"/>
      <c r="M169" s="223"/>
      <c r="N169" s="224"/>
      <c r="O169" s="224"/>
      <c r="P169" s="224"/>
      <c r="Q169" s="224"/>
      <c r="R169" s="224"/>
      <c r="S169" s="224"/>
      <c r="T169" s="225"/>
      <c r="AT169" s="220" t="s">
        <v>135</v>
      </c>
      <c r="AU169" s="220" t="s">
        <v>85</v>
      </c>
      <c r="AV169" s="218" t="s">
        <v>83</v>
      </c>
      <c r="AW169" s="218" t="s">
        <v>31</v>
      </c>
      <c r="AX169" s="218" t="s">
        <v>75</v>
      </c>
      <c r="AY169" s="220" t="s">
        <v>126</v>
      </c>
    </row>
    <row r="170" spans="2:51" s="196" customFormat="1" ht="12.8">
      <c r="B170" s="197"/>
      <c r="D170" s="198" t="s">
        <v>135</v>
      </c>
      <c r="E170" s="199"/>
      <c r="F170" s="200" t="s">
        <v>467</v>
      </c>
      <c r="H170" s="201">
        <v>2.6</v>
      </c>
      <c r="I170" s="202"/>
      <c r="L170" s="197"/>
      <c r="M170" s="203"/>
      <c r="N170" s="204"/>
      <c r="O170" s="204"/>
      <c r="P170" s="204"/>
      <c r="Q170" s="204"/>
      <c r="R170" s="204"/>
      <c r="S170" s="204"/>
      <c r="T170" s="205"/>
      <c r="AT170" s="199" t="s">
        <v>135</v>
      </c>
      <c r="AU170" s="199" t="s">
        <v>85</v>
      </c>
      <c r="AV170" s="196" t="s">
        <v>85</v>
      </c>
      <c r="AW170" s="196" t="s">
        <v>31</v>
      </c>
      <c r="AX170" s="196" t="s">
        <v>83</v>
      </c>
      <c r="AY170" s="199" t="s">
        <v>126</v>
      </c>
    </row>
    <row r="171" spans="2:63" s="168" customFormat="1" ht="22.8" customHeight="1">
      <c r="B171" s="169"/>
      <c r="D171" s="170" t="s">
        <v>74</v>
      </c>
      <c r="E171" s="180" t="s">
        <v>147</v>
      </c>
      <c r="F171" s="180" t="s">
        <v>468</v>
      </c>
      <c r="I171" s="172"/>
      <c r="J171" s="181">
        <f>BK171</f>
        <v>0</v>
      </c>
      <c r="L171" s="169"/>
      <c r="M171" s="174"/>
      <c r="N171" s="175"/>
      <c r="O171" s="175"/>
      <c r="P171" s="176">
        <f>SUM(P172:P203)</f>
        <v>0</v>
      </c>
      <c r="Q171" s="175"/>
      <c r="R171" s="176">
        <f>SUM(R172:R203)</f>
        <v>0.27976809</v>
      </c>
      <c r="S171" s="175"/>
      <c r="T171" s="177">
        <f>SUM(T172:T203)</f>
        <v>0</v>
      </c>
      <c r="AR171" s="170" t="s">
        <v>83</v>
      </c>
      <c r="AT171" s="178" t="s">
        <v>74</v>
      </c>
      <c r="AU171" s="178" t="s">
        <v>83</v>
      </c>
      <c r="AY171" s="170" t="s">
        <v>126</v>
      </c>
      <c r="BK171" s="179">
        <f>SUM(BK172:BK203)</f>
        <v>0</v>
      </c>
    </row>
    <row r="172" spans="1:65" s="27" customFormat="1" ht="60" customHeight="1">
      <c r="A172" s="22"/>
      <c r="B172" s="182"/>
      <c r="C172" s="183" t="s">
        <v>175</v>
      </c>
      <c r="D172" s="183" t="s">
        <v>128</v>
      </c>
      <c r="E172" s="184" t="s">
        <v>469</v>
      </c>
      <c r="F172" s="185" t="s">
        <v>470</v>
      </c>
      <c r="G172" s="186" t="s">
        <v>209</v>
      </c>
      <c r="H172" s="187">
        <v>2.813</v>
      </c>
      <c r="I172" s="188"/>
      <c r="J172" s="189">
        <f>ROUND(I172*H172,2)</f>
        <v>0</v>
      </c>
      <c r="K172" s="185" t="s">
        <v>132</v>
      </c>
      <c r="L172" s="23"/>
      <c r="M172" s="190"/>
      <c r="N172" s="191" t="s">
        <v>40</v>
      </c>
      <c r="O172" s="60"/>
      <c r="P172" s="192">
        <f>O172*H172</f>
        <v>0</v>
      </c>
      <c r="Q172" s="192">
        <v>0</v>
      </c>
      <c r="R172" s="192">
        <f>Q172*H172</f>
        <v>0</v>
      </c>
      <c r="S172" s="192">
        <v>0</v>
      </c>
      <c r="T172" s="193">
        <f>S172*H172</f>
        <v>0</v>
      </c>
      <c r="U172" s="22"/>
      <c r="V172" s="22"/>
      <c r="W172" s="22"/>
      <c r="X172" s="22"/>
      <c r="Y172" s="22"/>
      <c r="Z172" s="22"/>
      <c r="AA172" s="22"/>
      <c r="AB172" s="22"/>
      <c r="AC172" s="22"/>
      <c r="AD172" s="22"/>
      <c r="AE172" s="22"/>
      <c r="AR172" s="194" t="s">
        <v>133</v>
      </c>
      <c r="AT172" s="194" t="s">
        <v>128</v>
      </c>
      <c r="AU172" s="194" t="s">
        <v>85</v>
      </c>
      <c r="AY172" s="3" t="s">
        <v>126</v>
      </c>
      <c r="BE172" s="195">
        <f>IF(N172="základní",J172,0)</f>
        <v>0</v>
      </c>
      <c r="BF172" s="195">
        <f>IF(N172="snížená",J172,0)</f>
        <v>0</v>
      </c>
      <c r="BG172" s="195">
        <f>IF(N172="zákl. přenesená",J172,0)</f>
        <v>0</v>
      </c>
      <c r="BH172" s="195">
        <f>IF(N172="sníž. přenesená",J172,0)</f>
        <v>0</v>
      </c>
      <c r="BI172" s="195">
        <f>IF(N172="nulová",J172,0)</f>
        <v>0</v>
      </c>
      <c r="BJ172" s="3" t="s">
        <v>83</v>
      </c>
      <c r="BK172" s="195">
        <f>ROUND(I172*H172,2)</f>
        <v>0</v>
      </c>
      <c r="BL172" s="3" t="s">
        <v>133</v>
      </c>
      <c r="BM172" s="194" t="s">
        <v>471</v>
      </c>
    </row>
    <row r="173" spans="2:51" s="218" customFormat="1" ht="12.8">
      <c r="B173" s="219"/>
      <c r="D173" s="198" t="s">
        <v>135</v>
      </c>
      <c r="E173" s="220"/>
      <c r="F173" s="221" t="s">
        <v>472</v>
      </c>
      <c r="H173" s="220"/>
      <c r="I173" s="222"/>
      <c r="L173" s="219"/>
      <c r="M173" s="223"/>
      <c r="N173" s="224"/>
      <c r="O173" s="224"/>
      <c r="P173" s="224"/>
      <c r="Q173" s="224"/>
      <c r="R173" s="224"/>
      <c r="S173" s="224"/>
      <c r="T173" s="225"/>
      <c r="AT173" s="220" t="s">
        <v>135</v>
      </c>
      <c r="AU173" s="220" t="s">
        <v>85</v>
      </c>
      <c r="AV173" s="218" t="s">
        <v>83</v>
      </c>
      <c r="AW173" s="218" t="s">
        <v>31</v>
      </c>
      <c r="AX173" s="218" t="s">
        <v>75</v>
      </c>
      <c r="AY173" s="220" t="s">
        <v>126</v>
      </c>
    </row>
    <row r="174" spans="2:51" s="196" customFormat="1" ht="12.8">
      <c r="B174" s="197"/>
      <c r="D174" s="198" t="s">
        <v>135</v>
      </c>
      <c r="E174" s="199"/>
      <c r="F174" s="200" t="s">
        <v>473</v>
      </c>
      <c r="H174" s="201">
        <v>1.8</v>
      </c>
      <c r="I174" s="202"/>
      <c r="L174" s="197"/>
      <c r="M174" s="203"/>
      <c r="N174" s="204"/>
      <c r="O174" s="204"/>
      <c r="P174" s="204"/>
      <c r="Q174" s="204"/>
      <c r="R174" s="204"/>
      <c r="S174" s="204"/>
      <c r="T174" s="205"/>
      <c r="AT174" s="199" t="s">
        <v>135</v>
      </c>
      <c r="AU174" s="199" t="s">
        <v>85</v>
      </c>
      <c r="AV174" s="196" t="s">
        <v>85</v>
      </c>
      <c r="AW174" s="196" t="s">
        <v>31</v>
      </c>
      <c r="AX174" s="196" t="s">
        <v>75</v>
      </c>
      <c r="AY174" s="199" t="s">
        <v>126</v>
      </c>
    </row>
    <row r="175" spans="2:51" s="196" customFormat="1" ht="12.8">
      <c r="B175" s="197"/>
      <c r="D175" s="198" t="s">
        <v>135</v>
      </c>
      <c r="E175" s="199"/>
      <c r="F175" s="200" t="s">
        <v>474</v>
      </c>
      <c r="H175" s="201">
        <v>-0.1</v>
      </c>
      <c r="I175" s="202"/>
      <c r="L175" s="197"/>
      <c r="M175" s="203"/>
      <c r="N175" s="204"/>
      <c r="O175" s="204"/>
      <c r="P175" s="204"/>
      <c r="Q175" s="204"/>
      <c r="R175" s="204"/>
      <c r="S175" s="204"/>
      <c r="T175" s="205"/>
      <c r="AT175" s="199" t="s">
        <v>135</v>
      </c>
      <c r="AU175" s="199" t="s">
        <v>85</v>
      </c>
      <c r="AV175" s="196" t="s">
        <v>85</v>
      </c>
      <c r="AW175" s="196" t="s">
        <v>31</v>
      </c>
      <c r="AX175" s="196" t="s">
        <v>75</v>
      </c>
      <c r="AY175" s="199" t="s">
        <v>126</v>
      </c>
    </row>
    <row r="176" spans="2:51" s="218" customFormat="1" ht="12.8">
      <c r="B176" s="219"/>
      <c r="D176" s="198" t="s">
        <v>135</v>
      </c>
      <c r="E176" s="220"/>
      <c r="F176" s="221" t="s">
        <v>475</v>
      </c>
      <c r="H176" s="220"/>
      <c r="I176" s="222"/>
      <c r="L176" s="219"/>
      <c r="M176" s="223"/>
      <c r="N176" s="224"/>
      <c r="O176" s="224"/>
      <c r="P176" s="224"/>
      <c r="Q176" s="224"/>
      <c r="R176" s="224"/>
      <c r="S176" s="224"/>
      <c r="T176" s="225"/>
      <c r="AT176" s="220" t="s">
        <v>135</v>
      </c>
      <c r="AU176" s="220" t="s">
        <v>85</v>
      </c>
      <c r="AV176" s="218" t="s">
        <v>83</v>
      </c>
      <c r="AW176" s="218" t="s">
        <v>31</v>
      </c>
      <c r="AX176" s="218" t="s">
        <v>75</v>
      </c>
      <c r="AY176" s="220" t="s">
        <v>126</v>
      </c>
    </row>
    <row r="177" spans="2:51" s="196" customFormat="1" ht="12.8">
      <c r="B177" s="197"/>
      <c r="D177" s="198" t="s">
        <v>135</v>
      </c>
      <c r="E177" s="199"/>
      <c r="F177" s="200" t="s">
        <v>476</v>
      </c>
      <c r="H177" s="201">
        <v>0.195</v>
      </c>
      <c r="I177" s="202"/>
      <c r="L177" s="197"/>
      <c r="M177" s="203"/>
      <c r="N177" s="204"/>
      <c r="O177" s="204"/>
      <c r="P177" s="204"/>
      <c r="Q177" s="204"/>
      <c r="R177" s="204"/>
      <c r="S177" s="204"/>
      <c r="T177" s="205"/>
      <c r="AT177" s="199" t="s">
        <v>135</v>
      </c>
      <c r="AU177" s="199" t="s">
        <v>85</v>
      </c>
      <c r="AV177" s="196" t="s">
        <v>85</v>
      </c>
      <c r="AW177" s="196" t="s">
        <v>31</v>
      </c>
      <c r="AX177" s="196" t="s">
        <v>75</v>
      </c>
      <c r="AY177" s="199" t="s">
        <v>126</v>
      </c>
    </row>
    <row r="178" spans="2:51" s="196" customFormat="1" ht="12.8">
      <c r="B178" s="197"/>
      <c r="D178" s="198" t="s">
        <v>135</v>
      </c>
      <c r="E178" s="199"/>
      <c r="F178" s="200" t="s">
        <v>477</v>
      </c>
      <c r="H178" s="201">
        <v>-0.009</v>
      </c>
      <c r="I178" s="202"/>
      <c r="L178" s="197"/>
      <c r="M178" s="203"/>
      <c r="N178" s="204"/>
      <c r="O178" s="204"/>
      <c r="P178" s="204"/>
      <c r="Q178" s="204"/>
      <c r="R178" s="204"/>
      <c r="S178" s="204"/>
      <c r="T178" s="205"/>
      <c r="AT178" s="199" t="s">
        <v>135</v>
      </c>
      <c r="AU178" s="199" t="s">
        <v>85</v>
      </c>
      <c r="AV178" s="196" t="s">
        <v>85</v>
      </c>
      <c r="AW178" s="196" t="s">
        <v>31</v>
      </c>
      <c r="AX178" s="196" t="s">
        <v>75</v>
      </c>
      <c r="AY178" s="199" t="s">
        <v>126</v>
      </c>
    </row>
    <row r="179" spans="2:51" s="218" customFormat="1" ht="12.8">
      <c r="B179" s="219"/>
      <c r="D179" s="198" t="s">
        <v>135</v>
      </c>
      <c r="E179" s="220"/>
      <c r="F179" s="221" t="s">
        <v>478</v>
      </c>
      <c r="H179" s="220"/>
      <c r="I179" s="222"/>
      <c r="L179" s="219"/>
      <c r="M179" s="223"/>
      <c r="N179" s="224"/>
      <c r="O179" s="224"/>
      <c r="P179" s="224"/>
      <c r="Q179" s="224"/>
      <c r="R179" s="224"/>
      <c r="S179" s="224"/>
      <c r="T179" s="225"/>
      <c r="AT179" s="220" t="s">
        <v>135</v>
      </c>
      <c r="AU179" s="220" t="s">
        <v>85</v>
      </c>
      <c r="AV179" s="218" t="s">
        <v>83</v>
      </c>
      <c r="AW179" s="218" t="s">
        <v>31</v>
      </c>
      <c r="AX179" s="218" t="s">
        <v>75</v>
      </c>
      <c r="AY179" s="220" t="s">
        <v>126</v>
      </c>
    </row>
    <row r="180" spans="2:51" s="196" customFormat="1" ht="12.8">
      <c r="B180" s="197"/>
      <c r="D180" s="198" t="s">
        <v>135</v>
      </c>
      <c r="E180" s="199"/>
      <c r="F180" s="200" t="s">
        <v>479</v>
      </c>
      <c r="H180" s="201">
        <v>0.543</v>
      </c>
      <c r="I180" s="202"/>
      <c r="L180" s="197"/>
      <c r="M180" s="203"/>
      <c r="N180" s="204"/>
      <c r="O180" s="204"/>
      <c r="P180" s="204"/>
      <c r="Q180" s="204"/>
      <c r="R180" s="204"/>
      <c r="S180" s="204"/>
      <c r="T180" s="205"/>
      <c r="AT180" s="199" t="s">
        <v>135</v>
      </c>
      <c r="AU180" s="199" t="s">
        <v>85</v>
      </c>
      <c r="AV180" s="196" t="s">
        <v>85</v>
      </c>
      <c r="AW180" s="196" t="s">
        <v>31</v>
      </c>
      <c r="AX180" s="196" t="s">
        <v>75</v>
      </c>
      <c r="AY180" s="199" t="s">
        <v>126</v>
      </c>
    </row>
    <row r="181" spans="2:51" s="196" customFormat="1" ht="12.8">
      <c r="B181" s="197"/>
      <c r="D181" s="198" t="s">
        <v>135</v>
      </c>
      <c r="E181" s="199"/>
      <c r="F181" s="200" t="s">
        <v>480</v>
      </c>
      <c r="H181" s="201">
        <v>0.393</v>
      </c>
      <c r="I181" s="202"/>
      <c r="L181" s="197"/>
      <c r="M181" s="203"/>
      <c r="N181" s="204"/>
      <c r="O181" s="204"/>
      <c r="P181" s="204"/>
      <c r="Q181" s="204"/>
      <c r="R181" s="204"/>
      <c r="S181" s="204"/>
      <c r="T181" s="205"/>
      <c r="AT181" s="199" t="s">
        <v>135</v>
      </c>
      <c r="AU181" s="199" t="s">
        <v>85</v>
      </c>
      <c r="AV181" s="196" t="s">
        <v>85</v>
      </c>
      <c r="AW181" s="196" t="s">
        <v>31</v>
      </c>
      <c r="AX181" s="196" t="s">
        <v>75</v>
      </c>
      <c r="AY181" s="199" t="s">
        <v>126</v>
      </c>
    </row>
    <row r="182" spans="2:51" s="196" customFormat="1" ht="12.8">
      <c r="B182" s="197"/>
      <c r="D182" s="198" t="s">
        <v>135</v>
      </c>
      <c r="E182" s="199"/>
      <c r="F182" s="200" t="s">
        <v>481</v>
      </c>
      <c r="H182" s="201">
        <v>-0.009</v>
      </c>
      <c r="I182" s="202"/>
      <c r="L182" s="197"/>
      <c r="M182" s="203"/>
      <c r="N182" s="204"/>
      <c r="O182" s="204"/>
      <c r="P182" s="204"/>
      <c r="Q182" s="204"/>
      <c r="R182" s="204"/>
      <c r="S182" s="204"/>
      <c r="T182" s="205"/>
      <c r="AT182" s="199" t="s">
        <v>135</v>
      </c>
      <c r="AU182" s="199" t="s">
        <v>85</v>
      </c>
      <c r="AV182" s="196" t="s">
        <v>85</v>
      </c>
      <c r="AW182" s="196" t="s">
        <v>31</v>
      </c>
      <c r="AX182" s="196" t="s">
        <v>75</v>
      </c>
      <c r="AY182" s="199" t="s">
        <v>126</v>
      </c>
    </row>
    <row r="183" spans="2:51" s="206" customFormat="1" ht="12.8">
      <c r="B183" s="207"/>
      <c r="D183" s="198" t="s">
        <v>135</v>
      </c>
      <c r="E183" s="208"/>
      <c r="F183" s="209" t="s">
        <v>139</v>
      </c>
      <c r="H183" s="210">
        <v>2.813</v>
      </c>
      <c r="I183" s="211"/>
      <c r="L183" s="207"/>
      <c r="M183" s="212"/>
      <c r="N183" s="213"/>
      <c r="O183" s="213"/>
      <c r="P183" s="213"/>
      <c r="Q183" s="213"/>
      <c r="R183" s="213"/>
      <c r="S183" s="213"/>
      <c r="T183" s="214"/>
      <c r="AT183" s="208" t="s">
        <v>135</v>
      </c>
      <c r="AU183" s="208" t="s">
        <v>85</v>
      </c>
      <c r="AV183" s="206" t="s">
        <v>133</v>
      </c>
      <c r="AW183" s="206" t="s">
        <v>31</v>
      </c>
      <c r="AX183" s="206" t="s">
        <v>83</v>
      </c>
      <c r="AY183" s="208" t="s">
        <v>126</v>
      </c>
    </row>
    <row r="184" spans="1:65" s="27" customFormat="1" ht="72" customHeight="1">
      <c r="A184" s="22"/>
      <c r="B184" s="182"/>
      <c r="C184" s="183" t="s">
        <v>174</v>
      </c>
      <c r="D184" s="183" t="s">
        <v>128</v>
      </c>
      <c r="E184" s="184" t="s">
        <v>482</v>
      </c>
      <c r="F184" s="185" t="s">
        <v>483</v>
      </c>
      <c r="G184" s="186" t="s">
        <v>142</v>
      </c>
      <c r="H184" s="187">
        <v>19.22</v>
      </c>
      <c r="I184" s="188"/>
      <c r="J184" s="189">
        <f>ROUND(I184*H184,2)</f>
        <v>0</v>
      </c>
      <c r="K184" s="185" t="s">
        <v>132</v>
      </c>
      <c r="L184" s="23"/>
      <c r="M184" s="190"/>
      <c r="N184" s="191" t="s">
        <v>40</v>
      </c>
      <c r="O184" s="60"/>
      <c r="P184" s="192">
        <f>O184*H184</f>
        <v>0</v>
      </c>
      <c r="Q184" s="192">
        <v>0.00726</v>
      </c>
      <c r="R184" s="192">
        <f>Q184*H184</f>
        <v>0.1395372</v>
      </c>
      <c r="S184" s="192">
        <v>0</v>
      </c>
      <c r="T184" s="193">
        <f>S184*H184</f>
        <v>0</v>
      </c>
      <c r="U184" s="22"/>
      <c r="V184" s="22"/>
      <c r="W184" s="22"/>
      <c r="X184" s="22"/>
      <c r="Y184" s="22"/>
      <c r="Z184" s="22"/>
      <c r="AA184" s="22"/>
      <c r="AB184" s="22"/>
      <c r="AC184" s="22"/>
      <c r="AD184" s="22"/>
      <c r="AE184" s="22"/>
      <c r="AR184" s="194" t="s">
        <v>133</v>
      </c>
      <c r="AT184" s="194" t="s">
        <v>128</v>
      </c>
      <c r="AU184" s="194" t="s">
        <v>85</v>
      </c>
      <c r="AY184" s="3" t="s">
        <v>126</v>
      </c>
      <c r="BE184" s="195">
        <f>IF(N184="základní",J184,0)</f>
        <v>0</v>
      </c>
      <c r="BF184" s="195">
        <f>IF(N184="snížená",J184,0)</f>
        <v>0</v>
      </c>
      <c r="BG184" s="195">
        <f>IF(N184="zákl. přenesená",J184,0)</f>
        <v>0</v>
      </c>
      <c r="BH184" s="195">
        <f>IF(N184="sníž. přenesená",J184,0)</f>
        <v>0</v>
      </c>
      <c r="BI184" s="195">
        <f>IF(N184="nulová",J184,0)</f>
        <v>0</v>
      </c>
      <c r="BJ184" s="3" t="s">
        <v>83</v>
      </c>
      <c r="BK184" s="195">
        <f>ROUND(I184*H184,2)</f>
        <v>0</v>
      </c>
      <c r="BL184" s="3" t="s">
        <v>133</v>
      </c>
      <c r="BM184" s="194" t="s">
        <v>484</v>
      </c>
    </row>
    <row r="185" spans="2:51" s="218" customFormat="1" ht="12.8">
      <c r="B185" s="219"/>
      <c r="D185" s="198" t="s">
        <v>135</v>
      </c>
      <c r="E185" s="220"/>
      <c r="F185" s="221" t="s">
        <v>485</v>
      </c>
      <c r="H185" s="220"/>
      <c r="I185" s="222"/>
      <c r="L185" s="219"/>
      <c r="M185" s="223"/>
      <c r="N185" s="224"/>
      <c r="O185" s="224"/>
      <c r="P185" s="224"/>
      <c r="Q185" s="224"/>
      <c r="R185" s="224"/>
      <c r="S185" s="224"/>
      <c r="T185" s="225"/>
      <c r="AT185" s="220" t="s">
        <v>135</v>
      </c>
      <c r="AU185" s="220" t="s">
        <v>85</v>
      </c>
      <c r="AV185" s="218" t="s">
        <v>83</v>
      </c>
      <c r="AW185" s="218" t="s">
        <v>31</v>
      </c>
      <c r="AX185" s="218" t="s">
        <v>75</v>
      </c>
      <c r="AY185" s="220" t="s">
        <v>126</v>
      </c>
    </row>
    <row r="186" spans="2:51" s="196" customFormat="1" ht="12.8">
      <c r="B186" s="197"/>
      <c r="D186" s="198" t="s">
        <v>135</v>
      </c>
      <c r="E186" s="199"/>
      <c r="F186" s="200" t="s">
        <v>486</v>
      </c>
      <c r="H186" s="201">
        <v>8.7</v>
      </c>
      <c r="I186" s="202"/>
      <c r="L186" s="197"/>
      <c r="M186" s="203"/>
      <c r="N186" s="204"/>
      <c r="O186" s="204"/>
      <c r="P186" s="204"/>
      <c r="Q186" s="204"/>
      <c r="R186" s="204"/>
      <c r="S186" s="204"/>
      <c r="T186" s="205"/>
      <c r="AT186" s="199" t="s">
        <v>135</v>
      </c>
      <c r="AU186" s="199" t="s">
        <v>85</v>
      </c>
      <c r="AV186" s="196" t="s">
        <v>85</v>
      </c>
      <c r="AW186" s="196" t="s">
        <v>31</v>
      </c>
      <c r="AX186" s="196" t="s">
        <v>75</v>
      </c>
      <c r="AY186" s="199" t="s">
        <v>126</v>
      </c>
    </row>
    <row r="187" spans="2:51" s="218" customFormat="1" ht="12.8">
      <c r="B187" s="219"/>
      <c r="D187" s="198" t="s">
        <v>135</v>
      </c>
      <c r="E187" s="220"/>
      <c r="F187" s="221" t="s">
        <v>487</v>
      </c>
      <c r="H187" s="220"/>
      <c r="I187" s="222"/>
      <c r="L187" s="219"/>
      <c r="M187" s="223"/>
      <c r="N187" s="224"/>
      <c r="O187" s="224"/>
      <c r="P187" s="224"/>
      <c r="Q187" s="224"/>
      <c r="R187" s="224"/>
      <c r="S187" s="224"/>
      <c r="T187" s="225"/>
      <c r="AT187" s="220" t="s">
        <v>135</v>
      </c>
      <c r="AU187" s="220" t="s">
        <v>85</v>
      </c>
      <c r="AV187" s="218" t="s">
        <v>83</v>
      </c>
      <c r="AW187" s="218" t="s">
        <v>31</v>
      </c>
      <c r="AX187" s="218" t="s">
        <v>75</v>
      </c>
      <c r="AY187" s="220" t="s">
        <v>126</v>
      </c>
    </row>
    <row r="188" spans="2:51" s="196" customFormat="1" ht="12.8">
      <c r="B188" s="197"/>
      <c r="D188" s="198" t="s">
        <v>135</v>
      </c>
      <c r="E188" s="199"/>
      <c r="F188" s="200" t="s">
        <v>488</v>
      </c>
      <c r="H188" s="201">
        <v>1.98</v>
      </c>
      <c r="I188" s="202"/>
      <c r="L188" s="197"/>
      <c r="M188" s="203"/>
      <c r="N188" s="204"/>
      <c r="O188" s="204"/>
      <c r="P188" s="204"/>
      <c r="Q188" s="204"/>
      <c r="R188" s="204"/>
      <c r="S188" s="204"/>
      <c r="T188" s="205"/>
      <c r="AT188" s="199" t="s">
        <v>135</v>
      </c>
      <c r="AU188" s="199" t="s">
        <v>85</v>
      </c>
      <c r="AV188" s="196" t="s">
        <v>85</v>
      </c>
      <c r="AW188" s="196" t="s">
        <v>31</v>
      </c>
      <c r="AX188" s="196" t="s">
        <v>75</v>
      </c>
      <c r="AY188" s="199" t="s">
        <v>126</v>
      </c>
    </row>
    <row r="189" spans="2:51" s="218" customFormat="1" ht="12.8">
      <c r="B189" s="219"/>
      <c r="D189" s="198" t="s">
        <v>135</v>
      </c>
      <c r="E189" s="220"/>
      <c r="F189" s="221" t="s">
        <v>489</v>
      </c>
      <c r="H189" s="220"/>
      <c r="I189" s="222"/>
      <c r="L189" s="219"/>
      <c r="M189" s="223"/>
      <c r="N189" s="224"/>
      <c r="O189" s="224"/>
      <c r="P189" s="224"/>
      <c r="Q189" s="224"/>
      <c r="R189" s="224"/>
      <c r="S189" s="224"/>
      <c r="T189" s="225"/>
      <c r="AT189" s="220" t="s">
        <v>135</v>
      </c>
      <c r="AU189" s="220" t="s">
        <v>85</v>
      </c>
      <c r="AV189" s="218" t="s">
        <v>83</v>
      </c>
      <c r="AW189" s="218" t="s">
        <v>31</v>
      </c>
      <c r="AX189" s="218" t="s">
        <v>75</v>
      </c>
      <c r="AY189" s="220" t="s">
        <v>126</v>
      </c>
    </row>
    <row r="190" spans="2:51" s="196" customFormat="1" ht="12.8">
      <c r="B190" s="197"/>
      <c r="D190" s="198" t="s">
        <v>135</v>
      </c>
      <c r="E190" s="199"/>
      <c r="F190" s="200" t="s">
        <v>490</v>
      </c>
      <c r="H190" s="201">
        <v>8.54</v>
      </c>
      <c r="I190" s="202"/>
      <c r="L190" s="197"/>
      <c r="M190" s="203"/>
      <c r="N190" s="204"/>
      <c r="O190" s="204"/>
      <c r="P190" s="204"/>
      <c r="Q190" s="204"/>
      <c r="R190" s="204"/>
      <c r="S190" s="204"/>
      <c r="T190" s="205"/>
      <c r="AT190" s="199" t="s">
        <v>135</v>
      </c>
      <c r="AU190" s="199" t="s">
        <v>85</v>
      </c>
      <c r="AV190" s="196" t="s">
        <v>85</v>
      </c>
      <c r="AW190" s="196" t="s">
        <v>31</v>
      </c>
      <c r="AX190" s="196" t="s">
        <v>75</v>
      </c>
      <c r="AY190" s="199" t="s">
        <v>126</v>
      </c>
    </row>
    <row r="191" spans="2:51" s="206" customFormat="1" ht="12.8">
      <c r="B191" s="207"/>
      <c r="D191" s="198" t="s">
        <v>135</v>
      </c>
      <c r="E191" s="208" t="s">
        <v>416</v>
      </c>
      <c r="F191" s="209" t="s">
        <v>139</v>
      </c>
      <c r="H191" s="210">
        <v>19.22</v>
      </c>
      <c r="I191" s="211"/>
      <c r="L191" s="207"/>
      <c r="M191" s="212"/>
      <c r="N191" s="213"/>
      <c r="O191" s="213"/>
      <c r="P191" s="213"/>
      <c r="Q191" s="213"/>
      <c r="R191" s="213"/>
      <c r="S191" s="213"/>
      <c r="T191" s="214"/>
      <c r="AT191" s="208" t="s">
        <v>135</v>
      </c>
      <c r="AU191" s="208" t="s">
        <v>85</v>
      </c>
      <c r="AV191" s="206" t="s">
        <v>133</v>
      </c>
      <c r="AW191" s="206" t="s">
        <v>31</v>
      </c>
      <c r="AX191" s="206" t="s">
        <v>83</v>
      </c>
      <c r="AY191" s="208" t="s">
        <v>126</v>
      </c>
    </row>
    <row r="192" spans="1:65" s="27" customFormat="1" ht="72" customHeight="1">
      <c r="A192" s="22"/>
      <c r="B192" s="182"/>
      <c r="C192" s="183" t="s">
        <v>156</v>
      </c>
      <c r="D192" s="183" t="s">
        <v>128</v>
      </c>
      <c r="E192" s="184" t="s">
        <v>491</v>
      </c>
      <c r="F192" s="185" t="s">
        <v>492</v>
      </c>
      <c r="G192" s="186" t="s">
        <v>142</v>
      </c>
      <c r="H192" s="187">
        <v>19.22</v>
      </c>
      <c r="I192" s="188"/>
      <c r="J192" s="189">
        <f>ROUND(I192*H192,2)</f>
        <v>0</v>
      </c>
      <c r="K192" s="185" t="s">
        <v>132</v>
      </c>
      <c r="L192" s="23"/>
      <c r="M192" s="190"/>
      <c r="N192" s="191" t="s">
        <v>40</v>
      </c>
      <c r="O192" s="60"/>
      <c r="P192" s="192">
        <f>O192*H192</f>
        <v>0</v>
      </c>
      <c r="Q192" s="192">
        <v>0.00086</v>
      </c>
      <c r="R192" s="192">
        <f>Q192*H192</f>
        <v>0.0165292</v>
      </c>
      <c r="S192" s="192">
        <v>0</v>
      </c>
      <c r="T192" s="193">
        <f>S192*H192</f>
        <v>0</v>
      </c>
      <c r="U192" s="22"/>
      <c r="V192" s="22"/>
      <c r="W192" s="22"/>
      <c r="X192" s="22"/>
      <c r="Y192" s="22"/>
      <c r="Z192" s="22"/>
      <c r="AA192" s="22"/>
      <c r="AB192" s="22"/>
      <c r="AC192" s="22"/>
      <c r="AD192" s="22"/>
      <c r="AE192" s="22"/>
      <c r="AR192" s="194" t="s">
        <v>133</v>
      </c>
      <c r="AT192" s="194" t="s">
        <v>128</v>
      </c>
      <c r="AU192" s="194" t="s">
        <v>85</v>
      </c>
      <c r="AY192" s="3" t="s">
        <v>126</v>
      </c>
      <c r="BE192" s="195">
        <f>IF(N192="základní",J192,0)</f>
        <v>0</v>
      </c>
      <c r="BF192" s="195">
        <f>IF(N192="snížená",J192,0)</f>
        <v>0</v>
      </c>
      <c r="BG192" s="195">
        <f>IF(N192="zákl. přenesená",J192,0)</f>
        <v>0</v>
      </c>
      <c r="BH192" s="195">
        <f>IF(N192="sníž. přenesená",J192,0)</f>
        <v>0</v>
      </c>
      <c r="BI192" s="195">
        <f>IF(N192="nulová",J192,0)</f>
        <v>0</v>
      </c>
      <c r="BJ192" s="3" t="s">
        <v>83</v>
      </c>
      <c r="BK192" s="195">
        <f>ROUND(I192*H192,2)</f>
        <v>0</v>
      </c>
      <c r="BL192" s="3" t="s">
        <v>133</v>
      </c>
      <c r="BM192" s="194" t="s">
        <v>493</v>
      </c>
    </row>
    <row r="193" spans="2:51" s="196" customFormat="1" ht="12.8">
      <c r="B193" s="197"/>
      <c r="D193" s="198" t="s">
        <v>135</v>
      </c>
      <c r="E193" s="199"/>
      <c r="F193" s="200" t="s">
        <v>416</v>
      </c>
      <c r="H193" s="201">
        <v>19.22</v>
      </c>
      <c r="I193" s="202"/>
      <c r="L193" s="197"/>
      <c r="M193" s="203"/>
      <c r="N193" s="204"/>
      <c r="O193" s="204"/>
      <c r="P193" s="204"/>
      <c r="Q193" s="204"/>
      <c r="R193" s="204"/>
      <c r="S193" s="204"/>
      <c r="T193" s="205"/>
      <c r="AT193" s="199" t="s">
        <v>135</v>
      </c>
      <c r="AU193" s="199" t="s">
        <v>85</v>
      </c>
      <c r="AV193" s="196" t="s">
        <v>85</v>
      </c>
      <c r="AW193" s="196" t="s">
        <v>31</v>
      </c>
      <c r="AX193" s="196" t="s">
        <v>83</v>
      </c>
      <c r="AY193" s="199" t="s">
        <v>126</v>
      </c>
    </row>
    <row r="194" spans="1:65" s="27" customFormat="1" ht="84" customHeight="1">
      <c r="A194" s="22"/>
      <c r="B194" s="182"/>
      <c r="C194" s="183" t="s">
        <v>185</v>
      </c>
      <c r="D194" s="183" t="s">
        <v>128</v>
      </c>
      <c r="E194" s="184" t="s">
        <v>494</v>
      </c>
      <c r="F194" s="185" t="s">
        <v>495</v>
      </c>
      <c r="G194" s="186" t="s">
        <v>414</v>
      </c>
      <c r="H194" s="187">
        <v>0.119</v>
      </c>
      <c r="I194" s="188"/>
      <c r="J194" s="189">
        <f>ROUND(I194*H194,2)</f>
        <v>0</v>
      </c>
      <c r="K194" s="185" t="s">
        <v>132</v>
      </c>
      <c r="L194" s="23"/>
      <c r="M194" s="190"/>
      <c r="N194" s="191" t="s">
        <v>40</v>
      </c>
      <c r="O194" s="60"/>
      <c r="P194" s="192">
        <f>O194*H194</f>
        <v>0</v>
      </c>
      <c r="Q194" s="192">
        <v>1.03951</v>
      </c>
      <c r="R194" s="192">
        <f>Q194*H194</f>
        <v>0.12370169</v>
      </c>
      <c r="S194" s="192">
        <v>0</v>
      </c>
      <c r="T194" s="193">
        <f>S194*H194</f>
        <v>0</v>
      </c>
      <c r="U194" s="22"/>
      <c r="V194" s="22"/>
      <c r="W194" s="22"/>
      <c r="X194" s="22"/>
      <c r="Y194" s="22"/>
      <c r="Z194" s="22"/>
      <c r="AA194" s="22"/>
      <c r="AB194" s="22"/>
      <c r="AC194" s="22"/>
      <c r="AD194" s="22"/>
      <c r="AE194" s="22"/>
      <c r="AR194" s="194" t="s">
        <v>133</v>
      </c>
      <c r="AT194" s="194" t="s">
        <v>128</v>
      </c>
      <c r="AU194" s="194" t="s">
        <v>85</v>
      </c>
      <c r="AY194" s="3" t="s">
        <v>126</v>
      </c>
      <c r="BE194" s="195">
        <f>IF(N194="základní",J194,0)</f>
        <v>0</v>
      </c>
      <c r="BF194" s="195">
        <f>IF(N194="snížená",J194,0)</f>
        <v>0</v>
      </c>
      <c r="BG194" s="195">
        <f>IF(N194="zákl. přenesená",J194,0)</f>
        <v>0</v>
      </c>
      <c r="BH194" s="195">
        <f>IF(N194="sníž. přenesená",J194,0)</f>
        <v>0</v>
      </c>
      <c r="BI194" s="195">
        <f>IF(N194="nulová",J194,0)</f>
        <v>0</v>
      </c>
      <c r="BJ194" s="3" t="s">
        <v>83</v>
      </c>
      <c r="BK194" s="195">
        <f>ROUND(I194*H194,2)</f>
        <v>0</v>
      </c>
      <c r="BL194" s="3" t="s">
        <v>133</v>
      </c>
      <c r="BM194" s="194" t="s">
        <v>496</v>
      </c>
    </row>
    <row r="195" spans="2:51" s="218" customFormat="1" ht="12.8">
      <c r="B195" s="219"/>
      <c r="D195" s="198" t="s">
        <v>135</v>
      </c>
      <c r="E195" s="220"/>
      <c r="F195" s="221" t="s">
        <v>497</v>
      </c>
      <c r="H195" s="220"/>
      <c r="I195" s="222"/>
      <c r="L195" s="219"/>
      <c r="M195" s="223"/>
      <c r="N195" s="224"/>
      <c r="O195" s="224"/>
      <c r="P195" s="224"/>
      <c r="Q195" s="224"/>
      <c r="R195" s="224"/>
      <c r="S195" s="224"/>
      <c r="T195" s="225"/>
      <c r="AT195" s="220" t="s">
        <v>135</v>
      </c>
      <c r="AU195" s="220" t="s">
        <v>85</v>
      </c>
      <c r="AV195" s="218" t="s">
        <v>83</v>
      </c>
      <c r="AW195" s="218" t="s">
        <v>31</v>
      </c>
      <c r="AX195" s="218" t="s">
        <v>75</v>
      </c>
      <c r="AY195" s="220" t="s">
        <v>126</v>
      </c>
    </row>
    <row r="196" spans="2:51" s="218" customFormat="1" ht="12.8">
      <c r="B196" s="219"/>
      <c r="D196" s="198" t="s">
        <v>135</v>
      </c>
      <c r="E196" s="220"/>
      <c r="F196" s="221" t="s">
        <v>485</v>
      </c>
      <c r="H196" s="220"/>
      <c r="I196" s="222"/>
      <c r="L196" s="219"/>
      <c r="M196" s="223"/>
      <c r="N196" s="224"/>
      <c r="O196" s="224"/>
      <c r="P196" s="224"/>
      <c r="Q196" s="224"/>
      <c r="R196" s="224"/>
      <c r="S196" s="224"/>
      <c r="T196" s="225"/>
      <c r="AT196" s="220" t="s">
        <v>135</v>
      </c>
      <c r="AU196" s="220" t="s">
        <v>85</v>
      </c>
      <c r="AV196" s="218" t="s">
        <v>83</v>
      </c>
      <c r="AW196" s="218" t="s">
        <v>31</v>
      </c>
      <c r="AX196" s="218" t="s">
        <v>75</v>
      </c>
      <c r="AY196" s="220" t="s">
        <v>126</v>
      </c>
    </row>
    <row r="197" spans="2:51" s="196" customFormat="1" ht="12.8">
      <c r="B197" s="197"/>
      <c r="D197" s="198" t="s">
        <v>135</v>
      </c>
      <c r="E197" s="199"/>
      <c r="F197" s="200" t="s">
        <v>498</v>
      </c>
      <c r="H197" s="201">
        <v>0.061</v>
      </c>
      <c r="I197" s="202"/>
      <c r="L197" s="197"/>
      <c r="M197" s="203"/>
      <c r="N197" s="204"/>
      <c r="O197" s="204"/>
      <c r="P197" s="204"/>
      <c r="Q197" s="204"/>
      <c r="R197" s="204"/>
      <c r="S197" s="204"/>
      <c r="T197" s="205"/>
      <c r="AT197" s="199" t="s">
        <v>135</v>
      </c>
      <c r="AU197" s="199" t="s">
        <v>85</v>
      </c>
      <c r="AV197" s="196" t="s">
        <v>85</v>
      </c>
      <c r="AW197" s="196" t="s">
        <v>31</v>
      </c>
      <c r="AX197" s="196" t="s">
        <v>75</v>
      </c>
      <c r="AY197" s="199" t="s">
        <v>126</v>
      </c>
    </row>
    <row r="198" spans="2:51" s="218" customFormat="1" ht="12.8">
      <c r="B198" s="219"/>
      <c r="D198" s="198" t="s">
        <v>135</v>
      </c>
      <c r="E198" s="220"/>
      <c r="F198" s="221" t="s">
        <v>487</v>
      </c>
      <c r="H198" s="220"/>
      <c r="I198" s="222"/>
      <c r="L198" s="219"/>
      <c r="M198" s="223"/>
      <c r="N198" s="224"/>
      <c r="O198" s="224"/>
      <c r="P198" s="224"/>
      <c r="Q198" s="224"/>
      <c r="R198" s="224"/>
      <c r="S198" s="224"/>
      <c r="T198" s="225"/>
      <c r="AT198" s="220" t="s">
        <v>135</v>
      </c>
      <c r="AU198" s="220" t="s">
        <v>85</v>
      </c>
      <c r="AV198" s="218" t="s">
        <v>83</v>
      </c>
      <c r="AW198" s="218" t="s">
        <v>31</v>
      </c>
      <c r="AX198" s="218" t="s">
        <v>75</v>
      </c>
      <c r="AY198" s="220" t="s">
        <v>126</v>
      </c>
    </row>
    <row r="199" spans="2:51" s="196" customFormat="1" ht="12.8">
      <c r="B199" s="197"/>
      <c r="D199" s="198" t="s">
        <v>135</v>
      </c>
      <c r="E199" s="199"/>
      <c r="F199" s="200" t="s">
        <v>499</v>
      </c>
      <c r="H199" s="201">
        <v>0.009</v>
      </c>
      <c r="I199" s="202"/>
      <c r="L199" s="197"/>
      <c r="M199" s="203"/>
      <c r="N199" s="204"/>
      <c r="O199" s="204"/>
      <c r="P199" s="204"/>
      <c r="Q199" s="204"/>
      <c r="R199" s="204"/>
      <c r="S199" s="204"/>
      <c r="T199" s="205"/>
      <c r="AT199" s="199" t="s">
        <v>135</v>
      </c>
      <c r="AU199" s="199" t="s">
        <v>85</v>
      </c>
      <c r="AV199" s="196" t="s">
        <v>85</v>
      </c>
      <c r="AW199" s="196" t="s">
        <v>31</v>
      </c>
      <c r="AX199" s="196" t="s">
        <v>75</v>
      </c>
      <c r="AY199" s="199" t="s">
        <v>126</v>
      </c>
    </row>
    <row r="200" spans="2:51" s="218" customFormat="1" ht="12.8">
      <c r="B200" s="219"/>
      <c r="D200" s="198" t="s">
        <v>135</v>
      </c>
      <c r="E200" s="220"/>
      <c r="F200" s="221" t="s">
        <v>489</v>
      </c>
      <c r="H200" s="220"/>
      <c r="I200" s="222"/>
      <c r="L200" s="219"/>
      <c r="M200" s="223"/>
      <c r="N200" s="224"/>
      <c r="O200" s="224"/>
      <c r="P200" s="224"/>
      <c r="Q200" s="224"/>
      <c r="R200" s="224"/>
      <c r="S200" s="224"/>
      <c r="T200" s="225"/>
      <c r="AT200" s="220" t="s">
        <v>135</v>
      </c>
      <c r="AU200" s="220" t="s">
        <v>85</v>
      </c>
      <c r="AV200" s="218" t="s">
        <v>83</v>
      </c>
      <c r="AW200" s="218" t="s">
        <v>31</v>
      </c>
      <c r="AX200" s="218" t="s">
        <v>75</v>
      </c>
      <c r="AY200" s="220" t="s">
        <v>126</v>
      </c>
    </row>
    <row r="201" spans="2:51" s="196" customFormat="1" ht="12.8">
      <c r="B201" s="197"/>
      <c r="D201" s="198" t="s">
        <v>135</v>
      </c>
      <c r="E201" s="199"/>
      <c r="F201" s="200" t="s">
        <v>500</v>
      </c>
      <c r="H201" s="201">
        <v>0.029</v>
      </c>
      <c r="I201" s="202"/>
      <c r="L201" s="197"/>
      <c r="M201" s="203"/>
      <c r="N201" s="204"/>
      <c r="O201" s="204"/>
      <c r="P201" s="204"/>
      <c r="Q201" s="204"/>
      <c r="R201" s="204"/>
      <c r="S201" s="204"/>
      <c r="T201" s="205"/>
      <c r="AT201" s="199" t="s">
        <v>135</v>
      </c>
      <c r="AU201" s="199" t="s">
        <v>85</v>
      </c>
      <c r="AV201" s="196" t="s">
        <v>85</v>
      </c>
      <c r="AW201" s="196" t="s">
        <v>31</v>
      </c>
      <c r="AX201" s="196" t="s">
        <v>75</v>
      </c>
      <c r="AY201" s="199" t="s">
        <v>126</v>
      </c>
    </row>
    <row r="202" spans="2:51" s="196" customFormat="1" ht="12.8">
      <c r="B202" s="197"/>
      <c r="D202" s="198" t="s">
        <v>135</v>
      </c>
      <c r="E202" s="199"/>
      <c r="F202" s="200" t="s">
        <v>501</v>
      </c>
      <c r="H202" s="201">
        <v>0.02</v>
      </c>
      <c r="I202" s="202"/>
      <c r="L202" s="197"/>
      <c r="M202" s="203"/>
      <c r="N202" s="204"/>
      <c r="O202" s="204"/>
      <c r="P202" s="204"/>
      <c r="Q202" s="204"/>
      <c r="R202" s="204"/>
      <c r="S202" s="204"/>
      <c r="T202" s="205"/>
      <c r="AT202" s="199" t="s">
        <v>135</v>
      </c>
      <c r="AU202" s="199" t="s">
        <v>85</v>
      </c>
      <c r="AV202" s="196" t="s">
        <v>85</v>
      </c>
      <c r="AW202" s="196" t="s">
        <v>31</v>
      </c>
      <c r="AX202" s="196" t="s">
        <v>75</v>
      </c>
      <c r="AY202" s="199" t="s">
        <v>126</v>
      </c>
    </row>
    <row r="203" spans="2:51" s="206" customFormat="1" ht="12.8">
      <c r="B203" s="207"/>
      <c r="D203" s="198" t="s">
        <v>135</v>
      </c>
      <c r="E203" s="208"/>
      <c r="F203" s="209" t="s">
        <v>139</v>
      </c>
      <c r="H203" s="210">
        <v>0.119</v>
      </c>
      <c r="I203" s="211"/>
      <c r="L203" s="207"/>
      <c r="M203" s="212"/>
      <c r="N203" s="213"/>
      <c r="O203" s="213"/>
      <c r="P203" s="213"/>
      <c r="Q203" s="213"/>
      <c r="R203" s="213"/>
      <c r="S203" s="213"/>
      <c r="T203" s="214"/>
      <c r="AT203" s="208" t="s">
        <v>135</v>
      </c>
      <c r="AU203" s="208" t="s">
        <v>85</v>
      </c>
      <c r="AV203" s="206" t="s">
        <v>133</v>
      </c>
      <c r="AW203" s="206" t="s">
        <v>31</v>
      </c>
      <c r="AX203" s="206" t="s">
        <v>83</v>
      </c>
      <c r="AY203" s="208" t="s">
        <v>126</v>
      </c>
    </row>
    <row r="204" spans="2:63" s="168" customFormat="1" ht="22.8" customHeight="1">
      <c r="B204" s="169"/>
      <c r="D204" s="170" t="s">
        <v>74</v>
      </c>
      <c r="E204" s="180" t="s">
        <v>133</v>
      </c>
      <c r="F204" s="180" t="s">
        <v>370</v>
      </c>
      <c r="I204" s="172"/>
      <c r="J204" s="181">
        <f>BK204</f>
        <v>0</v>
      </c>
      <c r="L204" s="169"/>
      <c r="M204" s="174"/>
      <c r="N204" s="175"/>
      <c r="O204" s="175"/>
      <c r="P204" s="176">
        <f>SUM(P205:P213)</f>
        <v>0</v>
      </c>
      <c r="Q204" s="175"/>
      <c r="R204" s="176">
        <f>SUM(R205:R213)</f>
        <v>0</v>
      </c>
      <c r="S204" s="175"/>
      <c r="T204" s="177">
        <f>SUM(T205:T213)</f>
        <v>0</v>
      </c>
      <c r="AR204" s="170" t="s">
        <v>83</v>
      </c>
      <c r="AT204" s="178" t="s">
        <v>74</v>
      </c>
      <c r="AU204" s="178" t="s">
        <v>83</v>
      </c>
      <c r="AY204" s="170" t="s">
        <v>126</v>
      </c>
      <c r="BK204" s="179">
        <f>SUM(BK205:BK213)</f>
        <v>0</v>
      </c>
    </row>
    <row r="205" spans="1:65" s="27" customFormat="1" ht="24" customHeight="1">
      <c r="A205" s="22"/>
      <c r="B205" s="182"/>
      <c r="C205" s="183" t="s">
        <v>189</v>
      </c>
      <c r="D205" s="183" t="s">
        <v>128</v>
      </c>
      <c r="E205" s="184" t="s">
        <v>502</v>
      </c>
      <c r="F205" s="185" t="s">
        <v>503</v>
      </c>
      <c r="G205" s="186" t="s">
        <v>209</v>
      </c>
      <c r="H205" s="187">
        <v>1.104</v>
      </c>
      <c r="I205" s="188"/>
      <c r="J205" s="189">
        <f>ROUND(I205*H205,2)</f>
        <v>0</v>
      </c>
      <c r="K205" s="185" t="s">
        <v>132</v>
      </c>
      <c r="L205" s="23"/>
      <c r="M205" s="190"/>
      <c r="N205" s="191" t="s">
        <v>40</v>
      </c>
      <c r="O205" s="60"/>
      <c r="P205" s="192">
        <f>O205*H205</f>
        <v>0</v>
      </c>
      <c r="Q205" s="192">
        <v>0</v>
      </c>
      <c r="R205" s="192">
        <f>Q205*H205</f>
        <v>0</v>
      </c>
      <c r="S205" s="192">
        <v>0</v>
      </c>
      <c r="T205" s="193">
        <f>S205*H205</f>
        <v>0</v>
      </c>
      <c r="U205" s="22"/>
      <c r="V205" s="22"/>
      <c r="W205" s="22"/>
      <c r="X205" s="22"/>
      <c r="Y205" s="22"/>
      <c r="Z205" s="22"/>
      <c r="AA205" s="22"/>
      <c r="AB205" s="22"/>
      <c r="AC205" s="22"/>
      <c r="AD205" s="22"/>
      <c r="AE205" s="22"/>
      <c r="AR205" s="194" t="s">
        <v>133</v>
      </c>
      <c r="AT205" s="194" t="s">
        <v>128</v>
      </c>
      <c r="AU205" s="194" t="s">
        <v>85</v>
      </c>
      <c r="AY205" s="3" t="s">
        <v>126</v>
      </c>
      <c r="BE205" s="195">
        <f>IF(N205="základní",J205,0)</f>
        <v>0</v>
      </c>
      <c r="BF205" s="195">
        <f>IF(N205="snížená",J205,0)</f>
        <v>0</v>
      </c>
      <c r="BG205" s="195">
        <f>IF(N205="zákl. přenesená",J205,0)</f>
        <v>0</v>
      </c>
      <c r="BH205" s="195">
        <f>IF(N205="sníž. přenesená",J205,0)</f>
        <v>0</v>
      </c>
      <c r="BI205" s="195">
        <f>IF(N205="nulová",J205,0)</f>
        <v>0</v>
      </c>
      <c r="BJ205" s="3" t="s">
        <v>83</v>
      </c>
      <c r="BK205" s="195">
        <f>ROUND(I205*H205,2)</f>
        <v>0</v>
      </c>
      <c r="BL205" s="3" t="s">
        <v>133</v>
      </c>
      <c r="BM205" s="194" t="s">
        <v>504</v>
      </c>
    </row>
    <row r="206" spans="2:51" s="218" customFormat="1" ht="12.8">
      <c r="B206" s="219"/>
      <c r="D206" s="198" t="s">
        <v>135</v>
      </c>
      <c r="E206" s="220"/>
      <c r="F206" s="221" t="s">
        <v>505</v>
      </c>
      <c r="H206" s="220"/>
      <c r="I206" s="222"/>
      <c r="L206" s="219"/>
      <c r="M206" s="223"/>
      <c r="N206" s="224"/>
      <c r="O206" s="224"/>
      <c r="P206" s="224"/>
      <c r="Q206" s="224"/>
      <c r="R206" s="224"/>
      <c r="S206" s="224"/>
      <c r="T206" s="225"/>
      <c r="AT206" s="220" t="s">
        <v>135</v>
      </c>
      <c r="AU206" s="220" t="s">
        <v>85</v>
      </c>
      <c r="AV206" s="218" t="s">
        <v>83</v>
      </c>
      <c r="AW206" s="218" t="s">
        <v>31</v>
      </c>
      <c r="AX206" s="218" t="s">
        <v>75</v>
      </c>
      <c r="AY206" s="220" t="s">
        <v>126</v>
      </c>
    </row>
    <row r="207" spans="2:51" s="196" customFormat="1" ht="12.8">
      <c r="B207" s="197"/>
      <c r="D207" s="198" t="s">
        <v>135</v>
      </c>
      <c r="E207" s="199"/>
      <c r="F207" s="200" t="s">
        <v>506</v>
      </c>
      <c r="H207" s="201">
        <v>0.624</v>
      </c>
      <c r="I207" s="202"/>
      <c r="L207" s="197"/>
      <c r="M207" s="203"/>
      <c r="N207" s="204"/>
      <c r="O207" s="204"/>
      <c r="P207" s="204"/>
      <c r="Q207" s="204"/>
      <c r="R207" s="204"/>
      <c r="S207" s="204"/>
      <c r="T207" s="205"/>
      <c r="AT207" s="199" t="s">
        <v>135</v>
      </c>
      <c r="AU207" s="199" t="s">
        <v>85</v>
      </c>
      <c r="AV207" s="196" t="s">
        <v>85</v>
      </c>
      <c r="AW207" s="196" t="s">
        <v>31</v>
      </c>
      <c r="AX207" s="196" t="s">
        <v>75</v>
      </c>
      <c r="AY207" s="199" t="s">
        <v>126</v>
      </c>
    </row>
    <row r="208" spans="2:51" s="218" customFormat="1" ht="12.8">
      <c r="B208" s="219"/>
      <c r="D208" s="198" t="s">
        <v>135</v>
      </c>
      <c r="E208" s="220"/>
      <c r="F208" s="221" t="s">
        <v>507</v>
      </c>
      <c r="H208" s="220"/>
      <c r="I208" s="222"/>
      <c r="L208" s="219"/>
      <c r="M208" s="223"/>
      <c r="N208" s="224"/>
      <c r="O208" s="224"/>
      <c r="P208" s="224"/>
      <c r="Q208" s="224"/>
      <c r="R208" s="224"/>
      <c r="S208" s="224"/>
      <c r="T208" s="225"/>
      <c r="AT208" s="220" t="s">
        <v>135</v>
      </c>
      <c r="AU208" s="220" t="s">
        <v>85</v>
      </c>
      <c r="AV208" s="218" t="s">
        <v>83</v>
      </c>
      <c r="AW208" s="218" t="s">
        <v>31</v>
      </c>
      <c r="AX208" s="218" t="s">
        <v>75</v>
      </c>
      <c r="AY208" s="220" t="s">
        <v>126</v>
      </c>
    </row>
    <row r="209" spans="2:51" s="196" customFormat="1" ht="12.8">
      <c r="B209" s="197"/>
      <c r="D209" s="198" t="s">
        <v>135</v>
      </c>
      <c r="E209" s="199"/>
      <c r="F209" s="200" t="s">
        <v>508</v>
      </c>
      <c r="H209" s="201">
        <v>0.48</v>
      </c>
      <c r="I209" s="202"/>
      <c r="L209" s="197"/>
      <c r="M209" s="203"/>
      <c r="N209" s="204"/>
      <c r="O209" s="204"/>
      <c r="P209" s="204"/>
      <c r="Q209" s="204"/>
      <c r="R209" s="204"/>
      <c r="S209" s="204"/>
      <c r="T209" s="205"/>
      <c r="AT209" s="199" t="s">
        <v>135</v>
      </c>
      <c r="AU209" s="199" t="s">
        <v>85</v>
      </c>
      <c r="AV209" s="196" t="s">
        <v>85</v>
      </c>
      <c r="AW209" s="196" t="s">
        <v>31</v>
      </c>
      <c r="AX209" s="196" t="s">
        <v>75</v>
      </c>
      <c r="AY209" s="199" t="s">
        <v>126</v>
      </c>
    </row>
    <row r="210" spans="2:51" s="206" customFormat="1" ht="12.8">
      <c r="B210" s="207"/>
      <c r="D210" s="198" t="s">
        <v>135</v>
      </c>
      <c r="E210" s="208"/>
      <c r="F210" s="209" t="s">
        <v>139</v>
      </c>
      <c r="H210" s="210">
        <v>1.104</v>
      </c>
      <c r="I210" s="211"/>
      <c r="L210" s="207"/>
      <c r="M210" s="212"/>
      <c r="N210" s="213"/>
      <c r="O210" s="213"/>
      <c r="P210" s="213"/>
      <c r="Q210" s="213"/>
      <c r="R210" s="213"/>
      <c r="S210" s="213"/>
      <c r="T210" s="214"/>
      <c r="AT210" s="208" t="s">
        <v>135</v>
      </c>
      <c r="AU210" s="208" t="s">
        <v>85</v>
      </c>
      <c r="AV210" s="206" t="s">
        <v>133</v>
      </c>
      <c r="AW210" s="206" t="s">
        <v>31</v>
      </c>
      <c r="AX210" s="206" t="s">
        <v>83</v>
      </c>
      <c r="AY210" s="208" t="s">
        <v>126</v>
      </c>
    </row>
    <row r="211" spans="1:65" s="27" customFormat="1" ht="24" customHeight="1">
      <c r="A211" s="22"/>
      <c r="B211" s="182"/>
      <c r="C211" s="183" t="s">
        <v>165</v>
      </c>
      <c r="D211" s="183" t="s">
        <v>128</v>
      </c>
      <c r="E211" s="184" t="s">
        <v>509</v>
      </c>
      <c r="F211" s="185" t="s">
        <v>510</v>
      </c>
      <c r="G211" s="186" t="s">
        <v>209</v>
      </c>
      <c r="H211" s="187">
        <v>0.26</v>
      </c>
      <c r="I211" s="188"/>
      <c r="J211" s="189">
        <f>ROUND(I211*H211,2)</f>
        <v>0</v>
      </c>
      <c r="K211" s="185" t="s">
        <v>132</v>
      </c>
      <c r="L211" s="23"/>
      <c r="M211" s="190"/>
      <c r="N211" s="191" t="s">
        <v>40</v>
      </c>
      <c r="O211" s="60"/>
      <c r="P211" s="192">
        <f>O211*H211</f>
        <v>0</v>
      </c>
      <c r="Q211" s="192">
        <v>0</v>
      </c>
      <c r="R211" s="192">
        <f>Q211*H211</f>
        <v>0</v>
      </c>
      <c r="S211" s="192">
        <v>0</v>
      </c>
      <c r="T211" s="193">
        <f>S211*H211</f>
        <v>0</v>
      </c>
      <c r="U211" s="22"/>
      <c r="V211" s="22"/>
      <c r="W211" s="22"/>
      <c r="X211" s="22"/>
      <c r="Y211" s="22"/>
      <c r="Z211" s="22"/>
      <c r="AA211" s="22"/>
      <c r="AB211" s="22"/>
      <c r="AC211" s="22"/>
      <c r="AD211" s="22"/>
      <c r="AE211" s="22"/>
      <c r="AR211" s="194" t="s">
        <v>133</v>
      </c>
      <c r="AT211" s="194" t="s">
        <v>128</v>
      </c>
      <c r="AU211" s="194" t="s">
        <v>85</v>
      </c>
      <c r="AY211" s="3" t="s">
        <v>126</v>
      </c>
      <c r="BE211" s="195">
        <f>IF(N211="základní",J211,0)</f>
        <v>0</v>
      </c>
      <c r="BF211" s="195">
        <f>IF(N211="snížená",J211,0)</f>
        <v>0</v>
      </c>
      <c r="BG211" s="195">
        <f>IF(N211="zákl. přenesená",J211,0)</f>
        <v>0</v>
      </c>
      <c r="BH211" s="195">
        <f>IF(N211="sníž. přenesená",J211,0)</f>
        <v>0</v>
      </c>
      <c r="BI211" s="195">
        <f>IF(N211="nulová",J211,0)</f>
        <v>0</v>
      </c>
      <c r="BJ211" s="3" t="s">
        <v>83</v>
      </c>
      <c r="BK211" s="195">
        <f>ROUND(I211*H211,2)</f>
        <v>0</v>
      </c>
      <c r="BL211" s="3" t="s">
        <v>133</v>
      </c>
      <c r="BM211" s="194" t="s">
        <v>511</v>
      </c>
    </row>
    <row r="212" spans="2:51" s="218" customFormat="1" ht="12.8">
      <c r="B212" s="219"/>
      <c r="D212" s="198" t="s">
        <v>135</v>
      </c>
      <c r="E212" s="220"/>
      <c r="F212" s="221" t="s">
        <v>454</v>
      </c>
      <c r="H212" s="220"/>
      <c r="I212" s="222"/>
      <c r="L212" s="219"/>
      <c r="M212" s="223"/>
      <c r="N212" s="224"/>
      <c r="O212" s="224"/>
      <c r="P212" s="224"/>
      <c r="Q212" s="224"/>
      <c r="R212" s="224"/>
      <c r="S212" s="224"/>
      <c r="T212" s="225"/>
      <c r="AT212" s="220" t="s">
        <v>135</v>
      </c>
      <c r="AU212" s="220" t="s">
        <v>85</v>
      </c>
      <c r="AV212" s="218" t="s">
        <v>83</v>
      </c>
      <c r="AW212" s="218" t="s">
        <v>31</v>
      </c>
      <c r="AX212" s="218" t="s">
        <v>75</v>
      </c>
      <c r="AY212" s="220" t="s">
        <v>126</v>
      </c>
    </row>
    <row r="213" spans="2:51" s="196" customFormat="1" ht="12.8">
      <c r="B213" s="197"/>
      <c r="D213" s="198" t="s">
        <v>135</v>
      </c>
      <c r="E213" s="199"/>
      <c r="F213" s="200" t="s">
        <v>512</v>
      </c>
      <c r="H213" s="201">
        <v>0.26</v>
      </c>
      <c r="I213" s="202"/>
      <c r="L213" s="197"/>
      <c r="M213" s="203"/>
      <c r="N213" s="204"/>
      <c r="O213" s="204"/>
      <c r="P213" s="204"/>
      <c r="Q213" s="204"/>
      <c r="R213" s="204"/>
      <c r="S213" s="204"/>
      <c r="T213" s="205"/>
      <c r="AT213" s="199" t="s">
        <v>135</v>
      </c>
      <c r="AU213" s="199" t="s">
        <v>85</v>
      </c>
      <c r="AV213" s="196" t="s">
        <v>85</v>
      </c>
      <c r="AW213" s="196" t="s">
        <v>31</v>
      </c>
      <c r="AX213" s="196" t="s">
        <v>83</v>
      </c>
      <c r="AY213" s="199" t="s">
        <v>126</v>
      </c>
    </row>
    <row r="214" spans="2:63" s="168" customFormat="1" ht="22.8" customHeight="1">
      <c r="B214" s="169"/>
      <c r="D214" s="170" t="s">
        <v>74</v>
      </c>
      <c r="E214" s="180" t="s">
        <v>170</v>
      </c>
      <c r="F214" s="180" t="s">
        <v>513</v>
      </c>
      <c r="I214" s="172"/>
      <c r="J214" s="181">
        <f>BK214</f>
        <v>0</v>
      </c>
      <c r="L214" s="169"/>
      <c r="M214" s="174"/>
      <c r="N214" s="175"/>
      <c r="O214" s="175"/>
      <c r="P214" s="176">
        <f>SUM(P215:P230)</f>
        <v>0</v>
      </c>
      <c r="Q214" s="175"/>
      <c r="R214" s="176">
        <f>SUM(R215:R230)</f>
        <v>0</v>
      </c>
      <c r="S214" s="175"/>
      <c r="T214" s="177">
        <f>SUM(T215:T230)</f>
        <v>0</v>
      </c>
      <c r="AR214" s="170" t="s">
        <v>83</v>
      </c>
      <c r="AT214" s="178" t="s">
        <v>74</v>
      </c>
      <c r="AU214" s="178" t="s">
        <v>83</v>
      </c>
      <c r="AY214" s="170" t="s">
        <v>126</v>
      </c>
      <c r="BK214" s="179">
        <f>SUM(BK215:BK230)</f>
        <v>0</v>
      </c>
    </row>
    <row r="215" spans="1:65" s="27" customFormat="1" ht="24" customHeight="1">
      <c r="A215" s="22"/>
      <c r="B215" s="182"/>
      <c r="C215" s="183" t="s">
        <v>7</v>
      </c>
      <c r="D215" s="183" t="s">
        <v>128</v>
      </c>
      <c r="E215" s="184" t="s">
        <v>514</v>
      </c>
      <c r="F215" s="185" t="s">
        <v>515</v>
      </c>
      <c r="G215" s="186" t="s">
        <v>198</v>
      </c>
      <c r="H215" s="187">
        <v>1</v>
      </c>
      <c r="I215" s="188"/>
      <c r="J215" s="189">
        <f>ROUND(I215*H215,2)</f>
        <v>0</v>
      </c>
      <c r="K215" s="185"/>
      <c r="L215" s="23"/>
      <c r="M215" s="190"/>
      <c r="N215" s="191" t="s">
        <v>40</v>
      </c>
      <c r="O215" s="60"/>
      <c r="P215" s="192">
        <f>O215*H215</f>
        <v>0</v>
      </c>
      <c r="Q215" s="192">
        <v>0</v>
      </c>
      <c r="R215" s="192">
        <f>Q215*H215</f>
        <v>0</v>
      </c>
      <c r="S215" s="192">
        <v>0</v>
      </c>
      <c r="T215" s="193">
        <f>S215*H215</f>
        <v>0</v>
      </c>
      <c r="U215" s="22"/>
      <c r="V215" s="22"/>
      <c r="W215" s="22"/>
      <c r="X215" s="22"/>
      <c r="Y215" s="22"/>
      <c r="Z215" s="22"/>
      <c r="AA215" s="22"/>
      <c r="AB215" s="22"/>
      <c r="AC215" s="22"/>
      <c r="AD215" s="22"/>
      <c r="AE215" s="22"/>
      <c r="AR215" s="194" t="s">
        <v>133</v>
      </c>
      <c r="AT215" s="194" t="s">
        <v>128</v>
      </c>
      <c r="AU215" s="194" t="s">
        <v>85</v>
      </c>
      <c r="AY215" s="3" t="s">
        <v>126</v>
      </c>
      <c r="BE215" s="195">
        <f>IF(N215="základní",J215,0)</f>
        <v>0</v>
      </c>
      <c r="BF215" s="195">
        <f>IF(N215="snížená",J215,0)</f>
        <v>0</v>
      </c>
      <c r="BG215" s="195">
        <f>IF(N215="zákl. přenesená",J215,0)</f>
        <v>0</v>
      </c>
      <c r="BH215" s="195">
        <f>IF(N215="sníž. přenesená",J215,0)</f>
        <v>0</v>
      </c>
      <c r="BI215" s="195">
        <f>IF(N215="nulová",J215,0)</f>
        <v>0</v>
      </c>
      <c r="BJ215" s="3" t="s">
        <v>83</v>
      </c>
      <c r="BK215" s="195">
        <f>ROUND(I215*H215,2)</f>
        <v>0</v>
      </c>
      <c r="BL215" s="3" t="s">
        <v>133</v>
      </c>
      <c r="BM215" s="194" t="s">
        <v>516</v>
      </c>
    </row>
    <row r="216" spans="1:47" ht="113.9" customHeight="1">
      <c r="A216" s="22"/>
      <c r="B216" s="23"/>
      <c r="C216" s="22"/>
      <c r="D216" s="198" t="s">
        <v>193</v>
      </c>
      <c r="E216" s="22"/>
      <c r="F216" s="215" t="s">
        <v>517</v>
      </c>
      <c r="G216" s="22"/>
      <c r="H216" s="22"/>
      <c r="I216" s="108"/>
      <c r="J216" s="22"/>
      <c r="K216" s="22"/>
      <c r="L216" s="23"/>
      <c r="M216" s="216"/>
      <c r="N216" s="217"/>
      <c r="O216" s="60"/>
      <c r="P216" s="60"/>
      <c r="Q216" s="60"/>
      <c r="R216" s="60"/>
      <c r="S216" s="60"/>
      <c r="T216" s="61"/>
      <c r="U216" s="22"/>
      <c r="V216" s="22"/>
      <c r="W216" s="22"/>
      <c r="X216" s="22"/>
      <c r="Y216" s="22"/>
      <c r="Z216" s="22"/>
      <c r="AA216" s="22"/>
      <c r="AB216" s="22"/>
      <c r="AC216" s="22"/>
      <c r="AD216" s="22"/>
      <c r="AE216" s="22"/>
      <c r="AT216" s="3" t="s">
        <v>193</v>
      </c>
      <c r="AU216" s="3" t="s">
        <v>85</v>
      </c>
    </row>
    <row r="217" spans="2:51" s="196" customFormat="1" ht="12.8">
      <c r="B217" s="197"/>
      <c r="D217" s="198" t="s">
        <v>135</v>
      </c>
      <c r="E217" s="199"/>
      <c r="F217" s="200" t="s">
        <v>83</v>
      </c>
      <c r="H217" s="201">
        <v>1</v>
      </c>
      <c r="I217" s="202"/>
      <c r="L217" s="197"/>
      <c r="M217" s="203"/>
      <c r="N217" s="204"/>
      <c r="O217" s="204"/>
      <c r="P217" s="204"/>
      <c r="Q217" s="204"/>
      <c r="R217" s="204"/>
      <c r="S217" s="204"/>
      <c r="T217" s="205"/>
      <c r="AT217" s="199" t="s">
        <v>135</v>
      </c>
      <c r="AU217" s="199" t="s">
        <v>85</v>
      </c>
      <c r="AV217" s="196" t="s">
        <v>85</v>
      </c>
      <c r="AW217" s="196" t="s">
        <v>31</v>
      </c>
      <c r="AX217" s="196" t="s">
        <v>83</v>
      </c>
      <c r="AY217" s="199" t="s">
        <v>126</v>
      </c>
    </row>
    <row r="218" spans="1:65" s="27" customFormat="1" ht="24" customHeight="1">
      <c r="A218" s="22"/>
      <c r="B218" s="182"/>
      <c r="C218" s="183" t="s">
        <v>206</v>
      </c>
      <c r="D218" s="183" t="s">
        <v>128</v>
      </c>
      <c r="E218" s="184" t="s">
        <v>518</v>
      </c>
      <c r="F218" s="185" t="s">
        <v>519</v>
      </c>
      <c r="G218" s="186" t="s">
        <v>520</v>
      </c>
      <c r="H218" s="187">
        <v>3.2</v>
      </c>
      <c r="I218" s="188"/>
      <c r="J218" s="189">
        <f>ROUND(I218*H218,2)</f>
        <v>0</v>
      </c>
      <c r="K218" s="185"/>
      <c r="L218" s="23"/>
      <c r="M218" s="190"/>
      <c r="N218" s="191" t="s">
        <v>40</v>
      </c>
      <c r="O218" s="60"/>
      <c r="P218" s="192">
        <f>O218*H218</f>
        <v>0</v>
      </c>
      <c r="Q218" s="192">
        <v>0</v>
      </c>
      <c r="R218" s="192">
        <f>Q218*H218</f>
        <v>0</v>
      </c>
      <c r="S218" s="192">
        <v>0</v>
      </c>
      <c r="T218" s="193">
        <f>S218*H218</f>
        <v>0</v>
      </c>
      <c r="U218" s="22"/>
      <c r="V218" s="22"/>
      <c r="W218" s="22"/>
      <c r="X218" s="22"/>
      <c r="Y218" s="22"/>
      <c r="Z218" s="22"/>
      <c r="AA218" s="22"/>
      <c r="AB218" s="22"/>
      <c r="AC218" s="22"/>
      <c r="AD218" s="22"/>
      <c r="AE218" s="22"/>
      <c r="AR218" s="194" t="s">
        <v>133</v>
      </c>
      <c r="AT218" s="194" t="s">
        <v>128</v>
      </c>
      <c r="AU218" s="194" t="s">
        <v>85</v>
      </c>
      <c r="AY218" s="3" t="s">
        <v>126</v>
      </c>
      <c r="BE218" s="195">
        <f>IF(N218="základní",J218,0)</f>
        <v>0</v>
      </c>
      <c r="BF218" s="195">
        <f>IF(N218="snížená",J218,0)</f>
        <v>0</v>
      </c>
      <c r="BG218" s="195">
        <f>IF(N218="zákl. přenesená",J218,0)</f>
        <v>0</v>
      </c>
      <c r="BH218" s="195">
        <f>IF(N218="sníž. přenesená",J218,0)</f>
        <v>0</v>
      </c>
      <c r="BI218" s="195">
        <f>IF(N218="nulová",J218,0)</f>
        <v>0</v>
      </c>
      <c r="BJ218" s="3" t="s">
        <v>83</v>
      </c>
      <c r="BK218" s="195">
        <f>ROUND(I218*H218,2)</f>
        <v>0</v>
      </c>
      <c r="BL218" s="3" t="s">
        <v>133</v>
      </c>
      <c r="BM218" s="194" t="s">
        <v>521</v>
      </c>
    </row>
    <row r="219" spans="2:51" s="218" customFormat="1" ht="12.8">
      <c r="B219" s="219"/>
      <c r="D219" s="198" t="s">
        <v>135</v>
      </c>
      <c r="E219" s="220"/>
      <c r="F219" s="221" t="s">
        <v>522</v>
      </c>
      <c r="H219" s="220"/>
      <c r="I219" s="222"/>
      <c r="L219" s="219"/>
      <c r="M219" s="223"/>
      <c r="N219" s="224"/>
      <c r="O219" s="224"/>
      <c r="P219" s="224"/>
      <c r="Q219" s="224"/>
      <c r="R219" s="224"/>
      <c r="S219" s="224"/>
      <c r="T219" s="225"/>
      <c r="AT219" s="220" t="s">
        <v>135</v>
      </c>
      <c r="AU219" s="220" t="s">
        <v>85</v>
      </c>
      <c r="AV219" s="218" t="s">
        <v>83</v>
      </c>
      <c r="AW219" s="218" t="s">
        <v>31</v>
      </c>
      <c r="AX219" s="218" t="s">
        <v>75</v>
      </c>
      <c r="AY219" s="220" t="s">
        <v>126</v>
      </c>
    </row>
    <row r="220" spans="2:51" s="196" customFormat="1" ht="12.8">
      <c r="B220" s="197"/>
      <c r="D220" s="198" t="s">
        <v>135</v>
      </c>
      <c r="E220" s="199"/>
      <c r="F220" s="200" t="s">
        <v>523</v>
      </c>
      <c r="H220" s="201">
        <v>3.2</v>
      </c>
      <c r="I220" s="202"/>
      <c r="L220" s="197"/>
      <c r="M220" s="203"/>
      <c r="N220" s="204"/>
      <c r="O220" s="204"/>
      <c r="P220" s="204"/>
      <c r="Q220" s="204"/>
      <c r="R220" s="204"/>
      <c r="S220" s="204"/>
      <c r="T220" s="205"/>
      <c r="AT220" s="199" t="s">
        <v>135</v>
      </c>
      <c r="AU220" s="199" t="s">
        <v>85</v>
      </c>
      <c r="AV220" s="196" t="s">
        <v>85</v>
      </c>
      <c r="AW220" s="196" t="s">
        <v>31</v>
      </c>
      <c r="AX220" s="196" t="s">
        <v>83</v>
      </c>
      <c r="AY220" s="199" t="s">
        <v>126</v>
      </c>
    </row>
    <row r="221" spans="1:65" s="27" customFormat="1" ht="24" customHeight="1">
      <c r="A221" s="22"/>
      <c r="B221" s="182"/>
      <c r="C221" s="183" t="s">
        <v>358</v>
      </c>
      <c r="D221" s="183" t="s">
        <v>128</v>
      </c>
      <c r="E221" s="184" t="s">
        <v>524</v>
      </c>
      <c r="F221" s="185" t="s">
        <v>525</v>
      </c>
      <c r="G221" s="186" t="s">
        <v>520</v>
      </c>
      <c r="H221" s="187">
        <v>6</v>
      </c>
      <c r="I221" s="188"/>
      <c r="J221" s="189">
        <f>ROUND(I221*H221,2)</f>
        <v>0</v>
      </c>
      <c r="K221" s="185"/>
      <c r="L221" s="23"/>
      <c r="M221" s="190"/>
      <c r="N221" s="191" t="s">
        <v>40</v>
      </c>
      <c r="O221" s="60"/>
      <c r="P221" s="192">
        <f>O221*H221</f>
        <v>0</v>
      </c>
      <c r="Q221" s="192">
        <v>0</v>
      </c>
      <c r="R221" s="192">
        <f>Q221*H221</f>
        <v>0</v>
      </c>
      <c r="S221" s="192">
        <v>0</v>
      </c>
      <c r="T221" s="193">
        <f>S221*H221</f>
        <v>0</v>
      </c>
      <c r="U221" s="22"/>
      <c r="V221" s="22"/>
      <c r="W221" s="22"/>
      <c r="X221" s="22"/>
      <c r="Y221" s="22"/>
      <c r="Z221" s="22"/>
      <c r="AA221" s="22"/>
      <c r="AB221" s="22"/>
      <c r="AC221" s="22"/>
      <c r="AD221" s="22"/>
      <c r="AE221" s="22"/>
      <c r="AR221" s="194" t="s">
        <v>133</v>
      </c>
      <c r="AT221" s="194" t="s">
        <v>128</v>
      </c>
      <c r="AU221" s="194" t="s">
        <v>85</v>
      </c>
      <c r="AY221" s="3" t="s">
        <v>126</v>
      </c>
      <c r="BE221" s="195">
        <f>IF(N221="základní",J221,0)</f>
        <v>0</v>
      </c>
      <c r="BF221" s="195">
        <f>IF(N221="snížená",J221,0)</f>
        <v>0</v>
      </c>
      <c r="BG221" s="195">
        <f>IF(N221="zákl. přenesená",J221,0)</f>
        <v>0</v>
      </c>
      <c r="BH221" s="195">
        <f>IF(N221="sníž. přenesená",J221,0)</f>
        <v>0</v>
      </c>
      <c r="BI221" s="195">
        <f>IF(N221="nulová",J221,0)</f>
        <v>0</v>
      </c>
      <c r="BJ221" s="3" t="s">
        <v>83</v>
      </c>
      <c r="BK221" s="195">
        <f>ROUND(I221*H221,2)</f>
        <v>0</v>
      </c>
      <c r="BL221" s="3" t="s">
        <v>133</v>
      </c>
      <c r="BM221" s="194" t="s">
        <v>526</v>
      </c>
    </row>
    <row r="222" spans="2:51" s="218" customFormat="1" ht="12.8">
      <c r="B222" s="219"/>
      <c r="D222" s="198" t="s">
        <v>135</v>
      </c>
      <c r="E222" s="220"/>
      <c r="F222" s="221" t="s">
        <v>527</v>
      </c>
      <c r="H222" s="220"/>
      <c r="I222" s="222"/>
      <c r="L222" s="219"/>
      <c r="M222" s="223"/>
      <c r="N222" s="224"/>
      <c r="O222" s="224"/>
      <c r="P222" s="224"/>
      <c r="Q222" s="224"/>
      <c r="R222" s="224"/>
      <c r="S222" s="224"/>
      <c r="T222" s="225"/>
      <c r="AT222" s="220" t="s">
        <v>135</v>
      </c>
      <c r="AU222" s="220" t="s">
        <v>85</v>
      </c>
      <c r="AV222" s="218" t="s">
        <v>83</v>
      </c>
      <c r="AW222" s="218" t="s">
        <v>31</v>
      </c>
      <c r="AX222" s="218" t="s">
        <v>75</v>
      </c>
      <c r="AY222" s="220" t="s">
        <v>126</v>
      </c>
    </row>
    <row r="223" spans="2:51" s="196" customFormat="1" ht="12.8">
      <c r="B223" s="197"/>
      <c r="D223" s="198" t="s">
        <v>135</v>
      </c>
      <c r="E223" s="199"/>
      <c r="F223" s="200" t="s">
        <v>528</v>
      </c>
      <c r="H223" s="201">
        <v>6</v>
      </c>
      <c r="I223" s="202"/>
      <c r="L223" s="197"/>
      <c r="M223" s="203"/>
      <c r="N223" s="204"/>
      <c r="O223" s="204"/>
      <c r="P223" s="204"/>
      <c r="Q223" s="204"/>
      <c r="R223" s="204"/>
      <c r="S223" s="204"/>
      <c r="T223" s="205"/>
      <c r="AT223" s="199" t="s">
        <v>135</v>
      </c>
      <c r="AU223" s="199" t="s">
        <v>85</v>
      </c>
      <c r="AV223" s="196" t="s">
        <v>85</v>
      </c>
      <c r="AW223" s="196" t="s">
        <v>31</v>
      </c>
      <c r="AX223" s="196" t="s">
        <v>83</v>
      </c>
      <c r="AY223" s="199" t="s">
        <v>126</v>
      </c>
    </row>
    <row r="224" spans="1:65" s="27" customFormat="1" ht="36" customHeight="1">
      <c r="A224" s="22"/>
      <c r="B224" s="182"/>
      <c r="C224" s="230" t="s">
        <v>364</v>
      </c>
      <c r="D224" s="230" t="s">
        <v>346</v>
      </c>
      <c r="E224" s="231" t="s">
        <v>529</v>
      </c>
      <c r="F224" s="232" t="s">
        <v>530</v>
      </c>
      <c r="G224" s="233" t="s">
        <v>520</v>
      </c>
      <c r="H224" s="234">
        <v>6</v>
      </c>
      <c r="I224" s="235"/>
      <c r="J224" s="236">
        <f>ROUND(I224*H224,2)</f>
        <v>0</v>
      </c>
      <c r="K224" s="232"/>
      <c r="L224" s="237"/>
      <c r="M224" s="238"/>
      <c r="N224" s="239" t="s">
        <v>40</v>
      </c>
      <c r="O224" s="60"/>
      <c r="P224" s="192">
        <f>O224*H224</f>
        <v>0</v>
      </c>
      <c r="Q224" s="192">
        <v>0</v>
      </c>
      <c r="R224" s="192">
        <f>Q224*H224</f>
        <v>0</v>
      </c>
      <c r="S224" s="192">
        <v>0</v>
      </c>
      <c r="T224" s="193">
        <f>S224*H224</f>
        <v>0</v>
      </c>
      <c r="U224" s="22"/>
      <c r="V224" s="22"/>
      <c r="W224" s="22"/>
      <c r="X224" s="22"/>
      <c r="Y224" s="22"/>
      <c r="Z224" s="22"/>
      <c r="AA224" s="22"/>
      <c r="AB224" s="22"/>
      <c r="AC224" s="22"/>
      <c r="AD224" s="22"/>
      <c r="AE224" s="22"/>
      <c r="AR224" s="194" t="s">
        <v>170</v>
      </c>
      <c r="AT224" s="194" t="s">
        <v>346</v>
      </c>
      <c r="AU224" s="194" t="s">
        <v>85</v>
      </c>
      <c r="AY224" s="3" t="s">
        <v>126</v>
      </c>
      <c r="BE224" s="195">
        <f>IF(N224="základní",J224,0)</f>
        <v>0</v>
      </c>
      <c r="BF224" s="195">
        <f>IF(N224="snížená",J224,0)</f>
        <v>0</v>
      </c>
      <c r="BG224" s="195">
        <f>IF(N224="zákl. přenesená",J224,0)</f>
        <v>0</v>
      </c>
      <c r="BH224" s="195">
        <f>IF(N224="sníž. přenesená",J224,0)</f>
        <v>0</v>
      </c>
      <c r="BI224" s="195">
        <f>IF(N224="nulová",J224,0)</f>
        <v>0</v>
      </c>
      <c r="BJ224" s="3" t="s">
        <v>83</v>
      </c>
      <c r="BK224" s="195">
        <f>ROUND(I224*H224,2)</f>
        <v>0</v>
      </c>
      <c r="BL224" s="3" t="s">
        <v>133</v>
      </c>
      <c r="BM224" s="194" t="s">
        <v>531</v>
      </c>
    </row>
    <row r="225" spans="2:51" s="218" customFormat="1" ht="12.8">
      <c r="B225" s="219"/>
      <c r="D225" s="198" t="s">
        <v>135</v>
      </c>
      <c r="E225" s="220"/>
      <c r="F225" s="221" t="s">
        <v>522</v>
      </c>
      <c r="H225" s="220"/>
      <c r="I225" s="222"/>
      <c r="L225" s="219"/>
      <c r="M225" s="223"/>
      <c r="N225" s="224"/>
      <c r="O225" s="224"/>
      <c r="P225" s="224"/>
      <c r="Q225" s="224"/>
      <c r="R225" s="224"/>
      <c r="S225" s="224"/>
      <c r="T225" s="225"/>
      <c r="AT225" s="220" t="s">
        <v>135</v>
      </c>
      <c r="AU225" s="220" t="s">
        <v>85</v>
      </c>
      <c r="AV225" s="218" t="s">
        <v>83</v>
      </c>
      <c r="AW225" s="218" t="s">
        <v>31</v>
      </c>
      <c r="AX225" s="218" t="s">
        <v>75</v>
      </c>
      <c r="AY225" s="220" t="s">
        <v>126</v>
      </c>
    </row>
    <row r="226" spans="2:51" s="218" customFormat="1" ht="12.8">
      <c r="B226" s="219"/>
      <c r="D226" s="198" t="s">
        <v>135</v>
      </c>
      <c r="E226" s="220"/>
      <c r="F226" s="221" t="s">
        <v>532</v>
      </c>
      <c r="H226" s="220"/>
      <c r="I226" s="222"/>
      <c r="L226" s="219"/>
      <c r="M226" s="223"/>
      <c r="N226" s="224"/>
      <c r="O226" s="224"/>
      <c r="P226" s="224"/>
      <c r="Q226" s="224"/>
      <c r="R226" s="224"/>
      <c r="S226" s="224"/>
      <c r="T226" s="225"/>
      <c r="AT226" s="220" t="s">
        <v>135</v>
      </c>
      <c r="AU226" s="220" t="s">
        <v>85</v>
      </c>
      <c r="AV226" s="218" t="s">
        <v>83</v>
      </c>
      <c r="AW226" s="218" t="s">
        <v>31</v>
      </c>
      <c r="AX226" s="218" t="s">
        <v>75</v>
      </c>
      <c r="AY226" s="220" t="s">
        <v>126</v>
      </c>
    </row>
    <row r="227" spans="2:51" s="196" customFormat="1" ht="12.8">
      <c r="B227" s="197"/>
      <c r="D227" s="198" t="s">
        <v>135</v>
      </c>
      <c r="E227" s="199"/>
      <c r="F227" s="200" t="s">
        <v>533</v>
      </c>
      <c r="H227" s="201">
        <v>6</v>
      </c>
      <c r="I227" s="202"/>
      <c r="L227" s="197"/>
      <c r="M227" s="203"/>
      <c r="N227" s="204"/>
      <c r="O227" s="204"/>
      <c r="P227" s="204"/>
      <c r="Q227" s="204"/>
      <c r="R227" s="204"/>
      <c r="S227" s="204"/>
      <c r="T227" s="205"/>
      <c r="AT227" s="199" t="s">
        <v>135</v>
      </c>
      <c r="AU227" s="199" t="s">
        <v>85</v>
      </c>
      <c r="AV227" s="196" t="s">
        <v>85</v>
      </c>
      <c r="AW227" s="196" t="s">
        <v>31</v>
      </c>
      <c r="AX227" s="196" t="s">
        <v>83</v>
      </c>
      <c r="AY227" s="199" t="s">
        <v>126</v>
      </c>
    </row>
    <row r="228" spans="1:65" s="27" customFormat="1" ht="36" customHeight="1">
      <c r="A228" s="22"/>
      <c r="B228" s="182"/>
      <c r="C228" s="230" t="s">
        <v>371</v>
      </c>
      <c r="D228" s="230" t="s">
        <v>346</v>
      </c>
      <c r="E228" s="231" t="s">
        <v>534</v>
      </c>
      <c r="F228" s="232" t="s">
        <v>535</v>
      </c>
      <c r="G228" s="233" t="s">
        <v>520</v>
      </c>
      <c r="H228" s="234">
        <v>6</v>
      </c>
      <c r="I228" s="235"/>
      <c r="J228" s="236">
        <f>ROUND(I228*H228,2)</f>
        <v>0</v>
      </c>
      <c r="K228" s="232"/>
      <c r="L228" s="237"/>
      <c r="M228" s="238"/>
      <c r="N228" s="239" t="s">
        <v>40</v>
      </c>
      <c r="O228" s="60"/>
      <c r="P228" s="192">
        <f>O228*H228</f>
        <v>0</v>
      </c>
      <c r="Q228" s="192">
        <v>0</v>
      </c>
      <c r="R228" s="192">
        <f>Q228*H228</f>
        <v>0</v>
      </c>
      <c r="S228" s="192">
        <v>0</v>
      </c>
      <c r="T228" s="193">
        <f>S228*H228</f>
        <v>0</v>
      </c>
      <c r="U228" s="22"/>
      <c r="V228" s="22"/>
      <c r="W228" s="22"/>
      <c r="X228" s="22"/>
      <c r="Y228" s="22"/>
      <c r="Z228" s="22"/>
      <c r="AA228" s="22"/>
      <c r="AB228" s="22"/>
      <c r="AC228" s="22"/>
      <c r="AD228" s="22"/>
      <c r="AE228" s="22"/>
      <c r="AR228" s="194" t="s">
        <v>170</v>
      </c>
      <c r="AT228" s="194" t="s">
        <v>346</v>
      </c>
      <c r="AU228" s="194" t="s">
        <v>85</v>
      </c>
      <c r="AY228" s="3" t="s">
        <v>126</v>
      </c>
      <c r="BE228" s="195">
        <f>IF(N228="základní",J228,0)</f>
        <v>0</v>
      </c>
      <c r="BF228" s="195">
        <f>IF(N228="snížená",J228,0)</f>
        <v>0</v>
      </c>
      <c r="BG228" s="195">
        <f>IF(N228="zákl. přenesená",J228,0)</f>
        <v>0</v>
      </c>
      <c r="BH228" s="195">
        <f>IF(N228="sníž. přenesená",J228,0)</f>
        <v>0</v>
      </c>
      <c r="BI228" s="195">
        <f>IF(N228="nulová",J228,0)</f>
        <v>0</v>
      </c>
      <c r="BJ228" s="3" t="s">
        <v>83</v>
      </c>
      <c r="BK228" s="195">
        <f>ROUND(I228*H228,2)</f>
        <v>0</v>
      </c>
      <c r="BL228" s="3" t="s">
        <v>133</v>
      </c>
      <c r="BM228" s="194" t="s">
        <v>536</v>
      </c>
    </row>
    <row r="229" spans="2:51" s="218" customFormat="1" ht="12.8">
      <c r="B229" s="219"/>
      <c r="D229" s="198" t="s">
        <v>135</v>
      </c>
      <c r="E229" s="220"/>
      <c r="F229" s="221" t="s">
        <v>527</v>
      </c>
      <c r="H229" s="220"/>
      <c r="I229" s="222"/>
      <c r="L229" s="219"/>
      <c r="M229" s="223"/>
      <c r="N229" s="224"/>
      <c r="O229" s="224"/>
      <c r="P229" s="224"/>
      <c r="Q229" s="224"/>
      <c r="R229" s="224"/>
      <c r="S229" s="224"/>
      <c r="T229" s="225"/>
      <c r="AT229" s="220" t="s">
        <v>135</v>
      </c>
      <c r="AU229" s="220" t="s">
        <v>85</v>
      </c>
      <c r="AV229" s="218" t="s">
        <v>83</v>
      </c>
      <c r="AW229" s="218" t="s">
        <v>31</v>
      </c>
      <c r="AX229" s="218" t="s">
        <v>75</v>
      </c>
      <c r="AY229" s="220" t="s">
        <v>126</v>
      </c>
    </row>
    <row r="230" spans="2:51" s="196" customFormat="1" ht="12.8">
      <c r="B230" s="197"/>
      <c r="D230" s="198" t="s">
        <v>135</v>
      </c>
      <c r="E230" s="199"/>
      <c r="F230" s="200" t="s">
        <v>528</v>
      </c>
      <c r="H230" s="201">
        <v>6</v>
      </c>
      <c r="I230" s="202"/>
      <c r="L230" s="197"/>
      <c r="M230" s="203"/>
      <c r="N230" s="204"/>
      <c r="O230" s="204"/>
      <c r="P230" s="204"/>
      <c r="Q230" s="204"/>
      <c r="R230" s="204"/>
      <c r="S230" s="204"/>
      <c r="T230" s="205"/>
      <c r="AT230" s="199" t="s">
        <v>135</v>
      </c>
      <c r="AU230" s="199" t="s">
        <v>85</v>
      </c>
      <c r="AV230" s="196" t="s">
        <v>85</v>
      </c>
      <c r="AW230" s="196" t="s">
        <v>31</v>
      </c>
      <c r="AX230" s="196" t="s">
        <v>83</v>
      </c>
      <c r="AY230" s="199" t="s">
        <v>126</v>
      </c>
    </row>
    <row r="231" spans="2:63" s="168" customFormat="1" ht="22.8" customHeight="1">
      <c r="B231" s="169"/>
      <c r="D231" s="170" t="s">
        <v>74</v>
      </c>
      <c r="E231" s="180" t="s">
        <v>175</v>
      </c>
      <c r="F231" s="180" t="s">
        <v>537</v>
      </c>
      <c r="I231" s="172"/>
      <c r="J231" s="181">
        <f>BK231</f>
        <v>0</v>
      </c>
      <c r="L231" s="169"/>
      <c r="M231" s="174"/>
      <c r="N231" s="175"/>
      <c r="O231" s="175"/>
      <c r="P231" s="176">
        <f>SUM(P232:P248)</f>
        <v>0</v>
      </c>
      <c r="Q231" s="175"/>
      <c r="R231" s="176">
        <f>SUM(R232:R248)</f>
        <v>0.268076</v>
      </c>
      <c r="S231" s="175"/>
      <c r="T231" s="177">
        <f>SUM(T232:T248)</f>
        <v>0</v>
      </c>
      <c r="AR231" s="170" t="s">
        <v>83</v>
      </c>
      <c r="AT231" s="178" t="s">
        <v>74</v>
      </c>
      <c r="AU231" s="178" t="s">
        <v>83</v>
      </c>
      <c r="AY231" s="170" t="s">
        <v>126</v>
      </c>
      <c r="BK231" s="179">
        <f>SUM(BK232:BK248)</f>
        <v>0</v>
      </c>
    </row>
    <row r="232" spans="1:65" s="27" customFormat="1" ht="36" customHeight="1">
      <c r="A232" s="22"/>
      <c r="B232" s="182"/>
      <c r="C232" s="183" t="s">
        <v>379</v>
      </c>
      <c r="D232" s="183" t="s">
        <v>128</v>
      </c>
      <c r="E232" s="184" t="s">
        <v>538</v>
      </c>
      <c r="F232" s="185" t="s">
        <v>539</v>
      </c>
      <c r="G232" s="186" t="s">
        <v>142</v>
      </c>
      <c r="H232" s="187">
        <v>5.8</v>
      </c>
      <c r="I232" s="188"/>
      <c r="J232" s="189">
        <f>ROUND(I232*H232,2)</f>
        <v>0</v>
      </c>
      <c r="K232" s="185" t="s">
        <v>132</v>
      </c>
      <c r="L232" s="23"/>
      <c r="M232" s="190"/>
      <c r="N232" s="191" t="s">
        <v>40</v>
      </c>
      <c r="O232" s="60"/>
      <c r="P232" s="192">
        <f>O232*H232</f>
        <v>0</v>
      </c>
      <c r="Q232" s="192">
        <v>0.04622</v>
      </c>
      <c r="R232" s="192">
        <f>Q232*H232</f>
        <v>0.268076</v>
      </c>
      <c r="S232" s="192">
        <v>0</v>
      </c>
      <c r="T232" s="193">
        <f>S232*H232</f>
        <v>0</v>
      </c>
      <c r="U232" s="22"/>
      <c r="V232" s="22"/>
      <c r="W232" s="22"/>
      <c r="X232" s="22"/>
      <c r="Y232" s="22"/>
      <c r="Z232" s="22"/>
      <c r="AA232" s="22"/>
      <c r="AB232" s="22"/>
      <c r="AC232" s="22"/>
      <c r="AD232" s="22"/>
      <c r="AE232" s="22"/>
      <c r="AR232" s="194" t="s">
        <v>133</v>
      </c>
      <c r="AT232" s="194" t="s">
        <v>128</v>
      </c>
      <c r="AU232" s="194" t="s">
        <v>85</v>
      </c>
      <c r="AY232" s="3" t="s">
        <v>126</v>
      </c>
      <c r="BE232" s="195">
        <f>IF(N232="základní",J232,0)</f>
        <v>0</v>
      </c>
      <c r="BF232" s="195">
        <f>IF(N232="snížená",J232,0)</f>
        <v>0</v>
      </c>
      <c r="BG232" s="195">
        <f>IF(N232="zákl. přenesená",J232,0)</f>
        <v>0</v>
      </c>
      <c r="BH232" s="195">
        <f>IF(N232="sníž. přenesená",J232,0)</f>
        <v>0</v>
      </c>
      <c r="BI232" s="195">
        <f>IF(N232="nulová",J232,0)</f>
        <v>0</v>
      </c>
      <c r="BJ232" s="3" t="s">
        <v>83</v>
      </c>
      <c r="BK232" s="195">
        <f>ROUND(I232*H232,2)</f>
        <v>0</v>
      </c>
      <c r="BL232" s="3" t="s">
        <v>133</v>
      </c>
      <c r="BM232" s="194" t="s">
        <v>540</v>
      </c>
    </row>
    <row r="233" spans="1:47" ht="40.05" customHeight="1">
      <c r="A233" s="22"/>
      <c r="B233" s="23"/>
      <c r="C233" s="22"/>
      <c r="D233" s="198" t="s">
        <v>193</v>
      </c>
      <c r="E233" s="22"/>
      <c r="F233" s="215" t="s">
        <v>541</v>
      </c>
      <c r="G233" s="22"/>
      <c r="H233" s="22"/>
      <c r="I233" s="108"/>
      <c r="J233" s="22"/>
      <c r="K233" s="22"/>
      <c r="L233" s="23"/>
      <c r="M233" s="216"/>
      <c r="N233" s="217"/>
      <c r="O233" s="60"/>
      <c r="P233" s="60"/>
      <c r="Q233" s="60"/>
      <c r="R233" s="60"/>
      <c r="S233" s="60"/>
      <c r="T233" s="61"/>
      <c r="U233" s="22"/>
      <c r="V233" s="22"/>
      <c r="W233" s="22"/>
      <c r="X233" s="22"/>
      <c r="Y233" s="22"/>
      <c r="Z233" s="22"/>
      <c r="AA233" s="22"/>
      <c r="AB233" s="22"/>
      <c r="AC233" s="22"/>
      <c r="AD233" s="22"/>
      <c r="AE233" s="22"/>
      <c r="AT233" s="3" t="s">
        <v>193</v>
      </c>
      <c r="AU233" s="3" t="s">
        <v>85</v>
      </c>
    </row>
    <row r="234" spans="2:51" s="218" customFormat="1" ht="12.8">
      <c r="B234" s="219"/>
      <c r="D234" s="198" t="s">
        <v>135</v>
      </c>
      <c r="E234" s="220"/>
      <c r="F234" s="221" t="s">
        <v>542</v>
      </c>
      <c r="H234" s="220"/>
      <c r="I234" s="222"/>
      <c r="L234" s="219"/>
      <c r="M234" s="223"/>
      <c r="N234" s="224"/>
      <c r="O234" s="224"/>
      <c r="P234" s="224"/>
      <c r="Q234" s="224"/>
      <c r="R234" s="224"/>
      <c r="S234" s="224"/>
      <c r="T234" s="225"/>
      <c r="AT234" s="220" t="s">
        <v>135</v>
      </c>
      <c r="AU234" s="220" t="s">
        <v>85</v>
      </c>
      <c r="AV234" s="218" t="s">
        <v>83</v>
      </c>
      <c r="AW234" s="218" t="s">
        <v>31</v>
      </c>
      <c r="AX234" s="218" t="s">
        <v>75</v>
      </c>
      <c r="AY234" s="220" t="s">
        <v>126</v>
      </c>
    </row>
    <row r="235" spans="2:51" s="218" customFormat="1" ht="12.8">
      <c r="B235" s="219"/>
      <c r="D235" s="198" t="s">
        <v>135</v>
      </c>
      <c r="E235" s="220"/>
      <c r="F235" s="221" t="s">
        <v>543</v>
      </c>
      <c r="H235" s="220"/>
      <c r="I235" s="222"/>
      <c r="L235" s="219"/>
      <c r="M235" s="223"/>
      <c r="N235" s="224"/>
      <c r="O235" s="224"/>
      <c r="P235" s="224"/>
      <c r="Q235" s="224"/>
      <c r="R235" s="224"/>
      <c r="S235" s="224"/>
      <c r="T235" s="225"/>
      <c r="AT235" s="220" t="s">
        <v>135</v>
      </c>
      <c r="AU235" s="220" t="s">
        <v>85</v>
      </c>
      <c r="AV235" s="218" t="s">
        <v>83</v>
      </c>
      <c r="AW235" s="218" t="s">
        <v>31</v>
      </c>
      <c r="AX235" s="218" t="s">
        <v>75</v>
      </c>
      <c r="AY235" s="220" t="s">
        <v>126</v>
      </c>
    </row>
    <row r="236" spans="2:51" s="196" customFormat="1" ht="12.8">
      <c r="B236" s="197"/>
      <c r="D236" s="198" t="s">
        <v>135</v>
      </c>
      <c r="E236" s="199"/>
      <c r="F236" s="200" t="s">
        <v>544</v>
      </c>
      <c r="H236" s="201">
        <v>0.4</v>
      </c>
      <c r="I236" s="202"/>
      <c r="L236" s="197"/>
      <c r="M236" s="203"/>
      <c r="N236" s="204"/>
      <c r="O236" s="204"/>
      <c r="P236" s="204"/>
      <c r="Q236" s="204"/>
      <c r="R236" s="204"/>
      <c r="S236" s="204"/>
      <c r="T236" s="205"/>
      <c r="AT236" s="199" t="s">
        <v>135</v>
      </c>
      <c r="AU236" s="199" t="s">
        <v>85</v>
      </c>
      <c r="AV236" s="196" t="s">
        <v>85</v>
      </c>
      <c r="AW236" s="196" t="s">
        <v>31</v>
      </c>
      <c r="AX236" s="196" t="s">
        <v>75</v>
      </c>
      <c r="AY236" s="199" t="s">
        <v>126</v>
      </c>
    </row>
    <row r="237" spans="2:51" s="218" customFormat="1" ht="12.8">
      <c r="B237" s="219"/>
      <c r="D237" s="198" t="s">
        <v>135</v>
      </c>
      <c r="E237" s="220"/>
      <c r="F237" s="221" t="s">
        <v>545</v>
      </c>
      <c r="H237" s="220"/>
      <c r="I237" s="222"/>
      <c r="L237" s="219"/>
      <c r="M237" s="223"/>
      <c r="N237" s="224"/>
      <c r="O237" s="224"/>
      <c r="P237" s="224"/>
      <c r="Q237" s="224"/>
      <c r="R237" s="224"/>
      <c r="S237" s="224"/>
      <c r="T237" s="225"/>
      <c r="AT237" s="220" t="s">
        <v>135</v>
      </c>
      <c r="AU237" s="220" t="s">
        <v>85</v>
      </c>
      <c r="AV237" s="218" t="s">
        <v>83</v>
      </c>
      <c r="AW237" s="218" t="s">
        <v>31</v>
      </c>
      <c r="AX237" s="218" t="s">
        <v>75</v>
      </c>
      <c r="AY237" s="220" t="s">
        <v>126</v>
      </c>
    </row>
    <row r="238" spans="2:51" s="196" customFormat="1" ht="12.8">
      <c r="B238" s="197"/>
      <c r="D238" s="198" t="s">
        <v>135</v>
      </c>
      <c r="E238" s="199"/>
      <c r="F238" s="200" t="s">
        <v>546</v>
      </c>
      <c r="H238" s="201">
        <v>5.4</v>
      </c>
      <c r="I238" s="202"/>
      <c r="L238" s="197"/>
      <c r="M238" s="203"/>
      <c r="N238" s="204"/>
      <c r="O238" s="204"/>
      <c r="P238" s="204"/>
      <c r="Q238" s="204"/>
      <c r="R238" s="204"/>
      <c r="S238" s="204"/>
      <c r="T238" s="205"/>
      <c r="AT238" s="199" t="s">
        <v>135</v>
      </c>
      <c r="AU238" s="199" t="s">
        <v>85</v>
      </c>
      <c r="AV238" s="196" t="s">
        <v>85</v>
      </c>
      <c r="AW238" s="196" t="s">
        <v>31</v>
      </c>
      <c r="AX238" s="196" t="s">
        <v>75</v>
      </c>
      <c r="AY238" s="199" t="s">
        <v>126</v>
      </c>
    </row>
    <row r="239" spans="2:51" s="206" customFormat="1" ht="12.8">
      <c r="B239" s="207"/>
      <c r="D239" s="198" t="s">
        <v>135</v>
      </c>
      <c r="E239" s="208"/>
      <c r="F239" s="209" t="s">
        <v>139</v>
      </c>
      <c r="H239" s="210">
        <v>5.8</v>
      </c>
      <c r="I239" s="211"/>
      <c r="L239" s="207"/>
      <c r="M239" s="212"/>
      <c r="N239" s="213"/>
      <c r="O239" s="213"/>
      <c r="P239" s="213"/>
      <c r="Q239" s="213"/>
      <c r="R239" s="213"/>
      <c r="S239" s="213"/>
      <c r="T239" s="214"/>
      <c r="AT239" s="208" t="s">
        <v>135</v>
      </c>
      <c r="AU239" s="208" t="s">
        <v>85</v>
      </c>
      <c r="AV239" s="206" t="s">
        <v>133</v>
      </c>
      <c r="AW239" s="206" t="s">
        <v>31</v>
      </c>
      <c r="AX239" s="206" t="s">
        <v>83</v>
      </c>
      <c r="AY239" s="208" t="s">
        <v>126</v>
      </c>
    </row>
    <row r="240" spans="1:65" s="27" customFormat="1" ht="16.5" customHeight="1">
      <c r="A240" s="22"/>
      <c r="B240" s="182"/>
      <c r="C240" s="183" t="s">
        <v>6</v>
      </c>
      <c r="D240" s="183" t="s">
        <v>128</v>
      </c>
      <c r="E240" s="184" t="s">
        <v>547</v>
      </c>
      <c r="F240" s="185" t="s">
        <v>548</v>
      </c>
      <c r="G240" s="186" t="s">
        <v>520</v>
      </c>
      <c r="H240" s="187">
        <v>2.6</v>
      </c>
      <c r="I240" s="188"/>
      <c r="J240" s="189">
        <f>ROUND(I240*H240,2)</f>
        <v>0</v>
      </c>
      <c r="K240" s="185"/>
      <c r="L240" s="23"/>
      <c r="M240" s="190"/>
      <c r="N240" s="191" t="s">
        <v>40</v>
      </c>
      <c r="O240" s="60"/>
      <c r="P240" s="192">
        <f>O240*H240</f>
        <v>0</v>
      </c>
      <c r="Q240" s="192">
        <v>0</v>
      </c>
      <c r="R240" s="192">
        <f>Q240*H240</f>
        <v>0</v>
      </c>
      <c r="S240" s="192">
        <v>0</v>
      </c>
      <c r="T240" s="193">
        <f>S240*H240</f>
        <v>0</v>
      </c>
      <c r="U240" s="22"/>
      <c r="V240" s="22"/>
      <c r="W240" s="22"/>
      <c r="X240" s="22"/>
      <c r="Y240" s="22"/>
      <c r="Z240" s="22"/>
      <c r="AA240" s="22"/>
      <c r="AB240" s="22"/>
      <c r="AC240" s="22"/>
      <c r="AD240" s="22"/>
      <c r="AE240" s="22"/>
      <c r="AR240" s="194" t="s">
        <v>133</v>
      </c>
      <c r="AT240" s="194" t="s">
        <v>128</v>
      </c>
      <c r="AU240" s="194" t="s">
        <v>85</v>
      </c>
      <c r="AY240" s="3" t="s">
        <v>126</v>
      </c>
      <c r="BE240" s="195">
        <f>IF(N240="základní",J240,0)</f>
        <v>0</v>
      </c>
      <c r="BF240" s="195">
        <f>IF(N240="snížená",J240,0)</f>
        <v>0</v>
      </c>
      <c r="BG240" s="195">
        <f>IF(N240="zákl. přenesená",J240,0)</f>
        <v>0</v>
      </c>
      <c r="BH240" s="195">
        <f>IF(N240="sníž. přenesená",J240,0)</f>
        <v>0</v>
      </c>
      <c r="BI240" s="195">
        <f>IF(N240="nulová",J240,0)</f>
        <v>0</v>
      </c>
      <c r="BJ240" s="3" t="s">
        <v>83</v>
      </c>
      <c r="BK240" s="195">
        <f>ROUND(I240*H240,2)</f>
        <v>0</v>
      </c>
      <c r="BL240" s="3" t="s">
        <v>133</v>
      </c>
      <c r="BM240" s="194" t="s">
        <v>549</v>
      </c>
    </row>
    <row r="241" spans="1:47" ht="50.25" customHeight="1">
      <c r="A241" s="22"/>
      <c r="B241" s="23"/>
      <c r="C241" s="22"/>
      <c r="D241" s="198" t="s">
        <v>193</v>
      </c>
      <c r="E241" s="22"/>
      <c r="F241" s="215" t="s">
        <v>550</v>
      </c>
      <c r="G241" s="22"/>
      <c r="H241" s="22"/>
      <c r="I241" s="108"/>
      <c r="J241" s="22"/>
      <c r="K241" s="22"/>
      <c r="L241" s="23"/>
      <c r="M241" s="216"/>
      <c r="N241" s="217"/>
      <c r="O241" s="60"/>
      <c r="P241" s="60"/>
      <c r="Q241" s="60"/>
      <c r="R241" s="60"/>
      <c r="S241" s="60"/>
      <c r="T241" s="61"/>
      <c r="U241" s="22"/>
      <c r="V241" s="22"/>
      <c r="W241" s="22"/>
      <c r="X241" s="22"/>
      <c r="Y241" s="22"/>
      <c r="Z241" s="22"/>
      <c r="AA241" s="22"/>
      <c r="AB241" s="22"/>
      <c r="AC241" s="22"/>
      <c r="AD241" s="22"/>
      <c r="AE241" s="22"/>
      <c r="AT241" s="3" t="s">
        <v>193</v>
      </c>
      <c r="AU241" s="3" t="s">
        <v>85</v>
      </c>
    </row>
    <row r="242" spans="2:51" s="196" customFormat="1" ht="12.8">
      <c r="B242" s="197"/>
      <c r="D242" s="198" t="s">
        <v>135</v>
      </c>
      <c r="E242" s="199"/>
      <c r="F242" s="200" t="s">
        <v>551</v>
      </c>
      <c r="H242" s="201">
        <v>2.6</v>
      </c>
      <c r="I242" s="202"/>
      <c r="L242" s="197"/>
      <c r="M242" s="203"/>
      <c r="N242" s="204"/>
      <c r="O242" s="204"/>
      <c r="P242" s="204"/>
      <c r="Q242" s="204"/>
      <c r="R242" s="204"/>
      <c r="S242" s="204"/>
      <c r="T242" s="205"/>
      <c r="AT242" s="199" t="s">
        <v>135</v>
      </c>
      <c r="AU242" s="199" t="s">
        <v>85</v>
      </c>
      <c r="AV242" s="196" t="s">
        <v>85</v>
      </c>
      <c r="AW242" s="196" t="s">
        <v>31</v>
      </c>
      <c r="AX242" s="196" t="s">
        <v>83</v>
      </c>
      <c r="AY242" s="199" t="s">
        <v>126</v>
      </c>
    </row>
    <row r="243" spans="1:65" s="27" customFormat="1" ht="16.5" customHeight="1">
      <c r="A243" s="22"/>
      <c r="B243" s="182"/>
      <c r="C243" s="183" t="s">
        <v>392</v>
      </c>
      <c r="D243" s="183" t="s">
        <v>128</v>
      </c>
      <c r="E243" s="184" t="s">
        <v>552</v>
      </c>
      <c r="F243" s="185" t="s">
        <v>553</v>
      </c>
      <c r="G243" s="186" t="s">
        <v>198</v>
      </c>
      <c r="H243" s="187">
        <v>1</v>
      </c>
      <c r="I243" s="188"/>
      <c r="J243" s="189">
        <f>ROUND(I243*H243,2)</f>
        <v>0</v>
      </c>
      <c r="K243" s="185"/>
      <c r="L243" s="23"/>
      <c r="M243" s="190"/>
      <c r="N243" s="191" t="s">
        <v>40</v>
      </c>
      <c r="O243" s="60"/>
      <c r="P243" s="192">
        <f>O243*H243</f>
        <v>0</v>
      </c>
      <c r="Q243" s="192">
        <v>0</v>
      </c>
      <c r="R243" s="192">
        <f>Q243*H243</f>
        <v>0</v>
      </c>
      <c r="S243" s="192">
        <v>0</v>
      </c>
      <c r="T243" s="193">
        <f>S243*H243</f>
        <v>0</v>
      </c>
      <c r="U243" s="22"/>
      <c r="V243" s="22"/>
      <c r="W243" s="22"/>
      <c r="X243" s="22"/>
      <c r="Y243" s="22"/>
      <c r="Z243" s="22"/>
      <c r="AA243" s="22"/>
      <c r="AB243" s="22"/>
      <c r="AC243" s="22"/>
      <c r="AD243" s="22"/>
      <c r="AE243" s="22"/>
      <c r="AR243" s="194" t="s">
        <v>133</v>
      </c>
      <c r="AT243" s="194" t="s">
        <v>128</v>
      </c>
      <c r="AU243" s="194" t="s">
        <v>85</v>
      </c>
      <c r="AY243" s="3" t="s">
        <v>126</v>
      </c>
      <c r="BE243" s="195">
        <f>IF(N243="základní",J243,0)</f>
        <v>0</v>
      </c>
      <c r="BF243" s="195">
        <f>IF(N243="snížená",J243,0)</f>
        <v>0</v>
      </c>
      <c r="BG243" s="195">
        <f>IF(N243="zákl. přenesená",J243,0)</f>
        <v>0</v>
      </c>
      <c r="BH243" s="195">
        <f>IF(N243="sníž. přenesená",J243,0)</f>
        <v>0</v>
      </c>
      <c r="BI243" s="195">
        <f>IF(N243="nulová",J243,0)</f>
        <v>0</v>
      </c>
      <c r="BJ243" s="3" t="s">
        <v>83</v>
      </c>
      <c r="BK243" s="195">
        <f>ROUND(I243*H243,2)</f>
        <v>0</v>
      </c>
      <c r="BL243" s="3" t="s">
        <v>133</v>
      </c>
      <c r="BM243" s="194" t="s">
        <v>554</v>
      </c>
    </row>
    <row r="244" spans="1:47" ht="101.3" customHeight="1">
      <c r="A244" s="22"/>
      <c r="B244" s="23"/>
      <c r="C244" s="22"/>
      <c r="D244" s="198" t="s">
        <v>193</v>
      </c>
      <c r="E244" s="22"/>
      <c r="F244" s="215" t="s">
        <v>555</v>
      </c>
      <c r="G244" s="22"/>
      <c r="H244" s="22"/>
      <c r="I244" s="108"/>
      <c r="J244" s="22"/>
      <c r="K244" s="22"/>
      <c r="L244" s="23"/>
      <c r="M244" s="216"/>
      <c r="N244" s="217"/>
      <c r="O244" s="60"/>
      <c r="P244" s="60"/>
      <c r="Q244" s="60"/>
      <c r="R244" s="60"/>
      <c r="S244" s="60"/>
      <c r="T244" s="61"/>
      <c r="U244" s="22"/>
      <c r="V244" s="22"/>
      <c r="W244" s="22"/>
      <c r="X244" s="22"/>
      <c r="Y244" s="22"/>
      <c r="Z244" s="22"/>
      <c r="AA244" s="22"/>
      <c r="AB244" s="22"/>
      <c r="AC244" s="22"/>
      <c r="AD244" s="22"/>
      <c r="AE244" s="22"/>
      <c r="AT244" s="3" t="s">
        <v>193</v>
      </c>
      <c r="AU244" s="3" t="s">
        <v>85</v>
      </c>
    </row>
    <row r="245" spans="2:51" s="196" customFormat="1" ht="12.8">
      <c r="B245" s="197"/>
      <c r="D245" s="198" t="s">
        <v>135</v>
      </c>
      <c r="E245" s="199"/>
      <c r="F245" s="200" t="s">
        <v>83</v>
      </c>
      <c r="H245" s="201">
        <v>1</v>
      </c>
      <c r="I245" s="202"/>
      <c r="L245" s="197"/>
      <c r="M245" s="203"/>
      <c r="N245" s="204"/>
      <c r="O245" s="204"/>
      <c r="P245" s="204"/>
      <c r="Q245" s="204"/>
      <c r="R245" s="204"/>
      <c r="S245" s="204"/>
      <c r="T245" s="205"/>
      <c r="AT245" s="199" t="s">
        <v>135</v>
      </c>
      <c r="AU245" s="199" t="s">
        <v>85</v>
      </c>
      <c r="AV245" s="196" t="s">
        <v>85</v>
      </c>
      <c r="AW245" s="196" t="s">
        <v>31</v>
      </c>
      <c r="AX245" s="196" t="s">
        <v>83</v>
      </c>
      <c r="AY245" s="199" t="s">
        <v>126</v>
      </c>
    </row>
    <row r="246" spans="1:65" s="27" customFormat="1" ht="16.5" customHeight="1">
      <c r="A246" s="22"/>
      <c r="B246" s="182"/>
      <c r="C246" s="183" t="s">
        <v>403</v>
      </c>
      <c r="D246" s="183" t="s">
        <v>128</v>
      </c>
      <c r="E246" s="184" t="s">
        <v>556</v>
      </c>
      <c r="F246" s="185" t="s">
        <v>557</v>
      </c>
      <c r="G246" s="186" t="s">
        <v>198</v>
      </c>
      <c r="H246" s="187">
        <v>1</v>
      </c>
      <c r="I246" s="188"/>
      <c r="J246" s="189">
        <f>ROUND(I246*H246,2)</f>
        <v>0</v>
      </c>
      <c r="K246" s="185"/>
      <c r="L246" s="23"/>
      <c r="M246" s="190"/>
      <c r="N246" s="191" t="s">
        <v>40</v>
      </c>
      <c r="O246" s="60"/>
      <c r="P246" s="192">
        <f>O246*H246</f>
        <v>0</v>
      </c>
      <c r="Q246" s="192">
        <v>0</v>
      </c>
      <c r="R246" s="192">
        <f>Q246*H246</f>
        <v>0</v>
      </c>
      <c r="S246" s="192">
        <v>0</v>
      </c>
      <c r="T246" s="193">
        <f>S246*H246</f>
        <v>0</v>
      </c>
      <c r="U246" s="22"/>
      <c r="V246" s="22"/>
      <c r="W246" s="22"/>
      <c r="X246" s="22"/>
      <c r="Y246" s="22"/>
      <c r="Z246" s="22"/>
      <c r="AA246" s="22"/>
      <c r="AB246" s="22"/>
      <c r="AC246" s="22"/>
      <c r="AD246" s="22"/>
      <c r="AE246" s="22"/>
      <c r="AR246" s="194" t="s">
        <v>133</v>
      </c>
      <c r="AT246" s="194" t="s">
        <v>128</v>
      </c>
      <c r="AU246" s="194" t="s">
        <v>85</v>
      </c>
      <c r="AY246" s="3" t="s">
        <v>126</v>
      </c>
      <c r="BE246" s="195">
        <f>IF(N246="základní",J246,0)</f>
        <v>0</v>
      </c>
      <c r="BF246" s="195">
        <f>IF(N246="snížená",J246,0)</f>
        <v>0</v>
      </c>
      <c r="BG246" s="195">
        <f>IF(N246="zákl. přenesená",J246,0)</f>
        <v>0</v>
      </c>
      <c r="BH246" s="195">
        <f>IF(N246="sníž. přenesená",J246,0)</f>
        <v>0</v>
      </c>
      <c r="BI246" s="195">
        <f>IF(N246="nulová",J246,0)</f>
        <v>0</v>
      </c>
      <c r="BJ246" s="3" t="s">
        <v>83</v>
      </c>
      <c r="BK246" s="195">
        <f>ROUND(I246*H246,2)</f>
        <v>0</v>
      </c>
      <c r="BL246" s="3" t="s">
        <v>133</v>
      </c>
      <c r="BM246" s="194" t="s">
        <v>558</v>
      </c>
    </row>
    <row r="247" spans="1:47" ht="100.5" customHeight="1">
      <c r="A247" s="22"/>
      <c r="B247" s="23"/>
      <c r="C247" s="22"/>
      <c r="D247" s="198" t="s">
        <v>193</v>
      </c>
      <c r="E247" s="22"/>
      <c r="F247" s="215" t="s">
        <v>559</v>
      </c>
      <c r="G247" s="22"/>
      <c r="H247" s="22"/>
      <c r="I247" s="108"/>
      <c r="J247" s="22"/>
      <c r="K247" s="22"/>
      <c r="L247" s="23"/>
      <c r="M247" s="216"/>
      <c r="N247" s="217"/>
      <c r="O247" s="60"/>
      <c r="P247" s="60"/>
      <c r="Q247" s="60"/>
      <c r="R247" s="60"/>
      <c r="S247" s="60"/>
      <c r="T247" s="61"/>
      <c r="U247" s="22"/>
      <c r="V247" s="22"/>
      <c r="W247" s="22"/>
      <c r="X247" s="22"/>
      <c r="Y247" s="22"/>
      <c r="Z247" s="22"/>
      <c r="AA247" s="22"/>
      <c r="AB247" s="22"/>
      <c r="AC247" s="22"/>
      <c r="AD247" s="22"/>
      <c r="AE247" s="22"/>
      <c r="AT247" s="3" t="s">
        <v>193</v>
      </c>
      <c r="AU247" s="3" t="s">
        <v>85</v>
      </c>
    </row>
    <row r="248" spans="2:51" s="196" customFormat="1" ht="12.8">
      <c r="B248" s="197"/>
      <c r="D248" s="198" t="s">
        <v>135</v>
      </c>
      <c r="E248" s="199"/>
      <c r="F248" s="200" t="s">
        <v>83</v>
      </c>
      <c r="H248" s="201">
        <v>1</v>
      </c>
      <c r="I248" s="202"/>
      <c r="L248" s="197"/>
      <c r="M248" s="203"/>
      <c r="N248" s="204"/>
      <c r="O248" s="204"/>
      <c r="P248" s="204"/>
      <c r="Q248" s="204"/>
      <c r="R248" s="204"/>
      <c r="S248" s="204"/>
      <c r="T248" s="205"/>
      <c r="AT248" s="199" t="s">
        <v>135</v>
      </c>
      <c r="AU248" s="199" t="s">
        <v>85</v>
      </c>
      <c r="AV248" s="196" t="s">
        <v>85</v>
      </c>
      <c r="AW248" s="196" t="s">
        <v>31</v>
      </c>
      <c r="AX248" s="196" t="s">
        <v>83</v>
      </c>
      <c r="AY248" s="199" t="s">
        <v>126</v>
      </c>
    </row>
    <row r="249" spans="2:63" s="168" customFormat="1" ht="25.9" customHeight="1">
      <c r="B249" s="169"/>
      <c r="D249" s="170" t="s">
        <v>74</v>
      </c>
      <c r="E249" s="171" t="s">
        <v>560</v>
      </c>
      <c r="F249" s="171" t="s">
        <v>561</v>
      </c>
      <c r="I249" s="172"/>
      <c r="J249" s="173">
        <f>BK249</f>
        <v>0</v>
      </c>
      <c r="L249" s="169"/>
      <c r="M249" s="174"/>
      <c r="N249" s="175"/>
      <c r="O249" s="175"/>
      <c r="P249" s="176">
        <f>P250</f>
        <v>0</v>
      </c>
      <c r="Q249" s="175"/>
      <c r="R249" s="176">
        <f>R250</f>
        <v>0</v>
      </c>
      <c r="S249" s="175"/>
      <c r="T249" s="177">
        <f>T250</f>
        <v>0</v>
      </c>
      <c r="AR249" s="170" t="s">
        <v>85</v>
      </c>
      <c r="AT249" s="178" t="s">
        <v>74</v>
      </c>
      <c r="AU249" s="178" t="s">
        <v>75</v>
      </c>
      <c r="AY249" s="170" t="s">
        <v>126</v>
      </c>
      <c r="BK249" s="179">
        <f>BK250</f>
        <v>0</v>
      </c>
    </row>
    <row r="250" spans="1:63" ht="22.8" customHeight="1">
      <c r="A250" s="168"/>
      <c r="B250" s="169"/>
      <c r="C250" s="168"/>
      <c r="D250" s="170" t="s">
        <v>74</v>
      </c>
      <c r="E250" s="180" t="s">
        <v>562</v>
      </c>
      <c r="F250" s="180" t="s">
        <v>563</v>
      </c>
      <c r="G250" s="168"/>
      <c r="H250" s="168"/>
      <c r="I250" s="172"/>
      <c r="J250" s="181">
        <f>BK250</f>
        <v>0</v>
      </c>
      <c r="K250" s="168"/>
      <c r="L250" s="169"/>
      <c r="M250" s="174"/>
      <c r="N250" s="175"/>
      <c r="O250" s="175"/>
      <c r="P250" s="176">
        <f>P251+SUM(P252:P257)</f>
        <v>0</v>
      </c>
      <c r="Q250" s="175"/>
      <c r="R250" s="176">
        <f>R251+SUM(R252:R257)</f>
        <v>0</v>
      </c>
      <c r="S250" s="175"/>
      <c r="T250" s="177">
        <f>T251+SUM(T252:T257)</f>
        <v>0</v>
      </c>
      <c r="U250" s="168"/>
      <c r="V250" s="168"/>
      <c r="W250" s="168"/>
      <c r="X250" s="168"/>
      <c r="Y250" s="168"/>
      <c r="Z250" s="168"/>
      <c r="AA250" s="168"/>
      <c r="AB250" s="168"/>
      <c r="AC250" s="168"/>
      <c r="AD250" s="168"/>
      <c r="AE250" s="168"/>
      <c r="AR250" s="170" t="s">
        <v>85</v>
      </c>
      <c r="AT250" s="178" t="s">
        <v>74</v>
      </c>
      <c r="AU250" s="178" t="s">
        <v>83</v>
      </c>
      <c r="AY250" s="170" t="s">
        <v>126</v>
      </c>
      <c r="BK250" s="179">
        <f>BK251+SUM(BK252:BK257)</f>
        <v>0</v>
      </c>
    </row>
    <row r="251" spans="1:65" s="27" customFormat="1" ht="16.5" customHeight="1">
      <c r="A251" s="22"/>
      <c r="B251" s="182"/>
      <c r="C251" s="183" t="s">
        <v>411</v>
      </c>
      <c r="D251" s="183" t="s">
        <v>128</v>
      </c>
      <c r="E251" s="184" t="s">
        <v>564</v>
      </c>
      <c r="F251" s="185" t="s">
        <v>565</v>
      </c>
      <c r="G251" s="186" t="s">
        <v>198</v>
      </c>
      <c r="H251" s="187">
        <v>1</v>
      </c>
      <c r="I251" s="188"/>
      <c r="J251" s="189">
        <f>ROUND(I251*H251,2)</f>
        <v>0</v>
      </c>
      <c r="K251" s="185"/>
      <c r="L251" s="23"/>
      <c r="M251" s="190"/>
      <c r="N251" s="191" t="s">
        <v>40</v>
      </c>
      <c r="O251" s="60"/>
      <c r="P251" s="192">
        <f>O251*H251</f>
        <v>0</v>
      </c>
      <c r="Q251" s="192">
        <v>0</v>
      </c>
      <c r="R251" s="192">
        <f>Q251*H251</f>
        <v>0</v>
      </c>
      <c r="S251" s="192">
        <v>0</v>
      </c>
      <c r="T251" s="193">
        <f>S251*H251</f>
        <v>0</v>
      </c>
      <c r="U251" s="22"/>
      <c r="V251" s="22"/>
      <c r="W251" s="22"/>
      <c r="X251" s="22"/>
      <c r="Y251" s="22"/>
      <c r="Z251" s="22"/>
      <c r="AA251" s="22"/>
      <c r="AB251" s="22"/>
      <c r="AC251" s="22"/>
      <c r="AD251" s="22"/>
      <c r="AE251" s="22"/>
      <c r="AR251" s="194" t="s">
        <v>206</v>
      </c>
      <c r="AT251" s="194" t="s">
        <v>128</v>
      </c>
      <c r="AU251" s="194" t="s">
        <v>85</v>
      </c>
      <c r="AY251" s="3" t="s">
        <v>126</v>
      </c>
      <c r="BE251" s="195">
        <f>IF(N251="základní",J251,0)</f>
        <v>0</v>
      </c>
      <c r="BF251" s="195">
        <f>IF(N251="snížená",J251,0)</f>
        <v>0</v>
      </c>
      <c r="BG251" s="195">
        <f>IF(N251="zákl. přenesená",J251,0)</f>
        <v>0</v>
      </c>
      <c r="BH251" s="195">
        <f>IF(N251="sníž. přenesená",J251,0)</f>
        <v>0</v>
      </c>
      <c r="BI251" s="195">
        <f>IF(N251="nulová",J251,0)</f>
        <v>0</v>
      </c>
      <c r="BJ251" s="3" t="s">
        <v>83</v>
      </c>
      <c r="BK251" s="195">
        <f>ROUND(I251*H251,2)</f>
        <v>0</v>
      </c>
      <c r="BL251" s="3" t="s">
        <v>206</v>
      </c>
      <c r="BM251" s="194" t="s">
        <v>566</v>
      </c>
    </row>
    <row r="252" spans="1:47" ht="87.15" customHeight="1">
      <c r="A252" s="22"/>
      <c r="B252" s="23"/>
      <c r="C252" s="22"/>
      <c r="D252" s="198" t="s">
        <v>193</v>
      </c>
      <c r="E252" s="22"/>
      <c r="F252" s="215" t="s">
        <v>567</v>
      </c>
      <c r="G252" s="22"/>
      <c r="H252" s="22"/>
      <c r="I252" s="108"/>
      <c r="J252" s="22"/>
      <c r="K252" s="22"/>
      <c r="L252" s="23"/>
      <c r="M252" s="216"/>
      <c r="N252" s="217"/>
      <c r="O252" s="60"/>
      <c r="P252" s="60"/>
      <c r="Q252" s="60"/>
      <c r="R252" s="60"/>
      <c r="S252" s="60"/>
      <c r="T252" s="61"/>
      <c r="U252" s="22"/>
      <c r="V252" s="22"/>
      <c r="W252" s="22"/>
      <c r="X252" s="22"/>
      <c r="Y252" s="22"/>
      <c r="Z252" s="22"/>
      <c r="AA252" s="22"/>
      <c r="AB252" s="22"/>
      <c r="AC252" s="22"/>
      <c r="AD252" s="22"/>
      <c r="AE252" s="22"/>
      <c r="AT252" s="3" t="s">
        <v>193</v>
      </c>
      <c r="AU252" s="3" t="s">
        <v>85</v>
      </c>
    </row>
    <row r="253" spans="2:51" s="196" customFormat="1" ht="12.8">
      <c r="B253" s="197"/>
      <c r="D253" s="198" t="s">
        <v>135</v>
      </c>
      <c r="E253" s="199"/>
      <c r="F253" s="200" t="s">
        <v>83</v>
      </c>
      <c r="H253" s="201">
        <v>1</v>
      </c>
      <c r="I253" s="202"/>
      <c r="L253" s="197"/>
      <c r="M253" s="203"/>
      <c r="N253" s="204"/>
      <c r="O253" s="204"/>
      <c r="P253" s="204"/>
      <c r="Q253" s="204"/>
      <c r="R253" s="204"/>
      <c r="S253" s="204"/>
      <c r="T253" s="205"/>
      <c r="AT253" s="199" t="s">
        <v>135</v>
      </c>
      <c r="AU253" s="199" t="s">
        <v>85</v>
      </c>
      <c r="AV253" s="196" t="s">
        <v>85</v>
      </c>
      <c r="AW253" s="196" t="s">
        <v>31</v>
      </c>
      <c r="AX253" s="196" t="s">
        <v>83</v>
      </c>
      <c r="AY253" s="199" t="s">
        <v>126</v>
      </c>
    </row>
    <row r="254" spans="1:65" s="27" customFormat="1" ht="16.5" customHeight="1">
      <c r="A254" s="22"/>
      <c r="B254" s="182"/>
      <c r="C254" s="183" t="s">
        <v>568</v>
      </c>
      <c r="D254" s="183" t="s">
        <v>128</v>
      </c>
      <c r="E254" s="184" t="s">
        <v>569</v>
      </c>
      <c r="F254" s="185" t="s">
        <v>570</v>
      </c>
      <c r="G254" s="186" t="s">
        <v>198</v>
      </c>
      <c r="H254" s="187">
        <v>1</v>
      </c>
      <c r="I254" s="188"/>
      <c r="J254" s="189">
        <f>ROUND(I254*H254,2)</f>
        <v>0</v>
      </c>
      <c r="K254" s="185"/>
      <c r="L254" s="23"/>
      <c r="M254" s="190"/>
      <c r="N254" s="191" t="s">
        <v>40</v>
      </c>
      <c r="O254" s="60"/>
      <c r="P254" s="192">
        <f>O254*H254</f>
        <v>0</v>
      </c>
      <c r="Q254" s="192">
        <v>0</v>
      </c>
      <c r="R254" s="192">
        <f>Q254*H254</f>
        <v>0</v>
      </c>
      <c r="S254" s="192">
        <v>0</v>
      </c>
      <c r="T254" s="193">
        <f>S254*H254</f>
        <v>0</v>
      </c>
      <c r="U254" s="22"/>
      <c r="V254" s="22"/>
      <c r="W254" s="22"/>
      <c r="X254" s="22"/>
      <c r="Y254" s="22"/>
      <c r="Z254" s="22"/>
      <c r="AA254" s="22"/>
      <c r="AB254" s="22"/>
      <c r="AC254" s="22"/>
      <c r="AD254" s="22"/>
      <c r="AE254" s="22"/>
      <c r="AR254" s="194" t="s">
        <v>206</v>
      </c>
      <c r="AT254" s="194" t="s">
        <v>128</v>
      </c>
      <c r="AU254" s="194" t="s">
        <v>85</v>
      </c>
      <c r="AY254" s="3" t="s">
        <v>126</v>
      </c>
      <c r="BE254" s="195">
        <f>IF(N254="základní",J254,0)</f>
        <v>0</v>
      </c>
      <c r="BF254" s="195">
        <f>IF(N254="snížená",J254,0)</f>
        <v>0</v>
      </c>
      <c r="BG254" s="195">
        <f>IF(N254="zákl. přenesená",J254,0)</f>
        <v>0</v>
      </c>
      <c r="BH254" s="195">
        <f>IF(N254="sníž. přenesená",J254,0)</f>
        <v>0</v>
      </c>
      <c r="BI254" s="195">
        <f>IF(N254="nulová",J254,0)</f>
        <v>0</v>
      </c>
      <c r="BJ254" s="3" t="s">
        <v>83</v>
      </c>
      <c r="BK254" s="195">
        <f>ROUND(I254*H254,2)</f>
        <v>0</v>
      </c>
      <c r="BL254" s="3" t="s">
        <v>206</v>
      </c>
      <c r="BM254" s="194" t="s">
        <v>571</v>
      </c>
    </row>
    <row r="255" spans="1:47" ht="70.65" customHeight="1">
      <c r="A255" s="22"/>
      <c r="B255" s="23"/>
      <c r="C255" s="22"/>
      <c r="D255" s="198" t="s">
        <v>193</v>
      </c>
      <c r="E255" s="22"/>
      <c r="F255" s="215" t="s">
        <v>572</v>
      </c>
      <c r="G255" s="22"/>
      <c r="H255" s="22"/>
      <c r="I255" s="108"/>
      <c r="J255" s="22"/>
      <c r="K255" s="22"/>
      <c r="L255" s="23"/>
      <c r="M255" s="216"/>
      <c r="N255" s="217"/>
      <c r="O255" s="60"/>
      <c r="P255" s="60"/>
      <c r="Q255" s="60"/>
      <c r="R255" s="60"/>
      <c r="S255" s="60"/>
      <c r="T255" s="61"/>
      <c r="U255" s="22"/>
      <c r="V255" s="22"/>
      <c r="W255" s="22"/>
      <c r="X255" s="22"/>
      <c r="Y255" s="22"/>
      <c r="Z255" s="22"/>
      <c r="AA255" s="22"/>
      <c r="AB255" s="22"/>
      <c r="AC255" s="22"/>
      <c r="AD255" s="22"/>
      <c r="AE255" s="22"/>
      <c r="AT255" s="3" t="s">
        <v>193</v>
      </c>
      <c r="AU255" s="3" t="s">
        <v>85</v>
      </c>
    </row>
    <row r="256" spans="2:51" s="196" customFormat="1" ht="12.8">
      <c r="B256" s="197"/>
      <c r="D256" s="198" t="s">
        <v>135</v>
      </c>
      <c r="E256" s="199"/>
      <c r="F256" s="200" t="s">
        <v>83</v>
      </c>
      <c r="H256" s="201">
        <v>1</v>
      </c>
      <c r="I256" s="202"/>
      <c r="L256" s="197"/>
      <c r="M256" s="203"/>
      <c r="N256" s="204"/>
      <c r="O256" s="204"/>
      <c r="P256" s="204"/>
      <c r="Q256" s="204"/>
      <c r="R256" s="204"/>
      <c r="S256" s="204"/>
      <c r="T256" s="205"/>
      <c r="AT256" s="199" t="s">
        <v>135</v>
      </c>
      <c r="AU256" s="199" t="s">
        <v>85</v>
      </c>
      <c r="AV256" s="196" t="s">
        <v>85</v>
      </c>
      <c r="AW256" s="196" t="s">
        <v>31</v>
      </c>
      <c r="AX256" s="196" t="s">
        <v>83</v>
      </c>
      <c r="AY256" s="199" t="s">
        <v>126</v>
      </c>
    </row>
    <row r="257" spans="2:63" s="168" customFormat="1" ht="20.9" customHeight="1">
      <c r="B257" s="169"/>
      <c r="D257" s="170" t="s">
        <v>74</v>
      </c>
      <c r="E257" s="180" t="s">
        <v>409</v>
      </c>
      <c r="F257" s="180" t="s">
        <v>410</v>
      </c>
      <c r="I257" s="172"/>
      <c r="J257" s="181">
        <f>BK257</f>
        <v>0</v>
      </c>
      <c r="L257" s="169"/>
      <c r="M257" s="174"/>
      <c r="N257" s="175"/>
      <c r="O257" s="175"/>
      <c r="P257" s="176">
        <f>P258</f>
        <v>0</v>
      </c>
      <c r="Q257" s="175"/>
      <c r="R257" s="176">
        <f>R258</f>
        <v>0</v>
      </c>
      <c r="S257" s="175"/>
      <c r="T257" s="177">
        <f>T258</f>
        <v>0</v>
      </c>
      <c r="AR257" s="170" t="s">
        <v>83</v>
      </c>
      <c r="AT257" s="178" t="s">
        <v>74</v>
      </c>
      <c r="AU257" s="178" t="s">
        <v>85</v>
      </c>
      <c r="AY257" s="170" t="s">
        <v>126</v>
      </c>
      <c r="BK257" s="179">
        <f>BK258</f>
        <v>0</v>
      </c>
    </row>
    <row r="258" spans="1:65" s="27" customFormat="1" ht="24" customHeight="1">
      <c r="A258" s="22"/>
      <c r="B258" s="182"/>
      <c r="C258" s="183" t="s">
        <v>573</v>
      </c>
      <c r="D258" s="183" t="s">
        <v>128</v>
      </c>
      <c r="E258" s="184" t="s">
        <v>412</v>
      </c>
      <c r="F258" s="185" t="s">
        <v>413</v>
      </c>
      <c r="G258" s="186" t="s">
        <v>414</v>
      </c>
      <c r="H258" s="187">
        <v>8.738</v>
      </c>
      <c r="I258" s="188"/>
      <c r="J258" s="189">
        <f>ROUND(I258*H258,2)</f>
        <v>0</v>
      </c>
      <c r="K258" s="185" t="s">
        <v>132</v>
      </c>
      <c r="L258" s="23"/>
      <c r="M258" s="240"/>
      <c r="N258" s="241" t="s">
        <v>40</v>
      </c>
      <c r="O258" s="242"/>
      <c r="P258" s="243">
        <f>O258*H258</f>
        <v>0</v>
      </c>
      <c r="Q258" s="243">
        <v>0</v>
      </c>
      <c r="R258" s="243">
        <f>Q258*H258</f>
        <v>0</v>
      </c>
      <c r="S258" s="243">
        <v>0</v>
      </c>
      <c r="T258" s="244">
        <f>S258*H258</f>
        <v>0</v>
      </c>
      <c r="U258" s="22"/>
      <c r="V258" s="22"/>
      <c r="W258" s="22"/>
      <c r="X258" s="22"/>
      <c r="Y258" s="22"/>
      <c r="Z258" s="22"/>
      <c r="AA258" s="22"/>
      <c r="AB258" s="22"/>
      <c r="AC258" s="22"/>
      <c r="AD258" s="22"/>
      <c r="AE258" s="22"/>
      <c r="AR258" s="194" t="s">
        <v>133</v>
      </c>
      <c r="AT258" s="194" t="s">
        <v>128</v>
      </c>
      <c r="AU258" s="194" t="s">
        <v>147</v>
      </c>
      <c r="AY258" s="3" t="s">
        <v>126</v>
      </c>
      <c r="BE258" s="195">
        <f>IF(N258="základní",J258,0)</f>
        <v>0</v>
      </c>
      <c r="BF258" s="195">
        <f>IF(N258="snížená",J258,0)</f>
        <v>0</v>
      </c>
      <c r="BG258" s="195">
        <f>IF(N258="zákl. přenesená",J258,0)</f>
        <v>0</v>
      </c>
      <c r="BH258" s="195">
        <f>IF(N258="sníž. přenesená",J258,0)</f>
        <v>0</v>
      </c>
      <c r="BI258" s="195">
        <f>IF(N258="nulová",J258,0)</f>
        <v>0</v>
      </c>
      <c r="BJ258" s="3" t="s">
        <v>83</v>
      </c>
      <c r="BK258" s="195">
        <f>ROUND(I258*H258,2)</f>
        <v>0</v>
      </c>
      <c r="BL258" s="3" t="s">
        <v>133</v>
      </c>
      <c r="BM258" s="194" t="s">
        <v>574</v>
      </c>
    </row>
    <row r="259" spans="1:31" ht="6.95" customHeight="1">
      <c r="A259" s="22"/>
      <c r="B259" s="44"/>
      <c r="C259" s="45"/>
      <c r="D259" s="45"/>
      <c r="E259" s="45"/>
      <c r="F259" s="45"/>
      <c r="G259" s="45"/>
      <c r="H259" s="45"/>
      <c r="I259" s="137"/>
      <c r="J259" s="45"/>
      <c r="K259" s="45"/>
      <c r="L259" s="23"/>
      <c r="M259" s="22"/>
      <c r="O259" s="22"/>
      <c r="P259" s="22"/>
      <c r="Q259" s="22"/>
      <c r="R259" s="22"/>
      <c r="S259" s="22"/>
      <c r="T259" s="22"/>
      <c r="U259" s="22"/>
      <c r="V259" s="22"/>
      <c r="W259" s="22"/>
      <c r="X259" s="22"/>
      <c r="Y259" s="22"/>
      <c r="Z259" s="22"/>
      <c r="AA259" s="22"/>
      <c r="AB259" s="22"/>
      <c r="AC259" s="22"/>
      <c r="AD259" s="22"/>
      <c r="AE259" s="22"/>
    </row>
  </sheetData>
  <autoFilter ref="C124:K258"/>
  <mergeCells count="9">
    <mergeCell ref="L2:V2"/>
    <mergeCell ref="E7:H7"/>
    <mergeCell ref="E9:H9"/>
    <mergeCell ref="E18:H18"/>
    <mergeCell ref="E27:H27"/>
    <mergeCell ref="E85:H85"/>
    <mergeCell ref="E87:H87"/>
    <mergeCell ref="E115:H115"/>
    <mergeCell ref="E117:H117"/>
  </mergeCell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1"/>
  <sheetViews>
    <sheetView showGridLines="0" zoomScale="95" zoomScaleNormal="95" workbookViewId="0" topLeftCell="A134">
      <selection activeCell="F155" sqref="F155"/>
    </sheetView>
  </sheetViews>
  <sheetFormatPr defaultColWidth="9.140625" defaultRowHeight="12"/>
  <cols>
    <col min="1" max="1" width="8.8515625" style="0" customWidth="1"/>
    <col min="2" max="2" width="1.7109375" style="0" customWidth="1"/>
    <col min="3" max="3" width="4.140625" style="0" customWidth="1"/>
    <col min="4" max="4" width="4.28125" style="0" customWidth="1"/>
    <col min="5" max="5" width="17.140625" style="0" customWidth="1"/>
    <col min="6" max="6" width="53.140625" style="0" customWidth="1"/>
    <col min="7" max="7" width="7.00390625" style="0" customWidth="1"/>
    <col min="8" max="8" width="11.57421875" style="0" customWidth="1"/>
    <col min="9" max="9" width="20.140625" style="104" customWidth="1"/>
    <col min="10" max="11" width="20.140625" style="0" customWidth="1"/>
    <col min="12" max="12" width="9.28125" style="0" customWidth="1"/>
    <col min="13" max="21" width="9.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8.57421875" style="0" customWidth="1"/>
    <col min="44" max="65" width="9.140625" style="0" hidden="1" customWidth="1"/>
    <col min="66" max="1025" width="8.57421875" style="0" customWidth="1"/>
  </cols>
  <sheetData>
    <row r="1" ht="12"/>
    <row r="2" spans="12:46" ht="36.95" customHeight="1">
      <c r="L2" s="2" t="s">
        <v>4</v>
      </c>
      <c r="M2" s="2"/>
      <c r="N2" s="2"/>
      <c r="O2" s="2"/>
      <c r="P2" s="2"/>
      <c r="Q2" s="2"/>
      <c r="R2" s="2"/>
      <c r="S2" s="2"/>
      <c r="T2" s="2"/>
      <c r="U2" s="2"/>
      <c r="V2" s="2"/>
      <c r="AT2" s="3" t="s">
        <v>97</v>
      </c>
    </row>
    <row r="3" spans="2:46" ht="6.95" customHeight="1">
      <c r="B3" s="4"/>
      <c r="C3" s="5"/>
      <c r="D3" s="5"/>
      <c r="E3" s="5"/>
      <c r="F3" s="5"/>
      <c r="G3" s="5"/>
      <c r="H3" s="5"/>
      <c r="I3" s="105"/>
      <c r="J3" s="5"/>
      <c r="K3" s="5"/>
      <c r="L3" s="6"/>
      <c r="AT3" s="3" t="s">
        <v>85</v>
      </c>
    </row>
    <row r="4" spans="2:46" ht="24.95" customHeight="1">
      <c r="B4" s="6"/>
      <c r="D4" s="7" t="s">
        <v>101</v>
      </c>
      <c r="L4" s="6"/>
      <c r="M4" s="106" t="s">
        <v>9</v>
      </c>
      <c r="AT4" s="3" t="s">
        <v>2</v>
      </c>
    </row>
    <row r="5" spans="2:12" ht="6.95" customHeight="1">
      <c r="B5" s="6"/>
      <c r="L5" s="6"/>
    </row>
    <row r="6" spans="2:12" ht="12" customHeight="1">
      <c r="B6" s="6"/>
      <c r="D6" s="15" t="s">
        <v>15</v>
      </c>
      <c r="L6" s="6"/>
    </row>
    <row r="7" spans="2:12" ht="25.5" customHeight="1">
      <c r="B7" s="6"/>
      <c r="E7" s="107" t="str">
        <f>'Rekapitulace stavby'!K6</f>
        <v>PD - Technická a dopravní  infrastruktura pro 36 RD Ježník III - nádrž B</v>
      </c>
      <c r="F7" s="107"/>
      <c r="G7" s="107"/>
      <c r="H7" s="107"/>
      <c r="L7" s="6"/>
    </row>
    <row r="8" spans="1:31" s="27" customFormat="1" ht="12" customHeight="1">
      <c r="A8" s="22"/>
      <c r="B8" s="23"/>
      <c r="C8" s="22"/>
      <c r="D8" s="15" t="s">
        <v>102</v>
      </c>
      <c r="E8" s="22"/>
      <c r="F8" s="22"/>
      <c r="G8" s="22"/>
      <c r="H8" s="22"/>
      <c r="I8" s="108"/>
      <c r="J8" s="22"/>
      <c r="K8" s="22"/>
      <c r="L8" s="39"/>
      <c r="S8" s="22"/>
      <c r="T8" s="22"/>
      <c r="U8" s="22"/>
      <c r="V8" s="22"/>
      <c r="W8" s="22"/>
      <c r="X8" s="22"/>
      <c r="Y8" s="22"/>
      <c r="Z8" s="22"/>
      <c r="AA8" s="22"/>
      <c r="AB8" s="22"/>
      <c r="AC8" s="22"/>
      <c r="AD8" s="22"/>
      <c r="AE8" s="22"/>
    </row>
    <row r="9" spans="1:31" ht="16.5" customHeight="1">
      <c r="A9" s="22"/>
      <c r="B9" s="23"/>
      <c r="C9" s="22"/>
      <c r="D9" s="22"/>
      <c r="E9" s="53" t="s">
        <v>575</v>
      </c>
      <c r="F9" s="53"/>
      <c r="G9" s="53"/>
      <c r="H9" s="53"/>
      <c r="I9" s="108"/>
      <c r="J9" s="22"/>
      <c r="K9" s="22"/>
      <c r="L9" s="39"/>
      <c r="S9" s="22"/>
      <c r="T9" s="22"/>
      <c r="U9" s="22"/>
      <c r="V9" s="22"/>
      <c r="W9" s="22"/>
      <c r="X9" s="22"/>
      <c r="Y9" s="22"/>
      <c r="Z9" s="22"/>
      <c r="AA9" s="22"/>
      <c r="AB9" s="22"/>
      <c r="AC9" s="22"/>
      <c r="AD9" s="22"/>
      <c r="AE9" s="22"/>
    </row>
    <row r="10" spans="1:31" ht="12.8">
      <c r="A10" s="22"/>
      <c r="B10" s="23"/>
      <c r="C10" s="22"/>
      <c r="D10" s="22"/>
      <c r="E10" s="22"/>
      <c r="F10" s="22"/>
      <c r="G10" s="22"/>
      <c r="H10" s="22"/>
      <c r="I10" s="108"/>
      <c r="J10" s="22"/>
      <c r="K10" s="22"/>
      <c r="L10" s="39"/>
      <c r="S10" s="22"/>
      <c r="T10" s="22"/>
      <c r="U10" s="22"/>
      <c r="V10" s="22"/>
      <c r="W10" s="22"/>
      <c r="X10" s="22"/>
      <c r="Y10" s="22"/>
      <c r="Z10" s="22"/>
      <c r="AA10" s="22"/>
      <c r="AB10" s="22"/>
      <c r="AC10" s="22"/>
      <c r="AD10" s="22"/>
      <c r="AE10" s="22"/>
    </row>
    <row r="11" spans="1:31" ht="12" customHeight="1">
      <c r="A11" s="22"/>
      <c r="B11" s="23"/>
      <c r="C11" s="22"/>
      <c r="D11" s="15" t="s">
        <v>17</v>
      </c>
      <c r="E11" s="22"/>
      <c r="F11" s="16"/>
      <c r="G11" s="22"/>
      <c r="H11" s="22"/>
      <c r="I11" s="109" t="s">
        <v>18</v>
      </c>
      <c r="J11" s="16"/>
      <c r="K11" s="22"/>
      <c r="L11" s="39"/>
      <c r="M11" s="27"/>
      <c r="N11" s="27"/>
      <c r="O11" s="27"/>
      <c r="P11" s="27"/>
      <c r="Q11" s="27"/>
      <c r="R11" s="27"/>
      <c r="S11" s="22"/>
      <c r="T11" s="22"/>
      <c r="U11" s="22"/>
      <c r="V11" s="22"/>
      <c r="W11" s="22"/>
      <c r="X11" s="22"/>
      <c r="Y11" s="22"/>
      <c r="Z11" s="22"/>
      <c r="AA11" s="22"/>
      <c r="AB11" s="22"/>
      <c r="AC11" s="22"/>
      <c r="AD11" s="22"/>
      <c r="AE11" s="22"/>
    </row>
    <row r="12" spans="1:31" ht="12" customHeight="1">
      <c r="A12" s="22"/>
      <c r="B12" s="23"/>
      <c r="C12" s="22"/>
      <c r="D12" s="15" t="s">
        <v>19</v>
      </c>
      <c r="E12" s="22"/>
      <c r="F12" s="16" t="s">
        <v>20</v>
      </c>
      <c r="G12" s="22"/>
      <c r="H12" s="22"/>
      <c r="I12" s="109" t="s">
        <v>21</v>
      </c>
      <c r="J12" s="110" t="str">
        <f>'Rekapitulace stavby'!AN8</f>
        <v>24. 4. 2020</v>
      </c>
      <c r="K12" s="22"/>
      <c r="L12" s="39"/>
      <c r="M12" s="27"/>
      <c r="N12" s="27"/>
      <c r="O12" s="27"/>
      <c r="P12" s="27"/>
      <c r="Q12" s="27"/>
      <c r="R12" s="27"/>
      <c r="S12" s="22"/>
      <c r="T12" s="22"/>
      <c r="U12" s="22"/>
      <c r="V12" s="22"/>
      <c r="W12" s="22"/>
      <c r="X12" s="22"/>
      <c r="Y12" s="22"/>
      <c r="Z12" s="22"/>
      <c r="AA12" s="22"/>
      <c r="AB12" s="22"/>
      <c r="AC12" s="22"/>
      <c r="AD12" s="22"/>
      <c r="AE12" s="22"/>
    </row>
    <row r="13" spans="1:31" ht="10.8" customHeight="1">
      <c r="A13" s="22"/>
      <c r="B13" s="23"/>
      <c r="C13" s="22"/>
      <c r="D13" s="22"/>
      <c r="E13" s="22"/>
      <c r="F13" s="22"/>
      <c r="G13" s="22"/>
      <c r="H13" s="22"/>
      <c r="I13" s="108"/>
      <c r="J13" s="22"/>
      <c r="K13" s="22"/>
      <c r="L13" s="39"/>
      <c r="M13" s="27"/>
      <c r="N13" s="27"/>
      <c r="O13" s="27"/>
      <c r="P13" s="27"/>
      <c r="Q13" s="27"/>
      <c r="R13" s="27"/>
      <c r="S13" s="22"/>
      <c r="T13" s="22"/>
      <c r="U13" s="22"/>
      <c r="V13" s="22"/>
      <c r="W13" s="22"/>
      <c r="X13" s="22"/>
      <c r="Y13" s="22"/>
      <c r="Z13" s="22"/>
      <c r="AA13" s="22"/>
      <c r="AB13" s="22"/>
      <c r="AC13" s="22"/>
      <c r="AD13" s="22"/>
      <c r="AE13" s="22"/>
    </row>
    <row r="14" spans="1:31" ht="12" customHeight="1">
      <c r="A14" s="22"/>
      <c r="B14" s="23"/>
      <c r="C14" s="22"/>
      <c r="D14" s="15" t="s">
        <v>23</v>
      </c>
      <c r="E14" s="22"/>
      <c r="F14" s="22"/>
      <c r="G14" s="22"/>
      <c r="H14" s="22"/>
      <c r="I14" s="109" t="s">
        <v>24</v>
      </c>
      <c r="J14" s="16"/>
      <c r="K14" s="22"/>
      <c r="L14" s="39"/>
      <c r="S14" s="22"/>
      <c r="T14" s="22"/>
      <c r="U14" s="22"/>
      <c r="V14" s="22"/>
      <c r="W14" s="22"/>
      <c r="X14" s="22"/>
      <c r="Y14" s="22"/>
      <c r="Z14" s="22"/>
      <c r="AA14" s="22"/>
      <c r="AB14" s="22"/>
      <c r="AC14" s="22"/>
      <c r="AD14" s="22"/>
      <c r="AE14" s="22"/>
    </row>
    <row r="15" spans="1:31" ht="18" customHeight="1">
      <c r="A15" s="22"/>
      <c r="B15" s="23"/>
      <c r="C15" s="22"/>
      <c r="D15" s="22"/>
      <c r="E15" s="16" t="s">
        <v>25</v>
      </c>
      <c r="F15" s="22"/>
      <c r="G15" s="22"/>
      <c r="H15" s="22"/>
      <c r="I15" s="109" t="s">
        <v>26</v>
      </c>
      <c r="J15" s="16"/>
      <c r="K15" s="22"/>
      <c r="L15" s="39"/>
      <c r="S15" s="22"/>
      <c r="T15" s="22"/>
      <c r="U15" s="22"/>
      <c r="V15" s="22"/>
      <c r="W15" s="22"/>
      <c r="X15" s="22"/>
      <c r="Y15" s="22"/>
      <c r="Z15" s="22"/>
      <c r="AA15" s="22"/>
      <c r="AB15" s="22"/>
      <c r="AC15" s="22"/>
      <c r="AD15" s="22"/>
      <c r="AE15" s="22"/>
    </row>
    <row r="16" spans="1:31" ht="6.95" customHeight="1">
      <c r="A16" s="22"/>
      <c r="B16" s="23"/>
      <c r="C16" s="22"/>
      <c r="D16" s="22"/>
      <c r="E16" s="22"/>
      <c r="F16" s="22"/>
      <c r="G16" s="22"/>
      <c r="H16" s="22"/>
      <c r="I16" s="108"/>
      <c r="J16" s="22"/>
      <c r="K16" s="22"/>
      <c r="L16" s="39"/>
      <c r="S16" s="22"/>
      <c r="T16" s="22"/>
      <c r="U16" s="22"/>
      <c r="V16" s="22"/>
      <c r="W16" s="22"/>
      <c r="X16" s="22"/>
      <c r="Y16" s="22"/>
      <c r="Z16" s="22"/>
      <c r="AA16" s="22"/>
      <c r="AB16" s="22"/>
      <c r="AC16" s="22"/>
      <c r="AD16" s="22"/>
      <c r="AE16" s="22"/>
    </row>
    <row r="17" spans="1:31" ht="12" customHeight="1">
      <c r="A17" s="22"/>
      <c r="B17" s="23"/>
      <c r="C17" s="22"/>
      <c r="D17" s="15" t="s">
        <v>27</v>
      </c>
      <c r="E17" s="22"/>
      <c r="F17" s="22"/>
      <c r="G17" s="22"/>
      <c r="H17" s="22"/>
      <c r="I17" s="109" t="s">
        <v>24</v>
      </c>
      <c r="J17" s="17" t="str">
        <f>'Rekapitulace stavby'!AN13</f>
        <v>Vyplň údaj</v>
      </c>
      <c r="K17" s="22"/>
      <c r="L17" s="39"/>
      <c r="S17" s="22"/>
      <c r="T17" s="22"/>
      <c r="U17" s="22"/>
      <c r="V17" s="22"/>
      <c r="W17" s="22"/>
      <c r="X17" s="22"/>
      <c r="Y17" s="22"/>
      <c r="Z17" s="22"/>
      <c r="AA17" s="22"/>
      <c r="AB17" s="22"/>
      <c r="AC17" s="22"/>
      <c r="AD17" s="22"/>
      <c r="AE17" s="22"/>
    </row>
    <row r="18" spans="1:31" ht="18" customHeight="1">
      <c r="A18" s="22"/>
      <c r="B18" s="23"/>
      <c r="C18" s="22"/>
      <c r="D18" s="22"/>
      <c r="E18" s="111" t="str">
        <f>'Rekapitulace stavby'!E14</f>
        <v>Vyplň údaj</v>
      </c>
      <c r="F18" s="111"/>
      <c r="G18" s="111"/>
      <c r="H18" s="111"/>
      <c r="I18" s="109" t="s">
        <v>26</v>
      </c>
      <c r="J18" s="17" t="str">
        <f>'Rekapitulace stavby'!AN14</f>
        <v>Vyplň údaj</v>
      </c>
      <c r="K18" s="22"/>
      <c r="L18" s="39"/>
      <c r="S18" s="22"/>
      <c r="T18" s="22"/>
      <c r="U18" s="22"/>
      <c r="V18" s="22"/>
      <c r="W18" s="22"/>
      <c r="X18" s="22"/>
      <c r="Y18" s="22"/>
      <c r="Z18" s="22"/>
      <c r="AA18" s="22"/>
      <c r="AB18" s="22"/>
      <c r="AC18" s="22"/>
      <c r="AD18" s="22"/>
      <c r="AE18" s="22"/>
    </row>
    <row r="19" spans="1:31" ht="6.95" customHeight="1">
      <c r="A19" s="22"/>
      <c r="B19" s="23"/>
      <c r="C19" s="22"/>
      <c r="D19" s="22"/>
      <c r="E19" s="22"/>
      <c r="F19" s="22"/>
      <c r="G19" s="22"/>
      <c r="H19" s="22"/>
      <c r="I19" s="108"/>
      <c r="J19" s="22"/>
      <c r="K19" s="22"/>
      <c r="L19" s="39"/>
      <c r="S19" s="22"/>
      <c r="T19" s="22"/>
      <c r="U19" s="22"/>
      <c r="V19" s="22"/>
      <c r="W19" s="22"/>
      <c r="X19" s="22"/>
      <c r="Y19" s="22"/>
      <c r="Z19" s="22"/>
      <c r="AA19" s="22"/>
      <c r="AB19" s="22"/>
      <c r="AC19" s="22"/>
      <c r="AD19" s="22"/>
      <c r="AE19" s="22"/>
    </row>
    <row r="20" spans="1:31" ht="12" customHeight="1">
      <c r="A20" s="22"/>
      <c r="B20" s="23"/>
      <c r="C20" s="22"/>
      <c r="D20" s="15" t="s">
        <v>29</v>
      </c>
      <c r="E20" s="22"/>
      <c r="F20" s="22"/>
      <c r="G20" s="22"/>
      <c r="H20" s="22"/>
      <c r="I20" s="109" t="s">
        <v>24</v>
      </c>
      <c r="J20" s="16"/>
      <c r="K20" s="22"/>
      <c r="L20" s="39"/>
      <c r="S20" s="22"/>
      <c r="T20" s="22"/>
      <c r="U20" s="22"/>
      <c r="V20" s="22"/>
      <c r="W20" s="22"/>
      <c r="X20" s="22"/>
      <c r="Y20" s="22"/>
      <c r="Z20" s="22"/>
      <c r="AA20" s="22"/>
      <c r="AB20" s="22"/>
      <c r="AC20" s="22"/>
      <c r="AD20" s="22"/>
      <c r="AE20" s="22"/>
    </row>
    <row r="21" spans="1:31" ht="18" customHeight="1">
      <c r="A21" s="22"/>
      <c r="B21" s="23"/>
      <c r="C21" s="22"/>
      <c r="D21" s="22"/>
      <c r="E21" s="16" t="s">
        <v>30</v>
      </c>
      <c r="F21" s="22"/>
      <c r="G21" s="22"/>
      <c r="H21" s="22"/>
      <c r="I21" s="109" t="s">
        <v>26</v>
      </c>
      <c r="J21" s="16"/>
      <c r="K21" s="22"/>
      <c r="L21" s="39"/>
      <c r="S21" s="22"/>
      <c r="T21" s="22"/>
      <c r="U21" s="22"/>
      <c r="V21" s="22"/>
      <c r="W21" s="22"/>
      <c r="X21" s="22"/>
      <c r="Y21" s="22"/>
      <c r="Z21" s="22"/>
      <c r="AA21" s="22"/>
      <c r="AB21" s="22"/>
      <c r="AC21" s="22"/>
      <c r="AD21" s="22"/>
      <c r="AE21" s="22"/>
    </row>
    <row r="22" spans="1:31" ht="6.95" customHeight="1">
      <c r="A22" s="22"/>
      <c r="B22" s="23"/>
      <c r="C22" s="22"/>
      <c r="D22" s="22"/>
      <c r="E22" s="22"/>
      <c r="F22" s="22"/>
      <c r="G22" s="22"/>
      <c r="H22" s="22"/>
      <c r="I22" s="108"/>
      <c r="J22" s="22"/>
      <c r="K22" s="22"/>
      <c r="L22" s="39"/>
      <c r="S22" s="22"/>
      <c r="T22" s="22"/>
      <c r="U22" s="22"/>
      <c r="V22" s="22"/>
      <c r="W22" s="22"/>
      <c r="X22" s="22"/>
      <c r="Y22" s="22"/>
      <c r="Z22" s="22"/>
      <c r="AA22" s="22"/>
      <c r="AB22" s="22"/>
      <c r="AC22" s="22"/>
      <c r="AD22" s="22"/>
      <c r="AE22" s="22"/>
    </row>
    <row r="23" spans="1:31" ht="12" customHeight="1">
      <c r="A23" s="22"/>
      <c r="B23" s="23"/>
      <c r="C23" s="22"/>
      <c r="D23" s="15" t="s">
        <v>32</v>
      </c>
      <c r="E23" s="22"/>
      <c r="F23" s="22"/>
      <c r="G23" s="22"/>
      <c r="H23" s="22"/>
      <c r="I23" s="109" t="s">
        <v>24</v>
      </c>
      <c r="J23" s="16"/>
      <c r="K23" s="22"/>
      <c r="L23" s="39"/>
      <c r="S23" s="22"/>
      <c r="T23" s="22"/>
      <c r="U23" s="22"/>
      <c r="V23" s="22"/>
      <c r="W23" s="22"/>
      <c r="X23" s="22"/>
      <c r="Y23" s="22"/>
      <c r="Z23" s="22"/>
      <c r="AA23" s="22"/>
      <c r="AB23" s="22"/>
      <c r="AC23" s="22"/>
      <c r="AD23" s="22"/>
      <c r="AE23" s="22"/>
    </row>
    <row r="24" spans="1:31" ht="18" customHeight="1">
      <c r="A24" s="22"/>
      <c r="B24" s="23"/>
      <c r="C24" s="22"/>
      <c r="D24" s="22"/>
      <c r="E24" s="16" t="s">
        <v>33</v>
      </c>
      <c r="F24" s="22"/>
      <c r="G24" s="22"/>
      <c r="H24" s="22"/>
      <c r="I24" s="109" t="s">
        <v>26</v>
      </c>
      <c r="J24" s="16"/>
      <c r="K24" s="22"/>
      <c r="L24" s="39"/>
      <c r="S24" s="22"/>
      <c r="T24" s="22"/>
      <c r="U24" s="22"/>
      <c r="V24" s="22"/>
      <c r="W24" s="22"/>
      <c r="X24" s="22"/>
      <c r="Y24" s="22"/>
      <c r="Z24" s="22"/>
      <c r="AA24" s="22"/>
      <c r="AB24" s="22"/>
      <c r="AC24" s="22"/>
      <c r="AD24" s="22"/>
      <c r="AE24" s="22"/>
    </row>
    <row r="25" spans="1:31" ht="6.95" customHeight="1">
      <c r="A25" s="22"/>
      <c r="B25" s="23"/>
      <c r="C25" s="22"/>
      <c r="D25" s="22"/>
      <c r="E25" s="22"/>
      <c r="F25" s="22"/>
      <c r="G25" s="22"/>
      <c r="H25" s="22"/>
      <c r="I25" s="108"/>
      <c r="J25" s="22"/>
      <c r="K25" s="22"/>
      <c r="L25" s="39"/>
      <c r="S25" s="22"/>
      <c r="T25" s="22"/>
      <c r="U25" s="22"/>
      <c r="V25" s="22"/>
      <c r="W25" s="22"/>
      <c r="X25" s="22"/>
      <c r="Y25" s="22"/>
      <c r="Z25" s="22"/>
      <c r="AA25" s="22"/>
      <c r="AB25" s="22"/>
      <c r="AC25" s="22"/>
      <c r="AD25" s="22"/>
      <c r="AE25" s="22"/>
    </row>
    <row r="26" spans="1:31" ht="12" customHeight="1">
      <c r="A26" s="22"/>
      <c r="B26" s="23"/>
      <c r="C26" s="22"/>
      <c r="D26" s="15" t="s">
        <v>34</v>
      </c>
      <c r="E26" s="22"/>
      <c r="F26" s="22"/>
      <c r="G26" s="22"/>
      <c r="H26" s="22"/>
      <c r="I26" s="108"/>
      <c r="J26" s="22"/>
      <c r="K26" s="22"/>
      <c r="L26" s="39"/>
      <c r="S26" s="22"/>
      <c r="T26" s="22"/>
      <c r="U26" s="22"/>
      <c r="V26" s="22"/>
      <c r="W26" s="22"/>
      <c r="X26" s="22"/>
      <c r="Y26" s="22"/>
      <c r="Z26" s="22"/>
      <c r="AA26" s="22"/>
      <c r="AB26" s="22"/>
      <c r="AC26" s="22"/>
      <c r="AD26" s="22"/>
      <c r="AE26" s="22"/>
    </row>
    <row r="27" spans="1:31" s="116" customFormat="1" ht="16.5" customHeight="1">
      <c r="A27" s="112"/>
      <c r="B27" s="113"/>
      <c r="C27" s="112"/>
      <c r="D27" s="112"/>
      <c r="E27" s="20"/>
      <c r="F27" s="20"/>
      <c r="G27" s="20"/>
      <c r="H27" s="20"/>
      <c r="I27" s="114"/>
      <c r="J27" s="112"/>
      <c r="K27" s="112"/>
      <c r="L27" s="115"/>
      <c r="S27" s="112"/>
      <c r="T27" s="112"/>
      <c r="U27" s="112"/>
      <c r="V27" s="112"/>
      <c r="W27" s="112"/>
      <c r="X27" s="112"/>
      <c r="Y27" s="112"/>
      <c r="Z27" s="112"/>
      <c r="AA27" s="112"/>
      <c r="AB27" s="112"/>
      <c r="AC27" s="112"/>
      <c r="AD27" s="112"/>
      <c r="AE27" s="112"/>
    </row>
    <row r="28" spans="1:31" s="27" customFormat="1" ht="6.95" customHeight="1">
      <c r="A28" s="22"/>
      <c r="B28" s="23"/>
      <c r="C28" s="22"/>
      <c r="D28" s="22"/>
      <c r="E28" s="22"/>
      <c r="F28" s="22"/>
      <c r="G28" s="22"/>
      <c r="H28" s="22"/>
      <c r="I28" s="108"/>
      <c r="J28" s="22"/>
      <c r="K28" s="22"/>
      <c r="L28" s="39"/>
      <c r="S28" s="22"/>
      <c r="T28" s="22"/>
      <c r="U28" s="22"/>
      <c r="V28" s="22"/>
      <c r="W28" s="22"/>
      <c r="X28" s="22"/>
      <c r="Y28" s="22"/>
      <c r="Z28" s="22"/>
      <c r="AA28" s="22"/>
      <c r="AB28" s="22"/>
      <c r="AC28" s="22"/>
      <c r="AD28" s="22"/>
      <c r="AE28" s="22"/>
    </row>
    <row r="29" spans="1:31" ht="6.95" customHeight="1">
      <c r="A29" s="22"/>
      <c r="B29" s="23"/>
      <c r="C29" s="22"/>
      <c r="D29" s="72"/>
      <c r="E29" s="72"/>
      <c r="F29" s="72"/>
      <c r="G29" s="72"/>
      <c r="H29" s="72"/>
      <c r="I29" s="117"/>
      <c r="J29" s="72"/>
      <c r="K29" s="72"/>
      <c r="L29" s="39"/>
      <c r="S29" s="22"/>
      <c r="T29" s="22"/>
      <c r="U29" s="22"/>
      <c r="V29" s="22"/>
      <c r="W29" s="22"/>
      <c r="X29" s="22"/>
      <c r="Y29" s="22"/>
      <c r="Z29" s="22"/>
      <c r="AA29" s="22"/>
      <c r="AB29" s="22"/>
      <c r="AC29" s="22"/>
      <c r="AD29" s="22"/>
      <c r="AE29" s="22"/>
    </row>
    <row r="30" spans="1:31" ht="25.5" customHeight="1">
      <c r="A30" s="22"/>
      <c r="B30" s="23"/>
      <c r="C30" s="22"/>
      <c r="D30" s="118" t="s">
        <v>35</v>
      </c>
      <c r="E30" s="22"/>
      <c r="F30" s="22"/>
      <c r="G30" s="22"/>
      <c r="H30" s="22"/>
      <c r="I30" s="108"/>
      <c r="J30" s="119">
        <f>ROUND(J120,2)</f>
        <v>0</v>
      </c>
      <c r="K30" s="22"/>
      <c r="L30" s="39"/>
      <c r="S30" s="22"/>
      <c r="T30" s="22"/>
      <c r="U30" s="22"/>
      <c r="V30" s="22"/>
      <c r="W30" s="22"/>
      <c r="X30" s="22"/>
      <c r="Y30" s="22"/>
      <c r="Z30" s="22"/>
      <c r="AA30" s="22"/>
      <c r="AB30" s="22"/>
      <c r="AC30" s="22"/>
      <c r="AD30" s="22"/>
      <c r="AE30" s="22"/>
    </row>
    <row r="31" spans="1:31" ht="6.95" customHeight="1">
      <c r="A31" s="22"/>
      <c r="B31" s="23"/>
      <c r="C31" s="22"/>
      <c r="D31" s="72"/>
      <c r="E31" s="72"/>
      <c r="F31" s="72"/>
      <c r="G31" s="72"/>
      <c r="H31" s="72"/>
      <c r="I31" s="117"/>
      <c r="J31" s="72"/>
      <c r="K31" s="72"/>
      <c r="L31" s="39"/>
      <c r="S31" s="22"/>
      <c r="T31" s="22"/>
      <c r="U31" s="22"/>
      <c r="V31" s="22"/>
      <c r="W31" s="22"/>
      <c r="X31" s="22"/>
      <c r="Y31" s="22"/>
      <c r="Z31" s="22"/>
      <c r="AA31" s="22"/>
      <c r="AB31" s="22"/>
      <c r="AC31" s="22"/>
      <c r="AD31" s="22"/>
      <c r="AE31" s="22"/>
    </row>
    <row r="32" spans="1:31" ht="14.4" customHeight="1">
      <c r="A32" s="22"/>
      <c r="B32" s="23"/>
      <c r="C32" s="22"/>
      <c r="D32" s="22"/>
      <c r="E32" s="22"/>
      <c r="F32" s="120" t="s">
        <v>37</v>
      </c>
      <c r="G32" s="22"/>
      <c r="H32" s="22"/>
      <c r="I32" s="121" t="s">
        <v>36</v>
      </c>
      <c r="J32" s="120" t="s">
        <v>38</v>
      </c>
      <c r="K32" s="22"/>
      <c r="L32" s="39"/>
      <c r="S32" s="22"/>
      <c r="T32" s="22"/>
      <c r="U32" s="22"/>
      <c r="V32" s="22"/>
      <c r="W32" s="22"/>
      <c r="X32" s="22"/>
      <c r="Y32" s="22"/>
      <c r="Z32" s="22"/>
      <c r="AA32" s="22"/>
      <c r="AB32" s="22"/>
      <c r="AC32" s="22"/>
      <c r="AD32" s="22"/>
      <c r="AE32" s="22"/>
    </row>
    <row r="33" spans="1:31" ht="14.4" customHeight="1">
      <c r="A33" s="22"/>
      <c r="B33" s="23"/>
      <c r="C33" s="22"/>
      <c r="D33" s="122" t="s">
        <v>39</v>
      </c>
      <c r="E33" s="15" t="s">
        <v>40</v>
      </c>
      <c r="F33" s="123">
        <f>ROUND((SUM(BE120:BE150)),2)</f>
        <v>0</v>
      </c>
      <c r="G33" s="22"/>
      <c r="H33" s="22"/>
      <c r="I33" s="124">
        <v>0.21</v>
      </c>
      <c r="J33" s="123">
        <f>ROUND(((SUM(BE120:BE150))*I33),2)</f>
        <v>0</v>
      </c>
      <c r="K33" s="22"/>
      <c r="L33" s="39"/>
      <c r="S33" s="22"/>
      <c r="T33" s="22"/>
      <c r="U33" s="22"/>
      <c r="V33" s="22"/>
      <c r="W33" s="22"/>
      <c r="X33" s="22"/>
      <c r="Y33" s="22"/>
      <c r="Z33" s="22"/>
      <c r="AA33" s="22"/>
      <c r="AB33" s="22"/>
      <c r="AC33" s="22"/>
      <c r="AD33" s="22"/>
      <c r="AE33" s="22"/>
    </row>
    <row r="34" spans="1:31" ht="14.4" customHeight="1">
      <c r="A34" s="22"/>
      <c r="B34" s="23"/>
      <c r="C34" s="22"/>
      <c r="D34" s="22"/>
      <c r="E34" s="15" t="s">
        <v>41</v>
      </c>
      <c r="F34" s="123">
        <f>ROUND((SUM(BF120:BF150)),2)</f>
        <v>0</v>
      </c>
      <c r="G34" s="22"/>
      <c r="H34" s="22"/>
      <c r="I34" s="124">
        <v>0.15</v>
      </c>
      <c r="J34" s="123">
        <f>ROUND(((SUM(BF120:BF150))*I34),2)</f>
        <v>0</v>
      </c>
      <c r="K34" s="22"/>
      <c r="L34" s="39"/>
      <c r="S34" s="22"/>
      <c r="T34" s="22"/>
      <c r="U34" s="22"/>
      <c r="V34" s="22"/>
      <c r="W34" s="22"/>
      <c r="X34" s="22"/>
      <c r="Y34" s="22"/>
      <c r="Z34" s="22"/>
      <c r="AA34" s="22"/>
      <c r="AB34" s="22"/>
      <c r="AC34" s="22"/>
      <c r="AD34" s="22"/>
      <c r="AE34" s="22"/>
    </row>
    <row r="35" spans="1:31" ht="14.4" customHeight="1" hidden="1">
      <c r="A35" s="22"/>
      <c r="B35" s="23"/>
      <c r="C35" s="22"/>
      <c r="D35" s="22"/>
      <c r="E35" s="15" t="s">
        <v>42</v>
      </c>
      <c r="F35" s="123">
        <f>ROUND((SUM(BG120:BG150)),2)</f>
        <v>0</v>
      </c>
      <c r="G35" s="22"/>
      <c r="H35" s="22"/>
      <c r="I35" s="124">
        <v>0.21</v>
      </c>
      <c r="J35" s="123">
        <f>0</f>
        <v>0</v>
      </c>
      <c r="K35" s="22"/>
      <c r="L35" s="39"/>
      <c r="S35" s="22"/>
      <c r="T35" s="22"/>
      <c r="U35" s="22"/>
      <c r="V35" s="22"/>
      <c r="W35" s="22"/>
      <c r="X35" s="22"/>
      <c r="Y35" s="22"/>
      <c r="Z35" s="22"/>
      <c r="AA35" s="22"/>
      <c r="AB35" s="22"/>
      <c r="AC35" s="22"/>
      <c r="AD35" s="22"/>
      <c r="AE35" s="22"/>
    </row>
    <row r="36" spans="1:31" ht="14.4" customHeight="1" hidden="1">
      <c r="A36" s="22"/>
      <c r="B36" s="23"/>
      <c r="C36" s="22"/>
      <c r="D36" s="22"/>
      <c r="E36" s="15" t="s">
        <v>43</v>
      </c>
      <c r="F36" s="123">
        <f>ROUND((SUM(BH120:BH150)),2)</f>
        <v>0</v>
      </c>
      <c r="G36" s="22"/>
      <c r="H36" s="22"/>
      <c r="I36" s="124">
        <v>0.15</v>
      </c>
      <c r="J36" s="123">
        <f>0</f>
        <v>0</v>
      </c>
      <c r="K36" s="22"/>
      <c r="L36" s="39"/>
      <c r="S36" s="22"/>
      <c r="T36" s="22"/>
      <c r="U36" s="22"/>
      <c r="V36" s="22"/>
      <c r="W36" s="22"/>
      <c r="X36" s="22"/>
      <c r="Y36" s="22"/>
      <c r="Z36" s="22"/>
      <c r="AA36" s="22"/>
      <c r="AB36" s="22"/>
      <c r="AC36" s="22"/>
      <c r="AD36" s="22"/>
      <c r="AE36" s="22"/>
    </row>
    <row r="37" spans="1:31" ht="14.4" customHeight="1" hidden="1">
      <c r="A37" s="22"/>
      <c r="B37" s="23"/>
      <c r="C37" s="22"/>
      <c r="D37" s="22"/>
      <c r="E37" s="15" t="s">
        <v>44</v>
      </c>
      <c r="F37" s="123">
        <f>ROUND((SUM(BI120:BI150)),2)</f>
        <v>0</v>
      </c>
      <c r="G37" s="22"/>
      <c r="H37" s="22"/>
      <c r="I37" s="124">
        <v>0</v>
      </c>
      <c r="J37" s="123">
        <f>0</f>
        <v>0</v>
      </c>
      <c r="K37" s="22"/>
      <c r="L37" s="39"/>
      <c r="S37" s="22"/>
      <c r="T37" s="22"/>
      <c r="U37" s="22"/>
      <c r="V37" s="22"/>
      <c r="W37" s="22"/>
      <c r="X37" s="22"/>
      <c r="Y37" s="22"/>
      <c r="Z37" s="22"/>
      <c r="AA37" s="22"/>
      <c r="AB37" s="22"/>
      <c r="AC37" s="22"/>
      <c r="AD37" s="22"/>
      <c r="AE37" s="22"/>
    </row>
    <row r="38" spans="1:31" ht="6.95" customHeight="1">
      <c r="A38" s="22"/>
      <c r="B38" s="23"/>
      <c r="C38" s="22"/>
      <c r="D38" s="22"/>
      <c r="E38" s="22"/>
      <c r="F38" s="22"/>
      <c r="G38" s="22"/>
      <c r="H38" s="22"/>
      <c r="I38" s="108"/>
      <c r="J38" s="22"/>
      <c r="K38" s="22"/>
      <c r="L38" s="39"/>
      <c r="S38" s="22"/>
      <c r="T38" s="22"/>
      <c r="U38" s="22"/>
      <c r="V38" s="22"/>
      <c r="W38" s="22"/>
      <c r="X38" s="22"/>
      <c r="Y38" s="22"/>
      <c r="Z38" s="22"/>
      <c r="AA38" s="22"/>
      <c r="AB38" s="22"/>
      <c r="AC38" s="22"/>
      <c r="AD38" s="22"/>
      <c r="AE38" s="22"/>
    </row>
    <row r="39" spans="1:31" ht="25.5" customHeight="1">
      <c r="A39" s="22"/>
      <c r="B39" s="23"/>
      <c r="C39" s="125"/>
      <c r="D39" s="126" t="s">
        <v>45</v>
      </c>
      <c r="E39" s="63"/>
      <c r="F39" s="63"/>
      <c r="G39" s="127" t="s">
        <v>46</v>
      </c>
      <c r="H39" s="128" t="s">
        <v>47</v>
      </c>
      <c r="I39" s="129"/>
      <c r="J39" s="130">
        <f>SUM(J30:J37)</f>
        <v>0</v>
      </c>
      <c r="K39" s="131"/>
      <c r="L39" s="39"/>
      <c r="S39" s="22"/>
      <c r="T39" s="22"/>
      <c r="U39" s="22"/>
      <c r="V39" s="22"/>
      <c r="W39" s="22"/>
      <c r="X39" s="22"/>
      <c r="Y39" s="22"/>
      <c r="Z39" s="22"/>
      <c r="AA39" s="22"/>
      <c r="AB39" s="22"/>
      <c r="AC39" s="22"/>
      <c r="AD39" s="22"/>
      <c r="AE39" s="22"/>
    </row>
    <row r="40" spans="1:31" ht="14.4" customHeight="1">
      <c r="A40" s="22"/>
      <c r="B40" s="23"/>
      <c r="C40" s="22"/>
      <c r="D40" s="22"/>
      <c r="E40" s="22"/>
      <c r="F40" s="22"/>
      <c r="G40" s="22"/>
      <c r="H40" s="22"/>
      <c r="I40" s="108"/>
      <c r="J40" s="22"/>
      <c r="K40" s="22"/>
      <c r="L40" s="39"/>
      <c r="S40" s="22"/>
      <c r="T40" s="22"/>
      <c r="U40" s="22"/>
      <c r="V40" s="22"/>
      <c r="W40" s="22"/>
      <c r="X40" s="22"/>
      <c r="Y40" s="22"/>
      <c r="Z40" s="22"/>
      <c r="AA40" s="22"/>
      <c r="AB40" s="22"/>
      <c r="AC40" s="22"/>
      <c r="AD40" s="22"/>
      <c r="AE40" s="22"/>
    </row>
    <row r="41" spans="2:12" ht="14.4" customHeight="1">
      <c r="B41" s="6"/>
      <c r="L41" s="6"/>
    </row>
    <row r="42" spans="2:12" ht="14.4" customHeight="1">
      <c r="B42" s="6"/>
      <c r="L42" s="6"/>
    </row>
    <row r="43" spans="2:12" ht="14.4" customHeight="1">
      <c r="B43" s="6"/>
      <c r="L43" s="6"/>
    </row>
    <row r="44" spans="2:12" ht="14.4" customHeight="1">
      <c r="B44" s="6"/>
      <c r="L44" s="6"/>
    </row>
    <row r="45" spans="2:12" ht="14.4" customHeight="1">
      <c r="B45" s="6"/>
      <c r="L45" s="6"/>
    </row>
    <row r="46" spans="2:12" ht="14.4" customHeight="1">
      <c r="B46" s="6"/>
      <c r="L46" s="6"/>
    </row>
    <row r="47" spans="2:12" ht="14.4" customHeight="1">
      <c r="B47" s="6"/>
      <c r="L47" s="6"/>
    </row>
    <row r="48" spans="2:12" ht="14.4" customHeight="1">
      <c r="B48" s="6"/>
      <c r="L48" s="6"/>
    </row>
    <row r="49" spans="2:12" ht="14.4" customHeight="1">
      <c r="B49" s="6"/>
      <c r="L49" s="6"/>
    </row>
    <row r="50" spans="2:12" s="27" customFormat="1" ht="14.4" customHeight="1">
      <c r="B50" s="39"/>
      <c r="D50" s="40" t="s">
        <v>48</v>
      </c>
      <c r="E50" s="41"/>
      <c r="F50" s="41"/>
      <c r="G50" s="40" t="s">
        <v>49</v>
      </c>
      <c r="H50" s="41"/>
      <c r="I50" s="132"/>
      <c r="J50" s="41"/>
      <c r="K50" s="41"/>
      <c r="L50" s="39"/>
    </row>
    <row r="51" spans="2:12" ht="12.8">
      <c r="B51" s="6"/>
      <c r="L51" s="6"/>
    </row>
    <row r="52" spans="2:12" ht="12.8">
      <c r="B52" s="6"/>
      <c r="L52" s="6"/>
    </row>
    <row r="53" spans="2:12" ht="12.8">
      <c r="B53" s="6"/>
      <c r="L53" s="6"/>
    </row>
    <row r="54" spans="2:12" ht="12.8">
      <c r="B54" s="6"/>
      <c r="L54" s="6"/>
    </row>
    <row r="55" spans="2:12" ht="12.8">
      <c r="B55" s="6"/>
      <c r="L55" s="6"/>
    </row>
    <row r="56" spans="2:12" ht="12.8">
      <c r="B56" s="6"/>
      <c r="L56" s="6"/>
    </row>
    <row r="57" spans="2:12" ht="12.8">
      <c r="B57" s="6"/>
      <c r="L57" s="6"/>
    </row>
    <row r="58" spans="2:12" ht="12.8">
      <c r="B58" s="6"/>
      <c r="L58" s="6"/>
    </row>
    <row r="59" spans="2:12" ht="12.8">
      <c r="B59" s="6"/>
      <c r="L59" s="6"/>
    </row>
    <row r="60" spans="2:12" ht="12.8">
      <c r="B60" s="6"/>
      <c r="L60" s="6"/>
    </row>
    <row r="61" spans="1:31" s="27" customFormat="1" ht="12.8">
      <c r="A61" s="22"/>
      <c r="B61" s="23"/>
      <c r="C61" s="22"/>
      <c r="D61" s="42" t="s">
        <v>50</v>
      </c>
      <c r="E61" s="25"/>
      <c r="F61" s="133" t="s">
        <v>51</v>
      </c>
      <c r="G61" s="42" t="s">
        <v>50</v>
      </c>
      <c r="H61" s="25"/>
      <c r="I61" s="134"/>
      <c r="J61" s="135" t="s">
        <v>51</v>
      </c>
      <c r="K61" s="25"/>
      <c r="L61" s="39"/>
      <c r="S61" s="22"/>
      <c r="T61" s="22"/>
      <c r="U61" s="22"/>
      <c r="V61" s="22"/>
      <c r="W61" s="22"/>
      <c r="X61" s="22"/>
      <c r="Y61" s="22"/>
      <c r="Z61" s="22"/>
      <c r="AA61" s="22"/>
      <c r="AB61" s="22"/>
      <c r="AC61" s="22"/>
      <c r="AD61" s="22"/>
      <c r="AE61" s="22"/>
    </row>
    <row r="62" spans="2:12" ht="12.8">
      <c r="B62" s="6"/>
      <c r="L62" s="6"/>
    </row>
    <row r="63" spans="2:12" ht="12.8">
      <c r="B63" s="6"/>
      <c r="L63" s="6"/>
    </row>
    <row r="64" spans="2:12" ht="12.8">
      <c r="B64" s="6"/>
      <c r="L64" s="6"/>
    </row>
    <row r="65" spans="1:31" s="27" customFormat="1" ht="12.8">
      <c r="A65" s="22"/>
      <c r="B65" s="23"/>
      <c r="C65" s="22"/>
      <c r="D65" s="40" t="s">
        <v>52</v>
      </c>
      <c r="E65" s="43"/>
      <c r="F65" s="43"/>
      <c r="G65" s="40" t="s">
        <v>53</v>
      </c>
      <c r="H65" s="43"/>
      <c r="I65" s="136"/>
      <c r="J65" s="43"/>
      <c r="K65" s="43"/>
      <c r="L65" s="39"/>
      <c r="S65" s="22"/>
      <c r="T65" s="22"/>
      <c r="U65" s="22"/>
      <c r="V65" s="22"/>
      <c r="W65" s="22"/>
      <c r="X65" s="22"/>
      <c r="Y65" s="22"/>
      <c r="Z65" s="22"/>
      <c r="AA65" s="22"/>
      <c r="AB65" s="22"/>
      <c r="AC65" s="22"/>
      <c r="AD65" s="22"/>
      <c r="AE65" s="22"/>
    </row>
    <row r="66" spans="2:12" ht="12.8">
      <c r="B66" s="6"/>
      <c r="L66" s="6"/>
    </row>
    <row r="67" spans="2:12" ht="12.8">
      <c r="B67" s="6"/>
      <c r="L67" s="6"/>
    </row>
    <row r="68" spans="2:12" ht="12.8">
      <c r="B68" s="6"/>
      <c r="L68" s="6"/>
    </row>
    <row r="69" spans="2:12" ht="12.8">
      <c r="B69" s="6"/>
      <c r="L69" s="6"/>
    </row>
    <row r="70" spans="2:12" ht="12.8">
      <c r="B70" s="6"/>
      <c r="L70" s="6"/>
    </row>
    <row r="71" spans="2:12" ht="12.8">
      <c r="B71" s="6"/>
      <c r="L71" s="6"/>
    </row>
    <row r="72" spans="2:12" ht="12.8">
      <c r="B72" s="6"/>
      <c r="L72" s="6"/>
    </row>
    <row r="73" spans="2:12" ht="12.8">
      <c r="B73" s="6"/>
      <c r="L73" s="6"/>
    </row>
    <row r="74" spans="2:12" ht="12.8">
      <c r="B74" s="6"/>
      <c r="L74" s="6"/>
    </row>
    <row r="75" spans="2:12" ht="12.8">
      <c r="B75" s="6"/>
      <c r="L75" s="6"/>
    </row>
    <row r="76" spans="1:31" s="27" customFormat="1" ht="12.8">
      <c r="A76" s="22"/>
      <c r="B76" s="23"/>
      <c r="C76" s="22"/>
      <c r="D76" s="42" t="s">
        <v>50</v>
      </c>
      <c r="E76" s="25"/>
      <c r="F76" s="133" t="s">
        <v>51</v>
      </c>
      <c r="G76" s="42" t="s">
        <v>50</v>
      </c>
      <c r="H76" s="25"/>
      <c r="I76" s="134"/>
      <c r="J76" s="135" t="s">
        <v>51</v>
      </c>
      <c r="K76" s="25"/>
      <c r="L76" s="39"/>
      <c r="S76" s="22"/>
      <c r="T76" s="22"/>
      <c r="U76" s="22"/>
      <c r="V76" s="22"/>
      <c r="W76" s="22"/>
      <c r="X76" s="22"/>
      <c r="Y76" s="22"/>
      <c r="Z76" s="22"/>
      <c r="AA76" s="22"/>
      <c r="AB76" s="22"/>
      <c r="AC76" s="22"/>
      <c r="AD76" s="22"/>
      <c r="AE76" s="22"/>
    </row>
    <row r="77" spans="1:31" ht="14.4" customHeight="1">
      <c r="A77" s="22"/>
      <c r="B77" s="44"/>
      <c r="C77" s="45"/>
      <c r="D77" s="45"/>
      <c r="E77" s="45"/>
      <c r="F77" s="45"/>
      <c r="G77" s="45"/>
      <c r="H77" s="45"/>
      <c r="I77" s="137"/>
      <c r="J77" s="45"/>
      <c r="K77" s="45"/>
      <c r="L77" s="39"/>
      <c r="S77" s="22"/>
      <c r="T77" s="22"/>
      <c r="U77" s="22"/>
      <c r="V77" s="22"/>
      <c r="W77" s="22"/>
      <c r="X77" s="22"/>
      <c r="Y77" s="22"/>
      <c r="Z77" s="22"/>
      <c r="AA77" s="22"/>
      <c r="AB77" s="22"/>
      <c r="AC77" s="22"/>
      <c r="AD77" s="22"/>
      <c r="AE77" s="22"/>
    </row>
    <row r="78" ht="12.8"/>
    <row r="81" spans="1:31" s="27" customFormat="1" ht="6.95" customHeight="1">
      <c r="A81" s="22"/>
      <c r="B81" s="46"/>
      <c r="C81" s="47"/>
      <c r="D81" s="47"/>
      <c r="E81" s="47"/>
      <c r="F81" s="47"/>
      <c r="G81" s="47"/>
      <c r="H81" s="47"/>
      <c r="I81" s="138"/>
      <c r="J81" s="47"/>
      <c r="K81" s="47"/>
      <c r="L81" s="39"/>
      <c r="S81" s="22"/>
      <c r="T81" s="22"/>
      <c r="U81" s="22"/>
      <c r="V81" s="22"/>
      <c r="W81" s="22"/>
      <c r="X81" s="22"/>
      <c r="Y81" s="22"/>
      <c r="Z81" s="22"/>
      <c r="AA81" s="22"/>
      <c r="AB81" s="22"/>
      <c r="AC81" s="22"/>
      <c r="AD81" s="22"/>
      <c r="AE81" s="22"/>
    </row>
    <row r="82" spans="1:31" ht="24.95" customHeight="1">
      <c r="A82" s="22"/>
      <c r="B82" s="23"/>
      <c r="C82" s="7" t="s">
        <v>104</v>
      </c>
      <c r="D82" s="22"/>
      <c r="E82" s="22"/>
      <c r="F82" s="22"/>
      <c r="G82" s="22"/>
      <c r="H82" s="22"/>
      <c r="I82" s="108"/>
      <c r="J82" s="22"/>
      <c r="K82" s="22"/>
      <c r="L82" s="39"/>
      <c r="S82" s="22"/>
      <c r="T82" s="22"/>
      <c r="U82" s="22"/>
      <c r="V82" s="22"/>
      <c r="W82" s="22"/>
      <c r="X82" s="22"/>
      <c r="Y82" s="22"/>
      <c r="Z82" s="22"/>
      <c r="AA82" s="22"/>
      <c r="AB82" s="22"/>
      <c r="AC82" s="22"/>
      <c r="AD82" s="22"/>
      <c r="AE82" s="22"/>
    </row>
    <row r="83" spans="1:31" ht="6.95" customHeight="1">
      <c r="A83" s="22"/>
      <c r="B83" s="23"/>
      <c r="C83" s="22"/>
      <c r="D83" s="22"/>
      <c r="E83" s="22"/>
      <c r="F83" s="22"/>
      <c r="G83" s="22"/>
      <c r="H83" s="22"/>
      <c r="I83" s="108"/>
      <c r="J83" s="22"/>
      <c r="K83" s="22"/>
      <c r="L83" s="39"/>
      <c r="S83" s="22"/>
      <c r="T83" s="22"/>
      <c r="U83" s="22"/>
      <c r="V83" s="22"/>
      <c r="W83" s="22"/>
      <c r="X83" s="22"/>
      <c r="Y83" s="22"/>
      <c r="Z83" s="22"/>
      <c r="AA83" s="22"/>
      <c r="AB83" s="22"/>
      <c r="AC83" s="22"/>
      <c r="AD83" s="22"/>
      <c r="AE83" s="22"/>
    </row>
    <row r="84" spans="1:31" ht="12" customHeight="1">
      <c r="A84" s="22"/>
      <c r="B84" s="23"/>
      <c r="C84" s="15" t="s">
        <v>15</v>
      </c>
      <c r="D84" s="22"/>
      <c r="E84" s="22"/>
      <c r="F84" s="22"/>
      <c r="G84" s="22"/>
      <c r="H84" s="22"/>
      <c r="I84" s="108"/>
      <c r="J84" s="22"/>
      <c r="K84" s="22"/>
      <c r="L84" s="39"/>
      <c r="S84" s="22"/>
      <c r="T84" s="22"/>
      <c r="U84" s="22"/>
      <c r="V84" s="22"/>
      <c r="W84" s="22"/>
      <c r="X84" s="22"/>
      <c r="Y84" s="22"/>
      <c r="Z84" s="22"/>
      <c r="AA84" s="22"/>
      <c r="AB84" s="22"/>
      <c r="AC84" s="22"/>
      <c r="AD84" s="22"/>
      <c r="AE84" s="22"/>
    </row>
    <row r="85" spans="1:31" ht="25.5" customHeight="1">
      <c r="A85" s="22"/>
      <c r="B85" s="23"/>
      <c r="C85" s="22"/>
      <c r="D85" s="22"/>
      <c r="E85" s="107" t="str">
        <f>E7</f>
        <v>PD - Technická a dopravní  infrastruktura pro 36 RD Ježník III - nádrž B</v>
      </c>
      <c r="F85" s="107"/>
      <c r="G85" s="107"/>
      <c r="H85" s="107"/>
      <c r="I85" s="108"/>
      <c r="J85" s="22"/>
      <c r="K85" s="22"/>
      <c r="L85" s="39"/>
      <c r="S85" s="22"/>
      <c r="T85" s="22"/>
      <c r="U85" s="22"/>
      <c r="V85" s="22"/>
      <c r="W85" s="22"/>
      <c r="X85" s="22"/>
      <c r="Y85" s="22"/>
      <c r="Z85" s="22"/>
      <c r="AA85" s="22"/>
      <c r="AB85" s="22"/>
      <c r="AC85" s="22"/>
      <c r="AD85" s="22"/>
      <c r="AE85" s="22"/>
    </row>
    <row r="86" spans="1:31" ht="12" customHeight="1">
      <c r="A86" s="22"/>
      <c r="B86" s="23"/>
      <c r="C86" s="15" t="s">
        <v>102</v>
      </c>
      <c r="D86" s="22"/>
      <c r="E86" s="22"/>
      <c r="F86" s="22"/>
      <c r="G86" s="22"/>
      <c r="H86" s="22"/>
      <c r="I86" s="108"/>
      <c r="J86" s="22"/>
      <c r="K86" s="22"/>
      <c r="L86" s="39"/>
      <c r="S86" s="22"/>
      <c r="T86" s="22"/>
      <c r="U86" s="22"/>
      <c r="V86" s="22"/>
      <c r="W86" s="22"/>
      <c r="X86" s="22"/>
      <c r="Y86" s="22"/>
      <c r="Z86" s="22"/>
      <c r="AA86" s="22"/>
      <c r="AB86" s="22"/>
      <c r="AC86" s="22"/>
      <c r="AD86" s="22"/>
      <c r="AE86" s="22"/>
    </row>
    <row r="87" spans="1:31" ht="16.5" customHeight="1">
      <c r="A87" s="22"/>
      <c r="B87" s="23"/>
      <c r="C87" s="22"/>
      <c r="D87" s="22"/>
      <c r="E87" s="53" t="str">
        <f>E9</f>
        <v>045972_05 - 05_Úpravy toku</v>
      </c>
      <c r="F87" s="53"/>
      <c r="G87" s="53"/>
      <c r="H87" s="53"/>
      <c r="I87" s="108"/>
      <c r="J87" s="22"/>
      <c r="K87" s="22"/>
      <c r="L87" s="39"/>
      <c r="S87" s="22"/>
      <c r="T87" s="22"/>
      <c r="U87" s="22"/>
      <c r="V87" s="22"/>
      <c r="W87" s="22"/>
      <c r="X87" s="22"/>
      <c r="Y87" s="22"/>
      <c r="Z87" s="22"/>
      <c r="AA87" s="22"/>
      <c r="AB87" s="22"/>
      <c r="AC87" s="22"/>
      <c r="AD87" s="22"/>
      <c r="AE87" s="22"/>
    </row>
    <row r="88" spans="1:31" ht="6.95" customHeight="1">
      <c r="A88" s="22"/>
      <c r="B88" s="23"/>
      <c r="C88" s="22"/>
      <c r="D88" s="22"/>
      <c r="E88" s="22"/>
      <c r="F88" s="22"/>
      <c r="G88" s="22"/>
      <c r="H88" s="22"/>
      <c r="I88" s="108"/>
      <c r="J88" s="22"/>
      <c r="K88" s="22"/>
      <c r="L88" s="39"/>
      <c r="S88" s="22"/>
      <c r="T88" s="22"/>
      <c r="U88" s="22"/>
      <c r="V88" s="22"/>
      <c r="W88" s="22"/>
      <c r="X88" s="22"/>
      <c r="Y88" s="22"/>
      <c r="Z88" s="22"/>
      <c r="AA88" s="22"/>
      <c r="AB88" s="22"/>
      <c r="AC88" s="22"/>
      <c r="AD88" s="22"/>
      <c r="AE88" s="22"/>
    </row>
    <row r="89" spans="1:31" ht="12" customHeight="1">
      <c r="A89" s="22"/>
      <c r="B89" s="23"/>
      <c r="C89" s="15" t="s">
        <v>19</v>
      </c>
      <c r="D89" s="22"/>
      <c r="E89" s="22"/>
      <c r="F89" s="16" t="str">
        <f>F12</f>
        <v>Krnov</v>
      </c>
      <c r="G89" s="22"/>
      <c r="H89" s="22"/>
      <c r="I89" s="109" t="s">
        <v>21</v>
      </c>
      <c r="J89" s="110" t="str">
        <f>IF(J12="","",J12)</f>
        <v>24. 4. 2020</v>
      </c>
      <c r="K89" s="22"/>
      <c r="L89" s="39"/>
      <c r="S89" s="22"/>
      <c r="T89" s="22"/>
      <c r="U89" s="22"/>
      <c r="V89" s="22"/>
      <c r="W89" s="22"/>
      <c r="X89" s="22"/>
      <c r="Y89" s="22"/>
      <c r="Z89" s="22"/>
      <c r="AA89" s="22"/>
      <c r="AB89" s="22"/>
      <c r="AC89" s="22"/>
      <c r="AD89" s="22"/>
      <c r="AE89" s="22"/>
    </row>
    <row r="90" spans="1:31" ht="6.95" customHeight="1">
      <c r="A90" s="22"/>
      <c r="B90" s="23"/>
      <c r="C90" s="22"/>
      <c r="D90" s="22"/>
      <c r="E90" s="22"/>
      <c r="F90" s="22"/>
      <c r="G90" s="22"/>
      <c r="H90" s="22"/>
      <c r="I90" s="108"/>
      <c r="J90" s="22"/>
      <c r="K90" s="22"/>
      <c r="L90" s="39"/>
      <c r="S90" s="22"/>
      <c r="T90" s="22"/>
      <c r="U90" s="22"/>
      <c r="V90" s="22"/>
      <c r="W90" s="22"/>
      <c r="X90" s="22"/>
      <c r="Y90" s="22"/>
      <c r="Z90" s="22"/>
      <c r="AA90" s="22"/>
      <c r="AB90" s="22"/>
      <c r="AC90" s="22"/>
      <c r="AD90" s="22"/>
      <c r="AE90" s="22"/>
    </row>
    <row r="91" spans="1:31" ht="27.9" customHeight="1">
      <c r="A91" s="22"/>
      <c r="B91" s="23"/>
      <c r="C91" s="15" t="s">
        <v>23</v>
      </c>
      <c r="D91" s="22"/>
      <c r="E91" s="22"/>
      <c r="F91" s="16" t="str">
        <f>E15</f>
        <v>Město Krnov</v>
      </c>
      <c r="G91" s="22"/>
      <c r="H91" s="22"/>
      <c r="I91" s="109" t="s">
        <v>29</v>
      </c>
      <c r="J91" s="139" t="str">
        <f>E21</f>
        <v>Lesprojekt Krnov, s.r.o.</v>
      </c>
      <c r="K91" s="22"/>
      <c r="L91" s="39"/>
      <c r="S91" s="22"/>
      <c r="T91" s="22"/>
      <c r="U91" s="22"/>
      <c r="V91" s="22"/>
      <c r="W91" s="22"/>
      <c r="X91" s="22"/>
      <c r="Y91" s="22"/>
      <c r="Z91" s="22"/>
      <c r="AA91" s="22"/>
      <c r="AB91" s="22"/>
      <c r="AC91" s="22"/>
      <c r="AD91" s="22"/>
      <c r="AE91" s="22"/>
    </row>
    <row r="92" spans="1:31" ht="27.9" customHeight="1">
      <c r="A92" s="22"/>
      <c r="B92" s="23"/>
      <c r="C92" s="15" t="s">
        <v>27</v>
      </c>
      <c r="D92" s="22"/>
      <c r="E92" s="22"/>
      <c r="F92" s="16" t="str">
        <f>IF(E18="","",E18)</f>
        <v>Vyplň údaj</v>
      </c>
      <c r="G92" s="22"/>
      <c r="H92" s="22"/>
      <c r="I92" s="109" t="s">
        <v>32</v>
      </c>
      <c r="J92" s="139" t="str">
        <f>E24</f>
        <v>Ing. Vlasta Horáková</v>
      </c>
      <c r="K92" s="22"/>
      <c r="L92" s="39"/>
      <c r="S92" s="22"/>
      <c r="T92" s="22"/>
      <c r="U92" s="22"/>
      <c r="V92" s="22"/>
      <c r="W92" s="22"/>
      <c r="X92" s="22"/>
      <c r="Y92" s="22"/>
      <c r="Z92" s="22"/>
      <c r="AA92" s="22"/>
      <c r="AB92" s="22"/>
      <c r="AC92" s="22"/>
      <c r="AD92" s="22"/>
      <c r="AE92" s="22"/>
    </row>
    <row r="93" spans="1:31" ht="10.3" customHeight="1">
      <c r="A93" s="22"/>
      <c r="B93" s="23"/>
      <c r="C93" s="22"/>
      <c r="D93" s="22"/>
      <c r="E93" s="22"/>
      <c r="F93" s="22"/>
      <c r="G93" s="22"/>
      <c r="H93" s="22"/>
      <c r="I93" s="108"/>
      <c r="J93" s="22"/>
      <c r="K93" s="22"/>
      <c r="L93" s="39"/>
      <c r="S93" s="22"/>
      <c r="T93" s="22"/>
      <c r="U93" s="22"/>
      <c r="V93" s="22"/>
      <c r="W93" s="22"/>
      <c r="X93" s="22"/>
      <c r="Y93" s="22"/>
      <c r="Z93" s="22"/>
      <c r="AA93" s="22"/>
      <c r="AB93" s="22"/>
      <c r="AC93" s="22"/>
      <c r="AD93" s="22"/>
      <c r="AE93" s="22"/>
    </row>
    <row r="94" spans="1:31" ht="29.3" customHeight="1">
      <c r="A94" s="22"/>
      <c r="B94" s="23"/>
      <c r="C94" s="140" t="s">
        <v>105</v>
      </c>
      <c r="D94" s="125"/>
      <c r="E94" s="125"/>
      <c r="F94" s="125"/>
      <c r="G94" s="125"/>
      <c r="H94" s="125"/>
      <c r="I94" s="141"/>
      <c r="J94" s="142" t="s">
        <v>106</v>
      </c>
      <c r="K94" s="125"/>
      <c r="L94" s="39"/>
      <c r="S94" s="22"/>
      <c r="T94" s="22"/>
      <c r="U94" s="22"/>
      <c r="V94" s="22"/>
      <c r="W94" s="22"/>
      <c r="X94" s="22"/>
      <c r="Y94" s="22"/>
      <c r="Z94" s="22"/>
      <c r="AA94" s="22"/>
      <c r="AB94" s="22"/>
      <c r="AC94" s="22"/>
      <c r="AD94" s="22"/>
      <c r="AE94" s="22"/>
    </row>
    <row r="95" spans="1:31" ht="10.3" customHeight="1">
      <c r="A95" s="22"/>
      <c r="B95" s="23"/>
      <c r="C95" s="22"/>
      <c r="D95" s="22"/>
      <c r="E95" s="22"/>
      <c r="F95" s="22"/>
      <c r="G95" s="22"/>
      <c r="H95" s="22"/>
      <c r="I95" s="108"/>
      <c r="J95" s="22"/>
      <c r="K95" s="22"/>
      <c r="L95" s="39"/>
      <c r="S95" s="22"/>
      <c r="T95" s="22"/>
      <c r="U95" s="22"/>
      <c r="V95" s="22"/>
      <c r="W95" s="22"/>
      <c r="X95" s="22"/>
      <c r="Y95" s="22"/>
      <c r="Z95" s="22"/>
      <c r="AA95" s="22"/>
      <c r="AB95" s="22"/>
      <c r="AC95" s="22"/>
      <c r="AD95" s="22"/>
      <c r="AE95" s="22"/>
    </row>
    <row r="96" spans="1:47" ht="22.8" customHeight="1">
      <c r="A96" s="22"/>
      <c r="B96" s="23"/>
      <c r="C96" s="143" t="s">
        <v>107</v>
      </c>
      <c r="D96" s="22"/>
      <c r="E96" s="22"/>
      <c r="F96" s="22"/>
      <c r="G96" s="22"/>
      <c r="H96" s="22"/>
      <c r="I96" s="108"/>
      <c r="J96" s="119">
        <f>J120</f>
        <v>0</v>
      </c>
      <c r="K96" s="22"/>
      <c r="L96" s="39"/>
      <c r="S96" s="22"/>
      <c r="T96" s="22"/>
      <c r="U96" s="22"/>
      <c r="V96" s="22"/>
      <c r="W96" s="22"/>
      <c r="X96" s="22"/>
      <c r="Y96" s="22"/>
      <c r="Z96" s="22"/>
      <c r="AA96" s="22"/>
      <c r="AB96" s="22"/>
      <c r="AC96" s="22"/>
      <c r="AD96" s="22"/>
      <c r="AE96" s="22"/>
      <c r="AU96" s="3" t="s">
        <v>108</v>
      </c>
    </row>
    <row r="97" spans="2:12" s="144" customFormat="1" ht="24.95" customHeight="1">
      <c r="B97" s="145"/>
      <c r="D97" s="146" t="s">
        <v>109</v>
      </c>
      <c r="E97" s="147"/>
      <c r="F97" s="147"/>
      <c r="G97" s="147"/>
      <c r="H97" s="147"/>
      <c r="I97" s="148"/>
      <c r="J97" s="149">
        <f>J121</f>
        <v>0</v>
      </c>
      <c r="L97" s="145"/>
    </row>
    <row r="98" spans="2:12" s="150" customFormat="1" ht="19.95" customHeight="1">
      <c r="B98" s="151"/>
      <c r="D98" s="152" t="s">
        <v>110</v>
      </c>
      <c r="E98" s="153"/>
      <c r="F98" s="153"/>
      <c r="G98" s="153"/>
      <c r="H98" s="153"/>
      <c r="I98" s="154"/>
      <c r="J98" s="155">
        <f>J122</f>
        <v>0</v>
      </c>
      <c r="L98" s="151"/>
    </row>
    <row r="99" spans="2:12" s="150" customFormat="1" ht="19.95" customHeight="1">
      <c r="B99" s="151"/>
      <c r="D99" s="152" t="s">
        <v>269</v>
      </c>
      <c r="E99" s="153"/>
      <c r="F99" s="153"/>
      <c r="G99" s="153"/>
      <c r="H99" s="153"/>
      <c r="I99" s="154"/>
      <c r="J99" s="155">
        <f>J135</f>
        <v>0</v>
      </c>
      <c r="L99" s="151"/>
    </row>
    <row r="100" spans="2:12" s="150" customFormat="1" ht="19.95" customHeight="1">
      <c r="B100" s="151"/>
      <c r="D100" s="152" t="s">
        <v>271</v>
      </c>
      <c r="E100" s="153"/>
      <c r="F100" s="153"/>
      <c r="G100" s="153"/>
      <c r="H100" s="153"/>
      <c r="I100" s="154"/>
      <c r="J100" s="155">
        <f>J149</f>
        <v>0</v>
      </c>
      <c r="L100" s="151"/>
    </row>
    <row r="101" spans="1:31" s="27" customFormat="1" ht="21.85" customHeight="1">
      <c r="A101" s="22"/>
      <c r="B101" s="23"/>
      <c r="C101" s="22"/>
      <c r="D101" s="22"/>
      <c r="E101" s="22"/>
      <c r="F101" s="22"/>
      <c r="G101" s="22"/>
      <c r="H101" s="22"/>
      <c r="I101" s="108"/>
      <c r="J101" s="22"/>
      <c r="K101" s="22"/>
      <c r="L101" s="39"/>
      <c r="S101" s="22"/>
      <c r="T101" s="22"/>
      <c r="U101" s="22"/>
      <c r="V101" s="22"/>
      <c r="W101" s="22"/>
      <c r="X101" s="22"/>
      <c r="Y101" s="22"/>
      <c r="Z101" s="22"/>
      <c r="AA101" s="22"/>
      <c r="AB101" s="22"/>
      <c r="AC101" s="22"/>
      <c r="AD101" s="22"/>
      <c r="AE101" s="22"/>
    </row>
    <row r="102" spans="1:31" ht="6.95" customHeight="1">
      <c r="A102" s="22"/>
      <c r="B102" s="44"/>
      <c r="C102" s="45"/>
      <c r="D102" s="45"/>
      <c r="E102" s="45"/>
      <c r="F102" s="45"/>
      <c r="G102" s="45"/>
      <c r="H102" s="45"/>
      <c r="I102" s="137"/>
      <c r="J102" s="45"/>
      <c r="K102" s="45"/>
      <c r="L102" s="39"/>
      <c r="S102" s="22"/>
      <c r="T102" s="22"/>
      <c r="U102" s="22"/>
      <c r="V102" s="22"/>
      <c r="W102" s="22"/>
      <c r="X102" s="22"/>
      <c r="Y102" s="22"/>
      <c r="Z102" s="22"/>
      <c r="AA102" s="22"/>
      <c r="AB102" s="22"/>
      <c r="AC102" s="22"/>
      <c r="AD102" s="22"/>
      <c r="AE102" s="22"/>
    </row>
    <row r="103" ht="12.8"/>
    <row r="106" spans="1:31" s="27" customFormat="1" ht="6.95" customHeight="1">
      <c r="A106" s="22"/>
      <c r="B106" s="46"/>
      <c r="C106" s="47"/>
      <c r="D106" s="47"/>
      <c r="E106" s="47"/>
      <c r="F106" s="47"/>
      <c r="G106" s="47"/>
      <c r="H106" s="47"/>
      <c r="I106" s="138"/>
      <c r="J106" s="47"/>
      <c r="K106" s="47"/>
      <c r="L106" s="39"/>
      <c r="S106" s="22"/>
      <c r="T106" s="22"/>
      <c r="U106" s="22"/>
      <c r="V106" s="22"/>
      <c r="W106" s="22"/>
      <c r="X106" s="22"/>
      <c r="Y106" s="22"/>
      <c r="Z106" s="22"/>
      <c r="AA106" s="22"/>
      <c r="AB106" s="22"/>
      <c r="AC106" s="22"/>
      <c r="AD106" s="22"/>
      <c r="AE106" s="22"/>
    </row>
    <row r="107" spans="1:31" ht="24.95" customHeight="1">
      <c r="A107" s="22"/>
      <c r="B107" s="23"/>
      <c r="C107" s="7" t="s">
        <v>111</v>
      </c>
      <c r="D107" s="22"/>
      <c r="E107" s="22"/>
      <c r="F107" s="22"/>
      <c r="G107" s="22"/>
      <c r="H107" s="22"/>
      <c r="I107" s="108"/>
      <c r="J107" s="22"/>
      <c r="K107" s="22"/>
      <c r="L107" s="39"/>
      <c r="S107" s="22"/>
      <c r="T107" s="22"/>
      <c r="U107" s="22"/>
      <c r="V107" s="22"/>
      <c r="W107" s="22"/>
      <c r="X107" s="22"/>
      <c r="Y107" s="22"/>
      <c r="Z107" s="22"/>
      <c r="AA107" s="22"/>
      <c r="AB107" s="22"/>
      <c r="AC107" s="22"/>
      <c r="AD107" s="22"/>
      <c r="AE107" s="22"/>
    </row>
    <row r="108" spans="1:31" ht="6.95" customHeight="1">
      <c r="A108" s="22"/>
      <c r="B108" s="23"/>
      <c r="C108" s="22"/>
      <c r="D108" s="22"/>
      <c r="E108" s="22"/>
      <c r="F108" s="22"/>
      <c r="G108" s="22"/>
      <c r="H108" s="22"/>
      <c r="I108" s="108"/>
      <c r="J108" s="22"/>
      <c r="K108" s="22"/>
      <c r="L108" s="39"/>
      <c r="S108" s="22"/>
      <c r="T108" s="22"/>
      <c r="U108" s="22"/>
      <c r="V108" s="22"/>
      <c r="W108" s="22"/>
      <c r="X108" s="22"/>
      <c r="Y108" s="22"/>
      <c r="Z108" s="22"/>
      <c r="AA108" s="22"/>
      <c r="AB108" s="22"/>
      <c r="AC108" s="22"/>
      <c r="AD108" s="22"/>
      <c r="AE108" s="22"/>
    </row>
    <row r="109" spans="1:31" ht="12" customHeight="1">
      <c r="A109" s="22"/>
      <c r="B109" s="23"/>
      <c r="C109" s="15" t="s">
        <v>15</v>
      </c>
      <c r="D109" s="22"/>
      <c r="E109" s="22"/>
      <c r="F109" s="22"/>
      <c r="G109" s="22"/>
      <c r="H109" s="22"/>
      <c r="I109" s="108"/>
      <c r="J109" s="22"/>
      <c r="K109" s="22"/>
      <c r="L109" s="39"/>
      <c r="S109" s="22"/>
      <c r="T109" s="22"/>
      <c r="U109" s="22"/>
      <c r="V109" s="22"/>
      <c r="W109" s="22"/>
      <c r="X109" s="22"/>
      <c r="Y109" s="22"/>
      <c r="Z109" s="22"/>
      <c r="AA109" s="22"/>
      <c r="AB109" s="22"/>
      <c r="AC109" s="22"/>
      <c r="AD109" s="22"/>
      <c r="AE109" s="22"/>
    </row>
    <row r="110" spans="1:31" ht="25.5" customHeight="1">
      <c r="A110" s="22"/>
      <c r="B110" s="23"/>
      <c r="C110" s="22"/>
      <c r="D110" s="22"/>
      <c r="E110" s="107" t="str">
        <f>E7</f>
        <v>PD - Technická a dopravní  infrastruktura pro 36 RD Ježník III - nádrž B</v>
      </c>
      <c r="F110" s="107"/>
      <c r="G110" s="107"/>
      <c r="H110" s="107"/>
      <c r="I110" s="108"/>
      <c r="J110" s="22"/>
      <c r="K110" s="22"/>
      <c r="L110" s="39"/>
      <c r="S110" s="22"/>
      <c r="T110" s="22"/>
      <c r="U110" s="22"/>
      <c r="V110" s="22"/>
      <c r="W110" s="22"/>
      <c r="X110" s="22"/>
      <c r="Y110" s="22"/>
      <c r="Z110" s="22"/>
      <c r="AA110" s="22"/>
      <c r="AB110" s="22"/>
      <c r="AC110" s="22"/>
      <c r="AD110" s="22"/>
      <c r="AE110" s="22"/>
    </row>
    <row r="111" spans="1:31" ht="12" customHeight="1">
      <c r="A111" s="22"/>
      <c r="B111" s="23"/>
      <c r="C111" s="15" t="s">
        <v>102</v>
      </c>
      <c r="D111" s="22"/>
      <c r="E111" s="22"/>
      <c r="F111" s="22"/>
      <c r="G111" s="22"/>
      <c r="H111" s="22"/>
      <c r="I111" s="108"/>
      <c r="J111" s="22"/>
      <c r="K111" s="22"/>
      <c r="L111" s="39"/>
      <c r="S111" s="22"/>
      <c r="T111" s="22"/>
      <c r="U111" s="22"/>
      <c r="V111" s="22"/>
      <c r="W111" s="22"/>
      <c r="X111" s="22"/>
      <c r="Y111" s="22"/>
      <c r="Z111" s="22"/>
      <c r="AA111" s="22"/>
      <c r="AB111" s="22"/>
      <c r="AC111" s="22"/>
      <c r="AD111" s="22"/>
      <c r="AE111" s="22"/>
    </row>
    <row r="112" spans="1:31" ht="16.5" customHeight="1">
      <c r="A112" s="22"/>
      <c r="B112" s="23"/>
      <c r="C112" s="22"/>
      <c r="D112" s="22"/>
      <c r="E112" s="53" t="str">
        <f>E9</f>
        <v>045972_05 - 05_Úpravy toku</v>
      </c>
      <c r="F112" s="53"/>
      <c r="G112" s="53"/>
      <c r="H112" s="53"/>
      <c r="I112" s="108"/>
      <c r="J112" s="22"/>
      <c r="K112" s="22"/>
      <c r="L112" s="39"/>
      <c r="S112" s="22"/>
      <c r="T112" s="22"/>
      <c r="U112" s="22"/>
      <c r="V112" s="22"/>
      <c r="W112" s="22"/>
      <c r="X112" s="22"/>
      <c r="Y112" s="22"/>
      <c r="Z112" s="22"/>
      <c r="AA112" s="22"/>
      <c r="AB112" s="22"/>
      <c r="AC112" s="22"/>
      <c r="AD112" s="22"/>
      <c r="AE112" s="22"/>
    </row>
    <row r="113" spans="1:31" ht="6.95" customHeight="1">
      <c r="A113" s="22"/>
      <c r="B113" s="23"/>
      <c r="C113" s="22"/>
      <c r="D113" s="22"/>
      <c r="E113" s="22"/>
      <c r="F113" s="22"/>
      <c r="G113" s="22"/>
      <c r="H113" s="22"/>
      <c r="I113" s="108"/>
      <c r="J113" s="22"/>
      <c r="K113" s="22"/>
      <c r="L113" s="39"/>
      <c r="S113" s="22"/>
      <c r="T113" s="22"/>
      <c r="U113" s="22"/>
      <c r="V113" s="22"/>
      <c r="W113" s="22"/>
      <c r="X113" s="22"/>
      <c r="Y113" s="22"/>
      <c r="Z113" s="22"/>
      <c r="AA113" s="22"/>
      <c r="AB113" s="22"/>
      <c r="AC113" s="22"/>
      <c r="AD113" s="22"/>
      <c r="AE113" s="22"/>
    </row>
    <row r="114" spans="1:31" ht="12" customHeight="1">
      <c r="A114" s="22"/>
      <c r="B114" s="23"/>
      <c r="C114" s="15" t="s">
        <v>19</v>
      </c>
      <c r="D114" s="22"/>
      <c r="E114" s="22"/>
      <c r="F114" s="16" t="str">
        <f>F12</f>
        <v>Krnov</v>
      </c>
      <c r="G114" s="22"/>
      <c r="H114" s="22"/>
      <c r="I114" s="109" t="s">
        <v>21</v>
      </c>
      <c r="J114" s="110" t="str">
        <f>IF(J12="","",J12)</f>
        <v>24. 4. 2020</v>
      </c>
      <c r="K114" s="22"/>
      <c r="L114" s="39"/>
      <c r="S114" s="22"/>
      <c r="T114" s="22"/>
      <c r="U114" s="22"/>
      <c r="V114" s="22"/>
      <c r="W114" s="22"/>
      <c r="X114" s="22"/>
      <c r="Y114" s="22"/>
      <c r="Z114" s="22"/>
      <c r="AA114" s="22"/>
      <c r="AB114" s="22"/>
      <c r="AC114" s="22"/>
      <c r="AD114" s="22"/>
      <c r="AE114" s="22"/>
    </row>
    <row r="115" spans="1:31" ht="6.95" customHeight="1">
      <c r="A115" s="22"/>
      <c r="B115" s="23"/>
      <c r="C115" s="22"/>
      <c r="D115" s="22"/>
      <c r="E115" s="22"/>
      <c r="F115" s="22"/>
      <c r="G115" s="22"/>
      <c r="H115" s="22"/>
      <c r="I115" s="108"/>
      <c r="J115" s="22"/>
      <c r="K115" s="22"/>
      <c r="L115" s="39"/>
      <c r="S115" s="22"/>
      <c r="T115" s="22"/>
      <c r="U115" s="22"/>
      <c r="V115" s="22"/>
      <c r="W115" s="22"/>
      <c r="X115" s="22"/>
      <c r="Y115" s="22"/>
      <c r="Z115" s="22"/>
      <c r="AA115" s="22"/>
      <c r="AB115" s="22"/>
      <c r="AC115" s="22"/>
      <c r="AD115" s="22"/>
      <c r="AE115" s="22"/>
    </row>
    <row r="116" spans="1:31" ht="27.9" customHeight="1">
      <c r="A116" s="22"/>
      <c r="B116" s="23"/>
      <c r="C116" s="15" t="s">
        <v>23</v>
      </c>
      <c r="D116" s="22"/>
      <c r="E116" s="22"/>
      <c r="F116" s="16" t="str">
        <f>E15</f>
        <v>Město Krnov</v>
      </c>
      <c r="G116" s="22"/>
      <c r="H116" s="22"/>
      <c r="I116" s="109" t="s">
        <v>29</v>
      </c>
      <c r="J116" s="139" t="str">
        <f>E21</f>
        <v>Lesprojekt Krnov, s.r.o.</v>
      </c>
      <c r="K116" s="22"/>
      <c r="L116" s="39"/>
      <c r="S116" s="22"/>
      <c r="T116" s="22"/>
      <c r="U116" s="22"/>
      <c r="V116" s="22"/>
      <c r="W116" s="22"/>
      <c r="X116" s="22"/>
      <c r="Y116" s="22"/>
      <c r="Z116" s="22"/>
      <c r="AA116" s="22"/>
      <c r="AB116" s="22"/>
      <c r="AC116" s="22"/>
      <c r="AD116" s="22"/>
      <c r="AE116" s="22"/>
    </row>
    <row r="117" spans="1:31" ht="27.9" customHeight="1">
      <c r="A117" s="22"/>
      <c r="B117" s="23"/>
      <c r="C117" s="15" t="s">
        <v>27</v>
      </c>
      <c r="D117" s="22"/>
      <c r="E117" s="22"/>
      <c r="F117" s="16" t="str">
        <f>IF(E18="","",E18)</f>
        <v>Vyplň údaj</v>
      </c>
      <c r="G117" s="22"/>
      <c r="H117" s="22"/>
      <c r="I117" s="109" t="s">
        <v>32</v>
      </c>
      <c r="J117" s="139" t="str">
        <f>E24</f>
        <v>Ing. Vlasta Horáková</v>
      </c>
      <c r="K117" s="22"/>
      <c r="L117" s="39"/>
      <c r="S117" s="22"/>
      <c r="T117" s="22"/>
      <c r="U117" s="22"/>
      <c r="V117" s="22"/>
      <c r="W117" s="22"/>
      <c r="X117" s="22"/>
      <c r="Y117" s="22"/>
      <c r="Z117" s="22"/>
      <c r="AA117" s="22"/>
      <c r="AB117" s="22"/>
      <c r="AC117" s="22"/>
      <c r="AD117" s="22"/>
      <c r="AE117" s="22"/>
    </row>
    <row r="118" spans="1:31" ht="10.3" customHeight="1">
      <c r="A118" s="22"/>
      <c r="B118" s="23"/>
      <c r="C118" s="22"/>
      <c r="D118" s="22"/>
      <c r="E118" s="22"/>
      <c r="F118" s="22"/>
      <c r="G118" s="22"/>
      <c r="H118" s="22"/>
      <c r="I118" s="108"/>
      <c r="J118" s="22"/>
      <c r="K118" s="22"/>
      <c r="L118" s="39"/>
      <c r="S118" s="22"/>
      <c r="T118" s="22"/>
      <c r="U118" s="22"/>
      <c r="V118" s="22"/>
      <c r="W118" s="22"/>
      <c r="X118" s="22"/>
      <c r="Y118" s="22"/>
      <c r="Z118" s="22"/>
      <c r="AA118" s="22"/>
      <c r="AB118" s="22"/>
      <c r="AC118" s="22"/>
      <c r="AD118" s="22"/>
      <c r="AE118" s="22"/>
    </row>
    <row r="119" spans="1:31" s="163" customFormat="1" ht="29.3" customHeight="1">
      <c r="A119" s="156"/>
      <c r="B119" s="157"/>
      <c r="C119" s="158" t="s">
        <v>112</v>
      </c>
      <c r="D119" s="159" t="s">
        <v>60</v>
      </c>
      <c r="E119" s="159" t="s">
        <v>56</v>
      </c>
      <c r="F119" s="159" t="s">
        <v>57</v>
      </c>
      <c r="G119" s="159" t="s">
        <v>113</v>
      </c>
      <c r="H119" s="159" t="s">
        <v>114</v>
      </c>
      <c r="I119" s="160" t="s">
        <v>115</v>
      </c>
      <c r="J119" s="159" t="s">
        <v>106</v>
      </c>
      <c r="K119" s="161" t="s">
        <v>116</v>
      </c>
      <c r="L119" s="162"/>
      <c r="M119" s="68"/>
      <c r="N119" s="69" t="s">
        <v>39</v>
      </c>
      <c r="O119" s="69" t="s">
        <v>117</v>
      </c>
      <c r="P119" s="69" t="s">
        <v>118</v>
      </c>
      <c r="Q119" s="69" t="s">
        <v>119</v>
      </c>
      <c r="R119" s="69" t="s">
        <v>120</v>
      </c>
      <c r="S119" s="69" t="s">
        <v>121</v>
      </c>
      <c r="T119" s="70" t="s">
        <v>122</v>
      </c>
      <c r="U119" s="156"/>
      <c r="V119" s="156"/>
      <c r="W119" s="156"/>
      <c r="X119" s="156"/>
      <c r="Y119" s="156"/>
      <c r="Z119" s="156"/>
      <c r="AA119" s="156"/>
      <c r="AB119" s="156"/>
      <c r="AC119" s="156"/>
      <c r="AD119" s="156"/>
      <c r="AE119" s="156"/>
    </row>
    <row r="120" spans="1:63" s="27" customFormat="1" ht="22.8" customHeight="1">
      <c r="A120" s="22"/>
      <c r="B120" s="23"/>
      <c r="C120" s="76" t="s">
        <v>123</v>
      </c>
      <c r="D120" s="22"/>
      <c r="E120" s="22"/>
      <c r="F120" s="22"/>
      <c r="G120" s="22"/>
      <c r="H120" s="22"/>
      <c r="I120" s="108"/>
      <c r="J120" s="164">
        <f>BK120</f>
        <v>0</v>
      </c>
      <c r="K120" s="22"/>
      <c r="L120" s="23"/>
      <c r="M120" s="71"/>
      <c r="N120" s="58"/>
      <c r="O120" s="72"/>
      <c r="P120" s="165">
        <f>P121</f>
        <v>0</v>
      </c>
      <c r="Q120" s="72"/>
      <c r="R120" s="165">
        <f>R121</f>
        <v>18.3440925</v>
      </c>
      <c r="S120" s="72"/>
      <c r="T120" s="166">
        <f>T121</f>
        <v>0</v>
      </c>
      <c r="U120" s="22"/>
      <c r="V120" s="22"/>
      <c r="W120" s="22"/>
      <c r="X120" s="22"/>
      <c r="Y120" s="22"/>
      <c r="Z120" s="22"/>
      <c r="AA120" s="22"/>
      <c r="AB120" s="22"/>
      <c r="AC120" s="22"/>
      <c r="AD120" s="22"/>
      <c r="AE120" s="22"/>
      <c r="AT120" s="3" t="s">
        <v>74</v>
      </c>
      <c r="AU120" s="3" t="s">
        <v>108</v>
      </c>
      <c r="BK120" s="167">
        <f>BK121</f>
        <v>0</v>
      </c>
    </row>
    <row r="121" spans="2:63" s="168" customFormat="1" ht="25.9" customHeight="1">
      <c r="B121" s="169"/>
      <c r="D121" s="170" t="s">
        <v>74</v>
      </c>
      <c r="E121" s="171" t="s">
        <v>124</v>
      </c>
      <c r="F121" s="171" t="s">
        <v>125</v>
      </c>
      <c r="I121" s="172"/>
      <c r="J121" s="173">
        <f>BK121</f>
        <v>0</v>
      </c>
      <c r="L121" s="169"/>
      <c r="M121" s="174"/>
      <c r="N121" s="175"/>
      <c r="O121" s="175"/>
      <c r="P121" s="176">
        <f>P122+P135+P149</f>
        <v>0</v>
      </c>
      <c r="Q121" s="175"/>
      <c r="R121" s="176">
        <f>R122+R135+R149</f>
        <v>18.3440925</v>
      </c>
      <c r="S121" s="175"/>
      <c r="T121" s="177">
        <f>T122+T135+T149</f>
        <v>0</v>
      </c>
      <c r="AR121" s="170" t="s">
        <v>83</v>
      </c>
      <c r="AT121" s="178" t="s">
        <v>74</v>
      </c>
      <c r="AU121" s="178" t="s">
        <v>75</v>
      </c>
      <c r="AY121" s="170" t="s">
        <v>126</v>
      </c>
      <c r="BK121" s="179">
        <f>BK122+BK135+BK149</f>
        <v>0</v>
      </c>
    </row>
    <row r="122" spans="1:63" ht="22.8" customHeight="1">
      <c r="A122" s="168"/>
      <c r="B122" s="169"/>
      <c r="C122" s="168"/>
      <c r="D122" s="170" t="s">
        <v>74</v>
      </c>
      <c r="E122" s="180" t="s">
        <v>83</v>
      </c>
      <c r="F122" s="180" t="s">
        <v>127</v>
      </c>
      <c r="G122" s="168"/>
      <c r="H122" s="168"/>
      <c r="I122" s="172"/>
      <c r="J122" s="181">
        <f>BK122</f>
        <v>0</v>
      </c>
      <c r="K122" s="168"/>
      <c r="L122" s="169"/>
      <c r="M122" s="174"/>
      <c r="N122" s="175"/>
      <c r="O122" s="175"/>
      <c r="P122" s="176">
        <f>SUM(P123:P134)</f>
        <v>0</v>
      </c>
      <c r="Q122" s="175"/>
      <c r="R122" s="176">
        <f>SUM(R123:R134)</f>
        <v>0</v>
      </c>
      <c r="S122" s="175"/>
      <c r="T122" s="177">
        <f>SUM(T123:T134)</f>
        <v>0</v>
      </c>
      <c r="U122" s="168"/>
      <c r="V122" s="168"/>
      <c r="W122" s="168"/>
      <c r="X122" s="168"/>
      <c r="Y122" s="168"/>
      <c r="Z122" s="168"/>
      <c r="AA122" s="168"/>
      <c r="AB122" s="168"/>
      <c r="AC122" s="168"/>
      <c r="AD122" s="168"/>
      <c r="AE122" s="168"/>
      <c r="AR122" s="170" t="s">
        <v>83</v>
      </c>
      <c r="AT122" s="178" t="s">
        <v>74</v>
      </c>
      <c r="AU122" s="178" t="s">
        <v>83</v>
      </c>
      <c r="AY122" s="170" t="s">
        <v>126</v>
      </c>
      <c r="BK122" s="179">
        <f>SUM(BK123:BK134)</f>
        <v>0</v>
      </c>
    </row>
    <row r="123" spans="1:65" s="27" customFormat="1" ht="36" customHeight="1">
      <c r="A123" s="22"/>
      <c r="B123" s="182"/>
      <c r="C123" s="183" t="s">
        <v>83</v>
      </c>
      <c r="D123" s="183" t="s">
        <v>128</v>
      </c>
      <c r="E123" s="184" t="s">
        <v>576</v>
      </c>
      <c r="F123" s="185" t="s">
        <v>577</v>
      </c>
      <c r="G123" s="186" t="s">
        <v>209</v>
      </c>
      <c r="H123" s="187">
        <v>7.48</v>
      </c>
      <c r="I123" s="188"/>
      <c r="J123" s="189">
        <f>ROUND(I123*H123,2)</f>
        <v>0</v>
      </c>
      <c r="K123" s="185" t="s">
        <v>132</v>
      </c>
      <c r="L123" s="23"/>
      <c r="M123" s="190"/>
      <c r="N123" s="191" t="s">
        <v>40</v>
      </c>
      <c r="O123" s="60"/>
      <c r="P123" s="192">
        <f>O123*H123</f>
        <v>0</v>
      </c>
      <c r="Q123" s="192">
        <v>0</v>
      </c>
      <c r="R123" s="192">
        <f>Q123*H123</f>
        <v>0</v>
      </c>
      <c r="S123" s="192">
        <v>0</v>
      </c>
      <c r="T123" s="193">
        <f>S123*H123</f>
        <v>0</v>
      </c>
      <c r="U123" s="22"/>
      <c r="V123" s="22"/>
      <c r="W123" s="22"/>
      <c r="X123" s="22"/>
      <c r="Y123" s="22"/>
      <c r="Z123" s="22"/>
      <c r="AA123" s="22"/>
      <c r="AB123" s="22"/>
      <c r="AC123" s="22"/>
      <c r="AD123" s="22"/>
      <c r="AE123" s="22"/>
      <c r="AR123" s="194" t="s">
        <v>133</v>
      </c>
      <c r="AT123" s="194" t="s">
        <v>128</v>
      </c>
      <c r="AU123" s="194" t="s">
        <v>85</v>
      </c>
      <c r="AY123" s="3" t="s">
        <v>126</v>
      </c>
      <c r="BE123" s="195">
        <f>IF(N123="základní",J123,0)</f>
        <v>0</v>
      </c>
      <c r="BF123" s="195">
        <f>IF(N123="snížená",J123,0)</f>
        <v>0</v>
      </c>
      <c r="BG123" s="195">
        <f>IF(N123="zákl. přenesená",J123,0)</f>
        <v>0</v>
      </c>
      <c r="BH123" s="195">
        <f>IF(N123="sníž. přenesená",J123,0)</f>
        <v>0</v>
      </c>
      <c r="BI123" s="195">
        <f>IF(N123="nulová",J123,0)</f>
        <v>0</v>
      </c>
      <c r="BJ123" s="3" t="s">
        <v>83</v>
      </c>
      <c r="BK123" s="195">
        <f>ROUND(I123*H123,2)</f>
        <v>0</v>
      </c>
      <c r="BL123" s="3" t="s">
        <v>133</v>
      </c>
      <c r="BM123" s="194" t="s">
        <v>578</v>
      </c>
    </row>
    <row r="124" spans="2:51" s="218" customFormat="1" ht="12.8">
      <c r="B124" s="219"/>
      <c r="D124" s="198" t="s">
        <v>135</v>
      </c>
      <c r="E124" s="220"/>
      <c r="F124" s="221" t="s">
        <v>579</v>
      </c>
      <c r="H124" s="220"/>
      <c r="I124" s="222"/>
      <c r="L124" s="219"/>
      <c r="M124" s="223"/>
      <c r="N124" s="224"/>
      <c r="O124" s="224"/>
      <c r="P124" s="224"/>
      <c r="Q124" s="224"/>
      <c r="R124" s="224"/>
      <c r="S124" s="224"/>
      <c r="T124" s="225"/>
      <c r="AT124" s="220" t="s">
        <v>135</v>
      </c>
      <c r="AU124" s="220" t="s">
        <v>85</v>
      </c>
      <c r="AV124" s="218" t="s">
        <v>83</v>
      </c>
      <c r="AW124" s="218" t="s">
        <v>31</v>
      </c>
      <c r="AX124" s="218" t="s">
        <v>75</v>
      </c>
      <c r="AY124" s="220" t="s">
        <v>126</v>
      </c>
    </row>
    <row r="125" spans="2:51" s="196" customFormat="1" ht="12.8">
      <c r="B125" s="197"/>
      <c r="D125" s="198" t="s">
        <v>135</v>
      </c>
      <c r="E125" s="199"/>
      <c r="F125" s="200" t="s">
        <v>580</v>
      </c>
      <c r="H125" s="201">
        <v>7.48</v>
      </c>
      <c r="I125" s="202"/>
      <c r="L125" s="197"/>
      <c r="M125" s="203"/>
      <c r="N125" s="204"/>
      <c r="O125" s="204"/>
      <c r="P125" s="204"/>
      <c r="Q125" s="204"/>
      <c r="R125" s="204"/>
      <c r="S125" s="204"/>
      <c r="T125" s="205"/>
      <c r="AT125" s="199" t="s">
        <v>135</v>
      </c>
      <c r="AU125" s="199" t="s">
        <v>85</v>
      </c>
      <c r="AV125" s="196" t="s">
        <v>85</v>
      </c>
      <c r="AW125" s="196" t="s">
        <v>31</v>
      </c>
      <c r="AX125" s="196" t="s">
        <v>83</v>
      </c>
      <c r="AY125" s="199" t="s">
        <v>126</v>
      </c>
    </row>
    <row r="126" spans="1:65" s="27" customFormat="1" ht="36" customHeight="1">
      <c r="A126" s="22"/>
      <c r="B126" s="182"/>
      <c r="C126" s="183" t="s">
        <v>85</v>
      </c>
      <c r="D126" s="183" t="s">
        <v>128</v>
      </c>
      <c r="E126" s="184" t="s">
        <v>445</v>
      </c>
      <c r="F126" s="185" t="s">
        <v>446</v>
      </c>
      <c r="G126" s="186" t="s">
        <v>209</v>
      </c>
      <c r="H126" s="187">
        <v>11.75</v>
      </c>
      <c r="I126" s="188"/>
      <c r="J126" s="189">
        <f>ROUND(I126*H126,2)</f>
        <v>0</v>
      </c>
      <c r="K126" s="185" t="s">
        <v>132</v>
      </c>
      <c r="L126" s="23"/>
      <c r="M126" s="190"/>
      <c r="N126" s="191" t="s">
        <v>40</v>
      </c>
      <c r="O126" s="60"/>
      <c r="P126" s="192">
        <f>O126*H126</f>
        <v>0</v>
      </c>
      <c r="Q126" s="192">
        <v>0</v>
      </c>
      <c r="R126" s="192">
        <f>Q126*H126</f>
        <v>0</v>
      </c>
      <c r="S126" s="192">
        <v>0</v>
      </c>
      <c r="T126" s="193">
        <f>S126*H126</f>
        <v>0</v>
      </c>
      <c r="U126" s="22"/>
      <c r="V126" s="22"/>
      <c r="W126" s="22"/>
      <c r="X126" s="22"/>
      <c r="Y126" s="22"/>
      <c r="Z126" s="22"/>
      <c r="AA126" s="22"/>
      <c r="AB126" s="22"/>
      <c r="AC126" s="22"/>
      <c r="AD126" s="22"/>
      <c r="AE126" s="22"/>
      <c r="AR126" s="194" t="s">
        <v>133</v>
      </c>
      <c r="AT126" s="194" t="s">
        <v>128</v>
      </c>
      <c r="AU126" s="194" t="s">
        <v>85</v>
      </c>
      <c r="AY126" s="3" t="s">
        <v>126</v>
      </c>
      <c r="BE126" s="195">
        <f>IF(N126="základní",J126,0)</f>
        <v>0</v>
      </c>
      <c r="BF126" s="195">
        <f>IF(N126="snížená",J126,0)</f>
        <v>0</v>
      </c>
      <c r="BG126" s="195">
        <f>IF(N126="zákl. přenesená",J126,0)</f>
        <v>0</v>
      </c>
      <c r="BH126" s="195">
        <f>IF(N126="sníž. přenesená",J126,0)</f>
        <v>0</v>
      </c>
      <c r="BI126" s="195">
        <f>IF(N126="nulová",J126,0)</f>
        <v>0</v>
      </c>
      <c r="BJ126" s="3" t="s">
        <v>83</v>
      </c>
      <c r="BK126" s="195">
        <f>ROUND(I126*H126,2)</f>
        <v>0</v>
      </c>
      <c r="BL126" s="3" t="s">
        <v>133</v>
      </c>
      <c r="BM126" s="194" t="s">
        <v>581</v>
      </c>
    </row>
    <row r="127" spans="2:51" s="218" customFormat="1" ht="12.8">
      <c r="B127" s="219"/>
      <c r="D127" s="198" t="s">
        <v>135</v>
      </c>
      <c r="E127" s="220"/>
      <c r="F127" s="221" t="s">
        <v>579</v>
      </c>
      <c r="H127" s="220"/>
      <c r="I127" s="222"/>
      <c r="L127" s="219"/>
      <c r="M127" s="223"/>
      <c r="N127" s="224"/>
      <c r="O127" s="224"/>
      <c r="P127" s="224"/>
      <c r="Q127" s="224"/>
      <c r="R127" s="224"/>
      <c r="S127" s="224"/>
      <c r="T127" s="225"/>
      <c r="AT127" s="220" t="s">
        <v>135</v>
      </c>
      <c r="AU127" s="220" t="s">
        <v>85</v>
      </c>
      <c r="AV127" s="218" t="s">
        <v>83</v>
      </c>
      <c r="AW127" s="218" t="s">
        <v>31</v>
      </c>
      <c r="AX127" s="218" t="s">
        <v>75</v>
      </c>
      <c r="AY127" s="220" t="s">
        <v>126</v>
      </c>
    </row>
    <row r="128" spans="2:51" s="196" customFormat="1" ht="12.8">
      <c r="B128" s="197"/>
      <c r="D128" s="198" t="s">
        <v>135</v>
      </c>
      <c r="E128" s="199"/>
      <c r="F128" s="200" t="s">
        <v>582</v>
      </c>
      <c r="H128" s="201">
        <v>11.75</v>
      </c>
      <c r="I128" s="202"/>
      <c r="L128" s="197"/>
      <c r="M128" s="203"/>
      <c r="N128" s="204"/>
      <c r="O128" s="204"/>
      <c r="P128" s="204"/>
      <c r="Q128" s="204"/>
      <c r="R128" s="204"/>
      <c r="S128" s="204"/>
      <c r="T128" s="205"/>
      <c r="AT128" s="199" t="s">
        <v>135</v>
      </c>
      <c r="AU128" s="199" t="s">
        <v>85</v>
      </c>
      <c r="AV128" s="196" t="s">
        <v>85</v>
      </c>
      <c r="AW128" s="196" t="s">
        <v>31</v>
      </c>
      <c r="AX128" s="196" t="s">
        <v>83</v>
      </c>
      <c r="AY128" s="199" t="s">
        <v>126</v>
      </c>
    </row>
    <row r="129" spans="1:65" s="27" customFormat="1" ht="24" customHeight="1">
      <c r="A129" s="22"/>
      <c r="B129" s="182"/>
      <c r="C129" s="183" t="s">
        <v>147</v>
      </c>
      <c r="D129" s="183" t="s">
        <v>128</v>
      </c>
      <c r="E129" s="184" t="s">
        <v>259</v>
      </c>
      <c r="F129" s="185" t="s">
        <v>260</v>
      </c>
      <c r="G129" s="186" t="s">
        <v>142</v>
      </c>
      <c r="H129" s="187">
        <v>1.4</v>
      </c>
      <c r="I129" s="188"/>
      <c r="J129" s="189">
        <f>ROUND(I129*H129,2)</f>
        <v>0</v>
      </c>
      <c r="K129" s="185" t="s">
        <v>132</v>
      </c>
      <c r="L129" s="23"/>
      <c r="M129" s="190"/>
      <c r="N129" s="191" t="s">
        <v>40</v>
      </c>
      <c r="O129" s="60"/>
      <c r="P129" s="192">
        <f>O129*H129</f>
        <v>0</v>
      </c>
      <c r="Q129" s="192">
        <v>0</v>
      </c>
      <c r="R129" s="192">
        <f>Q129*H129</f>
        <v>0</v>
      </c>
      <c r="S129" s="192">
        <v>0</v>
      </c>
      <c r="T129" s="193">
        <f>S129*H129</f>
        <v>0</v>
      </c>
      <c r="U129" s="22"/>
      <c r="V129" s="22"/>
      <c r="W129" s="22"/>
      <c r="X129" s="22"/>
      <c r="Y129" s="22"/>
      <c r="Z129" s="22"/>
      <c r="AA129" s="22"/>
      <c r="AB129" s="22"/>
      <c r="AC129" s="22"/>
      <c r="AD129" s="22"/>
      <c r="AE129" s="22"/>
      <c r="AR129" s="194" t="s">
        <v>133</v>
      </c>
      <c r="AT129" s="194" t="s">
        <v>128</v>
      </c>
      <c r="AU129" s="194" t="s">
        <v>85</v>
      </c>
      <c r="AY129" s="3" t="s">
        <v>126</v>
      </c>
      <c r="BE129" s="195">
        <f>IF(N129="základní",J129,0)</f>
        <v>0</v>
      </c>
      <c r="BF129" s="195">
        <f>IF(N129="snížená",J129,0)</f>
        <v>0</v>
      </c>
      <c r="BG129" s="195">
        <f>IF(N129="zákl. přenesená",J129,0)</f>
        <v>0</v>
      </c>
      <c r="BH129" s="195">
        <f>IF(N129="sníž. přenesená",J129,0)</f>
        <v>0</v>
      </c>
      <c r="BI129" s="195">
        <f>IF(N129="nulová",J129,0)</f>
        <v>0</v>
      </c>
      <c r="BJ129" s="3" t="s">
        <v>83</v>
      </c>
      <c r="BK129" s="195">
        <f>ROUND(I129*H129,2)</f>
        <v>0</v>
      </c>
      <c r="BL129" s="3" t="s">
        <v>133</v>
      </c>
      <c r="BM129" s="194" t="s">
        <v>583</v>
      </c>
    </row>
    <row r="130" spans="2:51" s="218" customFormat="1" ht="12.8">
      <c r="B130" s="219"/>
      <c r="D130" s="198" t="s">
        <v>135</v>
      </c>
      <c r="E130" s="220"/>
      <c r="F130" s="221" t="s">
        <v>584</v>
      </c>
      <c r="H130" s="220"/>
      <c r="I130" s="222"/>
      <c r="L130" s="219"/>
      <c r="M130" s="223"/>
      <c r="N130" s="224"/>
      <c r="O130" s="224"/>
      <c r="P130" s="224"/>
      <c r="Q130" s="224"/>
      <c r="R130" s="224"/>
      <c r="S130" s="224"/>
      <c r="T130" s="225"/>
      <c r="AT130" s="220" t="s">
        <v>135</v>
      </c>
      <c r="AU130" s="220" t="s">
        <v>85</v>
      </c>
      <c r="AV130" s="218" t="s">
        <v>83</v>
      </c>
      <c r="AW130" s="218" t="s">
        <v>31</v>
      </c>
      <c r="AX130" s="218" t="s">
        <v>75</v>
      </c>
      <c r="AY130" s="220" t="s">
        <v>126</v>
      </c>
    </row>
    <row r="131" spans="2:51" s="196" customFormat="1" ht="12.8">
      <c r="B131" s="197"/>
      <c r="D131" s="198" t="s">
        <v>135</v>
      </c>
      <c r="E131" s="199"/>
      <c r="F131" s="200" t="s">
        <v>585</v>
      </c>
      <c r="H131" s="201">
        <v>1.4</v>
      </c>
      <c r="I131" s="202"/>
      <c r="L131" s="197"/>
      <c r="M131" s="203"/>
      <c r="N131" s="204"/>
      <c r="O131" s="204"/>
      <c r="P131" s="204"/>
      <c r="Q131" s="204"/>
      <c r="R131" s="204"/>
      <c r="S131" s="204"/>
      <c r="T131" s="205"/>
      <c r="AT131" s="199" t="s">
        <v>135</v>
      </c>
      <c r="AU131" s="199" t="s">
        <v>85</v>
      </c>
      <c r="AV131" s="196" t="s">
        <v>85</v>
      </c>
      <c r="AW131" s="196" t="s">
        <v>31</v>
      </c>
      <c r="AX131" s="196" t="s">
        <v>83</v>
      </c>
      <c r="AY131" s="199" t="s">
        <v>126</v>
      </c>
    </row>
    <row r="132" spans="1:65" s="27" customFormat="1" ht="36" customHeight="1">
      <c r="A132" s="22"/>
      <c r="B132" s="182"/>
      <c r="C132" s="183" t="s">
        <v>133</v>
      </c>
      <c r="D132" s="183" t="s">
        <v>128</v>
      </c>
      <c r="E132" s="184" t="s">
        <v>359</v>
      </c>
      <c r="F132" s="185" t="s">
        <v>360</v>
      </c>
      <c r="G132" s="186" t="s">
        <v>142</v>
      </c>
      <c r="H132" s="187">
        <v>31.85</v>
      </c>
      <c r="I132" s="188"/>
      <c r="J132" s="189">
        <f>ROUND(I132*H132,2)</f>
        <v>0</v>
      </c>
      <c r="K132" s="185" t="s">
        <v>132</v>
      </c>
      <c r="L132" s="23"/>
      <c r="M132" s="190"/>
      <c r="N132" s="191" t="s">
        <v>40</v>
      </c>
      <c r="O132" s="60"/>
      <c r="P132" s="192">
        <f>O132*H132</f>
        <v>0</v>
      </c>
      <c r="Q132" s="192">
        <v>0</v>
      </c>
      <c r="R132" s="192">
        <f>Q132*H132</f>
        <v>0</v>
      </c>
      <c r="S132" s="192">
        <v>0</v>
      </c>
      <c r="T132" s="193">
        <f>S132*H132</f>
        <v>0</v>
      </c>
      <c r="U132" s="22"/>
      <c r="V132" s="22"/>
      <c r="W132" s="22"/>
      <c r="X132" s="22"/>
      <c r="Y132" s="22"/>
      <c r="Z132" s="22"/>
      <c r="AA132" s="22"/>
      <c r="AB132" s="22"/>
      <c r="AC132" s="22"/>
      <c r="AD132" s="22"/>
      <c r="AE132" s="22"/>
      <c r="AR132" s="194" t="s">
        <v>133</v>
      </c>
      <c r="AT132" s="194" t="s">
        <v>128</v>
      </c>
      <c r="AU132" s="194" t="s">
        <v>85</v>
      </c>
      <c r="AY132" s="3" t="s">
        <v>126</v>
      </c>
      <c r="BE132" s="195">
        <f>IF(N132="základní",J132,0)</f>
        <v>0</v>
      </c>
      <c r="BF132" s="195">
        <f>IF(N132="snížená",J132,0)</f>
        <v>0</v>
      </c>
      <c r="BG132" s="195">
        <f>IF(N132="zákl. přenesená",J132,0)</f>
        <v>0</v>
      </c>
      <c r="BH132" s="195">
        <f>IF(N132="sníž. přenesená",J132,0)</f>
        <v>0</v>
      </c>
      <c r="BI132" s="195">
        <f>IF(N132="nulová",J132,0)</f>
        <v>0</v>
      </c>
      <c r="BJ132" s="3" t="s">
        <v>83</v>
      </c>
      <c r="BK132" s="195">
        <f>ROUND(I132*H132,2)</f>
        <v>0</v>
      </c>
      <c r="BL132" s="3" t="s">
        <v>133</v>
      </c>
      <c r="BM132" s="194" t="s">
        <v>586</v>
      </c>
    </row>
    <row r="133" spans="2:51" s="218" customFormat="1" ht="12.8">
      <c r="B133" s="219"/>
      <c r="D133" s="198" t="s">
        <v>135</v>
      </c>
      <c r="E133" s="220"/>
      <c r="F133" s="221" t="s">
        <v>579</v>
      </c>
      <c r="H133" s="220"/>
      <c r="I133" s="222"/>
      <c r="L133" s="219"/>
      <c r="M133" s="223"/>
      <c r="N133" s="224"/>
      <c r="O133" s="224"/>
      <c r="P133" s="224"/>
      <c r="Q133" s="224"/>
      <c r="R133" s="224"/>
      <c r="S133" s="224"/>
      <c r="T133" s="225"/>
      <c r="AT133" s="220" t="s">
        <v>135</v>
      </c>
      <c r="AU133" s="220" t="s">
        <v>85</v>
      </c>
      <c r="AV133" s="218" t="s">
        <v>83</v>
      </c>
      <c r="AW133" s="218" t="s">
        <v>31</v>
      </c>
      <c r="AX133" s="218" t="s">
        <v>75</v>
      </c>
      <c r="AY133" s="220" t="s">
        <v>126</v>
      </c>
    </row>
    <row r="134" spans="2:51" s="196" customFormat="1" ht="12.8">
      <c r="B134" s="197"/>
      <c r="D134" s="198" t="s">
        <v>135</v>
      </c>
      <c r="E134" s="199"/>
      <c r="F134" s="200" t="s">
        <v>587</v>
      </c>
      <c r="H134" s="201">
        <v>31.85</v>
      </c>
      <c r="I134" s="202"/>
      <c r="L134" s="197"/>
      <c r="M134" s="203"/>
      <c r="N134" s="204"/>
      <c r="O134" s="204"/>
      <c r="P134" s="204"/>
      <c r="Q134" s="204"/>
      <c r="R134" s="204"/>
      <c r="S134" s="204"/>
      <c r="T134" s="205"/>
      <c r="AT134" s="199" t="s">
        <v>135</v>
      </c>
      <c r="AU134" s="199" t="s">
        <v>85</v>
      </c>
      <c r="AV134" s="196" t="s">
        <v>85</v>
      </c>
      <c r="AW134" s="196" t="s">
        <v>31</v>
      </c>
      <c r="AX134" s="196" t="s">
        <v>83</v>
      </c>
      <c r="AY134" s="199" t="s">
        <v>126</v>
      </c>
    </row>
    <row r="135" spans="2:63" s="168" customFormat="1" ht="22.8" customHeight="1">
      <c r="B135" s="169"/>
      <c r="D135" s="170" t="s">
        <v>74</v>
      </c>
      <c r="E135" s="180" t="s">
        <v>133</v>
      </c>
      <c r="F135" s="180" t="s">
        <v>370</v>
      </c>
      <c r="I135" s="172"/>
      <c r="J135" s="181">
        <f>BK135</f>
        <v>0</v>
      </c>
      <c r="L135" s="169"/>
      <c r="M135" s="174"/>
      <c r="N135" s="175"/>
      <c r="O135" s="175"/>
      <c r="P135" s="176">
        <f>SUM(P136:P148)</f>
        <v>0</v>
      </c>
      <c r="Q135" s="175"/>
      <c r="R135" s="176">
        <f>SUM(R136:R148)</f>
        <v>18.3440925</v>
      </c>
      <c r="S135" s="175"/>
      <c r="T135" s="177">
        <f>SUM(T136:T148)</f>
        <v>0</v>
      </c>
      <c r="AR135" s="170" t="s">
        <v>83</v>
      </c>
      <c r="AT135" s="178" t="s">
        <v>74</v>
      </c>
      <c r="AU135" s="178" t="s">
        <v>83</v>
      </c>
      <c r="AY135" s="170" t="s">
        <v>126</v>
      </c>
      <c r="BK135" s="179">
        <f>SUM(BK136:BK148)</f>
        <v>0</v>
      </c>
    </row>
    <row r="136" spans="1:65" s="27" customFormat="1" ht="60" customHeight="1">
      <c r="A136" s="22"/>
      <c r="B136" s="182"/>
      <c r="C136" s="183" t="s">
        <v>157</v>
      </c>
      <c r="D136" s="183" t="s">
        <v>128</v>
      </c>
      <c r="E136" s="184" t="s">
        <v>588</v>
      </c>
      <c r="F136" s="185" t="s">
        <v>589</v>
      </c>
      <c r="G136" s="186" t="s">
        <v>209</v>
      </c>
      <c r="H136" s="187">
        <v>7.85</v>
      </c>
      <c r="I136" s="188"/>
      <c r="J136" s="189">
        <f>ROUND(I136*H136,2)</f>
        <v>0</v>
      </c>
      <c r="K136" s="185" t="s">
        <v>132</v>
      </c>
      <c r="L136" s="23"/>
      <c r="M136" s="190"/>
      <c r="N136" s="191" t="s">
        <v>40</v>
      </c>
      <c r="O136" s="60"/>
      <c r="P136" s="192">
        <f>O136*H136</f>
        <v>0</v>
      </c>
      <c r="Q136" s="192">
        <v>1.848</v>
      </c>
      <c r="R136" s="192">
        <f>Q136*H136</f>
        <v>14.5068</v>
      </c>
      <c r="S136" s="192">
        <v>0</v>
      </c>
      <c r="T136" s="193">
        <f>S136*H136</f>
        <v>0</v>
      </c>
      <c r="U136" s="22"/>
      <c r="V136" s="22"/>
      <c r="W136" s="22"/>
      <c r="X136" s="22"/>
      <c r="Y136" s="22"/>
      <c r="Z136" s="22"/>
      <c r="AA136" s="22"/>
      <c r="AB136" s="22"/>
      <c r="AC136" s="22"/>
      <c r="AD136" s="22"/>
      <c r="AE136" s="22"/>
      <c r="AR136" s="194" t="s">
        <v>133</v>
      </c>
      <c r="AT136" s="194" t="s">
        <v>128</v>
      </c>
      <c r="AU136" s="194" t="s">
        <v>85</v>
      </c>
      <c r="AY136" s="3" t="s">
        <v>126</v>
      </c>
      <c r="BE136" s="195">
        <f>IF(N136="základní",J136,0)</f>
        <v>0</v>
      </c>
      <c r="BF136" s="195">
        <f>IF(N136="snížená",J136,0)</f>
        <v>0</v>
      </c>
      <c r="BG136" s="195">
        <f>IF(N136="zákl. přenesená",J136,0)</f>
        <v>0</v>
      </c>
      <c r="BH136" s="195">
        <f>IF(N136="sníž. přenesená",J136,0)</f>
        <v>0</v>
      </c>
      <c r="BI136" s="195">
        <f>IF(N136="nulová",J136,0)</f>
        <v>0</v>
      </c>
      <c r="BJ136" s="3" t="s">
        <v>83</v>
      </c>
      <c r="BK136" s="195">
        <f>ROUND(I136*H136,2)</f>
        <v>0</v>
      </c>
      <c r="BL136" s="3" t="s">
        <v>133</v>
      </c>
      <c r="BM136" s="194" t="s">
        <v>590</v>
      </c>
    </row>
    <row r="137" spans="2:51" s="218" customFormat="1" ht="12.8">
      <c r="B137" s="219"/>
      <c r="D137" s="198" t="s">
        <v>135</v>
      </c>
      <c r="E137" s="220"/>
      <c r="F137" s="221" t="s">
        <v>579</v>
      </c>
      <c r="H137" s="220"/>
      <c r="I137" s="222"/>
      <c r="L137" s="219"/>
      <c r="M137" s="223"/>
      <c r="N137" s="224"/>
      <c r="O137" s="224"/>
      <c r="P137" s="224"/>
      <c r="Q137" s="224"/>
      <c r="R137" s="224"/>
      <c r="S137" s="224"/>
      <c r="T137" s="225"/>
      <c r="AT137" s="220" t="s">
        <v>135</v>
      </c>
      <c r="AU137" s="220" t="s">
        <v>85</v>
      </c>
      <c r="AV137" s="218" t="s">
        <v>83</v>
      </c>
      <c r="AW137" s="218" t="s">
        <v>31</v>
      </c>
      <c r="AX137" s="218" t="s">
        <v>75</v>
      </c>
      <c r="AY137" s="220" t="s">
        <v>126</v>
      </c>
    </row>
    <row r="138" spans="2:51" s="196" customFormat="1" ht="12.8">
      <c r="B138" s="197"/>
      <c r="D138" s="198" t="s">
        <v>135</v>
      </c>
      <c r="E138" s="199"/>
      <c r="F138" s="200" t="s">
        <v>591</v>
      </c>
      <c r="H138" s="201">
        <v>7.85</v>
      </c>
      <c r="I138" s="202"/>
      <c r="L138" s="197"/>
      <c r="M138" s="203"/>
      <c r="N138" s="204"/>
      <c r="O138" s="204"/>
      <c r="P138" s="204"/>
      <c r="Q138" s="204"/>
      <c r="R138" s="204"/>
      <c r="S138" s="204"/>
      <c r="T138" s="205"/>
      <c r="AT138" s="199" t="s">
        <v>135</v>
      </c>
      <c r="AU138" s="199" t="s">
        <v>85</v>
      </c>
      <c r="AV138" s="196" t="s">
        <v>85</v>
      </c>
      <c r="AW138" s="196" t="s">
        <v>31</v>
      </c>
      <c r="AX138" s="196" t="s">
        <v>83</v>
      </c>
      <c r="AY138" s="199" t="s">
        <v>126</v>
      </c>
    </row>
    <row r="139" spans="1:65" s="27" customFormat="1" ht="60" customHeight="1">
      <c r="A139" s="22"/>
      <c r="B139" s="182"/>
      <c r="C139" s="183" t="s">
        <v>161</v>
      </c>
      <c r="D139" s="183" t="s">
        <v>128</v>
      </c>
      <c r="E139" s="184" t="s">
        <v>380</v>
      </c>
      <c r="F139" s="185" t="s">
        <v>381</v>
      </c>
      <c r="G139" s="186" t="s">
        <v>209</v>
      </c>
      <c r="H139" s="187">
        <v>1.8</v>
      </c>
      <c r="I139" s="188"/>
      <c r="J139" s="189">
        <f>ROUND(I139*H139,2)</f>
        <v>0</v>
      </c>
      <c r="K139" s="185" t="s">
        <v>132</v>
      </c>
      <c r="L139" s="23"/>
      <c r="M139" s="190"/>
      <c r="N139" s="191" t="s">
        <v>40</v>
      </c>
      <c r="O139" s="60"/>
      <c r="P139" s="192">
        <f>O139*H139</f>
        <v>0</v>
      </c>
      <c r="Q139" s="192">
        <v>1.848</v>
      </c>
      <c r="R139" s="192">
        <f>Q139*H139</f>
        <v>3.3264</v>
      </c>
      <c r="S139" s="192">
        <v>0</v>
      </c>
      <c r="T139" s="193">
        <f>S139*H139</f>
        <v>0</v>
      </c>
      <c r="U139" s="22"/>
      <c r="V139" s="22"/>
      <c r="W139" s="22"/>
      <c r="X139" s="22"/>
      <c r="Y139" s="22"/>
      <c r="Z139" s="22"/>
      <c r="AA139" s="22"/>
      <c r="AB139" s="22"/>
      <c r="AC139" s="22"/>
      <c r="AD139" s="22"/>
      <c r="AE139" s="22"/>
      <c r="AR139" s="194" t="s">
        <v>133</v>
      </c>
      <c r="AT139" s="194" t="s">
        <v>128</v>
      </c>
      <c r="AU139" s="194" t="s">
        <v>85</v>
      </c>
      <c r="AY139" s="3" t="s">
        <v>126</v>
      </c>
      <c r="BE139" s="195">
        <f>IF(N139="základní",J139,0)</f>
        <v>0</v>
      </c>
      <c r="BF139" s="195">
        <f>IF(N139="snížená",J139,0)</f>
        <v>0</v>
      </c>
      <c r="BG139" s="195">
        <f>IF(N139="zákl. přenesená",J139,0)</f>
        <v>0</v>
      </c>
      <c r="BH139" s="195">
        <f>IF(N139="sníž. přenesená",J139,0)</f>
        <v>0</v>
      </c>
      <c r="BI139" s="195">
        <f>IF(N139="nulová",J139,0)</f>
        <v>0</v>
      </c>
      <c r="BJ139" s="3" t="s">
        <v>83</v>
      </c>
      <c r="BK139" s="195">
        <f>ROUND(I139*H139,2)</f>
        <v>0</v>
      </c>
      <c r="BL139" s="3" t="s">
        <v>133</v>
      </c>
      <c r="BM139" s="194" t="s">
        <v>592</v>
      </c>
    </row>
    <row r="140" spans="2:51" s="218" customFormat="1" ht="12.8">
      <c r="B140" s="219"/>
      <c r="D140" s="198" t="s">
        <v>135</v>
      </c>
      <c r="E140" s="220"/>
      <c r="F140" s="221" t="s">
        <v>579</v>
      </c>
      <c r="H140" s="220"/>
      <c r="I140" s="222"/>
      <c r="L140" s="219"/>
      <c r="M140" s="223"/>
      <c r="N140" s="224"/>
      <c r="O140" s="224"/>
      <c r="P140" s="224"/>
      <c r="Q140" s="224"/>
      <c r="R140" s="224"/>
      <c r="S140" s="224"/>
      <c r="T140" s="225"/>
      <c r="AT140" s="220" t="s">
        <v>135</v>
      </c>
      <c r="AU140" s="220" t="s">
        <v>85</v>
      </c>
      <c r="AV140" s="218" t="s">
        <v>83</v>
      </c>
      <c r="AW140" s="218" t="s">
        <v>31</v>
      </c>
      <c r="AX140" s="218" t="s">
        <v>75</v>
      </c>
      <c r="AY140" s="220" t="s">
        <v>126</v>
      </c>
    </row>
    <row r="141" spans="2:51" s="196" customFormat="1" ht="12.8">
      <c r="B141" s="197"/>
      <c r="D141" s="198" t="s">
        <v>135</v>
      </c>
      <c r="E141" s="199"/>
      <c r="F141" s="200" t="s">
        <v>593</v>
      </c>
      <c r="H141" s="201">
        <v>1.8</v>
      </c>
      <c r="I141" s="202"/>
      <c r="L141" s="197"/>
      <c r="M141" s="203"/>
      <c r="N141" s="204"/>
      <c r="O141" s="204"/>
      <c r="P141" s="204"/>
      <c r="Q141" s="204"/>
      <c r="R141" s="204"/>
      <c r="S141" s="204"/>
      <c r="T141" s="205"/>
      <c r="AT141" s="199" t="s">
        <v>135</v>
      </c>
      <c r="AU141" s="199" t="s">
        <v>85</v>
      </c>
      <c r="AV141" s="196" t="s">
        <v>85</v>
      </c>
      <c r="AW141" s="196" t="s">
        <v>31</v>
      </c>
      <c r="AX141" s="196" t="s">
        <v>83</v>
      </c>
      <c r="AY141" s="199" t="s">
        <v>126</v>
      </c>
    </row>
    <row r="142" spans="1:65" s="27" customFormat="1" ht="48" customHeight="1">
      <c r="A142" s="22"/>
      <c r="B142" s="182"/>
      <c r="C142" s="183" t="s">
        <v>166</v>
      </c>
      <c r="D142" s="183" t="s">
        <v>128</v>
      </c>
      <c r="E142" s="184" t="s">
        <v>393</v>
      </c>
      <c r="F142" s="185" t="s">
        <v>394</v>
      </c>
      <c r="G142" s="186" t="s">
        <v>142</v>
      </c>
      <c r="H142" s="187">
        <v>0.85</v>
      </c>
      <c r="I142" s="188"/>
      <c r="J142" s="189">
        <f>ROUND(I142*H142,2)</f>
        <v>0</v>
      </c>
      <c r="K142" s="185" t="s">
        <v>132</v>
      </c>
      <c r="L142" s="23"/>
      <c r="M142" s="190"/>
      <c r="N142" s="191" t="s">
        <v>40</v>
      </c>
      <c r="O142" s="60"/>
      <c r="P142" s="192">
        <f>O142*H142</f>
        <v>0</v>
      </c>
      <c r="Q142" s="192">
        <v>0.60105</v>
      </c>
      <c r="R142" s="192">
        <f>Q142*H142</f>
        <v>0.5108925</v>
      </c>
      <c r="S142" s="192">
        <v>0</v>
      </c>
      <c r="T142" s="193">
        <f>S142*H142</f>
        <v>0</v>
      </c>
      <c r="U142" s="22"/>
      <c r="V142" s="22"/>
      <c r="W142" s="22"/>
      <c r="X142" s="22"/>
      <c r="Y142" s="22"/>
      <c r="Z142" s="22"/>
      <c r="AA142" s="22"/>
      <c r="AB142" s="22"/>
      <c r="AC142" s="22"/>
      <c r="AD142" s="22"/>
      <c r="AE142" s="22"/>
      <c r="AR142" s="194" t="s">
        <v>133</v>
      </c>
      <c r="AT142" s="194" t="s">
        <v>128</v>
      </c>
      <c r="AU142" s="194" t="s">
        <v>85</v>
      </c>
      <c r="AY142" s="3" t="s">
        <v>126</v>
      </c>
      <c r="BE142" s="195">
        <f>IF(N142="základní",J142,0)</f>
        <v>0</v>
      </c>
      <c r="BF142" s="195">
        <f>IF(N142="snížená",J142,0)</f>
        <v>0</v>
      </c>
      <c r="BG142" s="195">
        <f>IF(N142="zákl. přenesená",J142,0)</f>
        <v>0</v>
      </c>
      <c r="BH142" s="195">
        <f>IF(N142="sníž. přenesená",J142,0)</f>
        <v>0</v>
      </c>
      <c r="BI142" s="195">
        <f>IF(N142="nulová",J142,0)</f>
        <v>0</v>
      </c>
      <c r="BJ142" s="3" t="s">
        <v>83</v>
      </c>
      <c r="BK142" s="195">
        <f>ROUND(I142*H142,2)</f>
        <v>0</v>
      </c>
      <c r="BL142" s="3" t="s">
        <v>133</v>
      </c>
      <c r="BM142" s="194" t="s">
        <v>594</v>
      </c>
    </row>
    <row r="143" spans="2:51" s="218" customFormat="1" ht="12.8">
      <c r="B143" s="219"/>
      <c r="D143" s="198" t="s">
        <v>135</v>
      </c>
      <c r="E143" s="220"/>
      <c r="F143" s="221" t="s">
        <v>595</v>
      </c>
      <c r="H143" s="220"/>
      <c r="I143" s="222"/>
      <c r="L143" s="219"/>
      <c r="M143" s="223"/>
      <c r="N143" s="224"/>
      <c r="O143" s="224"/>
      <c r="P143" s="224"/>
      <c r="Q143" s="224"/>
      <c r="R143" s="224"/>
      <c r="S143" s="224"/>
      <c r="T143" s="225"/>
      <c r="AT143" s="220" t="s">
        <v>135</v>
      </c>
      <c r="AU143" s="220" t="s">
        <v>85</v>
      </c>
      <c r="AV143" s="218" t="s">
        <v>83</v>
      </c>
      <c r="AW143" s="218" t="s">
        <v>31</v>
      </c>
      <c r="AX143" s="218" t="s">
        <v>75</v>
      </c>
      <c r="AY143" s="220" t="s">
        <v>126</v>
      </c>
    </row>
    <row r="144" spans="2:51" s="196" customFormat="1" ht="12.8">
      <c r="B144" s="197"/>
      <c r="D144" s="198" t="s">
        <v>135</v>
      </c>
      <c r="E144" s="199"/>
      <c r="F144" s="200" t="s">
        <v>596</v>
      </c>
      <c r="H144" s="201">
        <v>0.85</v>
      </c>
      <c r="I144" s="202"/>
      <c r="L144" s="197"/>
      <c r="M144" s="203"/>
      <c r="N144" s="204"/>
      <c r="O144" s="204"/>
      <c r="P144" s="204"/>
      <c r="Q144" s="204"/>
      <c r="R144" s="204"/>
      <c r="S144" s="204"/>
      <c r="T144" s="205"/>
      <c r="AT144" s="199" t="s">
        <v>135</v>
      </c>
      <c r="AU144" s="199" t="s">
        <v>85</v>
      </c>
      <c r="AV144" s="196" t="s">
        <v>85</v>
      </c>
      <c r="AW144" s="196" t="s">
        <v>31</v>
      </c>
      <c r="AX144" s="196" t="s">
        <v>83</v>
      </c>
      <c r="AY144" s="199" t="s">
        <v>126</v>
      </c>
    </row>
    <row r="145" spans="1:65" s="27" customFormat="1" ht="24" customHeight="1">
      <c r="A145" s="22"/>
      <c r="B145" s="182"/>
      <c r="C145" s="183" t="s">
        <v>170</v>
      </c>
      <c r="D145" s="183" t="s">
        <v>128</v>
      </c>
      <c r="E145" s="184" t="s">
        <v>597</v>
      </c>
      <c r="F145" s="185" t="s">
        <v>598</v>
      </c>
      <c r="G145" s="186" t="s">
        <v>209</v>
      </c>
      <c r="H145" s="187">
        <v>0.8</v>
      </c>
      <c r="I145" s="188"/>
      <c r="J145" s="189">
        <f>ROUND(I145*H145,2)</f>
        <v>0</v>
      </c>
      <c r="K145" s="185"/>
      <c r="L145" s="23"/>
      <c r="M145" s="190"/>
      <c r="N145" s="191" t="s">
        <v>40</v>
      </c>
      <c r="O145" s="60"/>
      <c r="P145" s="192">
        <f>O145*H145</f>
        <v>0</v>
      </c>
      <c r="Q145" s="192">
        <v>0</v>
      </c>
      <c r="R145" s="192">
        <f>Q145*H145</f>
        <v>0</v>
      </c>
      <c r="S145" s="192">
        <v>0</v>
      </c>
      <c r="T145" s="193">
        <f>S145*H145</f>
        <v>0</v>
      </c>
      <c r="U145" s="22"/>
      <c r="V145" s="22"/>
      <c r="W145" s="22"/>
      <c r="X145" s="22"/>
      <c r="Y145" s="22"/>
      <c r="Z145" s="22"/>
      <c r="AA145" s="22"/>
      <c r="AB145" s="22"/>
      <c r="AC145" s="22"/>
      <c r="AD145" s="22"/>
      <c r="AE145" s="22"/>
      <c r="AR145" s="194" t="s">
        <v>133</v>
      </c>
      <c r="AT145" s="194" t="s">
        <v>128</v>
      </c>
      <c r="AU145" s="194" t="s">
        <v>85</v>
      </c>
      <c r="AY145" s="3" t="s">
        <v>126</v>
      </c>
      <c r="BE145" s="195">
        <f>IF(N145="základní",J145,0)</f>
        <v>0</v>
      </c>
      <c r="BF145" s="195">
        <f>IF(N145="snížená",J145,0)</f>
        <v>0</v>
      </c>
      <c r="BG145" s="195">
        <f>IF(N145="zákl. přenesená",J145,0)</f>
        <v>0</v>
      </c>
      <c r="BH145" s="195">
        <f>IF(N145="sníž. přenesená",J145,0)</f>
        <v>0</v>
      </c>
      <c r="BI145" s="195">
        <f>IF(N145="nulová",J145,0)</f>
        <v>0</v>
      </c>
      <c r="BJ145" s="3" t="s">
        <v>83</v>
      </c>
      <c r="BK145" s="195">
        <f>ROUND(I145*H145,2)</f>
        <v>0</v>
      </c>
      <c r="BL145" s="3" t="s">
        <v>133</v>
      </c>
      <c r="BM145" s="194" t="s">
        <v>599</v>
      </c>
    </row>
    <row r="146" spans="1:47" ht="40.8" customHeight="1">
      <c r="A146" s="22"/>
      <c r="B146" s="23"/>
      <c r="C146" s="22"/>
      <c r="D146" s="198" t="s">
        <v>193</v>
      </c>
      <c r="E146" s="22"/>
      <c r="F146" s="215" t="s">
        <v>600</v>
      </c>
      <c r="G146" s="22"/>
      <c r="H146" s="22"/>
      <c r="I146" s="108"/>
      <c r="J146" s="22"/>
      <c r="K146" s="22"/>
      <c r="L146" s="23"/>
      <c r="M146" s="216"/>
      <c r="N146" s="217"/>
      <c r="O146" s="60"/>
      <c r="P146" s="60"/>
      <c r="Q146" s="60"/>
      <c r="R146" s="60"/>
      <c r="S146" s="60"/>
      <c r="T146" s="61"/>
      <c r="U146" s="22"/>
      <c r="V146" s="22"/>
      <c r="W146" s="22"/>
      <c r="X146" s="22"/>
      <c r="Y146" s="22"/>
      <c r="Z146" s="22"/>
      <c r="AA146" s="22"/>
      <c r="AB146" s="22"/>
      <c r="AC146" s="22"/>
      <c r="AD146" s="22"/>
      <c r="AE146" s="22"/>
      <c r="AT146" s="3" t="s">
        <v>193</v>
      </c>
      <c r="AU146" s="3" t="s">
        <v>85</v>
      </c>
    </row>
    <row r="147" spans="2:51" s="218" customFormat="1" ht="12.8">
      <c r="B147" s="219"/>
      <c r="D147" s="198" t="s">
        <v>135</v>
      </c>
      <c r="E147" s="220"/>
      <c r="F147" s="221" t="s">
        <v>601</v>
      </c>
      <c r="H147" s="220"/>
      <c r="I147" s="222"/>
      <c r="L147" s="219"/>
      <c r="M147" s="223"/>
      <c r="N147" s="224"/>
      <c r="O147" s="224"/>
      <c r="P147" s="224"/>
      <c r="Q147" s="224"/>
      <c r="R147" s="224"/>
      <c r="S147" s="224"/>
      <c r="T147" s="225"/>
      <c r="AT147" s="220" t="s">
        <v>135</v>
      </c>
      <c r="AU147" s="220" t="s">
        <v>85</v>
      </c>
      <c r="AV147" s="218" t="s">
        <v>83</v>
      </c>
      <c r="AW147" s="218" t="s">
        <v>31</v>
      </c>
      <c r="AX147" s="218" t="s">
        <v>75</v>
      </c>
      <c r="AY147" s="220" t="s">
        <v>126</v>
      </c>
    </row>
    <row r="148" spans="2:51" s="196" customFormat="1" ht="12.8">
      <c r="B148" s="197"/>
      <c r="D148" s="198" t="s">
        <v>135</v>
      </c>
      <c r="E148" s="199"/>
      <c r="F148" s="200" t="s">
        <v>602</v>
      </c>
      <c r="H148" s="201">
        <v>0.8</v>
      </c>
      <c r="I148" s="202"/>
      <c r="L148" s="197"/>
      <c r="M148" s="203"/>
      <c r="N148" s="204"/>
      <c r="O148" s="204"/>
      <c r="P148" s="204"/>
      <c r="Q148" s="204"/>
      <c r="R148" s="204"/>
      <c r="S148" s="204"/>
      <c r="T148" s="205"/>
      <c r="AT148" s="199" t="s">
        <v>135</v>
      </c>
      <c r="AU148" s="199" t="s">
        <v>85</v>
      </c>
      <c r="AV148" s="196" t="s">
        <v>85</v>
      </c>
      <c r="AW148" s="196" t="s">
        <v>31</v>
      </c>
      <c r="AX148" s="196" t="s">
        <v>83</v>
      </c>
      <c r="AY148" s="199" t="s">
        <v>126</v>
      </c>
    </row>
    <row r="149" spans="2:63" s="168" customFormat="1" ht="22.8" customHeight="1">
      <c r="B149" s="169"/>
      <c r="D149" s="170" t="s">
        <v>74</v>
      </c>
      <c r="E149" s="180" t="s">
        <v>409</v>
      </c>
      <c r="F149" s="180" t="s">
        <v>410</v>
      </c>
      <c r="I149" s="172"/>
      <c r="J149" s="181">
        <f>BK149</f>
        <v>0</v>
      </c>
      <c r="L149" s="169"/>
      <c r="M149" s="174"/>
      <c r="N149" s="175"/>
      <c r="O149" s="175"/>
      <c r="P149" s="176">
        <f>P150</f>
        <v>0</v>
      </c>
      <c r="Q149" s="175"/>
      <c r="R149" s="176">
        <f>R150</f>
        <v>0</v>
      </c>
      <c r="S149" s="175"/>
      <c r="T149" s="177">
        <f>T150</f>
        <v>0</v>
      </c>
      <c r="AR149" s="170" t="s">
        <v>83</v>
      </c>
      <c r="AT149" s="178" t="s">
        <v>74</v>
      </c>
      <c r="AU149" s="178" t="s">
        <v>83</v>
      </c>
      <c r="AY149" s="170" t="s">
        <v>126</v>
      </c>
      <c r="BK149" s="179">
        <f>BK150</f>
        <v>0</v>
      </c>
    </row>
    <row r="150" spans="1:65" s="27" customFormat="1" ht="24" customHeight="1">
      <c r="A150" s="22"/>
      <c r="B150" s="182"/>
      <c r="C150" s="183" t="s">
        <v>175</v>
      </c>
      <c r="D150" s="183" t="s">
        <v>128</v>
      </c>
      <c r="E150" s="184" t="s">
        <v>603</v>
      </c>
      <c r="F150" s="185" t="s">
        <v>604</v>
      </c>
      <c r="G150" s="186" t="s">
        <v>414</v>
      </c>
      <c r="H150" s="187">
        <v>18.344</v>
      </c>
      <c r="I150" s="188"/>
      <c r="J150" s="189">
        <f>ROUND(I150*H150,2)</f>
        <v>0</v>
      </c>
      <c r="K150" s="185" t="s">
        <v>132</v>
      </c>
      <c r="L150" s="23"/>
      <c r="M150" s="240"/>
      <c r="N150" s="241" t="s">
        <v>40</v>
      </c>
      <c r="O150" s="242"/>
      <c r="P150" s="243">
        <f>O150*H150</f>
        <v>0</v>
      </c>
      <c r="Q150" s="243">
        <v>0</v>
      </c>
      <c r="R150" s="243">
        <f>Q150*H150</f>
        <v>0</v>
      </c>
      <c r="S150" s="243">
        <v>0</v>
      </c>
      <c r="T150" s="244">
        <f>S150*H150</f>
        <v>0</v>
      </c>
      <c r="U150" s="22"/>
      <c r="V150" s="22"/>
      <c r="W150" s="22"/>
      <c r="X150" s="22"/>
      <c r="Y150" s="22"/>
      <c r="Z150" s="22"/>
      <c r="AA150" s="22"/>
      <c r="AB150" s="22"/>
      <c r="AC150" s="22"/>
      <c r="AD150" s="22"/>
      <c r="AE150" s="22"/>
      <c r="AR150" s="194" t="s">
        <v>133</v>
      </c>
      <c r="AT150" s="194" t="s">
        <v>128</v>
      </c>
      <c r="AU150" s="194" t="s">
        <v>85</v>
      </c>
      <c r="AY150" s="3" t="s">
        <v>126</v>
      </c>
      <c r="BE150" s="195">
        <f>IF(N150="základní",J150,0)</f>
        <v>0</v>
      </c>
      <c r="BF150" s="195">
        <f>IF(N150="snížená",J150,0)</f>
        <v>0</v>
      </c>
      <c r="BG150" s="195">
        <f>IF(N150="zákl. přenesená",J150,0)</f>
        <v>0</v>
      </c>
      <c r="BH150" s="195">
        <f>IF(N150="sníž. přenesená",J150,0)</f>
        <v>0</v>
      </c>
      <c r="BI150" s="195">
        <f>IF(N150="nulová",J150,0)</f>
        <v>0</v>
      </c>
      <c r="BJ150" s="3" t="s">
        <v>83</v>
      </c>
      <c r="BK150" s="195">
        <f>ROUND(I150*H150,2)</f>
        <v>0</v>
      </c>
      <c r="BL150" s="3" t="s">
        <v>133</v>
      </c>
      <c r="BM150" s="194" t="s">
        <v>605</v>
      </c>
    </row>
    <row r="151" spans="1:31" ht="6.95" customHeight="1">
      <c r="A151" s="22"/>
      <c r="B151" s="44"/>
      <c r="C151" s="45"/>
      <c r="D151" s="45"/>
      <c r="E151" s="45"/>
      <c r="F151" s="45"/>
      <c r="G151" s="45"/>
      <c r="H151" s="45"/>
      <c r="I151" s="137"/>
      <c r="J151" s="45"/>
      <c r="K151" s="45"/>
      <c r="L151" s="23"/>
      <c r="M151" s="22"/>
      <c r="O151" s="22"/>
      <c r="P151" s="22"/>
      <c r="Q151" s="22"/>
      <c r="R151" s="22"/>
      <c r="S151" s="22"/>
      <c r="T151" s="22"/>
      <c r="U151" s="22"/>
      <c r="V151" s="22"/>
      <c r="W151" s="22"/>
      <c r="X151" s="22"/>
      <c r="Y151" s="22"/>
      <c r="Z151" s="22"/>
      <c r="AA151" s="22"/>
      <c r="AB151" s="22"/>
      <c r="AC151" s="22"/>
      <c r="AD151" s="22"/>
      <c r="AE151" s="22"/>
    </row>
  </sheetData>
  <autoFilter ref="C119:K150"/>
  <mergeCells count="9">
    <mergeCell ref="L2:V2"/>
    <mergeCell ref="E7:H7"/>
    <mergeCell ref="E9:H9"/>
    <mergeCell ref="E18:H18"/>
    <mergeCell ref="E27:H27"/>
    <mergeCell ref="E85:H85"/>
    <mergeCell ref="E87:H87"/>
    <mergeCell ref="E110:H110"/>
    <mergeCell ref="E112:H112"/>
  </mergeCell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9"/>
  <sheetViews>
    <sheetView showGridLines="0" tabSelected="1" zoomScale="95" zoomScaleNormal="95" workbookViewId="0" topLeftCell="A107">
      <selection activeCell="G119" sqref="G119"/>
    </sheetView>
  </sheetViews>
  <sheetFormatPr defaultColWidth="9.140625" defaultRowHeight="12"/>
  <cols>
    <col min="1" max="1" width="8.85156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8.7109375" style="0" customWidth="1"/>
    <col min="8" max="8" width="11.57421875" style="0" customWidth="1"/>
    <col min="9" max="9" width="20.140625" style="104" customWidth="1"/>
    <col min="10" max="11" width="20.140625" style="0" customWidth="1"/>
    <col min="12" max="12" width="9.28125" style="0" customWidth="1"/>
    <col min="13" max="21" width="9.1406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8.57421875" style="0" customWidth="1"/>
    <col min="44" max="65" width="9.140625" style="0" hidden="1" customWidth="1"/>
    <col min="66" max="1025" width="8.57421875" style="0" customWidth="1"/>
  </cols>
  <sheetData>
    <row r="1" ht="12"/>
    <row r="2" spans="12:46" ht="36.95" customHeight="1">
      <c r="L2" s="2" t="s">
        <v>4</v>
      </c>
      <c r="M2" s="2"/>
      <c r="N2" s="2"/>
      <c r="O2" s="2"/>
      <c r="P2" s="2"/>
      <c r="Q2" s="2"/>
      <c r="R2" s="2"/>
      <c r="S2" s="2"/>
      <c r="T2" s="2"/>
      <c r="U2" s="2"/>
      <c r="V2" s="2"/>
      <c r="AT2" s="3" t="s">
        <v>100</v>
      </c>
    </row>
    <row r="3" spans="2:46" ht="6.95" customHeight="1">
      <c r="B3" s="4"/>
      <c r="C3" s="5"/>
      <c r="D3" s="5"/>
      <c r="E3" s="5"/>
      <c r="F3" s="5"/>
      <c r="G3" s="5"/>
      <c r="H3" s="5"/>
      <c r="I3" s="105"/>
      <c r="J3" s="5"/>
      <c r="K3" s="5"/>
      <c r="L3" s="6"/>
      <c r="AT3" s="3" t="s">
        <v>85</v>
      </c>
    </row>
    <row r="4" spans="2:46" ht="24.95" customHeight="1">
      <c r="B4" s="6"/>
      <c r="D4" s="7" t="s">
        <v>101</v>
      </c>
      <c r="L4" s="6"/>
      <c r="M4" s="106" t="s">
        <v>9</v>
      </c>
      <c r="AT4" s="3" t="s">
        <v>2</v>
      </c>
    </row>
    <row r="5" spans="2:12" ht="6.95" customHeight="1">
      <c r="B5" s="6"/>
      <c r="L5" s="6"/>
    </row>
    <row r="6" spans="2:12" ht="12" customHeight="1">
      <c r="B6" s="6"/>
      <c r="D6" s="15" t="s">
        <v>15</v>
      </c>
      <c r="L6" s="6"/>
    </row>
    <row r="7" spans="2:12" ht="25.5" customHeight="1">
      <c r="B7" s="6"/>
      <c r="E7" s="107" t="str">
        <f>'Rekapitulace stavby'!K6</f>
        <v>PD - Technická a dopravní  infrastruktura pro 36 RD Ježník III - nádrž B</v>
      </c>
      <c r="F7" s="107"/>
      <c r="G7" s="107"/>
      <c r="H7" s="107"/>
      <c r="L7" s="6"/>
    </row>
    <row r="8" spans="1:31" s="27" customFormat="1" ht="12" customHeight="1">
      <c r="A8" s="22"/>
      <c r="B8" s="23"/>
      <c r="C8" s="22"/>
      <c r="D8" s="15" t="s">
        <v>102</v>
      </c>
      <c r="E8" s="22"/>
      <c r="F8" s="22"/>
      <c r="G8" s="22"/>
      <c r="H8" s="22"/>
      <c r="I8" s="108"/>
      <c r="J8" s="22"/>
      <c r="K8" s="22"/>
      <c r="L8" s="39"/>
      <c r="S8" s="22"/>
      <c r="T8" s="22"/>
      <c r="U8" s="22"/>
      <c r="V8" s="22"/>
      <c r="W8" s="22"/>
      <c r="X8" s="22"/>
      <c r="Y8" s="22"/>
      <c r="Z8" s="22"/>
      <c r="AA8" s="22"/>
      <c r="AB8" s="22"/>
      <c r="AC8" s="22"/>
      <c r="AD8" s="22"/>
      <c r="AE8" s="22"/>
    </row>
    <row r="9" spans="1:31" ht="16.5" customHeight="1">
      <c r="A9" s="22"/>
      <c r="B9" s="23"/>
      <c r="C9" s="22"/>
      <c r="D9" s="22"/>
      <c r="E9" s="53" t="s">
        <v>606</v>
      </c>
      <c r="F9" s="53"/>
      <c r="G9" s="53"/>
      <c r="H9" s="53"/>
      <c r="I9" s="108"/>
      <c r="J9" s="22"/>
      <c r="K9" s="22"/>
      <c r="L9" s="39"/>
      <c r="S9" s="22"/>
      <c r="T9" s="22"/>
      <c r="U9" s="22"/>
      <c r="V9" s="22"/>
      <c r="W9" s="22"/>
      <c r="X9" s="22"/>
      <c r="Y9" s="22"/>
      <c r="Z9" s="22"/>
      <c r="AA9" s="22"/>
      <c r="AB9" s="22"/>
      <c r="AC9" s="22"/>
      <c r="AD9" s="22"/>
      <c r="AE9" s="22"/>
    </row>
    <row r="10" spans="1:31" ht="12.8">
      <c r="A10" s="22"/>
      <c r="B10" s="23"/>
      <c r="C10" s="22"/>
      <c r="D10" s="22"/>
      <c r="E10" s="22"/>
      <c r="F10" s="22"/>
      <c r="G10" s="22"/>
      <c r="H10" s="22"/>
      <c r="I10" s="108"/>
      <c r="J10" s="22"/>
      <c r="K10" s="22"/>
      <c r="L10" s="39"/>
      <c r="S10" s="22"/>
      <c r="T10" s="22"/>
      <c r="U10" s="22"/>
      <c r="V10" s="22"/>
      <c r="W10" s="22"/>
      <c r="X10" s="22"/>
      <c r="Y10" s="22"/>
      <c r="Z10" s="22"/>
      <c r="AA10" s="22"/>
      <c r="AB10" s="22"/>
      <c r="AC10" s="22"/>
      <c r="AD10" s="22"/>
      <c r="AE10" s="22"/>
    </row>
    <row r="11" spans="1:31" ht="12" customHeight="1">
      <c r="A11" s="22"/>
      <c r="B11" s="23"/>
      <c r="C11" s="22"/>
      <c r="D11" s="15" t="s">
        <v>17</v>
      </c>
      <c r="E11" s="22"/>
      <c r="F11" s="16"/>
      <c r="G11" s="22"/>
      <c r="H11" s="22"/>
      <c r="I11" s="109" t="s">
        <v>18</v>
      </c>
      <c r="J11" s="16"/>
      <c r="K11" s="22"/>
      <c r="L11" s="39"/>
      <c r="M11" s="27"/>
      <c r="N11" s="27"/>
      <c r="O11" s="27"/>
      <c r="P11" s="27"/>
      <c r="Q11" s="27"/>
      <c r="R11" s="27"/>
      <c r="S11" s="22"/>
      <c r="T11" s="22"/>
      <c r="U11" s="22"/>
      <c r="V11" s="22"/>
      <c r="W11" s="22"/>
      <c r="X11" s="22"/>
      <c r="Y11" s="22"/>
      <c r="Z11" s="22"/>
      <c r="AA11" s="22"/>
      <c r="AB11" s="22"/>
      <c r="AC11" s="22"/>
      <c r="AD11" s="22"/>
      <c r="AE11" s="22"/>
    </row>
    <row r="12" spans="1:31" ht="12" customHeight="1">
      <c r="A12" s="22"/>
      <c r="B12" s="23"/>
      <c r="C12" s="22"/>
      <c r="D12" s="15" t="s">
        <v>19</v>
      </c>
      <c r="E12" s="22"/>
      <c r="F12" s="16" t="s">
        <v>20</v>
      </c>
      <c r="G12" s="22"/>
      <c r="H12" s="22"/>
      <c r="I12" s="109" t="s">
        <v>21</v>
      </c>
      <c r="J12" s="110" t="str">
        <f>'Rekapitulace stavby'!AN8</f>
        <v>24. 4. 2020</v>
      </c>
      <c r="K12" s="22"/>
      <c r="L12" s="39"/>
      <c r="M12" s="27"/>
      <c r="N12" s="27"/>
      <c r="O12" s="27"/>
      <c r="P12" s="27"/>
      <c r="Q12" s="27"/>
      <c r="R12" s="27"/>
      <c r="S12" s="22"/>
      <c r="T12" s="22"/>
      <c r="U12" s="22"/>
      <c r="V12" s="22"/>
      <c r="W12" s="22"/>
      <c r="X12" s="22"/>
      <c r="Y12" s="22"/>
      <c r="Z12" s="22"/>
      <c r="AA12" s="22"/>
      <c r="AB12" s="22"/>
      <c r="AC12" s="22"/>
      <c r="AD12" s="22"/>
      <c r="AE12" s="22"/>
    </row>
    <row r="13" spans="1:31" ht="10.8" customHeight="1">
      <c r="A13" s="22"/>
      <c r="B13" s="23"/>
      <c r="C13" s="22"/>
      <c r="D13" s="22"/>
      <c r="E13" s="22"/>
      <c r="F13" s="22"/>
      <c r="G13" s="22"/>
      <c r="H13" s="22"/>
      <c r="I13" s="108"/>
      <c r="J13" s="22"/>
      <c r="K13" s="22"/>
      <c r="L13" s="39"/>
      <c r="M13" s="27"/>
      <c r="N13" s="27"/>
      <c r="O13" s="27"/>
      <c r="P13" s="27"/>
      <c r="Q13" s="27"/>
      <c r="R13" s="27"/>
      <c r="S13" s="22"/>
      <c r="T13" s="22"/>
      <c r="U13" s="22"/>
      <c r="V13" s="22"/>
      <c r="W13" s="22"/>
      <c r="X13" s="22"/>
      <c r="Y13" s="22"/>
      <c r="Z13" s="22"/>
      <c r="AA13" s="22"/>
      <c r="AB13" s="22"/>
      <c r="AC13" s="22"/>
      <c r="AD13" s="22"/>
      <c r="AE13" s="22"/>
    </row>
    <row r="14" spans="1:31" ht="12" customHeight="1">
      <c r="A14" s="22"/>
      <c r="B14" s="23"/>
      <c r="C14" s="22"/>
      <c r="D14" s="15" t="s">
        <v>23</v>
      </c>
      <c r="E14" s="22"/>
      <c r="F14" s="22"/>
      <c r="G14" s="22"/>
      <c r="H14" s="22"/>
      <c r="I14" s="109" t="s">
        <v>24</v>
      </c>
      <c r="J14" s="16"/>
      <c r="K14" s="22"/>
      <c r="L14" s="39"/>
      <c r="S14" s="22"/>
      <c r="T14" s="22"/>
      <c r="U14" s="22"/>
      <c r="V14" s="22"/>
      <c r="W14" s="22"/>
      <c r="X14" s="22"/>
      <c r="Y14" s="22"/>
      <c r="Z14" s="22"/>
      <c r="AA14" s="22"/>
      <c r="AB14" s="22"/>
      <c r="AC14" s="22"/>
      <c r="AD14" s="22"/>
      <c r="AE14" s="22"/>
    </row>
    <row r="15" spans="1:31" ht="18" customHeight="1">
      <c r="A15" s="22"/>
      <c r="B15" s="23"/>
      <c r="C15" s="22"/>
      <c r="D15" s="22"/>
      <c r="E15" s="16" t="s">
        <v>25</v>
      </c>
      <c r="F15" s="22"/>
      <c r="G15" s="22"/>
      <c r="H15" s="22"/>
      <c r="I15" s="109" t="s">
        <v>26</v>
      </c>
      <c r="J15" s="16"/>
      <c r="K15" s="22"/>
      <c r="L15" s="39"/>
      <c r="S15" s="22"/>
      <c r="T15" s="22"/>
      <c r="U15" s="22"/>
      <c r="V15" s="22"/>
      <c r="W15" s="22"/>
      <c r="X15" s="22"/>
      <c r="Y15" s="22"/>
      <c r="Z15" s="22"/>
      <c r="AA15" s="22"/>
      <c r="AB15" s="22"/>
      <c r="AC15" s="22"/>
      <c r="AD15" s="22"/>
      <c r="AE15" s="22"/>
    </row>
    <row r="16" spans="1:31" ht="6.95" customHeight="1">
      <c r="A16" s="22"/>
      <c r="B16" s="23"/>
      <c r="C16" s="22"/>
      <c r="D16" s="22"/>
      <c r="E16" s="22"/>
      <c r="F16" s="22"/>
      <c r="G16" s="22"/>
      <c r="H16" s="22"/>
      <c r="I16" s="108"/>
      <c r="J16" s="22"/>
      <c r="K16" s="22"/>
      <c r="L16" s="39"/>
      <c r="S16" s="22"/>
      <c r="T16" s="22"/>
      <c r="U16" s="22"/>
      <c r="V16" s="22"/>
      <c r="W16" s="22"/>
      <c r="X16" s="22"/>
      <c r="Y16" s="22"/>
      <c r="Z16" s="22"/>
      <c r="AA16" s="22"/>
      <c r="AB16" s="22"/>
      <c r="AC16" s="22"/>
      <c r="AD16" s="22"/>
      <c r="AE16" s="22"/>
    </row>
    <row r="17" spans="1:31" ht="12" customHeight="1">
      <c r="A17" s="22"/>
      <c r="B17" s="23"/>
      <c r="C17" s="22"/>
      <c r="D17" s="15" t="s">
        <v>27</v>
      </c>
      <c r="E17" s="22"/>
      <c r="F17" s="22"/>
      <c r="G17" s="22"/>
      <c r="H17" s="22"/>
      <c r="I17" s="109" t="s">
        <v>24</v>
      </c>
      <c r="J17" s="17" t="str">
        <f>'Rekapitulace stavby'!AN13</f>
        <v>Vyplň údaj</v>
      </c>
      <c r="K17" s="22"/>
      <c r="L17" s="39"/>
      <c r="S17" s="22"/>
      <c r="T17" s="22"/>
      <c r="U17" s="22"/>
      <c r="V17" s="22"/>
      <c r="W17" s="22"/>
      <c r="X17" s="22"/>
      <c r="Y17" s="22"/>
      <c r="Z17" s="22"/>
      <c r="AA17" s="22"/>
      <c r="AB17" s="22"/>
      <c r="AC17" s="22"/>
      <c r="AD17" s="22"/>
      <c r="AE17" s="22"/>
    </row>
    <row r="18" spans="1:31" ht="18" customHeight="1">
      <c r="A18" s="22"/>
      <c r="B18" s="23"/>
      <c r="C18" s="22"/>
      <c r="D18" s="22"/>
      <c r="E18" s="111" t="str">
        <f>'Rekapitulace stavby'!E14</f>
        <v>Vyplň údaj</v>
      </c>
      <c r="F18" s="111"/>
      <c r="G18" s="111"/>
      <c r="H18" s="111"/>
      <c r="I18" s="109" t="s">
        <v>26</v>
      </c>
      <c r="J18" s="17" t="str">
        <f>'Rekapitulace stavby'!AN14</f>
        <v>Vyplň údaj</v>
      </c>
      <c r="K18" s="22"/>
      <c r="L18" s="39"/>
      <c r="S18" s="22"/>
      <c r="T18" s="22"/>
      <c r="U18" s="22"/>
      <c r="V18" s="22"/>
      <c r="W18" s="22"/>
      <c r="X18" s="22"/>
      <c r="Y18" s="22"/>
      <c r="Z18" s="22"/>
      <c r="AA18" s="22"/>
      <c r="AB18" s="22"/>
      <c r="AC18" s="22"/>
      <c r="AD18" s="22"/>
      <c r="AE18" s="22"/>
    </row>
    <row r="19" spans="1:31" ht="6.95" customHeight="1">
      <c r="A19" s="22"/>
      <c r="B19" s="23"/>
      <c r="C19" s="22"/>
      <c r="D19" s="22"/>
      <c r="E19" s="22"/>
      <c r="F19" s="22"/>
      <c r="G19" s="22"/>
      <c r="H19" s="22"/>
      <c r="I19" s="108"/>
      <c r="J19" s="22"/>
      <c r="K19" s="22"/>
      <c r="L19" s="39"/>
      <c r="S19" s="22"/>
      <c r="T19" s="22"/>
      <c r="U19" s="22"/>
      <c r="V19" s="22"/>
      <c r="W19" s="22"/>
      <c r="X19" s="22"/>
      <c r="Y19" s="22"/>
      <c r="Z19" s="22"/>
      <c r="AA19" s="22"/>
      <c r="AB19" s="22"/>
      <c r="AC19" s="22"/>
      <c r="AD19" s="22"/>
      <c r="AE19" s="22"/>
    </row>
    <row r="20" spans="1:31" ht="12" customHeight="1">
      <c r="A20" s="22"/>
      <c r="B20" s="23"/>
      <c r="C20" s="22"/>
      <c r="D20" s="15" t="s">
        <v>29</v>
      </c>
      <c r="E20" s="22"/>
      <c r="F20" s="22"/>
      <c r="G20" s="22"/>
      <c r="H20" s="22"/>
      <c r="I20" s="109" t="s">
        <v>24</v>
      </c>
      <c r="J20" s="16"/>
      <c r="K20" s="22"/>
      <c r="L20" s="39"/>
      <c r="S20" s="22"/>
      <c r="T20" s="22"/>
      <c r="U20" s="22"/>
      <c r="V20" s="22"/>
      <c r="W20" s="22"/>
      <c r="X20" s="22"/>
      <c r="Y20" s="22"/>
      <c r="Z20" s="22"/>
      <c r="AA20" s="22"/>
      <c r="AB20" s="22"/>
      <c r="AC20" s="22"/>
      <c r="AD20" s="22"/>
      <c r="AE20" s="22"/>
    </row>
    <row r="21" spans="1:31" ht="18" customHeight="1">
      <c r="A21" s="22"/>
      <c r="B21" s="23"/>
      <c r="C21" s="22"/>
      <c r="D21" s="22"/>
      <c r="E21" s="16" t="s">
        <v>30</v>
      </c>
      <c r="F21" s="22"/>
      <c r="G21" s="22"/>
      <c r="H21" s="22"/>
      <c r="I21" s="109" t="s">
        <v>26</v>
      </c>
      <c r="J21" s="16"/>
      <c r="K21" s="22"/>
      <c r="L21" s="39"/>
      <c r="S21" s="22"/>
      <c r="T21" s="22"/>
      <c r="U21" s="22"/>
      <c r="V21" s="22"/>
      <c r="W21" s="22"/>
      <c r="X21" s="22"/>
      <c r="Y21" s="22"/>
      <c r="Z21" s="22"/>
      <c r="AA21" s="22"/>
      <c r="AB21" s="22"/>
      <c r="AC21" s="22"/>
      <c r="AD21" s="22"/>
      <c r="AE21" s="22"/>
    </row>
    <row r="22" spans="1:31" ht="6.95" customHeight="1">
      <c r="A22" s="22"/>
      <c r="B22" s="23"/>
      <c r="C22" s="22"/>
      <c r="D22" s="22"/>
      <c r="E22" s="22"/>
      <c r="F22" s="22"/>
      <c r="G22" s="22"/>
      <c r="H22" s="22"/>
      <c r="I22" s="108"/>
      <c r="J22" s="22"/>
      <c r="K22" s="22"/>
      <c r="L22" s="39"/>
      <c r="S22" s="22"/>
      <c r="T22" s="22"/>
      <c r="U22" s="22"/>
      <c r="V22" s="22"/>
      <c r="W22" s="22"/>
      <c r="X22" s="22"/>
      <c r="Y22" s="22"/>
      <c r="Z22" s="22"/>
      <c r="AA22" s="22"/>
      <c r="AB22" s="22"/>
      <c r="AC22" s="22"/>
      <c r="AD22" s="22"/>
      <c r="AE22" s="22"/>
    </row>
    <row r="23" spans="1:31" ht="12" customHeight="1">
      <c r="A23" s="22"/>
      <c r="B23" s="23"/>
      <c r="C23" s="22"/>
      <c r="D23" s="15" t="s">
        <v>32</v>
      </c>
      <c r="E23" s="22"/>
      <c r="F23" s="22"/>
      <c r="G23" s="22"/>
      <c r="H23" s="22"/>
      <c r="I23" s="109" t="s">
        <v>24</v>
      </c>
      <c r="J23" s="16"/>
      <c r="K23" s="22"/>
      <c r="L23" s="39"/>
      <c r="S23" s="22"/>
      <c r="T23" s="22"/>
      <c r="U23" s="22"/>
      <c r="V23" s="22"/>
      <c r="W23" s="22"/>
      <c r="X23" s="22"/>
      <c r="Y23" s="22"/>
      <c r="Z23" s="22"/>
      <c r="AA23" s="22"/>
      <c r="AB23" s="22"/>
      <c r="AC23" s="22"/>
      <c r="AD23" s="22"/>
      <c r="AE23" s="22"/>
    </row>
    <row r="24" spans="1:31" ht="18" customHeight="1">
      <c r="A24" s="22"/>
      <c r="B24" s="23"/>
      <c r="C24" s="22"/>
      <c r="D24" s="22"/>
      <c r="E24" s="16" t="s">
        <v>33</v>
      </c>
      <c r="F24" s="22"/>
      <c r="G24" s="22"/>
      <c r="H24" s="22"/>
      <c r="I24" s="109" t="s">
        <v>26</v>
      </c>
      <c r="J24" s="16"/>
      <c r="K24" s="22"/>
      <c r="L24" s="39"/>
      <c r="S24" s="22"/>
      <c r="T24" s="22"/>
      <c r="U24" s="22"/>
      <c r="V24" s="22"/>
      <c r="W24" s="22"/>
      <c r="X24" s="22"/>
      <c r="Y24" s="22"/>
      <c r="Z24" s="22"/>
      <c r="AA24" s="22"/>
      <c r="AB24" s="22"/>
      <c r="AC24" s="22"/>
      <c r="AD24" s="22"/>
      <c r="AE24" s="22"/>
    </row>
    <row r="25" spans="1:31" ht="6.95" customHeight="1">
      <c r="A25" s="22"/>
      <c r="B25" s="23"/>
      <c r="C25" s="22"/>
      <c r="D25" s="22"/>
      <c r="E25" s="22"/>
      <c r="F25" s="22"/>
      <c r="G25" s="22"/>
      <c r="H25" s="22"/>
      <c r="I25" s="108"/>
      <c r="J25" s="22"/>
      <c r="K25" s="22"/>
      <c r="L25" s="39"/>
      <c r="S25" s="22"/>
      <c r="T25" s="22"/>
      <c r="U25" s="22"/>
      <c r="V25" s="22"/>
      <c r="W25" s="22"/>
      <c r="X25" s="22"/>
      <c r="Y25" s="22"/>
      <c r="Z25" s="22"/>
      <c r="AA25" s="22"/>
      <c r="AB25" s="22"/>
      <c r="AC25" s="22"/>
      <c r="AD25" s="22"/>
      <c r="AE25" s="22"/>
    </row>
    <row r="26" spans="1:31" ht="12" customHeight="1">
      <c r="A26" s="22"/>
      <c r="B26" s="23"/>
      <c r="C26" s="22"/>
      <c r="D26" s="15" t="s">
        <v>34</v>
      </c>
      <c r="E26" s="22"/>
      <c r="F26" s="22"/>
      <c r="G26" s="22"/>
      <c r="H26" s="22"/>
      <c r="I26" s="108"/>
      <c r="J26" s="22"/>
      <c r="K26" s="22"/>
      <c r="L26" s="39"/>
      <c r="S26" s="22"/>
      <c r="T26" s="22"/>
      <c r="U26" s="22"/>
      <c r="V26" s="22"/>
      <c r="W26" s="22"/>
      <c r="X26" s="22"/>
      <c r="Y26" s="22"/>
      <c r="Z26" s="22"/>
      <c r="AA26" s="22"/>
      <c r="AB26" s="22"/>
      <c r="AC26" s="22"/>
      <c r="AD26" s="22"/>
      <c r="AE26" s="22"/>
    </row>
    <row r="27" spans="1:31" s="116" customFormat="1" ht="16.5" customHeight="1">
      <c r="A27" s="112"/>
      <c r="B27" s="113"/>
      <c r="C27" s="112"/>
      <c r="D27" s="112"/>
      <c r="E27" s="20"/>
      <c r="F27" s="20"/>
      <c r="G27" s="20"/>
      <c r="H27" s="20"/>
      <c r="I27" s="114"/>
      <c r="J27" s="112"/>
      <c r="K27" s="112"/>
      <c r="L27" s="115"/>
      <c r="S27" s="112"/>
      <c r="T27" s="112"/>
      <c r="U27" s="112"/>
      <c r="V27" s="112"/>
      <c r="W27" s="112"/>
      <c r="X27" s="112"/>
      <c r="Y27" s="112"/>
      <c r="Z27" s="112"/>
      <c r="AA27" s="112"/>
      <c r="AB27" s="112"/>
      <c r="AC27" s="112"/>
      <c r="AD27" s="112"/>
      <c r="AE27" s="112"/>
    </row>
    <row r="28" spans="1:31" s="27" customFormat="1" ht="6.95" customHeight="1">
      <c r="A28" s="22"/>
      <c r="B28" s="23"/>
      <c r="C28" s="22"/>
      <c r="D28" s="22"/>
      <c r="E28" s="22"/>
      <c r="F28" s="22"/>
      <c r="G28" s="22"/>
      <c r="H28" s="22"/>
      <c r="I28" s="108"/>
      <c r="J28" s="22"/>
      <c r="K28" s="22"/>
      <c r="L28" s="39"/>
      <c r="S28" s="22"/>
      <c r="T28" s="22"/>
      <c r="U28" s="22"/>
      <c r="V28" s="22"/>
      <c r="W28" s="22"/>
      <c r="X28" s="22"/>
      <c r="Y28" s="22"/>
      <c r="Z28" s="22"/>
      <c r="AA28" s="22"/>
      <c r="AB28" s="22"/>
      <c r="AC28" s="22"/>
      <c r="AD28" s="22"/>
      <c r="AE28" s="22"/>
    </row>
    <row r="29" spans="1:31" ht="6.95" customHeight="1">
      <c r="A29" s="22"/>
      <c r="B29" s="23"/>
      <c r="C29" s="22"/>
      <c r="D29" s="72"/>
      <c r="E29" s="72"/>
      <c r="F29" s="72"/>
      <c r="G29" s="72"/>
      <c r="H29" s="72"/>
      <c r="I29" s="117"/>
      <c r="J29" s="72"/>
      <c r="K29" s="72"/>
      <c r="L29" s="39"/>
      <c r="S29" s="22"/>
      <c r="T29" s="22"/>
      <c r="U29" s="22"/>
      <c r="V29" s="22"/>
      <c r="W29" s="22"/>
      <c r="X29" s="22"/>
      <c r="Y29" s="22"/>
      <c r="Z29" s="22"/>
      <c r="AA29" s="22"/>
      <c r="AB29" s="22"/>
      <c r="AC29" s="22"/>
      <c r="AD29" s="22"/>
      <c r="AE29" s="22"/>
    </row>
    <row r="30" spans="1:31" ht="25.5" customHeight="1">
      <c r="A30" s="22"/>
      <c r="B30" s="23"/>
      <c r="C30" s="22"/>
      <c r="D30" s="118" t="s">
        <v>35</v>
      </c>
      <c r="E30" s="22"/>
      <c r="F30" s="22"/>
      <c r="G30" s="22"/>
      <c r="H30" s="22"/>
      <c r="I30" s="108"/>
      <c r="J30" s="119">
        <f>ROUND(J117,2)</f>
        <v>0</v>
      </c>
      <c r="K30" s="22"/>
      <c r="L30" s="39"/>
      <c r="S30" s="22"/>
      <c r="T30" s="22"/>
      <c r="U30" s="22"/>
      <c r="V30" s="22"/>
      <c r="W30" s="22"/>
      <c r="X30" s="22"/>
      <c r="Y30" s="22"/>
      <c r="Z30" s="22"/>
      <c r="AA30" s="22"/>
      <c r="AB30" s="22"/>
      <c r="AC30" s="22"/>
      <c r="AD30" s="22"/>
      <c r="AE30" s="22"/>
    </row>
    <row r="31" spans="1:31" ht="6.95" customHeight="1">
      <c r="A31" s="22"/>
      <c r="B31" s="23"/>
      <c r="C31" s="22"/>
      <c r="D31" s="72"/>
      <c r="E31" s="72"/>
      <c r="F31" s="72"/>
      <c r="G31" s="72"/>
      <c r="H31" s="72"/>
      <c r="I31" s="117"/>
      <c r="J31" s="72"/>
      <c r="K31" s="72"/>
      <c r="L31" s="39"/>
      <c r="S31" s="22"/>
      <c r="T31" s="22"/>
      <c r="U31" s="22"/>
      <c r="V31" s="22"/>
      <c r="W31" s="22"/>
      <c r="X31" s="22"/>
      <c r="Y31" s="22"/>
      <c r="Z31" s="22"/>
      <c r="AA31" s="22"/>
      <c r="AB31" s="22"/>
      <c r="AC31" s="22"/>
      <c r="AD31" s="22"/>
      <c r="AE31" s="22"/>
    </row>
    <row r="32" spans="1:31" ht="14.4" customHeight="1">
      <c r="A32" s="22"/>
      <c r="B32" s="23"/>
      <c r="C32" s="22"/>
      <c r="D32" s="22"/>
      <c r="E32" s="22"/>
      <c r="F32" s="120" t="s">
        <v>37</v>
      </c>
      <c r="G32" s="22"/>
      <c r="H32" s="22"/>
      <c r="I32" s="121" t="s">
        <v>36</v>
      </c>
      <c r="J32" s="120" t="s">
        <v>38</v>
      </c>
      <c r="K32" s="22"/>
      <c r="L32" s="39"/>
      <c r="S32" s="22"/>
      <c r="T32" s="22"/>
      <c r="U32" s="22"/>
      <c r="V32" s="22"/>
      <c r="W32" s="22"/>
      <c r="X32" s="22"/>
      <c r="Y32" s="22"/>
      <c r="Z32" s="22"/>
      <c r="AA32" s="22"/>
      <c r="AB32" s="22"/>
      <c r="AC32" s="22"/>
      <c r="AD32" s="22"/>
      <c r="AE32" s="22"/>
    </row>
    <row r="33" spans="1:31" ht="14.4" customHeight="1">
      <c r="A33" s="22"/>
      <c r="B33" s="23"/>
      <c r="C33" s="22"/>
      <c r="D33" s="122" t="s">
        <v>39</v>
      </c>
      <c r="E33" s="15" t="s">
        <v>40</v>
      </c>
      <c r="F33" s="123">
        <f>ROUND((SUM(BE117:BE128)),2)</f>
        <v>0</v>
      </c>
      <c r="G33" s="22"/>
      <c r="H33" s="22"/>
      <c r="I33" s="124">
        <v>0.21</v>
      </c>
      <c r="J33" s="123">
        <f>ROUND(((SUM(BE117:BE128))*I33),2)</f>
        <v>0</v>
      </c>
      <c r="K33" s="22"/>
      <c r="L33" s="39"/>
      <c r="S33" s="22"/>
      <c r="T33" s="22"/>
      <c r="U33" s="22"/>
      <c r="V33" s="22"/>
      <c r="W33" s="22"/>
      <c r="X33" s="22"/>
      <c r="Y33" s="22"/>
      <c r="Z33" s="22"/>
      <c r="AA33" s="22"/>
      <c r="AB33" s="22"/>
      <c r="AC33" s="22"/>
      <c r="AD33" s="22"/>
      <c r="AE33" s="22"/>
    </row>
    <row r="34" spans="1:31" ht="14.4" customHeight="1">
      <c r="A34" s="22"/>
      <c r="B34" s="23"/>
      <c r="C34" s="22"/>
      <c r="D34" s="22"/>
      <c r="E34" s="15" t="s">
        <v>41</v>
      </c>
      <c r="F34" s="123">
        <f>ROUND((SUM(BF117:BF128)),2)</f>
        <v>0</v>
      </c>
      <c r="G34" s="22"/>
      <c r="H34" s="22"/>
      <c r="I34" s="124">
        <v>0.15</v>
      </c>
      <c r="J34" s="123">
        <f>ROUND(((SUM(BF117:BF128))*I34),2)</f>
        <v>0</v>
      </c>
      <c r="K34" s="22"/>
      <c r="L34" s="39"/>
      <c r="S34" s="22"/>
      <c r="T34" s="22"/>
      <c r="U34" s="22"/>
      <c r="V34" s="22"/>
      <c r="W34" s="22"/>
      <c r="X34" s="22"/>
      <c r="Y34" s="22"/>
      <c r="Z34" s="22"/>
      <c r="AA34" s="22"/>
      <c r="AB34" s="22"/>
      <c r="AC34" s="22"/>
      <c r="AD34" s="22"/>
      <c r="AE34" s="22"/>
    </row>
    <row r="35" spans="1:31" ht="14.4" customHeight="1" hidden="1">
      <c r="A35" s="22"/>
      <c r="B35" s="23"/>
      <c r="C35" s="22"/>
      <c r="D35" s="22"/>
      <c r="E35" s="15" t="s">
        <v>42</v>
      </c>
      <c r="F35" s="123">
        <f>ROUND((SUM(BG117:BG128)),2)</f>
        <v>0</v>
      </c>
      <c r="G35" s="22"/>
      <c r="H35" s="22"/>
      <c r="I35" s="124">
        <v>0.21</v>
      </c>
      <c r="J35" s="123">
        <f>0</f>
        <v>0</v>
      </c>
      <c r="K35" s="22"/>
      <c r="L35" s="39"/>
      <c r="S35" s="22"/>
      <c r="T35" s="22"/>
      <c r="U35" s="22"/>
      <c r="V35" s="22"/>
      <c r="W35" s="22"/>
      <c r="X35" s="22"/>
      <c r="Y35" s="22"/>
      <c r="Z35" s="22"/>
      <c r="AA35" s="22"/>
      <c r="AB35" s="22"/>
      <c r="AC35" s="22"/>
      <c r="AD35" s="22"/>
      <c r="AE35" s="22"/>
    </row>
    <row r="36" spans="1:31" ht="14.4" customHeight="1" hidden="1">
      <c r="A36" s="22"/>
      <c r="B36" s="23"/>
      <c r="C36" s="22"/>
      <c r="D36" s="22"/>
      <c r="E36" s="15" t="s">
        <v>43</v>
      </c>
      <c r="F36" s="123">
        <f>ROUND((SUM(BH117:BH128)),2)</f>
        <v>0</v>
      </c>
      <c r="G36" s="22"/>
      <c r="H36" s="22"/>
      <c r="I36" s="124">
        <v>0.15</v>
      </c>
      <c r="J36" s="123">
        <f>0</f>
        <v>0</v>
      </c>
      <c r="K36" s="22"/>
      <c r="L36" s="39"/>
      <c r="S36" s="22"/>
      <c r="T36" s="22"/>
      <c r="U36" s="22"/>
      <c r="V36" s="22"/>
      <c r="W36" s="22"/>
      <c r="X36" s="22"/>
      <c r="Y36" s="22"/>
      <c r="Z36" s="22"/>
      <c r="AA36" s="22"/>
      <c r="AB36" s="22"/>
      <c r="AC36" s="22"/>
      <c r="AD36" s="22"/>
      <c r="AE36" s="22"/>
    </row>
    <row r="37" spans="1:31" ht="14.4" customHeight="1" hidden="1">
      <c r="A37" s="22"/>
      <c r="B37" s="23"/>
      <c r="C37" s="22"/>
      <c r="D37" s="22"/>
      <c r="E37" s="15" t="s">
        <v>44</v>
      </c>
      <c r="F37" s="123">
        <f>ROUND((SUM(BI117:BI128)),2)</f>
        <v>0</v>
      </c>
      <c r="G37" s="22"/>
      <c r="H37" s="22"/>
      <c r="I37" s="124">
        <v>0</v>
      </c>
      <c r="J37" s="123">
        <f>0</f>
        <v>0</v>
      </c>
      <c r="K37" s="22"/>
      <c r="L37" s="39"/>
      <c r="S37" s="22"/>
      <c r="T37" s="22"/>
      <c r="U37" s="22"/>
      <c r="V37" s="22"/>
      <c r="W37" s="22"/>
      <c r="X37" s="22"/>
      <c r="Y37" s="22"/>
      <c r="Z37" s="22"/>
      <c r="AA37" s="22"/>
      <c r="AB37" s="22"/>
      <c r="AC37" s="22"/>
      <c r="AD37" s="22"/>
      <c r="AE37" s="22"/>
    </row>
    <row r="38" spans="1:31" ht="6.95" customHeight="1">
      <c r="A38" s="22"/>
      <c r="B38" s="23"/>
      <c r="C38" s="22"/>
      <c r="D38" s="22"/>
      <c r="E38" s="22"/>
      <c r="F38" s="22"/>
      <c r="G38" s="22"/>
      <c r="H38" s="22"/>
      <c r="I38" s="108"/>
      <c r="J38" s="22"/>
      <c r="K38" s="22"/>
      <c r="L38" s="39"/>
      <c r="S38" s="22"/>
      <c r="T38" s="22"/>
      <c r="U38" s="22"/>
      <c r="V38" s="22"/>
      <c r="W38" s="22"/>
      <c r="X38" s="22"/>
      <c r="Y38" s="22"/>
      <c r="Z38" s="22"/>
      <c r="AA38" s="22"/>
      <c r="AB38" s="22"/>
      <c r="AC38" s="22"/>
      <c r="AD38" s="22"/>
      <c r="AE38" s="22"/>
    </row>
    <row r="39" spans="1:31" ht="25.5" customHeight="1">
      <c r="A39" s="22"/>
      <c r="B39" s="23"/>
      <c r="C39" s="125"/>
      <c r="D39" s="126" t="s">
        <v>45</v>
      </c>
      <c r="E39" s="63"/>
      <c r="F39" s="63"/>
      <c r="G39" s="127" t="s">
        <v>46</v>
      </c>
      <c r="H39" s="128" t="s">
        <v>47</v>
      </c>
      <c r="I39" s="129"/>
      <c r="J39" s="130">
        <f>SUM(J30:J37)</f>
        <v>0</v>
      </c>
      <c r="K39" s="131"/>
      <c r="L39" s="39"/>
      <c r="S39" s="22"/>
      <c r="T39" s="22"/>
      <c r="U39" s="22"/>
      <c r="V39" s="22"/>
      <c r="W39" s="22"/>
      <c r="X39" s="22"/>
      <c r="Y39" s="22"/>
      <c r="Z39" s="22"/>
      <c r="AA39" s="22"/>
      <c r="AB39" s="22"/>
      <c r="AC39" s="22"/>
      <c r="AD39" s="22"/>
      <c r="AE39" s="22"/>
    </row>
    <row r="40" spans="1:31" ht="14.4" customHeight="1">
      <c r="A40" s="22"/>
      <c r="B40" s="23"/>
      <c r="C40" s="22"/>
      <c r="D40" s="22"/>
      <c r="E40" s="22"/>
      <c r="F40" s="22"/>
      <c r="G40" s="22"/>
      <c r="H40" s="22"/>
      <c r="I40" s="108"/>
      <c r="J40" s="22"/>
      <c r="K40" s="22"/>
      <c r="L40" s="39"/>
      <c r="S40" s="22"/>
      <c r="T40" s="22"/>
      <c r="U40" s="22"/>
      <c r="V40" s="22"/>
      <c r="W40" s="22"/>
      <c r="X40" s="22"/>
      <c r="Y40" s="22"/>
      <c r="Z40" s="22"/>
      <c r="AA40" s="22"/>
      <c r="AB40" s="22"/>
      <c r="AC40" s="22"/>
      <c r="AD40" s="22"/>
      <c r="AE40" s="22"/>
    </row>
    <row r="41" spans="2:12" ht="14.4" customHeight="1">
      <c r="B41" s="6"/>
      <c r="L41" s="6"/>
    </row>
    <row r="42" spans="2:12" ht="14.4" customHeight="1">
      <c r="B42" s="6"/>
      <c r="L42" s="6"/>
    </row>
    <row r="43" spans="2:12" ht="14.4" customHeight="1">
      <c r="B43" s="6"/>
      <c r="L43" s="6"/>
    </row>
    <row r="44" spans="2:12" ht="14.4" customHeight="1">
      <c r="B44" s="6"/>
      <c r="L44" s="6"/>
    </row>
    <row r="45" spans="2:12" ht="14.4" customHeight="1">
      <c r="B45" s="6"/>
      <c r="L45" s="6"/>
    </row>
    <row r="46" spans="2:12" ht="14.4" customHeight="1">
      <c r="B46" s="6"/>
      <c r="L46" s="6"/>
    </row>
    <row r="47" spans="2:12" ht="14.4" customHeight="1">
      <c r="B47" s="6"/>
      <c r="L47" s="6"/>
    </row>
    <row r="48" spans="2:12" ht="14.4" customHeight="1">
      <c r="B48" s="6"/>
      <c r="L48" s="6"/>
    </row>
    <row r="49" spans="2:12" ht="14.4" customHeight="1">
      <c r="B49" s="6"/>
      <c r="L49" s="6"/>
    </row>
    <row r="50" spans="2:12" s="27" customFormat="1" ht="14.4" customHeight="1">
      <c r="B50" s="39"/>
      <c r="D50" s="40" t="s">
        <v>48</v>
      </c>
      <c r="E50" s="41"/>
      <c r="F50" s="41"/>
      <c r="G50" s="40" t="s">
        <v>49</v>
      </c>
      <c r="H50" s="41"/>
      <c r="I50" s="132"/>
      <c r="J50" s="41"/>
      <c r="K50" s="41"/>
      <c r="L50" s="39"/>
    </row>
    <row r="51" spans="2:12" ht="12.8">
      <c r="B51" s="6"/>
      <c r="L51" s="6"/>
    </row>
    <row r="52" spans="2:12" ht="12.8">
      <c r="B52" s="6"/>
      <c r="L52" s="6"/>
    </row>
    <row r="53" spans="2:12" ht="12.8">
      <c r="B53" s="6"/>
      <c r="L53" s="6"/>
    </row>
    <row r="54" spans="2:12" ht="12.8">
      <c r="B54" s="6"/>
      <c r="L54" s="6"/>
    </row>
    <row r="55" spans="2:12" ht="12.8">
      <c r="B55" s="6"/>
      <c r="L55" s="6"/>
    </row>
    <row r="56" spans="2:12" ht="12.8">
      <c r="B56" s="6"/>
      <c r="L56" s="6"/>
    </row>
    <row r="57" spans="2:12" ht="12.8">
      <c r="B57" s="6"/>
      <c r="L57" s="6"/>
    </row>
    <row r="58" spans="2:12" ht="12.8">
      <c r="B58" s="6"/>
      <c r="L58" s="6"/>
    </row>
    <row r="59" spans="2:12" ht="12.8">
      <c r="B59" s="6"/>
      <c r="L59" s="6"/>
    </row>
    <row r="60" spans="2:12" ht="12.8">
      <c r="B60" s="6"/>
      <c r="L60" s="6"/>
    </row>
    <row r="61" spans="1:31" s="27" customFormat="1" ht="12.8">
      <c r="A61" s="22"/>
      <c r="B61" s="23"/>
      <c r="C61" s="22"/>
      <c r="D61" s="42" t="s">
        <v>50</v>
      </c>
      <c r="E61" s="25"/>
      <c r="F61" s="133" t="s">
        <v>51</v>
      </c>
      <c r="G61" s="42" t="s">
        <v>50</v>
      </c>
      <c r="H61" s="25"/>
      <c r="I61" s="134"/>
      <c r="J61" s="135" t="s">
        <v>51</v>
      </c>
      <c r="K61" s="25"/>
      <c r="L61" s="39"/>
      <c r="S61" s="22"/>
      <c r="T61" s="22"/>
      <c r="U61" s="22"/>
      <c r="V61" s="22"/>
      <c r="W61" s="22"/>
      <c r="X61" s="22"/>
      <c r="Y61" s="22"/>
      <c r="Z61" s="22"/>
      <c r="AA61" s="22"/>
      <c r="AB61" s="22"/>
      <c r="AC61" s="22"/>
      <c r="AD61" s="22"/>
      <c r="AE61" s="22"/>
    </row>
    <row r="62" spans="2:12" ht="12.8">
      <c r="B62" s="6"/>
      <c r="L62" s="6"/>
    </row>
    <row r="63" spans="2:12" ht="12.8">
      <c r="B63" s="6"/>
      <c r="L63" s="6"/>
    </row>
    <row r="64" spans="2:12" ht="12.8">
      <c r="B64" s="6"/>
      <c r="L64" s="6"/>
    </row>
    <row r="65" spans="1:31" s="27" customFormat="1" ht="12.8">
      <c r="A65" s="22"/>
      <c r="B65" s="23"/>
      <c r="C65" s="22"/>
      <c r="D65" s="40" t="s">
        <v>52</v>
      </c>
      <c r="E65" s="43"/>
      <c r="F65" s="43"/>
      <c r="G65" s="40" t="s">
        <v>53</v>
      </c>
      <c r="H65" s="43"/>
      <c r="I65" s="136"/>
      <c r="J65" s="43"/>
      <c r="K65" s="43"/>
      <c r="L65" s="39"/>
      <c r="S65" s="22"/>
      <c r="T65" s="22"/>
      <c r="U65" s="22"/>
      <c r="V65" s="22"/>
      <c r="W65" s="22"/>
      <c r="X65" s="22"/>
      <c r="Y65" s="22"/>
      <c r="Z65" s="22"/>
      <c r="AA65" s="22"/>
      <c r="AB65" s="22"/>
      <c r="AC65" s="22"/>
      <c r="AD65" s="22"/>
      <c r="AE65" s="22"/>
    </row>
    <row r="66" spans="2:12" ht="12.8">
      <c r="B66" s="6"/>
      <c r="L66" s="6"/>
    </row>
    <row r="67" spans="2:12" ht="12.8">
      <c r="B67" s="6"/>
      <c r="L67" s="6"/>
    </row>
    <row r="68" spans="2:12" ht="12.8">
      <c r="B68" s="6"/>
      <c r="L68" s="6"/>
    </row>
    <row r="69" spans="2:12" ht="12.8">
      <c r="B69" s="6"/>
      <c r="L69" s="6"/>
    </row>
    <row r="70" spans="2:12" ht="12.8">
      <c r="B70" s="6"/>
      <c r="L70" s="6"/>
    </row>
    <row r="71" spans="2:12" ht="12.8">
      <c r="B71" s="6"/>
      <c r="L71" s="6"/>
    </row>
    <row r="72" spans="2:12" ht="12.8">
      <c r="B72" s="6"/>
      <c r="L72" s="6"/>
    </row>
    <row r="73" spans="2:12" ht="12.8">
      <c r="B73" s="6"/>
      <c r="L73" s="6"/>
    </row>
    <row r="74" spans="2:12" ht="12.8">
      <c r="B74" s="6"/>
      <c r="L74" s="6"/>
    </row>
    <row r="75" spans="2:12" ht="12.8">
      <c r="B75" s="6"/>
      <c r="L75" s="6"/>
    </row>
    <row r="76" spans="1:31" s="27" customFormat="1" ht="12.8">
      <c r="A76" s="22"/>
      <c r="B76" s="23"/>
      <c r="C76" s="22"/>
      <c r="D76" s="42" t="s">
        <v>50</v>
      </c>
      <c r="E76" s="25"/>
      <c r="F76" s="133" t="s">
        <v>51</v>
      </c>
      <c r="G76" s="42" t="s">
        <v>50</v>
      </c>
      <c r="H76" s="25"/>
      <c r="I76" s="134"/>
      <c r="J76" s="135" t="s">
        <v>51</v>
      </c>
      <c r="K76" s="25"/>
      <c r="L76" s="39"/>
      <c r="S76" s="22"/>
      <c r="T76" s="22"/>
      <c r="U76" s="22"/>
      <c r="V76" s="22"/>
      <c r="W76" s="22"/>
      <c r="X76" s="22"/>
      <c r="Y76" s="22"/>
      <c r="Z76" s="22"/>
      <c r="AA76" s="22"/>
      <c r="AB76" s="22"/>
      <c r="AC76" s="22"/>
      <c r="AD76" s="22"/>
      <c r="AE76" s="22"/>
    </row>
    <row r="77" spans="1:31" ht="14.4" customHeight="1">
      <c r="A77" s="22"/>
      <c r="B77" s="44"/>
      <c r="C77" s="45"/>
      <c r="D77" s="45"/>
      <c r="E77" s="45"/>
      <c r="F77" s="45"/>
      <c r="G77" s="45"/>
      <c r="H77" s="45"/>
      <c r="I77" s="137"/>
      <c r="J77" s="45"/>
      <c r="K77" s="45"/>
      <c r="L77" s="39"/>
      <c r="S77" s="22"/>
      <c r="T77" s="22"/>
      <c r="U77" s="22"/>
      <c r="V77" s="22"/>
      <c r="W77" s="22"/>
      <c r="X77" s="22"/>
      <c r="Y77" s="22"/>
      <c r="Z77" s="22"/>
      <c r="AA77" s="22"/>
      <c r="AB77" s="22"/>
      <c r="AC77" s="22"/>
      <c r="AD77" s="22"/>
      <c r="AE77" s="22"/>
    </row>
    <row r="78" ht="12.8"/>
    <row r="81" spans="1:31" s="27" customFormat="1" ht="6.95" customHeight="1">
      <c r="A81" s="22"/>
      <c r="B81" s="46"/>
      <c r="C81" s="47"/>
      <c r="D81" s="47"/>
      <c r="E81" s="47"/>
      <c r="F81" s="47"/>
      <c r="G81" s="47"/>
      <c r="H81" s="47"/>
      <c r="I81" s="138"/>
      <c r="J81" s="47"/>
      <c r="K81" s="47"/>
      <c r="L81" s="39"/>
      <c r="S81" s="22"/>
      <c r="T81" s="22"/>
      <c r="U81" s="22"/>
      <c r="V81" s="22"/>
      <c r="W81" s="22"/>
      <c r="X81" s="22"/>
      <c r="Y81" s="22"/>
      <c r="Z81" s="22"/>
      <c r="AA81" s="22"/>
      <c r="AB81" s="22"/>
      <c r="AC81" s="22"/>
      <c r="AD81" s="22"/>
      <c r="AE81" s="22"/>
    </row>
    <row r="82" spans="1:31" ht="24.95" customHeight="1">
      <c r="A82" s="22"/>
      <c r="B82" s="23"/>
      <c r="C82" s="7" t="s">
        <v>104</v>
      </c>
      <c r="D82" s="22"/>
      <c r="E82" s="22"/>
      <c r="F82" s="22"/>
      <c r="G82" s="22"/>
      <c r="H82" s="22"/>
      <c r="I82" s="108"/>
      <c r="J82" s="22"/>
      <c r="K82" s="22"/>
      <c r="L82" s="39"/>
      <c r="S82" s="22"/>
      <c r="T82" s="22"/>
      <c r="U82" s="22"/>
      <c r="V82" s="22"/>
      <c r="W82" s="22"/>
      <c r="X82" s="22"/>
      <c r="Y82" s="22"/>
      <c r="Z82" s="22"/>
      <c r="AA82" s="22"/>
      <c r="AB82" s="22"/>
      <c r="AC82" s="22"/>
      <c r="AD82" s="22"/>
      <c r="AE82" s="22"/>
    </row>
    <row r="83" spans="1:31" ht="6.95" customHeight="1">
      <c r="A83" s="22"/>
      <c r="B83" s="23"/>
      <c r="C83" s="22"/>
      <c r="D83" s="22"/>
      <c r="E83" s="22"/>
      <c r="F83" s="22"/>
      <c r="G83" s="22"/>
      <c r="H83" s="22"/>
      <c r="I83" s="108"/>
      <c r="J83" s="22"/>
      <c r="K83" s="22"/>
      <c r="L83" s="39"/>
      <c r="S83" s="22"/>
      <c r="T83" s="22"/>
      <c r="U83" s="22"/>
      <c r="V83" s="22"/>
      <c r="W83" s="22"/>
      <c r="X83" s="22"/>
      <c r="Y83" s="22"/>
      <c r="Z83" s="22"/>
      <c r="AA83" s="22"/>
      <c r="AB83" s="22"/>
      <c r="AC83" s="22"/>
      <c r="AD83" s="22"/>
      <c r="AE83" s="22"/>
    </row>
    <row r="84" spans="1:31" ht="12" customHeight="1">
      <c r="A84" s="22"/>
      <c r="B84" s="23"/>
      <c r="C84" s="15" t="s">
        <v>15</v>
      </c>
      <c r="D84" s="22"/>
      <c r="E84" s="22"/>
      <c r="F84" s="22"/>
      <c r="G84" s="22"/>
      <c r="H84" s="22"/>
      <c r="I84" s="108"/>
      <c r="J84" s="22"/>
      <c r="K84" s="22"/>
      <c r="L84" s="39"/>
      <c r="S84" s="22"/>
      <c r="T84" s="22"/>
      <c r="U84" s="22"/>
      <c r="V84" s="22"/>
      <c r="W84" s="22"/>
      <c r="X84" s="22"/>
      <c r="Y84" s="22"/>
      <c r="Z84" s="22"/>
      <c r="AA84" s="22"/>
      <c r="AB84" s="22"/>
      <c r="AC84" s="22"/>
      <c r="AD84" s="22"/>
      <c r="AE84" s="22"/>
    </row>
    <row r="85" spans="1:31" ht="25.5" customHeight="1">
      <c r="A85" s="22"/>
      <c r="B85" s="23"/>
      <c r="C85" s="22"/>
      <c r="D85" s="22"/>
      <c r="E85" s="107" t="str">
        <f>E7</f>
        <v>PD - Technická a dopravní  infrastruktura pro 36 RD Ježník III - nádrž B</v>
      </c>
      <c r="F85" s="107"/>
      <c r="G85" s="107"/>
      <c r="H85" s="107"/>
      <c r="I85" s="108"/>
      <c r="J85" s="22"/>
      <c r="K85" s="22"/>
      <c r="L85" s="39"/>
      <c r="S85" s="22"/>
      <c r="T85" s="22"/>
      <c r="U85" s="22"/>
      <c r="V85" s="22"/>
      <c r="W85" s="22"/>
      <c r="X85" s="22"/>
      <c r="Y85" s="22"/>
      <c r="Z85" s="22"/>
      <c r="AA85" s="22"/>
      <c r="AB85" s="22"/>
      <c r="AC85" s="22"/>
      <c r="AD85" s="22"/>
      <c r="AE85" s="22"/>
    </row>
    <row r="86" spans="1:31" ht="12" customHeight="1">
      <c r="A86" s="22"/>
      <c r="B86" s="23"/>
      <c r="C86" s="15" t="s">
        <v>102</v>
      </c>
      <c r="D86" s="22"/>
      <c r="E86" s="22"/>
      <c r="F86" s="22"/>
      <c r="G86" s="22"/>
      <c r="H86" s="22"/>
      <c r="I86" s="108"/>
      <c r="J86" s="22"/>
      <c r="K86" s="22"/>
      <c r="L86" s="39"/>
      <c r="S86" s="22"/>
      <c r="T86" s="22"/>
      <c r="U86" s="22"/>
      <c r="V86" s="22"/>
      <c r="W86" s="22"/>
      <c r="X86" s="22"/>
      <c r="Y86" s="22"/>
      <c r="Z86" s="22"/>
      <c r="AA86" s="22"/>
      <c r="AB86" s="22"/>
      <c r="AC86" s="22"/>
      <c r="AD86" s="22"/>
      <c r="AE86" s="22"/>
    </row>
    <row r="87" spans="1:31" ht="16.5" customHeight="1">
      <c r="A87" s="22"/>
      <c r="B87" s="23"/>
      <c r="C87" s="22"/>
      <c r="D87" s="22"/>
      <c r="E87" s="53" t="str">
        <f>E9</f>
        <v>045972_VRN - VRN_Vedlejší rozpočtové náklady</v>
      </c>
      <c r="F87" s="53"/>
      <c r="G87" s="53"/>
      <c r="H87" s="53"/>
      <c r="I87" s="108"/>
      <c r="J87" s="22"/>
      <c r="K87" s="22"/>
      <c r="L87" s="39"/>
      <c r="S87" s="22"/>
      <c r="T87" s="22"/>
      <c r="U87" s="22"/>
      <c r="V87" s="22"/>
      <c r="W87" s="22"/>
      <c r="X87" s="22"/>
      <c r="Y87" s="22"/>
      <c r="Z87" s="22"/>
      <c r="AA87" s="22"/>
      <c r="AB87" s="22"/>
      <c r="AC87" s="22"/>
      <c r="AD87" s="22"/>
      <c r="AE87" s="22"/>
    </row>
    <row r="88" spans="1:31" ht="6.95" customHeight="1">
      <c r="A88" s="22"/>
      <c r="B88" s="23"/>
      <c r="C88" s="22"/>
      <c r="D88" s="22"/>
      <c r="E88" s="22"/>
      <c r="F88" s="22"/>
      <c r="G88" s="22"/>
      <c r="H88" s="22"/>
      <c r="I88" s="108"/>
      <c r="J88" s="22"/>
      <c r="K88" s="22"/>
      <c r="L88" s="39"/>
      <c r="S88" s="22"/>
      <c r="T88" s="22"/>
      <c r="U88" s="22"/>
      <c r="V88" s="22"/>
      <c r="W88" s="22"/>
      <c r="X88" s="22"/>
      <c r="Y88" s="22"/>
      <c r="Z88" s="22"/>
      <c r="AA88" s="22"/>
      <c r="AB88" s="22"/>
      <c r="AC88" s="22"/>
      <c r="AD88" s="22"/>
      <c r="AE88" s="22"/>
    </row>
    <row r="89" spans="1:31" ht="12" customHeight="1">
      <c r="A89" s="22"/>
      <c r="B89" s="23"/>
      <c r="C89" s="15" t="s">
        <v>19</v>
      </c>
      <c r="D89" s="22"/>
      <c r="E89" s="22"/>
      <c r="F89" s="16" t="str">
        <f>F12</f>
        <v>Krnov</v>
      </c>
      <c r="G89" s="22"/>
      <c r="H89" s="22"/>
      <c r="I89" s="109" t="s">
        <v>21</v>
      </c>
      <c r="J89" s="110" t="str">
        <f>IF(J12="","",J12)</f>
        <v>24. 4. 2020</v>
      </c>
      <c r="K89" s="22"/>
      <c r="L89" s="39"/>
      <c r="S89" s="22"/>
      <c r="T89" s="22"/>
      <c r="U89" s="22"/>
      <c r="V89" s="22"/>
      <c r="W89" s="22"/>
      <c r="X89" s="22"/>
      <c r="Y89" s="22"/>
      <c r="Z89" s="22"/>
      <c r="AA89" s="22"/>
      <c r="AB89" s="22"/>
      <c r="AC89" s="22"/>
      <c r="AD89" s="22"/>
      <c r="AE89" s="22"/>
    </row>
    <row r="90" spans="1:31" ht="6.95" customHeight="1">
      <c r="A90" s="22"/>
      <c r="B90" s="23"/>
      <c r="C90" s="22"/>
      <c r="D90" s="22"/>
      <c r="E90" s="22"/>
      <c r="F90" s="22"/>
      <c r="G90" s="22"/>
      <c r="H90" s="22"/>
      <c r="I90" s="108"/>
      <c r="J90" s="22"/>
      <c r="K90" s="22"/>
      <c r="L90" s="39"/>
      <c r="S90" s="22"/>
      <c r="T90" s="22"/>
      <c r="U90" s="22"/>
      <c r="V90" s="22"/>
      <c r="W90" s="22"/>
      <c r="X90" s="22"/>
      <c r="Y90" s="22"/>
      <c r="Z90" s="22"/>
      <c r="AA90" s="22"/>
      <c r="AB90" s="22"/>
      <c r="AC90" s="22"/>
      <c r="AD90" s="22"/>
      <c r="AE90" s="22"/>
    </row>
    <row r="91" spans="1:31" ht="27.9" customHeight="1">
      <c r="A91" s="22"/>
      <c r="B91" s="23"/>
      <c r="C91" s="15" t="s">
        <v>23</v>
      </c>
      <c r="D91" s="22"/>
      <c r="E91" s="22"/>
      <c r="F91" s="16" t="str">
        <f>E15</f>
        <v>Město Krnov</v>
      </c>
      <c r="G91" s="22"/>
      <c r="H91" s="22"/>
      <c r="I91" s="109" t="s">
        <v>29</v>
      </c>
      <c r="J91" s="139" t="str">
        <f>E21</f>
        <v>Lesprojekt Krnov, s.r.o.</v>
      </c>
      <c r="K91" s="22"/>
      <c r="L91" s="39"/>
      <c r="S91" s="22"/>
      <c r="T91" s="22"/>
      <c r="U91" s="22"/>
      <c r="V91" s="22"/>
      <c r="W91" s="22"/>
      <c r="X91" s="22"/>
      <c r="Y91" s="22"/>
      <c r="Z91" s="22"/>
      <c r="AA91" s="22"/>
      <c r="AB91" s="22"/>
      <c r="AC91" s="22"/>
      <c r="AD91" s="22"/>
      <c r="AE91" s="22"/>
    </row>
    <row r="92" spans="1:31" ht="27.9" customHeight="1">
      <c r="A92" s="22"/>
      <c r="B92" s="23"/>
      <c r="C92" s="15" t="s">
        <v>27</v>
      </c>
      <c r="D92" s="22"/>
      <c r="E92" s="22"/>
      <c r="F92" s="16" t="str">
        <f>IF(E18="","",E18)</f>
        <v>Vyplň údaj</v>
      </c>
      <c r="G92" s="22"/>
      <c r="H92" s="22"/>
      <c r="I92" s="109" t="s">
        <v>32</v>
      </c>
      <c r="J92" s="139" t="str">
        <f>E24</f>
        <v>Ing. Vlasta Horáková</v>
      </c>
      <c r="K92" s="22"/>
      <c r="L92" s="39"/>
      <c r="S92" s="22"/>
      <c r="T92" s="22"/>
      <c r="U92" s="22"/>
      <c r="V92" s="22"/>
      <c r="W92" s="22"/>
      <c r="X92" s="22"/>
      <c r="Y92" s="22"/>
      <c r="Z92" s="22"/>
      <c r="AA92" s="22"/>
      <c r="AB92" s="22"/>
      <c r="AC92" s="22"/>
      <c r="AD92" s="22"/>
      <c r="AE92" s="22"/>
    </row>
    <row r="93" spans="1:31" ht="10.3" customHeight="1">
      <c r="A93" s="22"/>
      <c r="B93" s="23"/>
      <c r="C93" s="22"/>
      <c r="D93" s="22"/>
      <c r="E93" s="22"/>
      <c r="F93" s="22"/>
      <c r="G93" s="22"/>
      <c r="H93" s="22"/>
      <c r="I93" s="108"/>
      <c r="J93" s="22"/>
      <c r="K93" s="22"/>
      <c r="L93" s="39"/>
      <c r="S93" s="22"/>
      <c r="T93" s="22"/>
      <c r="U93" s="22"/>
      <c r="V93" s="22"/>
      <c r="W93" s="22"/>
      <c r="X93" s="22"/>
      <c r="Y93" s="22"/>
      <c r="Z93" s="22"/>
      <c r="AA93" s="22"/>
      <c r="AB93" s="22"/>
      <c r="AC93" s="22"/>
      <c r="AD93" s="22"/>
      <c r="AE93" s="22"/>
    </row>
    <row r="94" spans="1:31" ht="29.3" customHeight="1">
      <c r="A94" s="22"/>
      <c r="B94" s="23"/>
      <c r="C94" s="140" t="s">
        <v>105</v>
      </c>
      <c r="D94" s="125"/>
      <c r="E94" s="125"/>
      <c r="F94" s="125"/>
      <c r="G94" s="125"/>
      <c r="H94" s="125"/>
      <c r="I94" s="141"/>
      <c r="J94" s="142" t="s">
        <v>106</v>
      </c>
      <c r="K94" s="125"/>
      <c r="L94" s="39"/>
      <c r="S94" s="22"/>
      <c r="T94" s="22"/>
      <c r="U94" s="22"/>
      <c r="V94" s="22"/>
      <c r="W94" s="22"/>
      <c r="X94" s="22"/>
      <c r="Y94" s="22"/>
      <c r="Z94" s="22"/>
      <c r="AA94" s="22"/>
      <c r="AB94" s="22"/>
      <c r="AC94" s="22"/>
      <c r="AD94" s="22"/>
      <c r="AE94" s="22"/>
    </row>
    <row r="95" spans="1:31" ht="10.3" customHeight="1">
      <c r="A95" s="22"/>
      <c r="B95" s="23"/>
      <c r="C95" s="22"/>
      <c r="D95" s="22"/>
      <c r="E95" s="22"/>
      <c r="F95" s="22"/>
      <c r="G95" s="22"/>
      <c r="H95" s="22"/>
      <c r="I95" s="108"/>
      <c r="J95" s="22"/>
      <c r="K95" s="22"/>
      <c r="L95" s="39"/>
      <c r="S95" s="22"/>
      <c r="T95" s="22"/>
      <c r="U95" s="22"/>
      <c r="V95" s="22"/>
      <c r="W95" s="22"/>
      <c r="X95" s="22"/>
      <c r="Y95" s="22"/>
      <c r="Z95" s="22"/>
      <c r="AA95" s="22"/>
      <c r="AB95" s="22"/>
      <c r="AC95" s="22"/>
      <c r="AD95" s="22"/>
      <c r="AE95" s="22"/>
    </row>
    <row r="96" spans="1:47" ht="22.8" customHeight="1">
      <c r="A96" s="22"/>
      <c r="B96" s="23"/>
      <c r="C96" s="143" t="s">
        <v>107</v>
      </c>
      <c r="D96" s="22"/>
      <c r="E96" s="22"/>
      <c r="F96" s="22"/>
      <c r="G96" s="22"/>
      <c r="H96" s="22"/>
      <c r="I96" s="108"/>
      <c r="J96" s="119">
        <f>J117</f>
        <v>0</v>
      </c>
      <c r="K96" s="22"/>
      <c r="L96" s="39"/>
      <c r="S96" s="22"/>
      <c r="T96" s="22"/>
      <c r="U96" s="22"/>
      <c r="V96" s="22"/>
      <c r="W96" s="22"/>
      <c r="X96" s="22"/>
      <c r="Y96" s="22"/>
      <c r="Z96" s="22"/>
      <c r="AA96" s="22"/>
      <c r="AB96" s="22"/>
      <c r="AC96" s="22"/>
      <c r="AD96" s="22"/>
      <c r="AE96" s="22"/>
      <c r="AU96" s="3" t="s">
        <v>108</v>
      </c>
    </row>
    <row r="97" spans="2:12" s="144" customFormat="1" ht="24.95" customHeight="1">
      <c r="B97" s="145"/>
      <c r="D97" s="146" t="s">
        <v>607</v>
      </c>
      <c r="E97" s="147"/>
      <c r="F97" s="147"/>
      <c r="G97" s="147"/>
      <c r="H97" s="147"/>
      <c r="I97" s="148"/>
      <c r="J97" s="149">
        <f>J118</f>
        <v>0</v>
      </c>
      <c r="L97" s="145"/>
    </row>
    <row r="98" spans="1:31" s="27" customFormat="1" ht="21.85" customHeight="1">
      <c r="A98" s="22"/>
      <c r="B98" s="23"/>
      <c r="C98" s="22"/>
      <c r="D98" s="22"/>
      <c r="E98" s="22"/>
      <c r="F98" s="22"/>
      <c r="G98" s="22"/>
      <c r="H98" s="22"/>
      <c r="I98" s="108"/>
      <c r="J98" s="22"/>
      <c r="K98" s="22"/>
      <c r="L98" s="39"/>
      <c r="S98" s="22"/>
      <c r="T98" s="22"/>
      <c r="U98" s="22"/>
      <c r="V98" s="22"/>
      <c r="W98" s="22"/>
      <c r="X98" s="22"/>
      <c r="Y98" s="22"/>
      <c r="Z98" s="22"/>
      <c r="AA98" s="22"/>
      <c r="AB98" s="22"/>
      <c r="AC98" s="22"/>
      <c r="AD98" s="22"/>
      <c r="AE98" s="22"/>
    </row>
    <row r="99" spans="1:31" ht="6.95" customHeight="1">
      <c r="A99" s="22"/>
      <c r="B99" s="44"/>
      <c r="C99" s="45"/>
      <c r="D99" s="45"/>
      <c r="E99" s="45"/>
      <c r="F99" s="45"/>
      <c r="G99" s="45"/>
      <c r="H99" s="45"/>
      <c r="I99" s="137"/>
      <c r="J99" s="45"/>
      <c r="K99" s="45"/>
      <c r="L99" s="39"/>
      <c r="S99" s="22"/>
      <c r="T99" s="22"/>
      <c r="U99" s="22"/>
      <c r="V99" s="22"/>
      <c r="W99" s="22"/>
      <c r="X99" s="22"/>
      <c r="Y99" s="22"/>
      <c r="Z99" s="22"/>
      <c r="AA99" s="22"/>
      <c r="AB99" s="22"/>
      <c r="AC99" s="22"/>
      <c r="AD99" s="22"/>
      <c r="AE99" s="22"/>
    </row>
    <row r="100" ht="12.8"/>
    <row r="103" spans="1:31" s="27" customFormat="1" ht="6.95" customHeight="1">
      <c r="A103" s="22"/>
      <c r="B103" s="46"/>
      <c r="C103" s="47"/>
      <c r="D103" s="47"/>
      <c r="E103" s="47"/>
      <c r="F103" s="47"/>
      <c r="G103" s="47"/>
      <c r="H103" s="47"/>
      <c r="I103" s="138"/>
      <c r="J103" s="47"/>
      <c r="K103" s="47"/>
      <c r="L103" s="39"/>
      <c r="S103" s="22"/>
      <c r="T103" s="22"/>
      <c r="U103" s="22"/>
      <c r="V103" s="22"/>
      <c r="W103" s="22"/>
      <c r="X103" s="22"/>
      <c r="Y103" s="22"/>
      <c r="Z103" s="22"/>
      <c r="AA103" s="22"/>
      <c r="AB103" s="22"/>
      <c r="AC103" s="22"/>
      <c r="AD103" s="22"/>
      <c r="AE103" s="22"/>
    </row>
    <row r="104" spans="1:31" ht="24.95" customHeight="1">
      <c r="A104" s="22"/>
      <c r="B104" s="23"/>
      <c r="C104" s="7" t="s">
        <v>111</v>
      </c>
      <c r="D104" s="22"/>
      <c r="E104" s="22"/>
      <c r="F104" s="22"/>
      <c r="G104" s="22"/>
      <c r="H104" s="22"/>
      <c r="I104" s="108"/>
      <c r="J104" s="22"/>
      <c r="K104" s="22"/>
      <c r="L104" s="39"/>
      <c r="S104" s="22"/>
      <c r="T104" s="22"/>
      <c r="U104" s="22"/>
      <c r="V104" s="22"/>
      <c r="W104" s="22"/>
      <c r="X104" s="22"/>
      <c r="Y104" s="22"/>
      <c r="Z104" s="22"/>
      <c r="AA104" s="22"/>
      <c r="AB104" s="22"/>
      <c r="AC104" s="22"/>
      <c r="AD104" s="22"/>
      <c r="AE104" s="22"/>
    </row>
    <row r="105" spans="1:31" ht="6.95" customHeight="1">
      <c r="A105" s="22"/>
      <c r="B105" s="23"/>
      <c r="C105" s="22"/>
      <c r="D105" s="22"/>
      <c r="E105" s="22"/>
      <c r="F105" s="22"/>
      <c r="G105" s="22"/>
      <c r="H105" s="22"/>
      <c r="I105" s="108"/>
      <c r="J105" s="22"/>
      <c r="K105" s="22"/>
      <c r="L105" s="39"/>
      <c r="S105" s="22"/>
      <c r="T105" s="22"/>
      <c r="U105" s="22"/>
      <c r="V105" s="22"/>
      <c r="W105" s="22"/>
      <c r="X105" s="22"/>
      <c r="Y105" s="22"/>
      <c r="Z105" s="22"/>
      <c r="AA105" s="22"/>
      <c r="AB105" s="22"/>
      <c r="AC105" s="22"/>
      <c r="AD105" s="22"/>
      <c r="AE105" s="22"/>
    </row>
    <row r="106" spans="1:31" ht="12" customHeight="1">
      <c r="A106" s="22"/>
      <c r="B106" s="23"/>
      <c r="C106" s="15" t="s">
        <v>15</v>
      </c>
      <c r="D106" s="22"/>
      <c r="E106" s="22"/>
      <c r="F106" s="22"/>
      <c r="G106" s="22"/>
      <c r="H106" s="22"/>
      <c r="I106" s="108"/>
      <c r="J106" s="22"/>
      <c r="K106" s="22"/>
      <c r="L106" s="39"/>
      <c r="S106" s="22"/>
      <c r="T106" s="22"/>
      <c r="U106" s="22"/>
      <c r="V106" s="22"/>
      <c r="W106" s="22"/>
      <c r="X106" s="22"/>
      <c r="Y106" s="22"/>
      <c r="Z106" s="22"/>
      <c r="AA106" s="22"/>
      <c r="AB106" s="22"/>
      <c r="AC106" s="22"/>
      <c r="AD106" s="22"/>
      <c r="AE106" s="22"/>
    </row>
    <row r="107" spans="1:31" ht="25.5" customHeight="1">
      <c r="A107" s="22"/>
      <c r="B107" s="23"/>
      <c r="C107" s="22"/>
      <c r="D107" s="22"/>
      <c r="E107" s="107" t="str">
        <f>E7</f>
        <v>PD - Technická a dopravní  infrastruktura pro 36 RD Ježník III - nádrž B</v>
      </c>
      <c r="F107" s="107"/>
      <c r="G107" s="107"/>
      <c r="H107" s="107"/>
      <c r="I107" s="108"/>
      <c r="J107" s="22"/>
      <c r="K107" s="22"/>
      <c r="L107" s="39"/>
      <c r="S107" s="22"/>
      <c r="T107" s="22"/>
      <c r="U107" s="22"/>
      <c r="V107" s="22"/>
      <c r="W107" s="22"/>
      <c r="X107" s="22"/>
      <c r="Y107" s="22"/>
      <c r="Z107" s="22"/>
      <c r="AA107" s="22"/>
      <c r="AB107" s="22"/>
      <c r="AC107" s="22"/>
      <c r="AD107" s="22"/>
      <c r="AE107" s="22"/>
    </row>
    <row r="108" spans="1:31" ht="12" customHeight="1">
      <c r="A108" s="22"/>
      <c r="B108" s="23"/>
      <c r="C108" s="15" t="s">
        <v>102</v>
      </c>
      <c r="D108" s="22"/>
      <c r="E108" s="22"/>
      <c r="F108" s="22"/>
      <c r="G108" s="22"/>
      <c r="H108" s="22"/>
      <c r="I108" s="108"/>
      <c r="J108" s="22"/>
      <c r="K108" s="22"/>
      <c r="L108" s="39"/>
      <c r="S108" s="22"/>
      <c r="T108" s="22"/>
      <c r="U108" s="22"/>
      <c r="V108" s="22"/>
      <c r="W108" s="22"/>
      <c r="X108" s="22"/>
      <c r="Y108" s="22"/>
      <c r="Z108" s="22"/>
      <c r="AA108" s="22"/>
      <c r="AB108" s="22"/>
      <c r="AC108" s="22"/>
      <c r="AD108" s="22"/>
      <c r="AE108" s="22"/>
    </row>
    <row r="109" spans="1:31" ht="16.5" customHeight="1">
      <c r="A109" s="22"/>
      <c r="B109" s="23"/>
      <c r="C109" s="22"/>
      <c r="D109" s="22"/>
      <c r="E109" s="53" t="str">
        <f>E9</f>
        <v>045972_VRN - VRN_Vedlejší rozpočtové náklady</v>
      </c>
      <c r="F109" s="53"/>
      <c r="G109" s="53"/>
      <c r="H109" s="53"/>
      <c r="I109" s="108"/>
      <c r="J109" s="22"/>
      <c r="K109" s="22"/>
      <c r="L109" s="39"/>
      <c r="S109" s="22"/>
      <c r="T109" s="22"/>
      <c r="U109" s="22"/>
      <c r="V109" s="22"/>
      <c r="W109" s="22"/>
      <c r="X109" s="22"/>
      <c r="Y109" s="22"/>
      <c r="Z109" s="22"/>
      <c r="AA109" s="22"/>
      <c r="AB109" s="22"/>
      <c r="AC109" s="22"/>
      <c r="AD109" s="22"/>
      <c r="AE109" s="22"/>
    </row>
    <row r="110" spans="1:31" ht="6.95" customHeight="1">
      <c r="A110" s="22"/>
      <c r="B110" s="23"/>
      <c r="C110" s="22"/>
      <c r="D110" s="22"/>
      <c r="E110" s="22"/>
      <c r="F110" s="22"/>
      <c r="G110" s="22"/>
      <c r="H110" s="22"/>
      <c r="I110" s="108"/>
      <c r="J110" s="22"/>
      <c r="K110" s="22"/>
      <c r="L110" s="39"/>
      <c r="S110" s="22"/>
      <c r="T110" s="22"/>
      <c r="U110" s="22"/>
      <c r="V110" s="22"/>
      <c r="W110" s="22"/>
      <c r="X110" s="22"/>
      <c r="Y110" s="22"/>
      <c r="Z110" s="22"/>
      <c r="AA110" s="22"/>
      <c r="AB110" s="22"/>
      <c r="AC110" s="22"/>
      <c r="AD110" s="22"/>
      <c r="AE110" s="22"/>
    </row>
    <row r="111" spans="1:31" ht="12" customHeight="1">
      <c r="A111" s="22"/>
      <c r="B111" s="23"/>
      <c r="C111" s="15" t="s">
        <v>19</v>
      </c>
      <c r="D111" s="22"/>
      <c r="E111" s="22"/>
      <c r="F111" s="16" t="str">
        <f>F12</f>
        <v>Krnov</v>
      </c>
      <c r="G111" s="22"/>
      <c r="H111" s="22"/>
      <c r="I111" s="109" t="s">
        <v>21</v>
      </c>
      <c r="J111" s="110" t="str">
        <f>IF(J12="","",J12)</f>
        <v>24. 4. 2020</v>
      </c>
      <c r="K111" s="22"/>
      <c r="L111" s="39"/>
      <c r="S111" s="22"/>
      <c r="T111" s="22"/>
      <c r="U111" s="22"/>
      <c r="V111" s="22"/>
      <c r="W111" s="22"/>
      <c r="X111" s="22"/>
      <c r="Y111" s="22"/>
      <c r="Z111" s="22"/>
      <c r="AA111" s="22"/>
      <c r="AB111" s="22"/>
      <c r="AC111" s="22"/>
      <c r="AD111" s="22"/>
      <c r="AE111" s="22"/>
    </row>
    <row r="112" spans="1:31" ht="6.95" customHeight="1">
      <c r="A112" s="22"/>
      <c r="B112" s="23"/>
      <c r="C112" s="22"/>
      <c r="D112" s="22"/>
      <c r="E112" s="22"/>
      <c r="F112" s="22"/>
      <c r="G112" s="22"/>
      <c r="H112" s="22"/>
      <c r="I112" s="108"/>
      <c r="J112" s="22"/>
      <c r="K112" s="22"/>
      <c r="L112" s="39"/>
      <c r="S112" s="22"/>
      <c r="T112" s="22"/>
      <c r="U112" s="22"/>
      <c r="V112" s="22"/>
      <c r="W112" s="22"/>
      <c r="X112" s="22"/>
      <c r="Y112" s="22"/>
      <c r="Z112" s="22"/>
      <c r="AA112" s="22"/>
      <c r="AB112" s="22"/>
      <c r="AC112" s="22"/>
      <c r="AD112" s="22"/>
      <c r="AE112" s="22"/>
    </row>
    <row r="113" spans="1:31" ht="27.9" customHeight="1">
      <c r="A113" s="22"/>
      <c r="B113" s="23"/>
      <c r="C113" s="15" t="s">
        <v>23</v>
      </c>
      <c r="D113" s="22"/>
      <c r="E113" s="22"/>
      <c r="F113" s="16" t="str">
        <f>E15</f>
        <v>Město Krnov</v>
      </c>
      <c r="G113" s="22"/>
      <c r="H113" s="22"/>
      <c r="I113" s="109" t="s">
        <v>29</v>
      </c>
      <c r="J113" s="139" t="str">
        <f>E21</f>
        <v>Lesprojekt Krnov, s.r.o.</v>
      </c>
      <c r="K113" s="22"/>
      <c r="L113" s="39"/>
      <c r="S113" s="22"/>
      <c r="T113" s="22"/>
      <c r="U113" s="22"/>
      <c r="V113" s="22"/>
      <c r="W113" s="22"/>
      <c r="X113" s="22"/>
      <c r="Y113" s="22"/>
      <c r="Z113" s="22"/>
      <c r="AA113" s="22"/>
      <c r="AB113" s="22"/>
      <c r="AC113" s="22"/>
      <c r="AD113" s="22"/>
      <c r="AE113" s="22"/>
    </row>
    <row r="114" spans="1:31" ht="27.9" customHeight="1">
      <c r="A114" s="22"/>
      <c r="B114" s="23"/>
      <c r="C114" s="15" t="s">
        <v>27</v>
      </c>
      <c r="D114" s="22"/>
      <c r="E114" s="22"/>
      <c r="F114" s="16" t="str">
        <f>IF(E18="","",E18)</f>
        <v>Vyplň údaj</v>
      </c>
      <c r="G114" s="22"/>
      <c r="H114" s="22"/>
      <c r="I114" s="109" t="s">
        <v>32</v>
      </c>
      <c r="J114" s="139" t="str">
        <f>E24</f>
        <v>Ing. Vlasta Horáková</v>
      </c>
      <c r="K114" s="22"/>
      <c r="L114" s="39"/>
      <c r="S114" s="22"/>
      <c r="T114" s="22"/>
      <c r="U114" s="22"/>
      <c r="V114" s="22"/>
      <c r="W114" s="22"/>
      <c r="X114" s="22"/>
      <c r="Y114" s="22"/>
      <c r="Z114" s="22"/>
      <c r="AA114" s="22"/>
      <c r="AB114" s="22"/>
      <c r="AC114" s="22"/>
      <c r="AD114" s="22"/>
      <c r="AE114" s="22"/>
    </row>
    <row r="115" spans="1:31" ht="10.3" customHeight="1">
      <c r="A115" s="22"/>
      <c r="B115" s="23"/>
      <c r="C115" s="22"/>
      <c r="D115" s="22"/>
      <c r="E115" s="22"/>
      <c r="F115" s="22"/>
      <c r="G115" s="22"/>
      <c r="H115" s="22"/>
      <c r="I115" s="108"/>
      <c r="J115" s="22"/>
      <c r="K115" s="22"/>
      <c r="L115" s="39"/>
      <c r="S115" s="22"/>
      <c r="T115" s="22"/>
      <c r="U115" s="22"/>
      <c r="V115" s="22"/>
      <c r="W115" s="22"/>
      <c r="X115" s="22"/>
      <c r="Y115" s="22"/>
      <c r="Z115" s="22"/>
      <c r="AA115" s="22"/>
      <c r="AB115" s="22"/>
      <c r="AC115" s="22"/>
      <c r="AD115" s="22"/>
      <c r="AE115" s="22"/>
    </row>
    <row r="116" spans="1:31" s="163" customFormat="1" ht="29.3" customHeight="1">
      <c r="A116" s="156"/>
      <c r="B116" s="157"/>
      <c r="C116" s="158" t="s">
        <v>112</v>
      </c>
      <c r="D116" s="159" t="s">
        <v>60</v>
      </c>
      <c r="E116" s="159" t="s">
        <v>56</v>
      </c>
      <c r="F116" s="159" t="s">
        <v>57</v>
      </c>
      <c r="G116" s="159" t="s">
        <v>113</v>
      </c>
      <c r="H116" s="159" t="s">
        <v>114</v>
      </c>
      <c r="I116" s="160" t="s">
        <v>115</v>
      </c>
      <c r="J116" s="159" t="s">
        <v>106</v>
      </c>
      <c r="K116" s="161" t="s">
        <v>116</v>
      </c>
      <c r="L116" s="162"/>
      <c r="M116" s="68"/>
      <c r="N116" s="69" t="s">
        <v>39</v>
      </c>
      <c r="O116" s="69" t="s">
        <v>117</v>
      </c>
      <c r="P116" s="69" t="s">
        <v>118</v>
      </c>
      <c r="Q116" s="69" t="s">
        <v>119</v>
      </c>
      <c r="R116" s="69" t="s">
        <v>120</v>
      </c>
      <c r="S116" s="69" t="s">
        <v>121</v>
      </c>
      <c r="T116" s="70" t="s">
        <v>122</v>
      </c>
      <c r="U116" s="156"/>
      <c r="V116" s="156"/>
      <c r="W116" s="156"/>
      <c r="X116" s="156"/>
      <c r="Y116" s="156"/>
      <c r="Z116" s="156"/>
      <c r="AA116" s="156"/>
      <c r="AB116" s="156"/>
      <c r="AC116" s="156"/>
      <c r="AD116" s="156"/>
      <c r="AE116" s="156"/>
    </row>
    <row r="117" spans="1:63" s="27" customFormat="1" ht="22.8" customHeight="1">
      <c r="A117" s="22"/>
      <c r="B117" s="23"/>
      <c r="C117" s="76" t="s">
        <v>123</v>
      </c>
      <c r="D117" s="22"/>
      <c r="E117" s="22"/>
      <c r="F117" s="22"/>
      <c r="G117" s="22"/>
      <c r="H117" s="22"/>
      <c r="I117" s="108"/>
      <c r="J117" s="164">
        <f>BK117</f>
        <v>0</v>
      </c>
      <c r="K117" s="22"/>
      <c r="L117" s="23"/>
      <c r="M117" s="71"/>
      <c r="N117" s="58"/>
      <c r="O117" s="72"/>
      <c r="P117" s="165">
        <f>P118</f>
        <v>0</v>
      </c>
      <c r="Q117" s="72"/>
      <c r="R117" s="165">
        <f>R118</f>
        <v>0</v>
      </c>
      <c r="S117" s="72"/>
      <c r="T117" s="166">
        <f>T118</f>
        <v>0</v>
      </c>
      <c r="U117" s="22"/>
      <c r="V117" s="22"/>
      <c r="W117" s="22"/>
      <c r="X117" s="22"/>
      <c r="Y117" s="22"/>
      <c r="Z117" s="22"/>
      <c r="AA117" s="22"/>
      <c r="AB117" s="22"/>
      <c r="AC117" s="22"/>
      <c r="AD117" s="22"/>
      <c r="AE117" s="22"/>
      <c r="AT117" s="3" t="s">
        <v>74</v>
      </c>
      <c r="AU117" s="3" t="s">
        <v>108</v>
      </c>
      <c r="BK117" s="167">
        <f>BK118</f>
        <v>0</v>
      </c>
    </row>
    <row r="118" spans="2:63" s="168" customFormat="1" ht="25.9" customHeight="1">
      <c r="B118" s="169"/>
      <c r="D118" s="170" t="s">
        <v>74</v>
      </c>
      <c r="E118" s="171" t="s">
        <v>608</v>
      </c>
      <c r="F118" s="171" t="s">
        <v>609</v>
      </c>
      <c r="I118" s="172"/>
      <c r="J118" s="173">
        <f>BK118</f>
        <v>0</v>
      </c>
      <c r="L118" s="169"/>
      <c r="M118" s="174"/>
      <c r="N118" s="175"/>
      <c r="O118" s="175"/>
      <c r="P118" s="176">
        <f>SUM(P119:P128)</f>
        <v>0</v>
      </c>
      <c r="Q118" s="175"/>
      <c r="R118" s="176">
        <f>SUM(R119:R128)</f>
        <v>0</v>
      </c>
      <c r="S118" s="175"/>
      <c r="T118" s="177">
        <f>SUM(T119:T128)</f>
        <v>0</v>
      </c>
      <c r="AR118" s="170" t="s">
        <v>157</v>
      </c>
      <c r="AT118" s="178" t="s">
        <v>74</v>
      </c>
      <c r="AU118" s="178" t="s">
        <v>75</v>
      </c>
      <c r="AY118" s="170" t="s">
        <v>126</v>
      </c>
      <c r="BK118" s="179">
        <f>SUM(BK119:BK128)</f>
        <v>0</v>
      </c>
    </row>
    <row r="119" spans="1:65" s="27" customFormat="1" ht="16.5" customHeight="1">
      <c r="A119" s="22"/>
      <c r="B119" s="182"/>
      <c r="C119" s="183" t="s">
        <v>83</v>
      </c>
      <c r="D119" s="183" t="s">
        <v>128</v>
      </c>
      <c r="E119" s="184" t="s">
        <v>610</v>
      </c>
      <c r="F119" s="185" t="s">
        <v>611</v>
      </c>
      <c r="G119" s="186" t="s">
        <v>198</v>
      </c>
      <c r="H119" s="187">
        <v>1</v>
      </c>
      <c r="I119" s="188"/>
      <c r="J119" s="189">
        <f>ROUND(I119*H119,2)</f>
        <v>0</v>
      </c>
      <c r="K119" s="185"/>
      <c r="L119" s="23"/>
      <c r="M119" s="190"/>
      <c r="N119" s="191" t="s">
        <v>40</v>
      </c>
      <c r="O119" s="60"/>
      <c r="P119" s="192">
        <f>O119*H119</f>
        <v>0</v>
      </c>
      <c r="Q119" s="192">
        <v>0</v>
      </c>
      <c r="R119" s="192">
        <f>Q119*H119</f>
        <v>0</v>
      </c>
      <c r="S119" s="192">
        <v>0</v>
      </c>
      <c r="T119" s="193">
        <f>S119*H119</f>
        <v>0</v>
      </c>
      <c r="U119" s="22"/>
      <c r="V119" s="22"/>
      <c r="W119" s="22"/>
      <c r="X119" s="22"/>
      <c r="Y119" s="22"/>
      <c r="Z119" s="22"/>
      <c r="AA119" s="22"/>
      <c r="AB119" s="22"/>
      <c r="AC119" s="22"/>
      <c r="AD119" s="22"/>
      <c r="AE119" s="22"/>
      <c r="AR119" s="194" t="s">
        <v>612</v>
      </c>
      <c r="AT119" s="194" t="s">
        <v>128</v>
      </c>
      <c r="AU119" s="194" t="s">
        <v>83</v>
      </c>
      <c r="AY119" s="3" t="s">
        <v>126</v>
      </c>
      <c r="BE119" s="195">
        <f>IF(N119="základní",J119,0)</f>
        <v>0</v>
      </c>
      <c r="BF119" s="195">
        <f>IF(N119="snížená",J119,0)</f>
        <v>0</v>
      </c>
      <c r="BG119" s="195">
        <f>IF(N119="zákl. přenesená",J119,0)</f>
        <v>0</v>
      </c>
      <c r="BH119" s="195">
        <f>IF(N119="sníž. přenesená",J119,0)</f>
        <v>0</v>
      </c>
      <c r="BI119" s="195">
        <f>IF(N119="nulová",J119,0)</f>
        <v>0</v>
      </c>
      <c r="BJ119" s="3" t="s">
        <v>83</v>
      </c>
      <c r="BK119" s="195">
        <f>ROUND(I119*H119,2)</f>
        <v>0</v>
      </c>
      <c r="BL119" s="3" t="s">
        <v>612</v>
      </c>
      <c r="BM119" s="194" t="s">
        <v>613</v>
      </c>
    </row>
    <row r="120" spans="1:65" s="27" customFormat="1" ht="16.5" customHeight="1">
      <c r="A120" s="22"/>
      <c r="B120" s="182"/>
      <c r="C120" s="183" t="s">
        <v>85</v>
      </c>
      <c r="D120" s="183" t="s">
        <v>128</v>
      </c>
      <c r="E120" s="184" t="s">
        <v>614</v>
      </c>
      <c r="F120" s="185" t="s">
        <v>615</v>
      </c>
      <c r="G120" s="186" t="s">
        <v>198</v>
      </c>
      <c r="H120" s="187">
        <v>1</v>
      </c>
      <c r="I120" s="188"/>
      <c r="J120" s="189">
        <f>ROUND(I120*H120,2)</f>
        <v>0</v>
      </c>
      <c r="K120" s="185"/>
      <c r="L120" s="23"/>
      <c r="M120" s="190"/>
      <c r="N120" s="191" t="s">
        <v>40</v>
      </c>
      <c r="O120" s="60"/>
      <c r="P120" s="192">
        <f>O120*H120</f>
        <v>0</v>
      </c>
      <c r="Q120" s="192">
        <v>0</v>
      </c>
      <c r="R120" s="192">
        <f>Q120*H120</f>
        <v>0</v>
      </c>
      <c r="S120" s="192">
        <v>0</v>
      </c>
      <c r="T120" s="193">
        <f>S120*H120</f>
        <v>0</v>
      </c>
      <c r="U120" s="22"/>
      <c r="V120" s="22"/>
      <c r="W120" s="22"/>
      <c r="X120" s="22"/>
      <c r="Y120" s="22"/>
      <c r="Z120" s="22"/>
      <c r="AA120" s="22"/>
      <c r="AB120" s="22"/>
      <c r="AC120" s="22"/>
      <c r="AD120" s="22"/>
      <c r="AE120" s="22"/>
      <c r="AR120" s="194" t="s">
        <v>612</v>
      </c>
      <c r="AT120" s="194" t="s">
        <v>128</v>
      </c>
      <c r="AU120" s="194" t="s">
        <v>83</v>
      </c>
      <c r="AY120" s="3" t="s">
        <v>126</v>
      </c>
      <c r="BE120" s="195">
        <f>IF(N120="základní",J120,0)</f>
        <v>0</v>
      </c>
      <c r="BF120" s="195">
        <f>IF(N120="snížená",J120,0)</f>
        <v>0</v>
      </c>
      <c r="BG120" s="195">
        <f>IF(N120="zákl. přenesená",J120,0)</f>
        <v>0</v>
      </c>
      <c r="BH120" s="195">
        <f>IF(N120="sníž. přenesená",J120,0)</f>
        <v>0</v>
      </c>
      <c r="BI120" s="195">
        <f>IF(N120="nulová",J120,0)</f>
        <v>0</v>
      </c>
      <c r="BJ120" s="3" t="s">
        <v>83</v>
      </c>
      <c r="BK120" s="195">
        <f>ROUND(I120*H120,2)</f>
        <v>0</v>
      </c>
      <c r="BL120" s="3" t="s">
        <v>612</v>
      </c>
      <c r="BM120" s="194" t="s">
        <v>616</v>
      </c>
    </row>
    <row r="121" spans="1:65" s="27" customFormat="1" ht="16.5" customHeight="1">
      <c r="A121" s="22"/>
      <c r="B121" s="182"/>
      <c r="C121" s="183" t="s">
        <v>147</v>
      </c>
      <c r="D121" s="183" t="s">
        <v>128</v>
      </c>
      <c r="E121" s="184" t="s">
        <v>617</v>
      </c>
      <c r="F121" s="185" t="s">
        <v>618</v>
      </c>
      <c r="G121" s="186" t="s">
        <v>198</v>
      </c>
      <c r="H121" s="187">
        <v>1</v>
      </c>
      <c r="I121" s="188"/>
      <c r="J121" s="189">
        <f>ROUND(I121*H121,2)</f>
        <v>0</v>
      </c>
      <c r="K121" s="185"/>
      <c r="L121" s="23"/>
      <c r="M121" s="190"/>
      <c r="N121" s="191" t="s">
        <v>40</v>
      </c>
      <c r="O121" s="60"/>
      <c r="P121" s="192">
        <f>O121*H121</f>
        <v>0</v>
      </c>
      <c r="Q121" s="192">
        <v>0</v>
      </c>
      <c r="R121" s="192">
        <f>Q121*H121</f>
        <v>0</v>
      </c>
      <c r="S121" s="192">
        <v>0</v>
      </c>
      <c r="T121" s="193">
        <f>S121*H121</f>
        <v>0</v>
      </c>
      <c r="U121" s="22"/>
      <c r="V121" s="22"/>
      <c r="W121" s="22"/>
      <c r="X121" s="22"/>
      <c r="Y121" s="22"/>
      <c r="Z121" s="22"/>
      <c r="AA121" s="22"/>
      <c r="AB121" s="22"/>
      <c r="AC121" s="22"/>
      <c r="AD121" s="22"/>
      <c r="AE121" s="22"/>
      <c r="AR121" s="194" t="s">
        <v>612</v>
      </c>
      <c r="AT121" s="194" t="s">
        <v>128</v>
      </c>
      <c r="AU121" s="194" t="s">
        <v>83</v>
      </c>
      <c r="AY121" s="3" t="s">
        <v>126</v>
      </c>
      <c r="BE121" s="195">
        <f>IF(N121="základní",J121,0)</f>
        <v>0</v>
      </c>
      <c r="BF121" s="195">
        <f>IF(N121="snížená",J121,0)</f>
        <v>0</v>
      </c>
      <c r="BG121" s="195">
        <f>IF(N121="zákl. přenesená",J121,0)</f>
        <v>0</v>
      </c>
      <c r="BH121" s="195">
        <f>IF(N121="sníž. přenesená",J121,0)</f>
        <v>0</v>
      </c>
      <c r="BI121" s="195">
        <f>IF(N121="nulová",J121,0)</f>
        <v>0</v>
      </c>
      <c r="BJ121" s="3" t="s">
        <v>83</v>
      </c>
      <c r="BK121" s="195">
        <f>ROUND(I121*H121,2)</f>
        <v>0</v>
      </c>
      <c r="BL121" s="3" t="s">
        <v>612</v>
      </c>
      <c r="BM121" s="194" t="s">
        <v>619</v>
      </c>
    </row>
    <row r="122" spans="1:65" s="27" customFormat="1" ht="16.5" customHeight="1">
      <c r="A122" s="22"/>
      <c r="B122" s="182"/>
      <c r="C122" s="183" t="s">
        <v>133</v>
      </c>
      <c r="D122" s="183" t="s">
        <v>128</v>
      </c>
      <c r="E122" s="184" t="s">
        <v>620</v>
      </c>
      <c r="F122" s="185" t="s">
        <v>621</v>
      </c>
      <c r="G122" s="186" t="s">
        <v>198</v>
      </c>
      <c r="H122" s="187">
        <v>1</v>
      </c>
      <c r="I122" s="188"/>
      <c r="J122" s="189">
        <f>ROUND(I122*H122,2)</f>
        <v>0</v>
      </c>
      <c r="K122" s="185"/>
      <c r="L122" s="23"/>
      <c r="M122" s="190"/>
      <c r="N122" s="191" t="s">
        <v>40</v>
      </c>
      <c r="O122" s="60"/>
      <c r="P122" s="192">
        <f>O122*H122</f>
        <v>0</v>
      </c>
      <c r="Q122" s="192">
        <v>0</v>
      </c>
      <c r="R122" s="192">
        <f>Q122*H122</f>
        <v>0</v>
      </c>
      <c r="S122" s="192">
        <v>0</v>
      </c>
      <c r="T122" s="193">
        <f>S122*H122</f>
        <v>0</v>
      </c>
      <c r="U122" s="22"/>
      <c r="V122" s="22"/>
      <c r="W122" s="22"/>
      <c r="X122" s="22"/>
      <c r="Y122" s="22"/>
      <c r="Z122" s="22"/>
      <c r="AA122" s="22"/>
      <c r="AB122" s="22"/>
      <c r="AC122" s="22"/>
      <c r="AD122" s="22"/>
      <c r="AE122" s="22"/>
      <c r="AR122" s="194" t="s">
        <v>612</v>
      </c>
      <c r="AT122" s="194" t="s">
        <v>128</v>
      </c>
      <c r="AU122" s="194" t="s">
        <v>83</v>
      </c>
      <c r="AY122" s="3" t="s">
        <v>126</v>
      </c>
      <c r="BE122" s="195">
        <f>IF(N122="základní",J122,0)</f>
        <v>0</v>
      </c>
      <c r="BF122" s="195">
        <f>IF(N122="snížená",J122,0)</f>
        <v>0</v>
      </c>
      <c r="BG122" s="195">
        <f>IF(N122="zákl. přenesená",J122,0)</f>
        <v>0</v>
      </c>
      <c r="BH122" s="195">
        <f>IF(N122="sníž. přenesená",J122,0)</f>
        <v>0</v>
      </c>
      <c r="BI122" s="195">
        <f>IF(N122="nulová",J122,0)</f>
        <v>0</v>
      </c>
      <c r="BJ122" s="3" t="s">
        <v>83</v>
      </c>
      <c r="BK122" s="195">
        <f>ROUND(I122*H122,2)</f>
        <v>0</v>
      </c>
      <c r="BL122" s="3" t="s">
        <v>612</v>
      </c>
      <c r="BM122" s="194" t="s">
        <v>622</v>
      </c>
    </row>
    <row r="123" spans="1:65" s="27" customFormat="1" ht="16.5" customHeight="1">
      <c r="A123" s="22"/>
      <c r="B123" s="182"/>
      <c r="C123" s="183" t="s">
        <v>157</v>
      </c>
      <c r="D123" s="183" t="s">
        <v>128</v>
      </c>
      <c r="E123" s="184" t="s">
        <v>623</v>
      </c>
      <c r="F123" s="185" t="s">
        <v>624</v>
      </c>
      <c r="G123" s="186" t="s">
        <v>198</v>
      </c>
      <c r="H123" s="187">
        <v>1</v>
      </c>
      <c r="I123" s="188"/>
      <c r="J123" s="189">
        <f>ROUND(I123*H123,2)</f>
        <v>0</v>
      </c>
      <c r="K123" s="185"/>
      <c r="L123" s="23"/>
      <c r="M123" s="190"/>
      <c r="N123" s="191" t="s">
        <v>40</v>
      </c>
      <c r="O123" s="60"/>
      <c r="P123" s="192">
        <f>O123*H123</f>
        <v>0</v>
      </c>
      <c r="Q123" s="192">
        <v>0</v>
      </c>
      <c r="R123" s="192">
        <f>Q123*H123</f>
        <v>0</v>
      </c>
      <c r="S123" s="192">
        <v>0</v>
      </c>
      <c r="T123" s="193">
        <f>S123*H123</f>
        <v>0</v>
      </c>
      <c r="U123" s="22"/>
      <c r="V123" s="22"/>
      <c r="W123" s="22"/>
      <c r="X123" s="22"/>
      <c r="Y123" s="22"/>
      <c r="Z123" s="22"/>
      <c r="AA123" s="22"/>
      <c r="AB123" s="22"/>
      <c r="AC123" s="22"/>
      <c r="AD123" s="22"/>
      <c r="AE123" s="22"/>
      <c r="AR123" s="194" t="s">
        <v>612</v>
      </c>
      <c r="AT123" s="194" t="s">
        <v>128</v>
      </c>
      <c r="AU123" s="194" t="s">
        <v>83</v>
      </c>
      <c r="AY123" s="3" t="s">
        <v>126</v>
      </c>
      <c r="BE123" s="195">
        <f>IF(N123="základní",J123,0)</f>
        <v>0</v>
      </c>
      <c r="BF123" s="195">
        <f>IF(N123="snížená",J123,0)</f>
        <v>0</v>
      </c>
      <c r="BG123" s="195">
        <f>IF(N123="zákl. přenesená",J123,0)</f>
        <v>0</v>
      </c>
      <c r="BH123" s="195">
        <f>IF(N123="sníž. přenesená",J123,0)</f>
        <v>0</v>
      </c>
      <c r="BI123" s="195">
        <f>IF(N123="nulová",J123,0)</f>
        <v>0</v>
      </c>
      <c r="BJ123" s="3" t="s">
        <v>83</v>
      </c>
      <c r="BK123" s="195">
        <f>ROUND(I123*H123,2)</f>
        <v>0</v>
      </c>
      <c r="BL123" s="3" t="s">
        <v>612</v>
      </c>
      <c r="BM123" s="194" t="s">
        <v>625</v>
      </c>
    </row>
    <row r="124" spans="1:65" s="27" customFormat="1" ht="16.5" customHeight="1">
      <c r="A124" s="22"/>
      <c r="B124" s="182"/>
      <c r="C124" s="183" t="s">
        <v>161</v>
      </c>
      <c r="D124" s="183" t="s">
        <v>128</v>
      </c>
      <c r="E124" s="184" t="s">
        <v>626</v>
      </c>
      <c r="F124" s="185" t="s">
        <v>627</v>
      </c>
      <c r="G124" s="186" t="s">
        <v>198</v>
      </c>
      <c r="H124" s="187">
        <v>1</v>
      </c>
      <c r="I124" s="188"/>
      <c r="J124" s="189">
        <f>ROUND(I124*H124,2)</f>
        <v>0</v>
      </c>
      <c r="K124" s="185"/>
      <c r="L124" s="23"/>
      <c r="M124" s="190"/>
      <c r="N124" s="191" t="s">
        <v>40</v>
      </c>
      <c r="O124" s="60"/>
      <c r="P124" s="192">
        <f>O124*H124</f>
        <v>0</v>
      </c>
      <c r="Q124" s="192">
        <v>0</v>
      </c>
      <c r="R124" s="192">
        <f>Q124*H124</f>
        <v>0</v>
      </c>
      <c r="S124" s="192">
        <v>0</v>
      </c>
      <c r="T124" s="193">
        <f>S124*H124</f>
        <v>0</v>
      </c>
      <c r="U124" s="22"/>
      <c r="V124" s="22"/>
      <c r="W124" s="22"/>
      <c r="X124" s="22"/>
      <c r="Y124" s="22"/>
      <c r="Z124" s="22"/>
      <c r="AA124" s="22"/>
      <c r="AB124" s="22"/>
      <c r="AC124" s="22"/>
      <c r="AD124" s="22"/>
      <c r="AE124" s="22"/>
      <c r="AR124" s="194" t="s">
        <v>612</v>
      </c>
      <c r="AT124" s="194" t="s">
        <v>128</v>
      </c>
      <c r="AU124" s="194" t="s">
        <v>83</v>
      </c>
      <c r="AY124" s="3" t="s">
        <v>126</v>
      </c>
      <c r="BE124" s="195">
        <f>IF(N124="základní",J124,0)</f>
        <v>0</v>
      </c>
      <c r="BF124" s="195">
        <f>IF(N124="snížená",J124,0)</f>
        <v>0</v>
      </c>
      <c r="BG124" s="195">
        <f>IF(N124="zákl. přenesená",J124,0)</f>
        <v>0</v>
      </c>
      <c r="BH124" s="195">
        <f>IF(N124="sníž. přenesená",J124,0)</f>
        <v>0</v>
      </c>
      <c r="BI124" s="195">
        <f>IF(N124="nulová",J124,0)</f>
        <v>0</v>
      </c>
      <c r="BJ124" s="3" t="s">
        <v>83</v>
      </c>
      <c r="BK124" s="195">
        <f>ROUND(I124*H124,2)</f>
        <v>0</v>
      </c>
      <c r="BL124" s="3" t="s">
        <v>612</v>
      </c>
      <c r="BM124" s="194" t="s">
        <v>628</v>
      </c>
    </row>
    <row r="125" spans="1:65" s="27" customFormat="1" ht="16.5" customHeight="1">
      <c r="A125" s="22"/>
      <c r="B125" s="182"/>
      <c r="C125" s="183" t="s">
        <v>166</v>
      </c>
      <c r="D125" s="183" t="s">
        <v>128</v>
      </c>
      <c r="E125" s="184" t="s">
        <v>629</v>
      </c>
      <c r="F125" s="185" t="s">
        <v>630</v>
      </c>
      <c r="G125" s="186" t="s">
        <v>198</v>
      </c>
      <c r="H125" s="187">
        <v>1</v>
      </c>
      <c r="I125" s="188"/>
      <c r="J125" s="189">
        <f>ROUND(I125*H125,2)</f>
        <v>0</v>
      </c>
      <c r="K125" s="185"/>
      <c r="L125" s="23"/>
      <c r="M125" s="190"/>
      <c r="N125" s="191" t="s">
        <v>40</v>
      </c>
      <c r="O125" s="60"/>
      <c r="P125" s="192">
        <f>O125*H125</f>
        <v>0</v>
      </c>
      <c r="Q125" s="192">
        <v>0</v>
      </c>
      <c r="R125" s="192">
        <f>Q125*H125</f>
        <v>0</v>
      </c>
      <c r="S125" s="192">
        <v>0</v>
      </c>
      <c r="T125" s="193">
        <f>S125*H125</f>
        <v>0</v>
      </c>
      <c r="U125" s="22"/>
      <c r="V125" s="22"/>
      <c r="W125" s="22"/>
      <c r="X125" s="22"/>
      <c r="Y125" s="22"/>
      <c r="Z125" s="22"/>
      <c r="AA125" s="22"/>
      <c r="AB125" s="22"/>
      <c r="AC125" s="22"/>
      <c r="AD125" s="22"/>
      <c r="AE125" s="22"/>
      <c r="AR125" s="194" t="s">
        <v>612</v>
      </c>
      <c r="AT125" s="194" t="s">
        <v>128</v>
      </c>
      <c r="AU125" s="194" t="s">
        <v>83</v>
      </c>
      <c r="AY125" s="3" t="s">
        <v>126</v>
      </c>
      <c r="BE125" s="195">
        <f>IF(N125="základní",J125,0)</f>
        <v>0</v>
      </c>
      <c r="BF125" s="195">
        <f>IF(N125="snížená",J125,0)</f>
        <v>0</v>
      </c>
      <c r="BG125" s="195">
        <f>IF(N125="zákl. přenesená",J125,0)</f>
        <v>0</v>
      </c>
      <c r="BH125" s="195">
        <f>IF(N125="sníž. přenesená",J125,0)</f>
        <v>0</v>
      </c>
      <c r="BI125" s="195">
        <f>IF(N125="nulová",J125,0)</f>
        <v>0</v>
      </c>
      <c r="BJ125" s="3" t="s">
        <v>83</v>
      </c>
      <c r="BK125" s="195">
        <f>ROUND(I125*H125,2)</f>
        <v>0</v>
      </c>
      <c r="BL125" s="3" t="s">
        <v>612</v>
      </c>
      <c r="BM125" s="194" t="s">
        <v>631</v>
      </c>
    </row>
    <row r="126" spans="1:65" s="27" customFormat="1" ht="24" customHeight="1">
      <c r="A126" s="22"/>
      <c r="B126" s="182"/>
      <c r="C126" s="183" t="s">
        <v>170</v>
      </c>
      <c r="D126" s="183" t="s">
        <v>128</v>
      </c>
      <c r="E126" s="184" t="s">
        <v>632</v>
      </c>
      <c r="F126" s="185" t="s">
        <v>633</v>
      </c>
      <c r="G126" s="186" t="s">
        <v>198</v>
      </c>
      <c r="H126" s="187">
        <v>1</v>
      </c>
      <c r="I126" s="188"/>
      <c r="J126" s="189">
        <f>ROUND(I126*H126,2)</f>
        <v>0</v>
      </c>
      <c r="K126" s="185"/>
      <c r="L126" s="23"/>
      <c r="M126" s="190"/>
      <c r="N126" s="191" t="s">
        <v>40</v>
      </c>
      <c r="O126" s="60"/>
      <c r="P126" s="192">
        <f>O126*H126</f>
        <v>0</v>
      </c>
      <c r="Q126" s="192">
        <v>0</v>
      </c>
      <c r="R126" s="192">
        <f>Q126*H126</f>
        <v>0</v>
      </c>
      <c r="S126" s="192">
        <v>0</v>
      </c>
      <c r="T126" s="193">
        <f>S126*H126</f>
        <v>0</v>
      </c>
      <c r="U126" s="22"/>
      <c r="V126" s="22"/>
      <c r="W126" s="22"/>
      <c r="X126" s="22"/>
      <c r="Y126" s="22"/>
      <c r="Z126" s="22"/>
      <c r="AA126" s="22"/>
      <c r="AB126" s="22"/>
      <c r="AC126" s="22"/>
      <c r="AD126" s="22"/>
      <c r="AE126" s="22"/>
      <c r="AR126" s="194" t="s">
        <v>612</v>
      </c>
      <c r="AT126" s="194" t="s">
        <v>128</v>
      </c>
      <c r="AU126" s="194" t="s">
        <v>83</v>
      </c>
      <c r="AY126" s="3" t="s">
        <v>126</v>
      </c>
      <c r="BE126" s="195">
        <f>IF(N126="základní",J126,0)</f>
        <v>0</v>
      </c>
      <c r="BF126" s="195">
        <f>IF(N126="snížená",J126,0)</f>
        <v>0</v>
      </c>
      <c r="BG126" s="195">
        <f>IF(N126="zákl. přenesená",J126,0)</f>
        <v>0</v>
      </c>
      <c r="BH126" s="195">
        <f>IF(N126="sníž. přenesená",J126,0)</f>
        <v>0</v>
      </c>
      <c r="BI126" s="195">
        <f>IF(N126="nulová",J126,0)</f>
        <v>0</v>
      </c>
      <c r="BJ126" s="3" t="s">
        <v>83</v>
      </c>
      <c r="BK126" s="195">
        <f>ROUND(I126*H126,2)</f>
        <v>0</v>
      </c>
      <c r="BL126" s="3" t="s">
        <v>612</v>
      </c>
      <c r="BM126" s="194" t="s">
        <v>634</v>
      </c>
    </row>
    <row r="127" spans="1:65" s="27" customFormat="1" ht="16.5" customHeight="1">
      <c r="A127" s="22"/>
      <c r="B127" s="182"/>
      <c r="C127" s="183" t="s">
        <v>175</v>
      </c>
      <c r="D127" s="183" t="s">
        <v>128</v>
      </c>
      <c r="E127" s="184" t="s">
        <v>635</v>
      </c>
      <c r="F127" s="185" t="s">
        <v>636</v>
      </c>
      <c r="G127" s="186" t="s">
        <v>198</v>
      </c>
      <c r="H127" s="187">
        <v>1</v>
      </c>
      <c r="I127" s="188"/>
      <c r="J127" s="189">
        <f>ROUND(I127*H127,2)</f>
        <v>0</v>
      </c>
      <c r="K127" s="185"/>
      <c r="L127" s="23"/>
      <c r="M127" s="190"/>
      <c r="N127" s="191" t="s">
        <v>40</v>
      </c>
      <c r="O127" s="60"/>
      <c r="P127" s="192">
        <f>O127*H127</f>
        <v>0</v>
      </c>
      <c r="Q127" s="192">
        <v>0</v>
      </c>
      <c r="R127" s="192">
        <f>Q127*H127</f>
        <v>0</v>
      </c>
      <c r="S127" s="192">
        <v>0</v>
      </c>
      <c r="T127" s="193">
        <f>S127*H127</f>
        <v>0</v>
      </c>
      <c r="U127" s="22"/>
      <c r="V127" s="22"/>
      <c r="W127" s="22"/>
      <c r="X127" s="22"/>
      <c r="Y127" s="22"/>
      <c r="Z127" s="22"/>
      <c r="AA127" s="22"/>
      <c r="AB127" s="22"/>
      <c r="AC127" s="22"/>
      <c r="AD127" s="22"/>
      <c r="AE127" s="22"/>
      <c r="AR127" s="194" t="s">
        <v>612</v>
      </c>
      <c r="AT127" s="194" t="s">
        <v>128</v>
      </c>
      <c r="AU127" s="194" t="s">
        <v>83</v>
      </c>
      <c r="AY127" s="3" t="s">
        <v>126</v>
      </c>
      <c r="BE127" s="195">
        <f>IF(N127="základní",J127,0)</f>
        <v>0</v>
      </c>
      <c r="BF127" s="195">
        <f>IF(N127="snížená",J127,0)</f>
        <v>0</v>
      </c>
      <c r="BG127" s="195">
        <f>IF(N127="zákl. přenesená",J127,0)</f>
        <v>0</v>
      </c>
      <c r="BH127" s="195">
        <f>IF(N127="sníž. přenesená",J127,0)</f>
        <v>0</v>
      </c>
      <c r="BI127" s="195">
        <f>IF(N127="nulová",J127,0)</f>
        <v>0</v>
      </c>
      <c r="BJ127" s="3" t="s">
        <v>83</v>
      </c>
      <c r="BK127" s="195">
        <f>ROUND(I127*H127,2)</f>
        <v>0</v>
      </c>
      <c r="BL127" s="3" t="s">
        <v>612</v>
      </c>
      <c r="BM127" s="194" t="s">
        <v>637</v>
      </c>
    </row>
    <row r="128" spans="1:47" ht="75.4" customHeight="1">
      <c r="A128" s="22"/>
      <c r="B128" s="23"/>
      <c r="C128" s="22"/>
      <c r="D128" s="198" t="s">
        <v>193</v>
      </c>
      <c r="E128" s="22"/>
      <c r="F128" s="215" t="s">
        <v>638</v>
      </c>
      <c r="G128" s="22"/>
      <c r="H128" s="22"/>
      <c r="I128" s="108"/>
      <c r="J128" s="22"/>
      <c r="K128" s="22"/>
      <c r="L128" s="23"/>
      <c r="M128" s="245"/>
      <c r="N128" s="246"/>
      <c r="O128" s="242"/>
      <c r="P128" s="242"/>
      <c r="Q128" s="242"/>
      <c r="R128" s="242"/>
      <c r="S128" s="242"/>
      <c r="T128" s="247"/>
      <c r="U128" s="22"/>
      <c r="V128" s="22"/>
      <c r="W128" s="22"/>
      <c r="X128" s="22"/>
      <c r="Y128" s="22"/>
      <c r="Z128" s="22"/>
      <c r="AA128" s="22"/>
      <c r="AB128" s="22"/>
      <c r="AC128" s="22"/>
      <c r="AD128" s="22"/>
      <c r="AE128" s="22"/>
      <c r="AT128" s="3" t="s">
        <v>193</v>
      </c>
      <c r="AU128" s="3" t="s">
        <v>83</v>
      </c>
    </row>
    <row r="129" spans="1:31" ht="6.95" customHeight="1">
      <c r="A129" s="22"/>
      <c r="B129" s="44"/>
      <c r="C129" s="45"/>
      <c r="D129" s="45"/>
      <c r="E129" s="45"/>
      <c r="F129" s="45"/>
      <c r="G129" s="45"/>
      <c r="H129" s="45"/>
      <c r="I129" s="137"/>
      <c r="J129" s="45"/>
      <c r="K129" s="45"/>
      <c r="L129" s="23"/>
      <c r="M129" s="22"/>
      <c r="O129" s="22"/>
      <c r="P129" s="22"/>
      <c r="Q129" s="22"/>
      <c r="R129" s="22"/>
      <c r="S129" s="22"/>
      <c r="T129" s="22"/>
      <c r="U129" s="22"/>
      <c r="V129" s="22"/>
      <c r="W129" s="22"/>
      <c r="X129" s="22"/>
      <c r="Y129" s="22"/>
      <c r="Z129" s="22"/>
      <c r="AA129" s="22"/>
      <c r="AB129" s="22"/>
      <c r="AC129" s="22"/>
      <c r="AD129" s="22"/>
      <c r="AE129" s="22"/>
    </row>
  </sheetData>
  <autoFilter ref="C116:K128"/>
  <mergeCells count="9">
    <mergeCell ref="L2:V2"/>
    <mergeCell ref="E7:H7"/>
    <mergeCell ref="E9:H9"/>
    <mergeCell ref="E18:H18"/>
    <mergeCell ref="E27:H27"/>
    <mergeCell ref="E85:H85"/>
    <mergeCell ref="E87:H87"/>
    <mergeCell ref="E107:H107"/>
    <mergeCell ref="E109:H109"/>
  </mergeCells>
  <printOptions/>
  <pageMargins left="0.39375" right="0.39375" top="0.39375" bottom="0.39375" header="0.511805555555555" footer="0"/>
  <pageSetup fitToHeight="100" fitToWidth="1" horizontalDpi="300" verticalDpi="300" orientation="portrait" paperSize="9" copies="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LibreOffice/4.4.2.2$Windows_x86 LibreOffice_project/c4c7d32d0d49397cad38d62472b0bc8acff48dd6</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PC-BOHDANA\Bohdana</dc:creator>
  <cp:keywords/>
  <dc:description/>
  <cp:lastModifiedBy/>
  <cp:lastPrinted>2020-05-07T12:36:29Z</cp:lastPrinted>
  <dcterms:created xsi:type="dcterms:W3CDTF">2020-05-05T08:32:11Z</dcterms:created>
  <dcterms:modified xsi:type="dcterms:W3CDTF">2020-05-07T12:45:42Z</dcterms:modified>
  <cp:category/>
  <cp:version/>
  <cp:contentType/>
  <cp:contentStatus/>
  <cp:revision>2</cp:revision>
</cp:coreProperties>
</file>