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D Pol" sheetId="15" r:id="rId7"/>
    <sheet name="SO01 E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D Pol'!$1:$7</definedName>
    <definedName name="_xlnm.Print_Titles" localSheetId="7">'SO01 E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Pol'!$A$1:$X$187</definedName>
    <definedName name="_xlnm.Print_Area" localSheetId="4">'SO01 B Pol'!$A$1:$X$111</definedName>
    <definedName name="_xlnm.Print_Area" localSheetId="5">'SO01 C Pol'!$A$1:$X$139</definedName>
    <definedName name="_xlnm.Print_Area" localSheetId="6">'SO01 D Pol'!$A$1:$X$84</definedName>
    <definedName name="_xlnm.Print_Area" localSheetId="7">'SO01 E Pol'!$A$1:$X$30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/>
  <c r="I20" s="1"/>
  <c r="I67"/>
  <c r="I66"/>
  <c r="I18" s="1"/>
  <c r="I65"/>
  <c r="I64"/>
  <c r="I63"/>
  <c r="I62"/>
  <c r="I61"/>
  <c r="I60"/>
  <c r="I59"/>
  <c r="I58"/>
  <c r="I57"/>
  <c r="I56"/>
  <c r="I55"/>
  <c r="I54"/>
  <c r="I16" s="1"/>
  <c r="G46"/>
  <c r="F46"/>
  <c r="I46" s="1"/>
  <c r="G45"/>
  <c r="F45"/>
  <c r="G44"/>
  <c r="F44"/>
  <c r="I44" s="1"/>
  <c r="G43"/>
  <c r="F43"/>
  <c r="G42"/>
  <c r="F42"/>
  <c r="G41"/>
  <c r="F41"/>
  <c r="I41" s="1"/>
  <c r="G39"/>
  <c r="G47" s="1"/>
  <c r="G25" s="1"/>
  <c r="F39"/>
  <c r="F47" s="1"/>
  <c r="G23" s="1"/>
  <c r="G29" i="16"/>
  <c r="BA26"/>
  <c r="BA19"/>
  <c r="BA17"/>
  <c r="BA15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3"/>
  <c r="I13"/>
  <c r="K13"/>
  <c r="M13"/>
  <c r="O13"/>
  <c r="Q13"/>
  <c r="V13"/>
  <c r="G14"/>
  <c r="M14" s="1"/>
  <c r="I14"/>
  <c r="K14"/>
  <c r="O14"/>
  <c r="Q14"/>
  <c r="V14"/>
  <c r="G16"/>
  <c r="I16"/>
  <c r="K16"/>
  <c r="M16"/>
  <c r="O16"/>
  <c r="Q16"/>
  <c r="V16"/>
  <c r="G21"/>
  <c r="I21"/>
  <c r="I20" s="1"/>
  <c r="K21"/>
  <c r="M21"/>
  <c r="O21"/>
  <c r="Q21"/>
  <c r="Q20" s="1"/>
  <c r="V21"/>
  <c r="G22"/>
  <c r="M22" s="1"/>
  <c r="I22"/>
  <c r="K22"/>
  <c r="K20" s="1"/>
  <c r="O22"/>
  <c r="O20" s="1"/>
  <c r="Q22"/>
  <c r="V22"/>
  <c r="V20" s="1"/>
  <c r="G23"/>
  <c r="I23"/>
  <c r="K23"/>
  <c r="M23"/>
  <c r="O23"/>
  <c r="Q23"/>
  <c r="V23"/>
  <c r="G24"/>
  <c r="M24" s="1"/>
  <c r="I24"/>
  <c r="K24"/>
  <c r="O24"/>
  <c r="Q24"/>
  <c r="V24"/>
  <c r="G25"/>
  <c r="I25"/>
  <c r="K25"/>
  <c r="M25"/>
  <c r="O25"/>
  <c r="Q25"/>
  <c r="V25"/>
  <c r="AE29"/>
  <c r="G83" i="15"/>
  <c r="BA49"/>
  <c r="BA10"/>
  <c r="G9"/>
  <c r="I9"/>
  <c r="I8" s="1"/>
  <c r="K9"/>
  <c r="M9"/>
  <c r="O9"/>
  <c r="Q9"/>
  <c r="Q8" s="1"/>
  <c r="V9"/>
  <c r="G14"/>
  <c r="M14" s="1"/>
  <c r="I14"/>
  <c r="K14"/>
  <c r="K8" s="1"/>
  <c r="O14"/>
  <c r="O8" s="1"/>
  <c r="Q14"/>
  <c r="V14"/>
  <c r="V8" s="1"/>
  <c r="G16"/>
  <c r="I16"/>
  <c r="K16"/>
  <c r="M16"/>
  <c r="O16"/>
  <c r="Q16"/>
  <c r="V16"/>
  <c r="G19"/>
  <c r="M19" s="1"/>
  <c r="I19"/>
  <c r="K19"/>
  <c r="O19"/>
  <c r="Q19"/>
  <c r="V19"/>
  <c r="G25"/>
  <c r="I25"/>
  <c r="K25"/>
  <c r="M25"/>
  <c r="O25"/>
  <c r="Q25"/>
  <c r="V25"/>
  <c r="G27"/>
  <c r="I27"/>
  <c r="I26" s="1"/>
  <c r="K27"/>
  <c r="M27"/>
  <c r="O27"/>
  <c r="Q27"/>
  <c r="Q26" s="1"/>
  <c r="V27"/>
  <c r="G32"/>
  <c r="M32" s="1"/>
  <c r="I32"/>
  <c r="K32"/>
  <c r="K26" s="1"/>
  <c r="O32"/>
  <c r="O26" s="1"/>
  <c r="Q32"/>
  <c r="V32"/>
  <c r="V26" s="1"/>
  <c r="G35"/>
  <c r="I35"/>
  <c r="K35"/>
  <c r="M35"/>
  <c r="O35"/>
  <c r="Q35"/>
  <c r="V35"/>
  <c r="G39"/>
  <c r="I39"/>
  <c r="I38" s="1"/>
  <c r="K39"/>
  <c r="M39"/>
  <c r="O39"/>
  <c r="Q39"/>
  <c r="Q38" s="1"/>
  <c r="V39"/>
  <c r="G43"/>
  <c r="M43" s="1"/>
  <c r="I43"/>
  <c r="K43"/>
  <c r="K38" s="1"/>
  <c r="O43"/>
  <c r="O38" s="1"/>
  <c r="Q43"/>
  <c r="V43"/>
  <c r="V38" s="1"/>
  <c r="G46"/>
  <c r="I46"/>
  <c r="K46"/>
  <c r="M46"/>
  <c r="O46"/>
  <c r="Q46"/>
  <c r="V46"/>
  <c r="G48"/>
  <c r="M48" s="1"/>
  <c r="I48"/>
  <c r="K48"/>
  <c r="O48"/>
  <c r="Q48"/>
  <c r="V48"/>
  <c r="G51"/>
  <c r="I51"/>
  <c r="K51"/>
  <c r="M51"/>
  <c r="O51"/>
  <c r="Q51"/>
  <c r="V51"/>
  <c r="G54"/>
  <c r="M54" s="1"/>
  <c r="I54"/>
  <c r="K54"/>
  <c r="O54"/>
  <c r="Q54"/>
  <c r="V54"/>
  <c r="G57"/>
  <c r="I57"/>
  <c r="K57"/>
  <c r="M57"/>
  <c r="O57"/>
  <c r="Q57"/>
  <c r="V57"/>
  <c r="G59"/>
  <c r="M59" s="1"/>
  <c r="I59"/>
  <c r="K59"/>
  <c r="O59"/>
  <c r="Q59"/>
  <c r="V59"/>
  <c r="G62"/>
  <c r="I62"/>
  <c r="K62"/>
  <c r="M62"/>
  <c r="O62"/>
  <c r="Q62"/>
  <c r="V62"/>
  <c r="G64"/>
  <c r="M64" s="1"/>
  <c r="I64"/>
  <c r="K64"/>
  <c r="O64"/>
  <c r="Q64"/>
  <c r="V64"/>
  <c r="G66"/>
  <c r="I66"/>
  <c r="K66"/>
  <c r="M66"/>
  <c r="O66"/>
  <c r="Q66"/>
  <c r="V66"/>
  <c r="G69"/>
  <c r="I69"/>
  <c r="I68" s="1"/>
  <c r="K69"/>
  <c r="M69"/>
  <c r="O69"/>
  <c r="Q69"/>
  <c r="Q68" s="1"/>
  <c r="V69"/>
  <c r="G70"/>
  <c r="M70" s="1"/>
  <c r="I70"/>
  <c r="K70"/>
  <c r="K68" s="1"/>
  <c r="O70"/>
  <c r="O68" s="1"/>
  <c r="Q70"/>
  <c r="V70"/>
  <c r="V68" s="1"/>
  <c r="G74"/>
  <c r="I74"/>
  <c r="K74"/>
  <c r="M74"/>
  <c r="O74"/>
  <c r="Q74"/>
  <c r="V74"/>
  <c r="G76"/>
  <c r="M76" s="1"/>
  <c r="I76"/>
  <c r="K76"/>
  <c r="O76"/>
  <c r="Q76"/>
  <c r="V76"/>
  <c r="G78"/>
  <c r="I78"/>
  <c r="K78"/>
  <c r="M78"/>
  <c r="O78"/>
  <c r="Q78"/>
  <c r="V78"/>
  <c r="G79"/>
  <c r="M79" s="1"/>
  <c r="I79"/>
  <c r="K79"/>
  <c r="O79"/>
  <c r="Q79"/>
  <c r="V79"/>
  <c r="I80"/>
  <c r="Q80"/>
  <c r="G81"/>
  <c r="G80" s="1"/>
  <c r="I81"/>
  <c r="K81"/>
  <c r="K80" s="1"/>
  <c r="O81"/>
  <c r="O80" s="1"/>
  <c r="Q81"/>
  <c r="V81"/>
  <c r="V80" s="1"/>
  <c r="AE83"/>
  <c r="AF83"/>
  <c r="G138" i="14"/>
  <c r="BA130"/>
  <c r="BA128"/>
  <c r="BA127"/>
  <c r="BA56"/>
  <c r="BA22"/>
  <c r="BA21"/>
  <c r="BA19"/>
  <c r="BA16"/>
  <c r="BA14"/>
  <c r="BA10"/>
  <c r="G9"/>
  <c r="I9"/>
  <c r="I8" s="1"/>
  <c r="K9"/>
  <c r="M9"/>
  <c r="O9"/>
  <c r="Q9"/>
  <c r="Q8" s="1"/>
  <c r="V9"/>
  <c r="G13"/>
  <c r="M13" s="1"/>
  <c r="I13"/>
  <c r="K13"/>
  <c r="K8" s="1"/>
  <c r="O13"/>
  <c r="O8" s="1"/>
  <c r="Q13"/>
  <c r="V13"/>
  <c r="V8" s="1"/>
  <c r="G15"/>
  <c r="I15"/>
  <c r="K15"/>
  <c r="M15"/>
  <c r="O15"/>
  <c r="Q15"/>
  <c r="V15"/>
  <c r="G18"/>
  <c r="M18" s="1"/>
  <c r="I18"/>
  <c r="K18"/>
  <c r="O18"/>
  <c r="Q18"/>
  <c r="V18"/>
  <c r="G20"/>
  <c r="I20"/>
  <c r="K20"/>
  <c r="M20"/>
  <c r="O20"/>
  <c r="Q20"/>
  <c r="V20"/>
  <c r="G25"/>
  <c r="M25" s="1"/>
  <c r="I25"/>
  <c r="K25"/>
  <c r="O25"/>
  <c r="Q25"/>
  <c r="V25"/>
  <c r="G28"/>
  <c r="I28"/>
  <c r="K28"/>
  <c r="M28"/>
  <c r="O28"/>
  <c r="Q28"/>
  <c r="V28"/>
  <c r="G31"/>
  <c r="M31" s="1"/>
  <c r="I31"/>
  <c r="K31"/>
  <c r="O31"/>
  <c r="Q31"/>
  <c r="V31"/>
  <c r="G34"/>
  <c r="I34"/>
  <c r="K34"/>
  <c r="M34"/>
  <c r="O34"/>
  <c r="Q34"/>
  <c r="V34"/>
  <c r="G37"/>
  <c r="M37" s="1"/>
  <c r="I37"/>
  <c r="K37"/>
  <c r="O37"/>
  <c r="Q37"/>
  <c r="V37"/>
  <c r="G43"/>
  <c r="I43"/>
  <c r="K43"/>
  <c r="M43"/>
  <c r="O43"/>
  <c r="Q43"/>
  <c r="V43"/>
  <c r="G44"/>
  <c r="M44" s="1"/>
  <c r="I44"/>
  <c r="K44"/>
  <c r="O44"/>
  <c r="Q44"/>
  <c r="V44"/>
  <c r="G46"/>
  <c r="I46"/>
  <c r="K46"/>
  <c r="M46"/>
  <c r="O46"/>
  <c r="Q46"/>
  <c r="V46"/>
  <c r="G47"/>
  <c r="M47" s="1"/>
  <c r="I47"/>
  <c r="K47"/>
  <c r="O47"/>
  <c r="Q47"/>
  <c r="V47"/>
  <c r="G50"/>
  <c r="G49" s="1"/>
  <c r="I50"/>
  <c r="K50"/>
  <c r="K49" s="1"/>
  <c r="O50"/>
  <c r="O49" s="1"/>
  <c r="Q50"/>
  <c r="V50"/>
  <c r="V49" s="1"/>
  <c r="G54"/>
  <c r="I54"/>
  <c r="I49" s="1"/>
  <c r="K54"/>
  <c r="M54"/>
  <c r="O54"/>
  <c r="Q54"/>
  <c r="Q49" s="1"/>
  <c r="V54"/>
  <c r="G59"/>
  <c r="I59"/>
  <c r="I58" s="1"/>
  <c r="K59"/>
  <c r="M59"/>
  <c r="O59"/>
  <c r="Q59"/>
  <c r="Q58" s="1"/>
  <c r="V59"/>
  <c r="G63"/>
  <c r="M63" s="1"/>
  <c r="I63"/>
  <c r="K63"/>
  <c r="K58" s="1"/>
  <c r="O63"/>
  <c r="O58" s="1"/>
  <c r="Q63"/>
  <c r="V63"/>
  <c r="V58" s="1"/>
  <c r="G67"/>
  <c r="G66" s="1"/>
  <c r="I67"/>
  <c r="K67"/>
  <c r="K66" s="1"/>
  <c r="O67"/>
  <c r="O66" s="1"/>
  <c r="Q67"/>
  <c r="V67"/>
  <c r="V66" s="1"/>
  <c r="G70"/>
  <c r="I70"/>
  <c r="I66" s="1"/>
  <c r="K70"/>
  <c r="M70"/>
  <c r="O70"/>
  <c r="Q70"/>
  <c r="Q66" s="1"/>
  <c r="V70"/>
  <c r="G73"/>
  <c r="M73" s="1"/>
  <c r="I73"/>
  <c r="K73"/>
  <c r="O73"/>
  <c r="Q73"/>
  <c r="V73"/>
  <c r="G75"/>
  <c r="I75"/>
  <c r="K75"/>
  <c r="M75"/>
  <c r="O75"/>
  <c r="Q75"/>
  <c r="V75"/>
  <c r="G77"/>
  <c r="M77" s="1"/>
  <c r="I77"/>
  <c r="K77"/>
  <c r="O77"/>
  <c r="Q77"/>
  <c r="V77"/>
  <c r="G79"/>
  <c r="I79"/>
  <c r="K79"/>
  <c r="M79"/>
  <c r="O79"/>
  <c r="Q79"/>
  <c r="V79"/>
  <c r="G82"/>
  <c r="M82" s="1"/>
  <c r="I82"/>
  <c r="K82"/>
  <c r="O82"/>
  <c r="Q82"/>
  <c r="V82"/>
  <c r="G84"/>
  <c r="I84"/>
  <c r="K84"/>
  <c r="M84"/>
  <c r="O84"/>
  <c r="Q84"/>
  <c r="V84"/>
  <c r="G87"/>
  <c r="M87" s="1"/>
  <c r="I87"/>
  <c r="K87"/>
  <c r="O87"/>
  <c r="Q87"/>
  <c r="V87"/>
  <c r="G89"/>
  <c r="I89"/>
  <c r="K89"/>
  <c r="M89"/>
  <c r="O89"/>
  <c r="Q89"/>
  <c r="V89"/>
  <c r="G92"/>
  <c r="M92" s="1"/>
  <c r="I92"/>
  <c r="K92"/>
  <c r="O92"/>
  <c r="Q92"/>
  <c r="V92"/>
  <c r="G94"/>
  <c r="I94"/>
  <c r="K94"/>
  <c r="M94"/>
  <c r="O94"/>
  <c r="Q94"/>
  <c r="V94"/>
  <c r="G96"/>
  <c r="M96" s="1"/>
  <c r="I96"/>
  <c r="K96"/>
  <c r="O96"/>
  <c r="Q96"/>
  <c r="V96"/>
  <c r="G98"/>
  <c r="I98"/>
  <c r="K98"/>
  <c r="M98"/>
  <c r="O98"/>
  <c r="Q98"/>
  <c r="V98"/>
  <c r="G102"/>
  <c r="I102"/>
  <c r="I101" s="1"/>
  <c r="K102"/>
  <c r="M102"/>
  <c r="O102"/>
  <c r="Q102"/>
  <c r="Q101" s="1"/>
  <c r="V102"/>
  <c r="G105"/>
  <c r="M105" s="1"/>
  <c r="I105"/>
  <c r="K105"/>
  <c r="K101" s="1"/>
  <c r="O105"/>
  <c r="O101" s="1"/>
  <c r="Q105"/>
  <c r="V105"/>
  <c r="V101" s="1"/>
  <c r="G108"/>
  <c r="I108"/>
  <c r="K108"/>
  <c r="M108"/>
  <c r="O108"/>
  <c r="Q108"/>
  <c r="V108"/>
  <c r="G115"/>
  <c r="M115" s="1"/>
  <c r="I115"/>
  <c r="K115"/>
  <c r="O115"/>
  <c r="Q115"/>
  <c r="V115"/>
  <c r="I118"/>
  <c r="Q118"/>
  <c r="G119"/>
  <c r="G118" s="1"/>
  <c r="I119"/>
  <c r="K119"/>
  <c r="K118" s="1"/>
  <c r="O119"/>
  <c r="O118" s="1"/>
  <c r="Q119"/>
  <c r="V119"/>
  <c r="V118" s="1"/>
  <c r="I121"/>
  <c r="Q121"/>
  <c r="G122"/>
  <c r="G121" s="1"/>
  <c r="I122"/>
  <c r="K122"/>
  <c r="K121" s="1"/>
  <c r="O122"/>
  <c r="O121" s="1"/>
  <c r="Q122"/>
  <c r="V122"/>
  <c r="V121" s="1"/>
  <c r="G126"/>
  <c r="G125" s="1"/>
  <c r="I126"/>
  <c r="K126"/>
  <c r="K125" s="1"/>
  <c r="O126"/>
  <c r="O125" s="1"/>
  <c r="Q126"/>
  <c r="V126"/>
  <c r="V125" s="1"/>
  <c r="G129"/>
  <c r="I129"/>
  <c r="I125" s="1"/>
  <c r="K129"/>
  <c r="M129"/>
  <c r="O129"/>
  <c r="Q129"/>
  <c r="Q125" s="1"/>
  <c r="V129"/>
  <c r="G131"/>
  <c r="M131" s="1"/>
  <c r="I131"/>
  <c r="K131"/>
  <c r="O131"/>
  <c r="Q131"/>
  <c r="V131"/>
  <c r="G133"/>
  <c r="I133"/>
  <c r="K133"/>
  <c r="M133"/>
  <c r="O133"/>
  <c r="Q133"/>
  <c r="V133"/>
  <c r="G134"/>
  <c r="M134" s="1"/>
  <c r="I134"/>
  <c r="K134"/>
  <c r="O134"/>
  <c r="Q134"/>
  <c r="V134"/>
  <c r="G135"/>
  <c r="I135"/>
  <c r="K135"/>
  <c r="M135"/>
  <c r="O135"/>
  <c r="Q135"/>
  <c r="V135"/>
  <c r="G136"/>
  <c r="M136" s="1"/>
  <c r="I136"/>
  <c r="K136"/>
  <c r="O136"/>
  <c r="Q136"/>
  <c r="V136"/>
  <c r="AE138"/>
  <c r="AF138"/>
  <c r="G110" i="13"/>
  <c r="BA102"/>
  <c r="BA100"/>
  <c r="BA99"/>
  <c r="BA21"/>
  <c r="BA10"/>
  <c r="G9"/>
  <c r="I9"/>
  <c r="I8" s="1"/>
  <c r="K9"/>
  <c r="M9"/>
  <c r="O9"/>
  <c r="Q9"/>
  <c r="Q8" s="1"/>
  <c r="V9"/>
  <c r="G13"/>
  <c r="G8" s="1"/>
  <c r="I13"/>
  <c r="K13"/>
  <c r="K8" s="1"/>
  <c r="O13"/>
  <c r="O8" s="1"/>
  <c r="Q13"/>
  <c r="V13"/>
  <c r="V8" s="1"/>
  <c r="G16"/>
  <c r="I16"/>
  <c r="K16"/>
  <c r="M16"/>
  <c r="O16"/>
  <c r="Q16"/>
  <c r="V16"/>
  <c r="G20"/>
  <c r="M20" s="1"/>
  <c r="I20"/>
  <c r="K20"/>
  <c r="O20"/>
  <c r="Q20"/>
  <c r="V20"/>
  <c r="G24"/>
  <c r="I24"/>
  <c r="K24"/>
  <c r="M24"/>
  <c r="O24"/>
  <c r="Q24"/>
  <c r="V24"/>
  <c r="G28"/>
  <c r="M28" s="1"/>
  <c r="I28"/>
  <c r="K28"/>
  <c r="O28"/>
  <c r="Q28"/>
  <c r="V28"/>
  <c r="G30"/>
  <c r="I30"/>
  <c r="K30"/>
  <c r="M30"/>
  <c r="O30"/>
  <c r="Q30"/>
  <c r="V30"/>
  <c r="G34"/>
  <c r="I34"/>
  <c r="I33" s="1"/>
  <c r="K34"/>
  <c r="M34"/>
  <c r="O34"/>
  <c r="Q34"/>
  <c r="Q33" s="1"/>
  <c r="V34"/>
  <c r="G38"/>
  <c r="G33" s="1"/>
  <c r="I38"/>
  <c r="K38"/>
  <c r="K33" s="1"/>
  <c r="O38"/>
  <c r="O33" s="1"/>
  <c r="Q38"/>
  <c r="V38"/>
  <c r="V33" s="1"/>
  <c r="G41"/>
  <c r="I41"/>
  <c r="K41"/>
  <c r="M41"/>
  <c r="O41"/>
  <c r="Q41"/>
  <c r="V41"/>
  <c r="G43"/>
  <c r="M43" s="1"/>
  <c r="I43"/>
  <c r="K43"/>
  <c r="O43"/>
  <c r="Q43"/>
  <c r="V43"/>
  <c r="G46"/>
  <c r="G45" s="1"/>
  <c r="I46"/>
  <c r="K46"/>
  <c r="K45" s="1"/>
  <c r="O46"/>
  <c r="O45" s="1"/>
  <c r="Q46"/>
  <c r="V46"/>
  <c r="V45" s="1"/>
  <c r="G50"/>
  <c r="I50"/>
  <c r="I45" s="1"/>
  <c r="K50"/>
  <c r="M50"/>
  <c r="O50"/>
  <c r="Q50"/>
  <c r="Q45" s="1"/>
  <c r="V50"/>
  <c r="G53"/>
  <c r="M53" s="1"/>
  <c r="I53"/>
  <c r="K53"/>
  <c r="O53"/>
  <c r="Q53"/>
  <c r="V53"/>
  <c r="G56"/>
  <c r="I56"/>
  <c r="K56"/>
  <c r="M56"/>
  <c r="O56"/>
  <c r="Q56"/>
  <c r="V56"/>
  <c r="G59"/>
  <c r="M59" s="1"/>
  <c r="I59"/>
  <c r="K59"/>
  <c r="O59"/>
  <c r="Q59"/>
  <c r="V59"/>
  <c r="G62"/>
  <c r="G61" s="1"/>
  <c r="I62"/>
  <c r="K62"/>
  <c r="K61" s="1"/>
  <c r="O62"/>
  <c r="O61" s="1"/>
  <c r="Q62"/>
  <c r="V62"/>
  <c r="V61" s="1"/>
  <c r="G65"/>
  <c r="I65"/>
  <c r="I61" s="1"/>
  <c r="K65"/>
  <c r="M65"/>
  <c r="O65"/>
  <c r="Q65"/>
  <c r="Q61" s="1"/>
  <c r="V65"/>
  <c r="G68"/>
  <c r="M68" s="1"/>
  <c r="I68"/>
  <c r="K68"/>
  <c r="O68"/>
  <c r="Q68"/>
  <c r="V68"/>
  <c r="G70"/>
  <c r="I70"/>
  <c r="K70"/>
  <c r="M70"/>
  <c r="O70"/>
  <c r="Q70"/>
  <c r="V70"/>
  <c r="G72"/>
  <c r="M72" s="1"/>
  <c r="I72"/>
  <c r="K72"/>
  <c r="O72"/>
  <c r="Q72"/>
  <c r="V72"/>
  <c r="G74"/>
  <c r="I74"/>
  <c r="K74"/>
  <c r="M74"/>
  <c r="O74"/>
  <c r="Q74"/>
  <c r="V74"/>
  <c r="G76"/>
  <c r="M76" s="1"/>
  <c r="I76"/>
  <c r="K76"/>
  <c r="O76"/>
  <c r="Q76"/>
  <c r="V76"/>
  <c r="G78"/>
  <c r="I78"/>
  <c r="K78"/>
  <c r="M78"/>
  <c r="O78"/>
  <c r="Q78"/>
  <c r="V78"/>
  <c r="G80"/>
  <c r="M80" s="1"/>
  <c r="I80"/>
  <c r="K80"/>
  <c r="O80"/>
  <c r="Q80"/>
  <c r="V80"/>
  <c r="G82"/>
  <c r="I82"/>
  <c r="K82"/>
  <c r="M82"/>
  <c r="O82"/>
  <c r="Q82"/>
  <c r="V82"/>
  <c r="G85"/>
  <c r="M85" s="1"/>
  <c r="I85"/>
  <c r="K85"/>
  <c r="O85"/>
  <c r="Q85"/>
  <c r="V85"/>
  <c r="G87"/>
  <c r="I87"/>
  <c r="K87"/>
  <c r="M87"/>
  <c r="O87"/>
  <c r="Q87"/>
  <c r="V87"/>
  <c r="G89"/>
  <c r="M89" s="1"/>
  <c r="I89"/>
  <c r="K89"/>
  <c r="O89"/>
  <c r="Q89"/>
  <c r="V89"/>
  <c r="G91"/>
  <c r="I91"/>
  <c r="K91"/>
  <c r="M91"/>
  <c r="O91"/>
  <c r="Q91"/>
  <c r="V91"/>
  <c r="G93"/>
  <c r="K93"/>
  <c r="O93"/>
  <c r="V93"/>
  <c r="G94"/>
  <c r="I94"/>
  <c r="I93" s="1"/>
  <c r="K94"/>
  <c r="M94"/>
  <c r="M93" s="1"/>
  <c r="O94"/>
  <c r="Q94"/>
  <c r="Q93" s="1"/>
  <c r="V94"/>
  <c r="G98"/>
  <c r="I98"/>
  <c r="I97" s="1"/>
  <c r="K98"/>
  <c r="M98"/>
  <c r="O98"/>
  <c r="Q98"/>
  <c r="Q97" s="1"/>
  <c r="V98"/>
  <c r="G101"/>
  <c r="G97" s="1"/>
  <c r="I101"/>
  <c r="K101"/>
  <c r="K97" s="1"/>
  <c r="O101"/>
  <c r="O97" s="1"/>
  <c r="Q101"/>
  <c r="V101"/>
  <c r="V97" s="1"/>
  <c r="G103"/>
  <c r="I103"/>
  <c r="K103"/>
  <c r="M103"/>
  <c r="O103"/>
  <c r="Q103"/>
  <c r="V103"/>
  <c r="G105"/>
  <c r="M105" s="1"/>
  <c r="I105"/>
  <c r="K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08"/>
  <c r="I108"/>
  <c r="K108"/>
  <c r="M108"/>
  <c r="O108"/>
  <c r="Q108"/>
  <c r="V108"/>
  <c r="AE110"/>
  <c r="G186" i="12"/>
  <c r="BA121"/>
  <c r="BA112"/>
  <c r="BA92"/>
  <c r="BA85"/>
  <c r="BA38"/>
  <c r="BA36"/>
  <c r="BA28"/>
  <c r="BA26"/>
  <c r="BA18"/>
  <c r="BA16"/>
  <c r="BA13"/>
  <c r="BA10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5"/>
  <c r="I15"/>
  <c r="K15"/>
  <c r="M15"/>
  <c r="O15"/>
  <c r="Q15"/>
  <c r="V15"/>
  <c r="G17"/>
  <c r="M17" s="1"/>
  <c r="I17"/>
  <c r="K17"/>
  <c r="O17"/>
  <c r="Q17"/>
  <c r="V17"/>
  <c r="G25"/>
  <c r="I25"/>
  <c r="K25"/>
  <c r="M25"/>
  <c r="O25"/>
  <c r="Q25"/>
  <c r="V25"/>
  <c r="G27"/>
  <c r="M27" s="1"/>
  <c r="I27"/>
  <c r="K27"/>
  <c r="O27"/>
  <c r="Q27"/>
  <c r="V27"/>
  <c r="G35"/>
  <c r="I35"/>
  <c r="K35"/>
  <c r="M35"/>
  <c r="O35"/>
  <c r="Q35"/>
  <c r="V35"/>
  <c r="G37"/>
  <c r="M37" s="1"/>
  <c r="I37"/>
  <c r="K37"/>
  <c r="O37"/>
  <c r="Q37"/>
  <c r="V37"/>
  <c r="G42"/>
  <c r="I42"/>
  <c r="K42"/>
  <c r="M42"/>
  <c r="O42"/>
  <c r="Q42"/>
  <c r="V42"/>
  <c r="G46"/>
  <c r="M46" s="1"/>
  <c r="I46"/>
  <c r="K46"/>
  <c r="O46"/>
  <c r="Q46"/>
  <c r="V46"/>
  <c r="G49"/>
  <c r="I49"/>
  <c r="K49"/>
  <c r="M49"/>
  <c r="O49"/>
  <c r="Q49"/>
  <c r="V49"/>
  <c r="G51"/>
  <c r="M51" s="1"/>
  <c r="I51"/>
  <c r="K51"/>
  <c r="O51"/>
  <c r="Q51"/>
  <c r="V51"/>
  <c r="G56"/>
  <c r="I56"/>
  <c r="K56"/>
  <c r="M56"/>
  <c r="O56"/>
  <c r="Q56"/>
  <c r="V56"/>
  <c r="G58"/>
  <c r="M58" s="1"/>
  <c r="I58"/>
  <c r="K58"/>
  <c r="O58"/>
  <c r="Q58"/>
  <c r="V58"/>
  <c r="G62"/>
  <c r="I62"/>
  <c r="K62"/>
  <c r="M62"/>
  <c r="O62"/>
  <c r="Q62"/>
  <c r="V62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71"/>
  <c r="I71"/>
  <c r="I70" s="1"/>
  <c r="K71"/>
  <c r="M71"/>
  <c r="O71"/>
  <c r="Q71"/>
  <c r="Q70" s="1"/>
  <c r="V71"/>
  <c r="G76"/>
  <c r="M76" s="1"/>
  <c r="I76"/>
  <c r="K76"/>
  <c r="K70" s="1"/>
  <c r="O76"/>
  <c r="O70" s="1"/>
  <c r="Q76"/>
  <c r="V76"/>
  <c r="V70" s="1"/>
  <c r="G84"/>
  <c r="I84"/>
  <c r="K84"/>
  <c r="M84"/>
  <c r="O84"/>
  <c r="Q84"/>
  <c r="V84"/>
  <c r="G91"/>
  <c r="M91" s="1"/>
  <c r="I91"/>
  <c r="K91"/>
  <c r="O91"/>
  <c r="Q91"/>
  <c r="V91"/>
  <c r="G94"/>
  <c r="I94"/>
  <c r="K94"/>
  <c r="M94"/>
  <c r="O94"/>
  <c r="Q94"/>
  <c r="V94"/>
  <c r="G100"/>
  <c r="M100" s="1"/>
  <c r="I100"/>
  <c r="K100"/>
  <c r="O100"/>
  <c r="Q100"/>
  <c r="V100"/>
  <c r="G102"/>
  <c r="I102"/>
  <c r="K102"/>
  <c r="M102"/>
  <c r="O102"/>
  <c r="Q102"/>
  <c r="V102"/>
  <c r="G111"/>
  <c r="M111" s="1"/>
  <c r="I111"/>
  <c r="K111"/>
  <c r="O111"/>
  <c r="Q111"/>
  <c r="V111"/>
  <c r="G120"/>
  <c r="I120"/>
  <c r="K120"/>
  <c r="M120"/>
  <c r="O120"/>
  <c r="Q120"/>
  <c r="V120"/>
  <c r="G123"/>
  <c r="M123" s="1"/>
  <c r="I123"/>
  <c r="K123"/>
  <c r="O123"/>
  <c r="Q123"/>
  <c r="V123"/>
  <c r="G126"/>
  <c r="I126"/>
  <c r="K126"/>
  <c r="M126"/>
  <c r="O126"/>
  <c r="Q126"/>
  <c r="V126"/>
  <c r="G131"/>
  <c r="M131" s="1"/>
  <c r="I131"/>
  <c r="K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G134"/>
  <c r="I134"/>
  <c r="K134"/>
  <c r="M134"/>
  <c r="O134"/>
  <c r="Q134"/>
  <c r="V134"/>
  <c r="G135"/>
  <c r="M135" s="1"/>
  <c r="I135"/>
  <c r="K135"/>
  <c r="O135"/>
  <c r="Q135"/>
  <c r="V135"/>
  <c r="G136"/>
  <c r="I136"/>
  <c r="K136"/>
  <c r="M136"/>
  <c r="O136"/>
  <c r="Q136"/>
  <c r="V136"/>
  <c r="G140"/>
  <c r="M140" s="1"/>
  <c r="I140"/>
  <c r="K140"/>
  <c r="O140"/>
  <c r="Q140"/>
  <c r="V140"/>
  <c r="G143"/>
  <c r="G142" s="1"/>
  <c r="I143"/>
  <c r="K143"/>
  <c r="K142" s="1"/>
  <c r="O143"/>
  <c r="O142" s="1"/>
  <c r="Q143"/>
  <c r="V143"/>
  <c r="V142" s="1"/>
  <c r="G146"/>
  <c r="I146"/>
  <c r="I142" s="1"/>
  <c r="K146"/>
  <c r="M146"/>
  <c r="O146"/>
  <c r="Q146"/>
  <c r="Q142" s="1"/>
  <c r="V146"/>
  <c r="G149"/>
  <c r="M149" s="1"/>
  <c r="I149"/>
  <c r="K149"/>
  <c r="O149"/>
  <c r="Q149"/>
  <c r="V149"/>
  <c r="G151"/>
  <c r="I151"/>
  <c r="K151"/>
  <c r="M151"/>
  <c r="O151"/>
  <c r="Q151"/>
  <c r="V151"/>
  <c r="G153"/>
  <c r="M153" s="1"/>
  <c r="I153"/>
  <c r="K153"/>
  <c r="O153"/>
  <c r="Q153"/>
  <c r="V153"/>
  <c r="G155"/>
  <c r="I155"/>
  <c r="K155"/>
  <c r="M155"/>
  <c r="O155"/>
  <c r="Q155"/>
  <c r="V155"/>
  <c r="G156"/>
  <c r="M156" s="1"/>
  <c r="I156"/>
  <c r="K156"/>
  <c r="O156"/>
  <c r="Q156"/>
  <c r="V156"/>
  <c r="G160"/>
  <c r="G159" s="1"/>
  <c r="I160"/>
  <c r="K160"/>
  <c r="K159" s="1"/>
  <c r="O160"/>
  <c r="O159" s="1"/>
  <c r="Q160"/>
  <c r="V160"/>
  <c r="V159" s="1"/>
  <c r="G163"/>
  <c r="I163"/>
  <c r="I159" s="1"/>
  <c r="K163"/>
  <c r="M163"/>
  <c r="O163"/>
  <c r="Q163"/>
  <c r="Q159" s="1"/>
  <c r="V163"/>
  <c r="G165"/>
  <c r="M165" s="1"/>
  <c r="I165"/>
  <c r="K165"/>
  <c r="O165"/>
  <c r="Q165"/>
  <c r="V165"/>
  <c r="G167"/>
  <c r="I167"/>
  <c r="K167"/>
  <c r="M167"/>
  <c r="O167"/>
  <c r="Q167"/>
  <c r="V167"/>
  <c r="G168"/>
  <c r="K168"/>
  <c r="O168"/>
  <c r="V168"/>
  <c r="G169"/>
  <c r="I169"/>
  <c r="I168" s="1"/>
  <c r="K169"/>
  <c r="M169"/>
  <c r="M168" s="1"/>
  <c r="O169"/>
  <c r="Q169"/>
  <c r="Q168" s="1"/>
  <c r="V169"/>
  <c r="G171"/>
  <c r="I171"/>
  <c r="I170" s="1"/>
  <c r="K171"/>
  <c r="M171"/>
  <c r="O171"/>
  <c r="Q171"/>
  <c r="Q170" s="1"/>
  <c r="V171"/>
  <c r="G175"/>
  <c r="M175" s="1"/>
  <c r="I175"/>
  <c r="K175"/>
  <c r="K170" s="1"/>
  <c r="O175"/>
  <c r="O170" s="1"/>
  <c r="Q175"/>
  <c r="V175"/>
  <c r="V170" s="1"/>
  <c r="G177"/>
  <c r="I177"/>
  <c r="K177"/>
  <c r="M177"/>
  <c r="O177"/>
  <c r="Q177"/>
  <c r="V177"/>
  <c r="G180"/>
  <c r="I180"/>
  <c r="I179" s="1"/>
  <c r="K180"/>
  <c r="M180"/>
  <c r="O180"/>
  <c r="Q180"/>
  <c r="Q179" s="1"/>
  <c r="V180"/>
  <c r="G182"/>
  <c r="M182" s="1"/>
  <c r="I182"/>
  <c r="K182"/>
  <c r="K179" s="1"/>
  <c r="O182"/>
  <c r="O179" s="1"/>
  <c r="Q182"/>
  <c r="V182"/>
  <c r="V179" s="1"/>
  <c r="G183"/>
  <c r="I183"/>
  <c r="K183"/>
  <c r="M183"/>
  <c r="O183"/>
  <c r="Q183"/>
  <c r="V183"/>
  <c r="G184"/>
  <c r="M184" s="1"/>
  <c r="I184"/>
  <c r="K184"/>
  <c r="O184"/>
  <c r="Q184"/>
  <c r="V184"/>
  <c r="AE186"/>
  <c r="AF186"/>
  <c r="I19" i="1"/>
  <c r="I17"/>
  <c r="I69"/>
  <c r="J68" s="1"/>
  <c r="J67"/>
  <c r="J65"/>
  <c r="J63"/>
  <c r="J61"/>
  <c r="J59"/>
  <c r="J57"/>
  <c r="J55"/>
  <c r="H47"/>
  <c r="I45"/>
  <c r="I42"/>
  <c r="J54" l="1"/>
  <c r="J69" s="1"/>
  <c r="J56"/>
  <c r="J58"/>
  <c r="J60"/>
  <c r="J62"/>
  <c r="J64"/>
  <c r="J66"/>
  <c r="I43"/>
  <c r="I39"/>
  <c r="I47" s="1"/>
  <c r="J46" s="1"/>
  <c r="A27"/>
  <c r="M20" i="16"/>
  <c r="M8"/>
  <c r="G20"/>
  <c r="G8"/>
  <c r="AF29"/>
  <c r="M68" i="15"/>
  <c r="M38"/>
  <c r="M26"/>
  <c r="M8"/>
  <c r="G68"/>
  <c r="G38"/>
  <c r="G26"/>
  <c r="G8"/>
  <c r="M81"/>
  <c r="M80" s="1"/>
  <c r="M101" i="14"/>
  <c r="M58"/>
  <c r="M8"/>
  <c r="G101"/>
  <c r="G58"/>
  <c r="G8"/>
  <c r="M126"/>
  <c r="M125" s="1"/>
  <c r="M122"/>
  <c r="M121" s="1"/>
  <c r="M119"/>
  <c r="M118" s="1"/>
  <c r="M67"/>
  <c r="M66" s="1"/>
  <c r="M50"/>
  <c r="M49" s="1"/>
  <c r="AF110" i="13"/>
  <c r="M101"/>
  <c r="M97" s="1"/>
  <c r="M62"/>
  <c r="M61" s="1"/>
  <c r="M46"/>
  <c r="M45" s="1"/>
  <c r="M38"/>
  <c r="M33" s="1"/>
  <c r="M13"/>
  <c r="M8" s="1"/>
  <c r="M179" i="12"/>
  <c r="M170"/>
  <c r="M70"/>
  <c r="M8"/>
  <c r="G179"/>
  <c r="G170"/>
  <c r="G70"/>
  <c r="G8"/>
  <c r="M160"/>
  <c r="M159" s="1"/>
  <c r="M143"/>
  <c r="M142" s="1"/>
  <c r="I21" i="1"/>
  <c r="J28"/>
  <c r="J26"/>
  <c r="G38"/>
  <c r="F38"/>
  <c r="J23"/>
  <c r="J24"/>
  <c r="J25"/>
  <c r="J27"/>
  <c r="E24"/>
  <c r="G24"/>
  <c r="E26"/>
  <c r="G26"/>
  <c r="J43" l="1"/>
  <c r="J41"/>
  <c r="J45"/>
  <c r="J39"/>
  <c r="J47" s="1"/>
  <c r="J42"/>
  <c r="J44"/>
  <c r="A28"/>
  <c r="G28"/>
  <c r="G27" s="1"/>
  <c r="G29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lenovo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lenovo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lenovo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<sst xmlns="http://schemas.openxmlformats.org/spreadsheetml/2006/main" count="2397" uniqueCount="668">
  <si>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</si>
  <si>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</si>
  <si>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</si>
  <si>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</si>
  <si>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</si>
  <si>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</si>
  <si>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</si>
  <si>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</si>
  <si>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</si>
  <si>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</si>
  <si>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</si>
  <si>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</si>
  <si>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</si>
  <si>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</si>
  <si>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</si>
  <si>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</si>
  <si>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</si>
  <si>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</si>
  <si>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</si>
  <si>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</si>
  <si>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</si>
  <si>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</si>
  <si>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</si>
  <si>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</si>
  <si>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</si>
  <si>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</si>
  <si>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</si>
  <si>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</si>
  <si>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</si>
  <si>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</si>
  <si>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</si>
  <si>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</si>
  <si>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</si>
  <si>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</si>
  <si>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</si>
  <si>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</si>
  <si>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</si>
  <si>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</si>
  <si>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</si>
  <si>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</si>
  <si>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</si>
  <si>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</si>
  <si>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</si>
  <si>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</si>
  <si>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J02/2021</t>
  </si>
  <si>
    <t>Hřiště Krásné Loučky</t>
  </si>
  <si>
    <t>Město Krnov</t>
  </si>
  <si>
    <t>Hlavní náměstí 96/1</t>
  </si>
  <si>
    <t>Krnov-Pod Bezručovým vrchem</t>
  </si>
  <si>
    <t>79401</t>
  </si>
  <si>
    <t>00296139</t>
  </si>
  <si>
    <t>CZ00296139</t>
  </si>
  <si>
    <t>Ing. Jana Fišarová</t>
  </si>
  <si>
    <t>Albrechtická 1796/194</t>
  </si>
  <si>
    <t>45174377</t>
  </si>
  <si>
    <t>Stavba</t>
  </si>
  <si>
    <t>Stavební objekt</t>
  </si>
  <si>
    <t>SO01</t>
  </si>
  <si>
    <t>A</t>
  </si>
  <si>
    <t>Hřiště</t>
  </si>
  <si>
    <t>B</t>
  </si>
  <si>
    <t>Drenáže a odvod srážkových vod</t>
  </si>
  <si>
    <t>C</t>
  </si>
  <si>
    <t>Splašková kanalizace</t>
  </si>
  <si>
    <t>D</t>
  </si>
  <si>
    <t>Zpevněná plocha</t>
  </si>
  <si>
    <t>E</t>
  </si>
  <si>
    <t>VRN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</si>
  <si>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</si>
  <si>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</si>
  <si>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</si>
  <si>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</si>
  <si>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</si>
  <si>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</si>
  <si>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</si>
  <si>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</si>
  <si>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</si>
  <si>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</si>
  <si>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</si>
  <si>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</si>
  <si>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</si>
  <si>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</si>
  <si>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</si>
  <si>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</si>
  <si>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89</t>
  </si>
  <si>
    <t>Ostatní konstrukce na trubním vedení</t>
  </si>
  <si>
    <t>91</t>
  </si>
  <si>
    <t>Doplňující práce na komunikaci</t>
  </si>
  <si>
    <t>97</t>
  </si>
  <si>
    <t>Prorážení otvorů</t>
  </si>
  <si>
    <t>99</t>
  </si>
  <si>
    <t>Staveništní přesun hmot</t>
  </si>
  <si>
    <t>711</t>
  </si>
  <si>
    <t>Izolace proti vodě</t>
  </si>
  <si>
    <t>799</t>
  </si>
  <si>
    <t>Ostatní</t>
  </si>
  <si>
    <t>M23</t>
  </si>
  <si>
    <t>Zemní práce při montážích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</si>
  <si>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</si>
  <si>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</si>
  <si>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</si>
  <si>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</si>
  <si>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</si>
  <si>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</si>
  <si>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</si>
  <si>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</si>
  <si>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</si>
  <si>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</si>
  <si>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</si>
  <si>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</si>
  <si>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</si>
  <si>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</si>
  <si>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</si>
  <si>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</si>
  <si>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</si>
  <si>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</si>
  <si>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</si>
  <si>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</si>
  <si>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</si>
  <si>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</si>
  <si>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</si>
  <si>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</si>
  <si>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</si>
  <si>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</si>
  <si>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</si>
  <si>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</si>
  <si>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</si>
  <si>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</si>
  <si>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</si>
  <si>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</si>
  <si>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</si>
  <si>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121101101R00</t>
  </si>
  <si>
    <t>Sejmutí ornice s přemístěním na vzdálenost do 50 m</t>
  </si>
  <si>
    <t>m3</t>
  </si>
  <si>
    <t>800-1</t>
  </si>
  <si>
    <t>RTS 21/ I</t>
  </si>
  <si>
    <t>Práce</t>
  </si>
  <si>
    <t>POL1_</t>
  </si>
  <si>
    <t>nebo lesní půdy, s vodorovným přemístěním na hromady v místě upotřebení nebo na dočasné či trvalé skládky se složením</t>
  </si>
  <si>
    <t>SPI</t>
  </si>
  <si>
    <t>1100*0,35</t>
  </si>
  <si>
    <t>VV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</si>
  <si>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</si>
  <si>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</si>
  <si>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</si>
  <si>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191,51*0,15</t>
  </si>
  <si>
    <t>131201119R00</t>
  </si>
  <si>
    <t xml:space="preserve">Hloubení nezapažených jam a zářezů příplatek za lepivost, v hornině 3,  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</si>
  <si>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</si>
  <si>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</si>
  <si>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</si>
  <si>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pro opěrnou zeď : 14,09*(1,1+2*0,6)*0,8*0,50</t>
  </si>
  <si>
    <t>(26,78+0,6*2)*(1,1+2*0,6)*0,8*0,50</t>
  </si>
  <si>
    <t>14,09*(1,1+2*0,6)*0,8*0,50</t>
  </si>
  <si>
    <t>základy pro branky : 2*0,5*1,8*0,70*0,50</t>
  </si>
  <si>
    <t>2*0,5*1,8*0,80*0,50</t>
  </si>
  <si>
    <t>výkop pro chráničku : 21,0*0,6*0,9/2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</si>
  <si>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</si>
  <si>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</si>
  <si>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</si>
  <si>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</si>
  <si>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132301219R00</t>
  </si>
  <si>
    <t xml:space="preserve">Hloubení rýh šířky přes 60 do 200 cm příplatek za lepivost, v hornině 4,  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</si>
  <si>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</si>
  <si>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</si>
  <si>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</si>
  <si>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patky sloupků : 25*0,60*0,60*1,05</t>
  </si>
  <si>
    <t>2*1,28*0,60*1,05</t>
  </si>
  <si>
    <t>základy středových sloupků : 4*0,60*0,60*1,00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</si>
  <si>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</si>
  <si>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</si>
  <si>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</si>
  <si>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50% z hloubení jam+rýh+šachet+ornice : (28,7265+58,6872*2+12,5028+385,00-92,89728)*0,50</t>
  </si>
  <si>
    <t>zásyp 20% hlína + 80% kamenivo : -397,80*0,20</t>
  </si>
  <si>
    <t>162701109R00</t>
  </si>
  <si>
    <t>Vodorovné přemístění výkopku příplatek k ceně za každých dalších i započatých 1 000 m přes 10 000 m_x000D_
 z horniny 1 až 4</t>
  </si>
  <si>
    <t>145,79321*30</t>
  </si>
  <si>
    <t>167101101R00</t>
  </si>
  <si>
    <t>Nakládání, skládání, překládání neulehlého výkopku nakládání výkopku_x000D_
 do 100 m3, z horniny 1 až 4</t>
  </si>
  <si>
    <t>zpětný zásyp : 92,89728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</si>
  <si>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</si>
  <si>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</si>
  <si>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</si>
  <si>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</si>
  <si>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</si>
  <si>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Vyrovnávací hutněný násyp : 936*((0,10+0,75)/2)</t>
  </si>
  <si>
    <t>Obsyp okolo opěrné zdi výkopkem : (2*13,49+26,78)*(0,70+1,10)*0,80*1,2</t>
  </si>
  <si>
    <t>180402111R00</t>
  </si>
  <si>
    <t>Založení trávníku parkový trávník, výsevem, v rovině nebo na svahu do 1:5</t>
  </si>
  <si>
    <t>m2</t>
  </si>
  <si>
    <t>823-1</t>
  </si>
  <si>
    <t>na půdě předem připravené s pokosením, naložením, odvozem odpadu do 20 km a se složením,</t>
  </si>
  <si>
    <t>181006113R00</t>
  </si>
  <si>
    <t>Rozprostření zemin schopných zúrodnění sklon svahu do 1:5, tloušťka přes 150 do 200 mm</t>
  </si>
  <si>
    <t>823-2</t>
  </si>
  <si>
    <t>v rovině a ve sklonu do 1:5</t>
  </si>
  <si>
    <t>ve sklonu přes 1:5</t>
  </si>
  <si>
    <t>50% z hloubení jam+rýh+šachet+ornice : (28,7265+53,0172*2+12,5028+385,00-92,89728)/0,20*0,50</t>
  </si>
  <si>
    <t>181101102R00</t>
  </si>
  <si>
    <t>Úprava pláně v zářezech v hornině 1 až 4, se zhutněním</t>
  </si>
  <si>
    <t>vyrovnáním výškových rozdílů, ploch vodorovných a ploch do sklonu 1 : 5.</t>
  </si>
  <si>
    <t>(36,00+2*1,50)*(26,00+2*1,50)</t>
  </si>
  <si>
    <t>183403153R00</t>
  </si>
  <si>
    <t>Obdělávání půdy hrabáním, v rovině nebo na svahu 1:5</t>
  </si>
  <si>
    <t>199000002R00</t>
  </si>
  <si>
    <t>Poplatky za skládku horniny 1- 4, skupina 17 05 04 z Katalogu odpadů</t>
  </si>
  <si>
    <t>Indiv</t>
  </si>
  <si>
    <t>00572410R</t>
  </si>
  <si>
    <t>směs travní parková, pro mírnou zátěž</t>
  </si>
  <si>
    <t>kg</t>
  </si>
  <si>
    <t>SPCM</t>
  </si>
  <si>
    <t>Specifikace</t>
  </si>
  <si>
    <t>POL3_</t>
  </si>
  <si>
    <t>583319009</t>
  </si>
  <si>
    <t>Kamenivo těžené frakce 0/63</t>
  </si>
  <si>
    <t>t</t>
  </si>
  <si>
    <t>Vlastní</t>
  </si>
  <si>
    <t>zásyp 20% hlína + 80% kamenivo : 397,80*0,80*2,05</t>
  </si>
  <si>
    <t>273313511R00</t>
  </si>
  <si>
    <t>Beton základových desek prostý třídy C 12/15</t>
  </si>
  <si>
    <t>801-1</t>
  </si>
  <si>
    <t>dodávka a uložení betonu do připravené konstrukce,</t>
  </si>
  <si>
    <t>pro opěrnou zeď : 13,49*(1,10+2*0,15)*0,10</t>
  </si>
  <si>
    <t>26,78*(1,10+2*0,15)*0,10</t>
  </si>
  <si>
    <t>13,49*(1,10+2*0,15)*0,10</t>
  </si>
  <si>
    <t>274321411R00</t>
  </si>
  <si>
    <t>Beton základových pasů železový třídy C 25/30</t>
  </si>
  <si>
    <t>včetně dodávky a uložení betonu, bez výztuže</t>
  </si>
  <si>
    <t>pro opěrnou zeď (včetně zkosených hran při betonáží) : 14,09*(1,1*0,25+1,75*0,22)</t>
  </si>
  <si>
    <t>26,22*(1,1*0,25+1,75*0,22)</t>
  </si>
  <si>
    <t>14,09*(1,1*0,25+1,75*0,22)</t>
  </si>
  <si>
    <t>spádový klín : (14,09+26,22+14,09)*(0,28+0,60)*(0,05/2)</t>
  </si>
  <si>
    <t>základy pro branky : 2*0,50*1,80*1,50</t>
  </si>
  <si>
    <t>2*0,50*1,80*1,15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</si>
  <si>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</si>
  <si>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</si>
  <si>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</si>
  <si>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pro opěrnou zeď : 14,09*(0,25+1,75)*2</t>
  </si>
  <si>
    <t>26,22*(0,25+1,75)*2</t>
  </si>
  <si>
    <t>14,09*(0,25+1,75)*2</t>
  </si>
  <si>
    <t>základy pro branky : 2*(2*(0,50+1,80))*1,50</t>
  </si>
  <si>
    <t>2*(2*(0,50*1,80))*1,15</t>
  </si>
  <si>
    <t>274351216R00</t>
  </si>
  <si>
    <t>Bednění stěn základových pasů odstranění</t>
  </si>
  <si>
    <t>Včetně očištění, vytřídění a uložení bednicího materiálu.</t>
  </si>
  <si>
    <t>274362021R00</t>
  </si>
  <si>
    <t>Výztuž základových pasů ze svařovaných sítí</t>
  </si>
  <si>
    <t>pro opěrnou zeď : 14,09*(2*(0,25+1,10)+2*1,75)*1,05*0,0054</t>
  </si>
  <si>
    <t>26,22*(2*(0,25+1,10)+2*1,75)*1,05*0,0054</t>
  </si>
  <si>
    <t>14,09*(2*(0,25+1,10)+2*1,75)*1,05*0,0054</t>
  </si>
  <si>
    <t>základy pro branky : 2*(1,80*2)*0,0054</t>
  </si>
  <si>
    <t>2*(1,80*2)*0,0054</t>
  </si>
  <si>
    <t>274361214R00</t>
  </si>
  <si>
    <t>Výztuž základových pasů, prahů, věnců, ostruh průměr do 12 mm, ocel 10 505</t>
  </si>
  <si>
    <t>821-1</t>
  </si>
  <si>
    <t>(2*13,49+26,78)*0,01</t>
  </si>
  <si>
    <t>275321411R00</t>
  </si>
  <si>
    <t>Beton základových patek železový třídy C 25/30</t>
  </si>
  <si>
    <t>bez dodávky a uložení výztuže</t>
  </si>
  <si>
    <t>patky pro sloupky : 14*0,60*0,60*1,00</t>
  </si>
  <si>
    <t>5*0,60*0,60*1,15</t>
  </si>
  <si>
    <t>4*0,60*0,60*1,25</t>
  </si>
  <si>
    <t>1,38*0,60*1,25</t>
  </si>
  <si>
    <t>2*0,60*0,60*1,45</t>
  </si>
  <si>
    <t>1,38*0,60*1,45</t>
  </si>
  <si>
    <t>patky prostřecní sloupky : 4*0,60*0,60*1,40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</si>
  <si>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</si>
  <si>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</si>
  <si>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</si>
  <si>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patky pro sloupky : 14*4*0,60*1,00</t>
  </si>
  <si>
    <t>5*4*0,60*1,15</t>
  </si>
  <si>
    <t>4*4*0,60*1,25</t>
  </si>
  <si>
    <t>2*(1,38+0,60)*1,25</t>
  </si>
  <si>
    <t>2*4*0,60*1,45</t>
  </si>
  <si>
    <t>2*(1,38+0,60)*1,45</t>
  </si>
  <si>
    <t>patky prostřecní sloupky : 4*4*0,60*1,40</t>
  </si>
  <si>
    <t>275351216R00</t>
  </si>
  <si>
    <t>Bednění stěn základových patek odstranění</t>
  </si>
  <si>
    <t>Včetně očištění, vytřídění a uložení bednícího materiálu.</t>
  </si>
  <si>
    <t>275362021R00</t>
  </si>
  <si>
    <t>Výztuž základových patek ze svařovaných sítí</t>
  </si>
  <si>
    <t>včetně distančních prvků</t>
  </si>
  <si>
    <t>(29+4)*(2*1,40*0,70)*0,0054</t>
  </si>
  <si>
    <t>289971213R00</t>
  </si>
  <si>
    <t>Zřízení vrstvy z geotextilie na upraveném povrchu sklon do 1:5, šířka přes 6 do 8,5 m</t>
  </si>
  <si>
    <t>800-2</t>
  </si>
  <si>
    <t>936</t>
  </si>
  <si>
    <t>pro opěrnou zeď : 14,09*(0,25+0,60+0,80+0,25+0,28+0,80)</t>
  </si>
  <si>
    <t>26,22*(0,25+0,60+0,80+0,25+0,28+0,80)</t>
  </si>
  <si>
    <t>14,09*(0,25+0,60+0,80+0,25+0,28+0,80)</t>
  </si>
  <si>
    <t>211999110RZ1</t>
  </si>
  <si>
    <t>Zřízení prostupu zákadem 100/100mm</t>
  </si>
  <si>
    <t>kus</t>
  </si>
  <si>
    <t>211999111RZ1</t>
  </si>
  <si>
    <t>Zřízení prostupu zákadem 200/200mm</t>
  </si>
  <si>
    <t>274359991RZ1</t>
  </si>
  <si>
    <t>Osazení chráničky včetně fixace k výztuži do polohy - JAKL TRH 120/3 dl.700 mm</t>
  </si>
  <si>
    <t>274359992RZ1</t>
  </si>
  <si>
    <t>D+M krycích mřížek 200/200 mm (viz. poznámky v základech)</t>
  </si>
  <si>
    <t>274359993RZ1</t>
  </si>
  <si>
    <t>D+M chráničky - PVC KG DN160 dl. 700 mm</t>
  </si>
  <si>
    <t>69365028</t>
  </si>
  <si>
    <t>Geotextilie 300g/m2</t>
  </si>
  <si>
    <t>pro opěrnou zeď : 14,09*(0,25+0,60+0,80+0,25+0,28+0,80)*1,1</t>
  </si>
  <si>
    <t>26,22*(0,25+0,60+0,80+0,25+0,28+0,80)*1,1</t>
  </si>
  <si>
    <t>14,09*(0,25+0,60+0,80+0,25+0,28+0,80)*1,1</t>
  </si>
  <si>
    <t>69365029</t>
  </si>
  <si>
    <t>Geotextilie 500g/m2</t>
  </si>
  <si>
    <t>936*1,1</t>
  </si>
  <si>
    <t>564751111R00</t>
  </si>
  <si>
    <t>Podklad nebo kryt z kameniva hrubého drceného tloušťka po zhutnění 150 mm</t>
  </si>
  <si>
    <t>822-1</t>
  </si>
  <si>
    <t>velikost 32 - 63 mm s rozprostřením a zhutněním</t>
  </si>
  <si>
    <t>drenážní vrstva z kameniva 32/63 : 936</t>
  </si>
  <si>
    <t>564811111R00</t>
  </si>
  <si>
    <t>Podklad ze štěrkodrti s rozprostřením a zhutněním frakce 0-32 mm, tloušťka po zhutnění 50 mm</t>
  </si>
  <si>
    <t>Stabilizační vrstva z kameniva 4/8mm : 936</t>
  </si>
  <si>
    <t>Ochranná vrstv geotextilie z kameniva 4/8mm : 936</t>
  </si>
  <si>
    <t>564821111R00</t>
  </si>
  <si>
    <t>Podklad ze štěrkodrti s rozprostřením a zhutněním frakce 0-32 mm, tloušťka po zhutnění 80 mm</t>
  </si>
  <si>
    <t>Stabilizační vrstva z kameniva 8/16mm : 936</t>
  </si>
  <si>
    <t>564831111R00</t>
  </si>
  <si>
    <t>Podklad ze štěrkodrti s rozprostřením a zhutněním frakce 0-63 mm, tloušťka po zhutnění 100 mm</t>
  </si>
  <si>
    <t>stabilizační vrstva z kameniva 16/32 : 936</t>
  </si>
  <si>
    <t>589116112R00</t>
  </si>
  <si>
    <t xml:space="preserve">Kryt ploch pro tělovýchovu ze sypkých materiálů povrch hlinitopísčitý, tloušťka přes 20 do 50 mm,  </t>
  </si>
  <si>
    <t>zakalovací vrstva tl. 40mm : 936</t>
  </si>
  <si>
    <t>589122010RZ1</t>
  </si>
  <si>
    <t>Značení hřišť do uměl trávy vřezávané š.100mm (volejbal, tenis, malá kopaná)</t>
  </si>
  <si>
    <t>kpl</t>
  </si>
  <si>
    <t>589181139RZ1</t>
  </si>
  <si>
    <t>Kryt sport.ploch,uměl.trávník dle TZ</t>
  </si>
  <si>
    <t>včetně zásypu křemičitým pískem a granulátem.</t>
  </si>
  <si>
    <t>36,00*26,00</t>
  </si>
  <si>
    <t>916561111RT4</t>
  </si>
  <si>
    <t>Osazení záhonového obrubníku betonového včetně dodávky obrubníků_x000D_
 rozměrů 500/50/250 mm, do lože z betonu prostého C 12/15, s boční opěrou z betonu prostého</t>
  </si>
  <si>
    <t>m</t>
  </si>
  <si>
    <t>se zřízením lože z betonu prostého C 12/15 tl. 80-100 mm</t>
  </si>
  <si>
    <t>2*21,8+26,0</t>
  </si>
  <si>
    <t>917932001RZ1</t>
  </si>
  <si>
    <t>Oplocení sportoviště v. 4m záchytnými sítěmi a dřevěným mantinelem v. 1,00m (5 řad fošen 40x170mm,, hoblované, 3xlazura), včetně dvou branek 90/210cm a jedné brány 2,42/2,10</t>
  </si>
  <si>
    <t>2*36,00</t>
  </si>
  <si>
    <t>917932002RZ1</t>
  </si>
  <si>
    <t>Oplocení sportoviště v. 5m záchytnými sítěmi a dřevěným mantinelem v. 1,00m (5 řad fošen 40x170mm,, hoblované, 3xlazura)</t>
  </si>
  <si>
    <t>2*26,00</t>
  </si>
  <si>
    <t>917932991RZ1</t>
  </si>
  <si>
    <t>Nesmrštitelnou zálivka ocelových sloupků v chráničce v ŽB stěně</t>
  </si>
  <si>
    <t>998222012R00</t>
  </si>
  <si>
    <t xml:space="preserve">Přesun hmot, plochy pro tělovýchovu zpevněná plocha z kameniva,  </t>
  </si>
  <si>
    <t>Přesun hmot</t>
  </si>
  <si>
    <t>POL7_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</si>
  <si>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</si>
  <si>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</si>
  <si>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</si>
  <si>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711111002RZ1</t>
  </si>
  <si>
    <t>Provedení izolace proti zemní vlhkosti natěradly za studena na ploše vodorovné nátěrem asfaltovým lakem, 1 x nátěr, včetně dodávky laku ALN</t>
  </si>
  <si>
    <t>2*162,112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</si>
  <si>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</si>
  <si>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</si>
  <si>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</si>
  <si>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230191007R00</t>
  </si>
  <si>
    <t>Uložení chráničky ve výkopu PE 63x3,0mm</t>
  </si>
  <si>
    <t>101,00+21,00</t>
  </si>
  <si>
    <t>460490012RT1</t>
  </si>
  <si>
    <t>Fólie výstražná z PVC, šířka 33 cm, fólie PVC šířka 33 cm</t>
  </si>
  <si>
    <t>230199999RZ1</t>
  </si>
  <si>
    <t>D+M zemnění podél chráničky</t>
  </si>
  <si>
    <t>286004199</t>
  </si>
  <si>
    <t>Chránička PE pro 63 x 3,0 mm</t>
  </si>
  <si>
    <t>SUM</t>
  </si>
  <si>
    <t>END</t>
  </si>
  <si>
    <t>132201112R00</t>
  </si>
  <si>
    <t>Hloubení rýh šířky do 60 cm nad 100 m3, v hornině 3, hloubení strojně</t>
  </si>
  <si>
    <t>RTS 19/ II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</si>
  <si>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</si>
  <si>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</si>
  <si>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drážky drénu : (28+7+17,5+28+38+38+28+16,5+5,5+27,5)*0,35*0,25</t>
  </si>
  <si>
    <t>drážky PVC potrubí : (36*0,6*0,5)+(17,2*0,95*0,6)+(4*1,1*0,6)</t>
  </si>
  <si>
    <t>174105111R00</t>
  </si>
  <si>
    <t>Zásyp sypaninou se zhutněním</t>
  </si>
  <si>
    <t>RTS 12/ II</t>
  </si>
  <si>
    <t>.</t>
  </si>
  <si>
    <t>(7+6,2+4)*0,6*0,8</t>
  </si>
  <si>
    <t>Zásyp štěrkem tř.16/32</t>
  </si>
  <si>
    <t>PVC potrubí : (35+4,5)*0,6*0,3</t>
  </si>
  <si>
    <t>175101109R00</t>
  </si>
  <si>
    <t xml:space="preserve">Obsyp potrubí příplatek za prohození sypaniny </t>
  </si>
  <si>
    <t>sypaninou z vhodných hornin tř. 1 - 4 nebo materiálem připraveným podél výkopu ve vzdálenosti do 3 m od jeho kraje, pro jakoukoliv hloubku výkopu a jakoukoliv míru zhutnění,</t>
  </si>
  <si>
    <t>8,256</t>
  </si>
  <si>
    <t>43,719/0,20</t>
  </si>
  <si>
    <t>175101103RZ3</t>
  </si>
  <si>
    <t>Obsyp potrubí štěrkem, s dodávkou štěrku 8/16</t>
  </si>
  <si>
    <t>PVC potrubí : (35+4,5+7+6,2+4)*0,6*0,3</t>
  </si>
  <si>
    <t>583318026R</t>
  </si>
  <si>
    <t>kamenivo přírodní těžené frakce 16,0 až 32,0 mm; třída D; Moravskoslezský kraj</t>
  </si>
  <si>
    <t>POL3_1</t>
  </si>
  <si>
    <t>7,11*1,8</t>
  </si>
  <si>
    <t>211561111R00</t>
  </si>
  <si>
    <t>Výplň odvodňovacích žeber kamenivem hrubým drceným frakce 4 - 16 mm</t>
  </si>
  <si>
    <t>POL1_0</t>
  </si>
  <si>
    <t>do rýh bez zhutnění s úpravou povrchu výplně, s vytvořením průduchů z lomového kamene</t>
  </si>
  <si>
    <t>Štěrk tř.16/32</t>
  </si>
  <si>
    <t>drážky drénu : (28+7+17,5+28+38+28+16,5+5,5+27,5)*0,35*0,25</t>
  </si>
  <si>
    <t>211971110R00</t>
  </si>
  <si>
    <t xml:space="preserve">Zřízení opláštění odvod. žeber z geotextilie o sklonu do 1:2,5,  </t>
  </si>
  <si>
    <t>v rýze nebo v zářezu se stěnami,</t>
  </si>
  <si>
    <t>(234*0,95)*1,15</t>
  </si>
  <si>
    <t>212753114R00</t>
  </si>
  <si>
    <t>Plastové drenážní trubky montáž ohebné plastové drenážní trubky do rýhy, DN 100, bez lože</t>
  </si>
  <si>
    <t>827-1</t>
  </si>
  <si>
    <t>28+7+17,5+28+38+38+28+16,5+5,5+27,5</t>
  </si>
  <si>
    <t>69365044R</t>
  </si>
  <si>
    <t>geotextilie PES; funkce separační, výztužná, filtrační; plošná hmotnost 500 g/m2</t>
  </si>
  <si>
    <t>256</t>
  </si>
  <si>
    <t>451572211R00</t>
  </si>
  <si>
    <t>Lože pod potrubí, stoky a drobné objekty z kameniva těženého 4÷8 mm</t>
  </si>
  <si>
    <t>v otevřeném výkopu,</t>
  </si>
  <si>
    <t>(35+4,5+7+6,2+4)*0,6+0,15</t>
  </si>
  <si>
    <t>463215111R00</t>
  </si>
  <si>
    <t>Rovnanina z lomového kamene netříděného</t>
  </si>
  <si>
    <t>Zpětné uložení kamene výústního objektu</t>
  </si>
  <si>
    <t>2*1,5*0,5</t>
  </si>
  <si>
    <t>451573125RZ3</t>
  </si>
  <si>
    <t>Srovnání a zhutnění podkladu pro dren.potrubí</t>
  </si>
  <si>
    <t>drážky drénu : 234*0,25</t>
  </si>
  <si>
    <t>451576122RZ3</t>
  </si>
  <si>
    <t>Podklad šachet z betonu C 16/20 tl. 15 cm, s vyztužením sítí Kari 50x50x5</t>
  </si>
  <si>
    <t>0,5*0,5*0,15*5</t>
  </si>
  <si>
    <t>467952023RZ3</t>
  </si>
  <si>
    <t>Rozebrání opevnění břehů z lom.kam</t>
  </si>
  <si>
    <t>2*1,5</t>
  </si>
  <si>
    <t>871261121R00</t>
  </si>
  <si>
    <t>Montáž potrubí z plastických hmot z tlakových trubek polyetylenových, vnějšího průměru 125 mm</t>
  </si>
  <si>
    <t>36+17,2+4</t>
  </si>
  <si>
    <t>894432111R00</t>
  </si>
  <si>
    <t>Osazení plastových šachet revizních průměr 315 mm</t>
  </si>
  <si>
    <t>3+1+1</t>
  </si>
  <si>
    <t>11132956.RZ3</t>
  </si>
  <si>
    <t>Mazací prostředek (balení 5 kg)</t>
  </si>
  <si>
    <t>28611146.AR</t>
  </si>
  <si>
    <t>trubka plastová kanalizační PVC; hladká, s hrdlem; Sn 4 kN/m2; D = 125,0 mm; s = 3,20 mm; l = 1000,0 mm</t>
  </si>
  <si>
    <t>57,2</t>
  </si>
  <si>
    <t>28611243.AR</t>
  </si>
  <si>
    <t>trubka plastová drenážní PVC-U; ohebná; filtr z kokosových vláken; perforovaná po celém obvodu; DN 100,0 mm</t>
  </si>
  <si>
    <t>234</t>
  </si>
  <si>
    <t>28611326.AR</t>
  </si>
  <si>
    <t>zátka PVC; DN 100,0 mm</t>
  </si>
  <si>
    <t>28611328.AR</t>
  </si>
  <si>
    <t>zátka PVC; DN 160,0 mm</t>
  </si>
  <si>
    <t>8+1+2</t>
  </si>
  <si>
    <t>28651701.AR</t>
  </si>
  <si>
    <t>odbočka PVC; 45,0 °; d1 = 125 mm; d2 = 110 mm; l = 300 mm; hladká, hrdlovaná; DN 125,0 mm; DN2 100 mm</t>
  </si>
  <si>
    <t>6</t>
  </si>
  <si>
    <t>28651751.AR</t>
  </si>
  <si>
    <t>odbočka PVC; 87,0 °; d1 = 125 mm; d2 = 110 mm; l = 270 mm; hladká, hrdlovaná; DN 125,0 mm; DN2 100 mm</t>
  </si>
  <si>
    <t>28695882.RZ3</t>
  </si>
  <si>
    <t>Dno šachtové 315mm prázdné, prodlužovací</t>
  </si>
  <si>
    <t>28695893.RZ3</t>
  </si>
  <si>
    <t>Šachta drenážní PP DN 315/4x160 do hl.110 mm</t>
  </si>
  <si>
    <t>28695895.RZ3</t>
  </si>
  <si>
    <t>Prstenec beten.roznášecí pro lit.poklop prům.315</t>
  </si>
  <si>
    <t>1+1</t>
  </si>
  <si>
    <t>28695896.RZ3</t>
  </si>
  <si>
    <t>Poklop lit.pro drenážní šachtu prům.315</t>
  </si>
  <si>
    <t>28695899R</t>
  </si>
  <si>
    <t>poklop kanalizační pro drenážní šachtu; DN šachty 315 mm; plastový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</si>
  <si>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</si>
  <si>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</si>
  <si>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</si>
  <si>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</si>
  <si>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979017112R00</t>
  </si>
  <si>
    <t>Svislé přemístění suti k místu nakládky svislé přemístění vybouraných hmot nošením nebo přehazováním k místu nakládky, na výšku do 3,5 m</t>
  </si>
  <si>
    <t>Přesun suti</t>
  </si>
  <si>
    <t>POL8_</t>
  </si>
  <si>
    <t>nebo vybouraných hmot nošením nebo přehazováním k místu nakládky přístupnému normálním dopravním prostředkům,</t>
  </si>
  <si>
    <t>S naložením suti nebo vybouraných hmot do dopravního prostředku a na jejich vyložením, popřípadě přeložením na normální dopravní prostředek.</t>
  </si>
  <si>
    <t>979017191R00</t>
  </si>
  <si>
    <t xml:space="preserve">Svislé přemístění suti k místu nakládky příplatek za každých dalších i započatých 3,5 m výšky suti,  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</si>
  <si>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</si>
  <si>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</si>
  <si>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</si>
  <si>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</si>
  <si>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</si>
  <si>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</si>
  <si>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</si>
  <si>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</si>
  <si>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</si>
  <si>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</si>
  <si>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979999997R00</t>
  </si>
  <si>
    <t>Poplatek za skládku čisté suti - DUFONEV Brno, skupina 17 09 04 z Katalogu odpadů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</si>
  <si>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</si>
  <si>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</si>
  <si>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</si>
  <si>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kanalizace : (6*4,5*2,6)+(3,5*2*2)</t>
  </si>
  <si>
    <t>voda : 3*1,5*1,2</t>
  </si>
  <si>
    <t>131201209R00</t>
  </si>
  <si>
    <t xml:space="preserve">Hloubení zapažených jam a zářezů příplatek za lepivost, v hornině 3,  </t>
  </si>
  <si>
    <t>132301110R00</t>
  </si>
  <si>
    <t>Hloubení rýh šířky do 60 cm do 50 m3, v hornině 4, hloubení strojně</t>
  </si>
  <si>
    <t>kanalizace : 3*1,2*0,6</t>
  </si>
  <si>
    <t>132301119R00</t>
  </si>
  <si>
    <t xml:space="preserve">Hloubení rýh šířky do 60 cm příplatek za lepivost, v hornině 4,  </t>
  </si>
  <si>
    <t>141700106R00</t>
  </si>
  <si>
    <t>Protlačování trub v hornině 1 - 4 vnějšího průměru 200 mm</t>
  </si>
  <si>
    <t>s výjimkou tekoucího písku a hornin kašovité konzistence v hloubce do 6 m a v délce do 35 m, s případným vodorovným a svislým přemístění výkopku z protlačovaného potrubí a montážní jámy na přilehlé území.</t>
  </si>
  <si>
    <t>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t>
  </si>
  <si>
    <t>kanalizace : 3,6</t>
  </si>
  <si>
    <t>89,6+2,16-84,986</t>
  </si>
  <si>
    <t>30*6,774</t>
  </si>
  <si>
    <t>89,6+2,16-84,986-3,6-1,8-0,54</t>
  </si>
  <si>
    <t>kanalizace : 6*0,6*1</t>
  </si>
  <si>
    <t>kanalizace : 84,2-(1,9*4,2*2,3)</t>
  </si>
  <si>
    <t>start.jáma : 3,5*2*2</t>
  </si>
  <si>
    <t>vodovod : 5,4-(0,5*0,4*1,3)</t>
  </si>
  <si>
    <t>zásyp stávající jímky : 6,00</t>
  </si>
  <si>
    <t>kanalizace : 6*0,6*0,5</t>
  </si>
  <si>
    <t>199999111RZ1</t>
  </si>
  <si>
    <t>Odčerpání staré jímky (5m3) včetně likvidace kakánků</t>
  </si>
  <si>
    <t>zásyp stávající jímky : 6,00*2,00</t>
  </si>
  <si>
    <t>389381001RT2</t>
  </si>
  <si>
    <t>Dobetonování prefabrikovaných konstrukcí betonem třídy C 16/20</t>
  </si>
  <si>
    <t>801-2</t>
  </si>
  <si>
    <t>se zřízením a odstraněním bednění</t>
  </si>
  <si>
    <t>Podklad pod poklop jímky - obetonování komínku</t>
  </si>
  <si>
    <t>0,3*0,3*3,5</t>
  </si>
  <si>
    <t>386381123RZ3</t>
  </si>
  <si>
    <t>Jímka prefabr.ŽB do objemu 15 m3</t>
  </si>
  <si>
    <t>soubor</t>
  </si>
  <si>
    <t>Dodávka - betonová nádrž, víko a komínek.</t>
  </si>
  <si>
    <t>Uložení nádrže do výkopu na srovnané zhutněné dno výkopu, uložení a utěsnění váka, uložení a utěsnění komínku. Vložení potrubí kanalizace do otvoru a vodotěsné utěsnění.</t>
  </si>
  <si>
    <t>6*0,6*0,15</t>
  </si>
  <si>
    <t>0,6*0,6*0,15</t>
  </si>
  <si>
    <t>9,5</t>
  </si>
  <si>
    <t>877162121R00</t>
  </si>
  <si>
    <t>Montáž elektrotvarovek Přirážka za 1 spoj elektrotvarovky, vnějšího průměru 32 mm</t>
  </si>
  <si>
    <t>893152111R00</t>
  </si>
  <si>
    <t>Montáž šachty vodoměrné a revizní plastové hranaté</t>
  </si>
  <si>
    <t>899311112R00</t>
  </si>
  <si>
    <t>Osazení poklopů litinových s rámem do 100 kg</t>
  </si>
  <si>
    <t>230180066R00</t>
  </si>
  <si>
    <t>Montáž trubních dílů PE, PP, D 32</t>
  </si>
  <si>
    <t>POL1_9</t>
  </si>
  <si>
    <t>230193006R00</t>
  </si>
  <si>
    <t>Nasunutí potrubní sekce do chráničky DN 200</t>
  </si>
  <si>
    <t>KG potrubí DN 125</t>
  </si>
  <si>
    <t>230194007R00</t>
  </si>
  <si>
    <t>Utěsnění chráničky manžetou DN 200</t>
  </si>
  <si>
    <t>230191066RZ3</t>
  </si>
  <si>
    <t>Zatažení chráničky do protlaku PVC DN 200 mm</t>
  </si>
  <si>
    <t>Chránička z korugované  trubky DN 200</t>
  </si>
  <si>
    <t>27311308R</t>
  </si>
  <si>
    <t>kroužek těsnicí pryž, EPDM; DN = 200,0 mm</t>
  </si>
  <si>
    <t>RTS 13/ I</t>
  </si>
  <si>
    <t>POL3_9</t>
  </si>
  <si>
    <t>Manžeta chráničky gumová</t>
  </si>
  <si>
    <t>10</t>
  </si>
  <si>
    <t>28613102.MR</t>
  </si>
  <si>
    <t>spojka/nátrubek PE 100; SDR 11,0; D = 32,0 mm; spoj elektrosvařovaný</t>
  </si>
  <si>
    <t>28697270.RZ3</t>
  </si>
  <si>
    <t>Šachta vodoměrná Modulo 1S, PE 32</t>
  </si>
  <si>
    <t>55243349.RZ3</t>
  </si>
  <si>
    <t>Poklop litinový 800x800 pro zatížení B125</t>
  </si>
  <si>
    <t>894432116RZ3</t>
  </si>
  <si>
    <t>Osazení plastové šachty prům.400 mm</t>
  </si>
  <si>
    <t>.Založení dna, montáž korugované roury, teleskopické roury, betonového prstence, poklopu.</t>
  </si>
  <si>
    <t>28697051.RZ3</t>
  </si>
  <si>
    <t>Dno šachtové DN 400 přímý průtok DN 125</t>
  </si>
  <si>
    <t>28697084.A.RZ3</t>
  </si>
  <si>
    <t>Poklop teleskopický DN 400 B 125 - 3,5 t TGW</t>
  </si>
  <si>
    <t>.Sestavující se z:</t>
  </si>
  <si>
    <t>PVC teleskopická trubka DN 400, délka 600 mm</t>
  </si>
  <si>
    <t>s pevně osazeným litinovým poklopem,</t>
  </si>
  <si>
    <t>teleskopické manžety, zatěžitelný do 3,5 t</t>
  </si>
  <si>
    <t>TGW = vodotěsný</t>
  </si>
  <si>
    <t>2869714900R</t>
  </si>
  <si>
    <t>trubka plastová kanalizační PVC-U; korugovaná; D = 400,0 mm; l = 1 000,0 mm</t>
  </si>
  <si>
    <t>970051130R00</t>
  </si>
  <si>
    <t>Jádrové vrtání, kruhové prostupy v železobetonu jádrové vrtání , do D 130 mm</t>
  </si>
  <si>
    <t>0,15</t>
  </si>
  <si>
    <t>T2 : 99,30*0,35</t>
  </si>
  <si>
    <t>T4 : 66,50*0,35</t>
  </si>
  <si>
    <t>T5 : 37,80*0,35</t>
  </si>
  <si>
    <t>31km celkem : 71,26*30</t>
  </si>
  <si>
    <t>T2 : 99,30</t>
  </si>
  <si>
    <t>T3 : 35,00</t>
  </si>
  <si>
    <t>T4 : 66,50</t>
  </si>
  <si>
    <t>T5 : 37,80</t>
  </si>
  <si>
    <t>T3 : 35,00*1,1</t>
  </si>
  <si>
    <t>T5 : 37,80*1,1</t>
  </si>
  <si>
    <t>T2 : 99,30*1,1</t>
  </si>
  <si>
    <t>T4 : 66,50*1,1</t>
  </si>
  <si>
    <t>564731111R00</t>
  </si>
  <si>
    <t>Podklad nebo kryt z kameniva hrubého drceného tloušťka po zhutnění 100 mm</t>
  </si>
  <si>
    <t>T4 - štěrkodrť 4/8 : 66,50</t>
  </si>
  <si>
    <t>564861111RT2</t>
  </si>
  <si>
    <t>Podklad ze štěrkodrti s rozprostřením a zhutněním frakce 0-32 mm, tloušťka po zhutnění 200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</si>
  <si>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</si>
  <si>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</si>
  <si>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</si>
  <si>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</si>
  <si>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</si>
  <si>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T2 : 7,40+1,10+7,856+3,404+3,95</t>
  </si>
  <si>
    <t>7,40+16,20+10,50</t>
  </si>
  <si>
    <t>564731117RZ1</t>
  </si>
  <si>
    <t>Podklad z kameniva drceného vel.16-22 mm,tl. 10 cm</t>
  </si>
  <si>
    <t>564731119RZ1</t>
  </si>
  <si>
    <t>Podklad z kameniva drceného vel.0-32 mm,tl. 10 cm</t>
  </si>
  <si>
    <t>564751119RZ1</t>
  </si>
  <si>
    <t>Podklad z kameniva drceného vel.0-32 mm,tl. 15 cm</t>
  </si>
  <si>
    <t>564782119RZ1</t>
  </si>
  <si>
    <t>Podklad z kam.drceného 0-63 s výplň.kamen. 30 cm</t>
  </si>
  <si>
    <t>v místě pod zpevněnýma plochama kde se bude výškově dorovnávat : 130</t>
  </si>
  <si>
    <t>59245110R</t>
  </si>
  <si>
    <t>dlažba betonová dvouvrstvá, skladebná; obdélník; šedá; l = 200 mm; š = 100 mm; tl. 60,0 mm</t>
  </si>
  <si>
    <t>T2 : 99,30*1,03</t>
  </si>
  <si>
    <t>592451151R</t>
  </si>
  <si>
    <t>dlažba betonová dvouvrstvá, skladebná; obdélník; dlaždice pro nevidomé; červená; l = 200 mm; š = 100 mm; tl. 60,0 mm</t>
  </si>
  <si>
    <t>0,40*1,80+0,40*1,80</t>
  </si>
  <si>
    <t>916581112R00</t>
  </si>
  <si>
    <t>Osazení zahradních obrubníků obrubník zapuštěný</t>
  </si>
  <si>
    <t>917812111RT5</t>
  </si>
  <si>
    <t>Osazení silničního nebo chodníkového betonového obrubníku včetně dodávky obrubníku_x000D_
 stojatého, rozměru 1000/100/250 mm, bez boční opěry, do lože z kamene těženého</t>
  </si>
  <si>
    <t>S dodáním hmot pro lože tl. 80-100 mm.</t>
  </si>
  <si>
    <t>T2 : 2,40+7,60+1,10+7,856+2,00+2,00+3,95+1,80+3,95+1,25</t>
  </si>
  <si>
    <t>2,40+7,60+1,10+16,10+2*10,50+1,20</t>
  </si>
  <si>
    <t>919721211R00</t>
  </si>
  <si>
    <t>Dilatační spáry vkládané vyplněné asfaltovou zálivkou</t>
  </si>
  <si>
    <t>v cementobetonovém krytu s odstraněním vložek, s vyčištěním a vyplněním spár</t>
  </si>
  <si>
    <t>919735112R00</t>
  </si>
  <si>
    <t>Řezání stávajících krytů nebo podkladů živičných, hloubky přes 50 do 100 mm</t>
  </si>
  <si>
    <t>včetně spotřeby vody</t>
  </si>
  <si>
    <t>919999111RZ1</t>
  </si>
  <si>
    <t>Oprava stávající asfaltové komunikace</t>
  </si>
  <si>
    <t>28324419R</t>
  </si>
  <si>
    <t>Obrubník zahradní plastový dl. 6 m, černý</t>
  </si>
  <si>
    <t>991000004RZ1</t>
  </si>
  <si>
    <t>Opatření z hlediska BOZP na staveništi, oplocení</t>
  </si>
  <si>
    <t>POL1_7</t>
  </si>
  <si>
    <t>- dle požadavků a podmínek plánu BOZP na staveništi</t>
  </si>
  <si>
    <t>999000003RZ1</t>
  </si>
  <si>
    <t>Vypracování zhotovitelské REALIZAČNÍ a VÝROBNÍ, projektové dokumentace dle obchodních podmínek</t>
  </si>
  <si>
    <t>- dle požadavků PD a SoD</t>
  </si>
  <si>
    <t>999000111RZ1</t>
  </si>
  <si>
    <t>Průběžná fotodokumentace stavby vč. předání objednateli na CD nosiči</t>
  </si>
  <si>
    <t>005111020R</t>
  </si>
  <si>
    <t>Vytyčení stavby</t>
  </si>
  <si>
    <t>POL99_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</si>
  <si>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</si>
  <si>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</si>
  <si>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</si>
  <si>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-  Zajištění bezpečného příjezdu a přístupu na staveniště včetně dopravního značení a potřebných souhlasů a rozhodnutí s vybudováním zařízení staveniště</t>
  </si>
  <si>
    <t>- Náklady s připojením staveniště na energie + zajištění měření odběru energií</t>
  </si>
  <si>
    <t>- Náklady na úklid v prostoru staveniště a příjezdových komunikací ke staveništi. Opatření k zabránění nadměrného zatěžování staveniště a jeho okolí prachem (např. používání krycích plachet, kropení sutě a odtěžované zeminy vodou)</t>
  </si>
  <si>
    <t>799999111</t>
  </si>
  <si>
    <t>Statické zatěžovací zkoušky</t>
  </si>
  <si>
    <t>799999112</t>
  </si>
  <si>
    <t>Dokumentace skutečného provedení stavby</t>
  </si>
  <si>
    <t>799999113</t>
  </si>
  <si>
    <t>Provedení laboratorních zkoušek betonu</t>
  </si>
  <si>
    <t>799999114</t>
  </si>
  <si>
    <t>Kompletace dokladové části k předání stavby dle podmínek v SOD</t>
  </si>
  <si>
    <t>komplet</t>
  </si>
  <si>
    <t>005241020R</t>
  </si>
  <si>
    <t xml:space="preserve">Geodetické zaměření skutečného provedení  </t>
  </si>
  <si>
    <t>Soubor</t>
  </si>
  <si>
    <t>POL99_8</t>
  </si>
  <si>
    <t>Náklady na provedení skutečného zaměření stavby v rozsahu nezbytném pro zápis změny do katastru nemovitostí.</t>
  </si>
  <si>
    <t>včetně zanesení do mapy GIS a geometrických plánů : 1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</si>
</sst>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3" t="s">
        <v>39</v>
      </c>
      <c r="B2" s="73"/>
      <c r="C2" s="73"/>
      <c r="D2" s="73"/>
      <c r="E2" s="73"/>
      <c r="F2" s="73"/>
      <c r="G2" s="73"/>
    </row>
  </sheetData>
  <sheetProtection password="856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2"/>
  <sheetViews>
    <sheetView showGridLines="0" tabSelected="1" topLeftCell="B14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>
      <c r="A2" s="2"/>
      <c r="B2" s="105" t="s">
        <v>22</v>
      </c>
      <c r="C2" s="106"/>
      <c r="D2" s="107" t="s">
        <v>44</v>
      </c>
      <c r="E2" s="108" t="s">
        <v>45</v>
      </c>
      <c r="F2" s="109"/>
      <c r="G2" s="109"/>
      <c r="H2" s="109"/>
      <c r="I2" s="109"/>
      <c r="J2" s="110"/>
      <c r="O2" s="1"/>
    </row>
    <row r="3" spans="1:15" ht="27" hidden="1" customHeight="1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>
      <c r="A5" s="2"/>
      <c r="B5" s="31" t="s">
        <v>42</v>
      </c>
      <c r="D5" s="121" t="s">
        <v>46</v>
      </c>
      <c r="E5" s="88"/>
      <c r="F5" s="88"/>
      <c r="G5" s="88"/>
      <c r="H5" s="18" t="s">
        <v>40</v>
      </c>
      <c r="I5" s="125" t="s">
        <v>50</v>
      </c>
      <c r="J5" s="8"/>
    </row>
    <row r="6" spans="1:15" ht="15.75" customHeight="1">
      <c r="A6" s="2"/>
      <c r="B6" s="28"/>
      <c r="C6" s="53"/>
      <c r="D6" s="122" t="s">
        <v>47</v>
      </c>
      <c r="E6" s="89"/>
      <c r="F6" s="89"/>
      <c r="G6" s="89"/>
      <c r="H6" s="18" t="s">
        <v>34</v>
      </c>
      <c r="I6" s="125" t="s">
        <v>51</v>
      </c>
      <c r="J6" s="8"/>
    </row>
    <row r="7" spans="1:15" ht="15.75" customHeight="1">
      <c r="A7" s="2"/>
      <c r="B7" s="29"/>
      <c r="C7" s="54"/>
      <c r="D7" s="124" t="s">
        <v>49</v>
      </c>
      <c r="E7" s="123" t="s">
        <v>48</v>
      </c>
      <c r="F7" s="90"/>
      <c r="G7" s="90"/>
      <c r="H7" s="24"/>
      <c r="I7" s="23"/>
      <c r="J7" s="34"/>
    </row>
    <row r="8" spans="1:15" ht="24" hidden="1" customHeight="1">
      <c r="A8" s="2"/>
      <c r="B8" s="31" t="s">
        <v>20</v>
      </c>
      <c r="D8" s="126" t="s">
        <v>52</v>
      </c>
      <c r="H8" s="18" t="s">
        <v>40</v>
      </c>
      <c r="I8" s="125" t="s">
        <v>54</v>
      </c>
      <c r="J8" s="8"/>
    </row>
    <row r="9" spans="1:15" ht="15.75" hidden="1" customHeight="1">
      <c r="A9" s="2"/>
      <c r="B9" s="2"/>
      <c r="D9" s="126" t="s">
        <v>53</v>
      </c>
      <c r="H9" s="18" t="s">
        <v>34</v>
      </c>
      <c r="I9" s="22"/>
      <c r="J9" s="8"/>
    </row>
    <row r="10" spans="1:15" ht="15.75" hidden="1" customHeight="1">
      <c r="A10" s="2"/>
      <c r="B10" s="35"/>
      <c r="C10" s="54"/>
      <c r="D10" s="124" t="s">
        <v>49</v>
      </c>
      <c r="E10" s="127" t="s">
        <v>48</v>
      </c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>
      <c r="A16" s="198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SUMIF(F54:F68,A16,I54:I68)+SUMIF(F54:F68,"PSU",I54:I68)</f>
        <v>0</v>
      </c>
      <c r="J16" s="82"/>
    </row>
    <row r="17" spans="1:10" ht="23.25" customHeight="1">
      <c r="A17" s="198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SUMIF(F54:F68,A17,I54:I68)</f>
        <v>0</v>
      </c>
      <c r="J17" s="82"/>
    </row>
    <row r="18" spans="1:10" ht="23.25" customHeight="1">
      <c r="A18" s="198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SUMIF(F54:F68,A18,I54:I68)</f>
        <v>0</v>
      </c>
      <c r="J18" s="82"/>
    </row>
    <row r="19" spans="1:10" ht="23.25" customHeight="1">
      <c r="A19" s="198" t="s">
        <v>102</v>
      </c>
      <c r="B19" s="38" t="s">
        <v>27</v>
      </c>
      <c r="C19" s="59"/>
      <c r="D19" s="60"/>
      <c r="E19" s="80"/>
      <c r="F19" s="81"/>
      <c r="G19" s="80"/>
      <c r="H19" s="81"/>
      <c r="I19" s="80">
        <f>SUMIF(F54:F68,A19,I54:I68)</f>
        <v>0</v>
      </c>
      <c r="J19" s="82"/>
    </row>
    <row r="20" spans="1:10" ht="23.25" customHeight="1">
      <c r="A20" s="198" t="s">
        <v>101</v>
      </c>
      <c r="B20" s="38" t="s">
        <v>28</v>
      </c>
      <c r="C20" s="59"/>
      <c r="D20" s="60"/>
      <c r="E20" s="80"/>
      <c r="F20" s="81"/>
      <c r="G20" s="80"/>
      <c r="H20" s="81"/>
      <c r="I20" s="80">
        <f>SUMIF(F54:F68,A20,I54:I68)</f>
        <v>0</v>
      </c>
      <c r="J20" s="82"/>
    </row>
    <row r="21" spans="1:10" ht="23.25" customHeight="1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>
      <c r="A25" s="2"/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I25*E25/100</f>
        <v>0</v>
      </c>
      <c r="H26" s="78"/>
      <c r="I26" s="78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9">
        <f>CenaCelkemBezDPH-(ZakladDPHSni+ZakladDPHZakl)</f>
        <v>0</v>
      </c>
      <c r="H27" s="79"/>
      <c r="I27" s="79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69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1"/>
      <c r="D34" s="97" t="s">
        <v>43</v>
      </c>
      <c r="E34" s="98"/>
      <c r="G34" s="99"/>
      <c r="H34" s="100"/>
      <c r="I34" s="100"/>
      <c r="J34" s="25"/>
    </row>
    <row r="35" spans="1:10" ht="12.75" customHeight="1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>
      <c r="A39" s="136">
        <v>1</v>
      </c>
      <c r="B39" s="147" t="s">
        <v>55</v>
      </c>
      <c r="C39" s="148"/>
      <c r="D39" s="148"/>
      <c r="E39" s="148"/>
      <c r="F39" s="149">
        <f>'SO01 A Pol'!AE186+'SO01 B Pol'!AE110+'SO01 C Pol'!AE138+'SO01 D Pol'!AE83+'SO01 E Pol'!AE29</f>
        <v>0</v>
      </c>
      <c r="G39" s="150">
        <f>'SO01 A Pol'!AF186+'SO01 B Pol'!AF110+'SO01 C Pol'!AF138+'SO01 D Pol'!AF83+'SO01 E Pol'!AF29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customHeight="1">
      <c r="A40" s="136">
        <v>2</v>
      </c>
      <c r="B40" s="154"/>
      <c r="C40" s="155" t="s">
        <v>56</v>
      </c>
      <c r="D40" s="155"/>
      <c r="E40" s="155"/>
      <c r="F40" s="156"/>
      <c r="G40" s="157"/>
      <c r="H40" s="157"/>
      <c r="I40" s="158"/>
      <c r="J40" s="159"/>
    </row>
    <row r="41" spans="1:10" ht="25.5" customHeight="1">
      <c r="A41" s="136">
        <v>2</v>
      </c>
      <c r="B41" s="154" t="s">
        <v>57</v>
      </c>
      <c r="C41" s="155" t="s">
        <v>45</v>
      </c>
      <c r="D41" s="155"/>
      <c r="E41" s="155"/>
      <c r="F41" s="156">
        <f>'SO01 A Pol'!AE186+'SO01 B Pol'!AE110+'SO01 C Pol'!AE138+'SO01 D Pol'!AE83+'SO01 E Pol'!AE29</f>
        <v>0</v>
      </c>
      <c r="G41" s="157">
        <f>'SO01 A Pol'!AF186+'SO01 B Pol'!AF110+'SO01 C Pol'!AF138+'SO01 D Pol'!AF83+'SO01 E Pol'!AF29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customHeight="1">
      <c r="A42" s="136">
        <v>3</v>
      </c>
      <c r="B42" s="160" t="s">
        <v>58</v>
      </c>
      <c r="C42" s="148" t="s">
        <v>59</v>
      </c>
      <c r="D42" s="148"/>
      <c r="E42" s="148"/>
      <c r="F42" s="161">
        <f>'SO01 A Pol'!AE186</f>
        <v>0</v>
      </c>
      <c r="G42" s="151">
        <f>'SO01 A Pol'!AF186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customHeight="1">
      <c r="A43" s="136">
        <v>3</v>
      </c>
      <c r="B43" s="160" t="s">
        <v>60</v>
      </c>
      <c r="C43" s="148" t="s">
        <v>61</v>
      </c>
      <c r="D43" s="148"/>
      <c r="E43" s="148"/>
      <c r="F43" s="161">
        <f>'SO01 B Pol'!AE110</f>
        <v>0</v>
      </c>
      <c r="G43" s="151">
        <f>'SO01 B Pol'!AF110</f>
        <v>0</v>
      </c>
      <c r="H43" s="151"/>
      <c r="I43" s="152">
        <f>F43+G43+H43</f>
        <v>0</v>
      </c>
      <c r="J43" s="153" t="str">
        <f>IF(CenaCelkemVypocet=0,"",I43/CenaCelkemVypocet*100)</f>
        <v/>
      </c>
    </row>
    <row r="44" spans="1:10" ht="25.5" customHeight="1">
      <c r="A44" s="136">
        <v>3</v>
      </c>
      <c r="B44" s="160" t="s">
        <v>62</v>
      </c>
      <c r="C44" s="148" t="s">
        <v>63</v>
      </c>
      <c r="D44" s="148"/>
      <c r="E44" s="148"/>
      <c r="F44" s="161">
        <f>'SO01 C Pol'!AE138</f>
        <v>0</v>
      </c>
      <c r="G44" s="151">
        <f>'SO01 C Pol'!AF138</f>
        <v>0</v>
      </c>
      <c r="H44" s="151"/>
      <c r="I44" s="152">
        <f>F44+G44+H44</f>
        <v>0</v>
      </c>
      <c r="J44" s="153" t="str">
        <f>IF(CenaCelkemVypocet=0,"",I44/CenaCelkemVypocet*100)</f>
        <v/>
      </c>
    </row>
    <row r="45" spans="1:10" ht="25.5" customHeight="1">
      <c r="A45" s="136">
        <v>3</v>
      </c>
      <c r="B45" s="160" t="s">
        <v>64</v>
      </c>
      <c r="C45" s="148" t="s">
        <v>65</v>
      </c>
      <c r="D45" s="148"/>
      <c r="E45" s="148"/>
      <c r="F45" s="161">
        <f>'SO01 D Pol'!AE83</f>
        <v>0</v>
      </c>
      <c r="G45" s="151">
        <f>'SO01 D Pol'!AF83</f>
        <v>0</v>
      </c>
      <c r="H45" s="151"/>
      <c r="I45" s="152">
        <f>F45+G45+H45</f>
        <v>0</v>
      </c>
      <c r="J45" s="153" t="str">
        <f>IF(CenaCelkemVypocet=0,"",I45/CenaCelkemVypocet*100)</f>
        <v/>
      </c>
    </row>
    <row r="46" spans="1:10" ht="25.5" customHeight="1">
      <c r="A46" s="136">
        <v>3</v>
      </c>
      <c r="B46" s="160" t="s">
        <v>66</v>
      </c>
      <c r="C46" s="148" t="s">
        <v>67</v>
      </c>
      <c r="D46" s="148"/>
      <c r="E46" s="148"/>
      <c r="F46" s="161">
        <f>'SO01 E Pol'!AE29</f>
        <v>0</v>
      </c>
      <c r="G46" s="151">
        <f>'SO01 E Pol'!AF29</f>
        <v>0</v>
      </c>
      <c r="H46" s="151"/>
      <c r="I46" s="152">
        <f>F46+G46+H46</f>
        <v>0</v>
      </c>
      <c r="J46" s="153" t="str">
        <f>IF(CenaCelkemVypocet=0,"",I46/CenaCelkemVypocet*100)</f>
        <v/>
      </c>
    </row>
    <row r="47" spans="1:10" ht="25.5" customHeight="1">
      <c r="A47" s="136"/>
      <c r="B47" s="162" t="s">
        <v>68</v>
      </c>
      <c r="C47" s="163"/>
      <c r="D47" s="163"/>
      <c r="E47" s="163"/>
      <c r="F47" s="164">
        <f>SUMIF(A39:A46,"=1",F39:F46)</f>
        <v>0</v>
      </c>
      <c r="G47" s="165">
        <f>SUMIF(A39:A46,"=1",G39:G46)</f>
        <v>0</v>
      </c>
      <c r="H47" s="165">
        <f>SUMIF(A39:A46,"=1",H39:H46)</f>
        <v>0</v>
      </c>
      <c r="I47" s="166">
        <f>SUMIF(A39:A46,"=1",I39:I46)</f>
        <v>0</v>
      </c>
      <c r="J47" s="167">
        <f>SUMIF(A39:A46,"=1",J39:J46)</f>
        <v>0</v>
      </c>
    </row>
    <row r="51" spans="1:10" ht="15.75">
      <c r="B51" s="178" t="s">
        <v>70</v>
      </c>
    </row>
    <row r="53" spans="1:10" ht="25.5" customHeight="1">
      <c r="A53" s="180"/>
      <c r="B53" s="183" t="s">
        <v>17</v>
      </c>
      <c r="C53" s="183" t="s">
        <v>5</v>
      </c>
      <c r="D53" s="184"/>
      <c r="E53" s="184"/>
      <c r="F53" s="185" t="s">
        <v>71</v>
      </c>
      <c r="G53" s="185"/>
      <c r="H53" s="185"/>
      <c r="I53" s="185" t="s">
        <v>29</v>
      </c>
      <c r="J53" s="185" t="s">
        <v>0</v>
      </c>
    </row>
    <row r="54" spans="1:10" ht="36.75" customHeight="1">
      <c r="A54" s="181"/>
      <c r="B54" s="186" t="s">
        <v>72</v>
      </c>
      <c r="C54" s="187" t="s">
        <v>73</v>
      </c>
      <c r="D54" s="188"/>
      <c r="E54" s="188"/>
      <c r="F54" s="194" t="s">
        <v>24</v>
      </c>
      <c r="G54" s="195"/>
      <c r="H54" s="195"/>
      <c r="I54" s="195">
        <f>'SO01 A Pol'!G8+'SO01 B Pol'!G8+'SO01 C Pol'!G8+'SO01 D Pol'!G8</f>
        <v>0</v>
      </c>
      <c r="J54" s="192" t="str">
        <f>IF(I69=0,"",I54/I69*100)</f>
        <v/>
      </c>
    </row>
    <row r="55" spans="1:10" ht="36.75" customHeight="1">
      <c r="A55" s="181"/>
      <c r="B55" s="186" t="s">
        <v>74</v>
      </c>
      <c r="C55" s="187" t="s">
        <v>75</v>
      </c>
      <c r="D55" s="188"/>
      <c r="E55" s="188"/>
      <c r="F55" s="194" t="s">
        <v>24</v>
      </c>
      <c r="G55" s="195"/>
      <c r="H55" s="195"/>
      <c r="I55" s="195">
        <f>'SO01 A Pol'!G70+'SO01 B Pol'!G33+'SO01 D Pol'!G26</f>
        <v>0</v>
      </c>
      <c r="J55" s="192" t="str">
        <f>IF(I69=0,"",I55/I69*100)</f>
        <v/>
      </c>
    </row>
    <row r="56" spans="1:10" ht="36.75" customHeight="1">
      <c r="A56" s="181"/>
      <c r="B56" s="186" t="s">
        <v>76</v>
      </c>
      <c r="C56" s="187" t="s">
        <v>77</v>
      </c>
      <c r="D56" s="188"/>
      <c r="E56" s="188"/>
      <c r="F56" s="194" t="s">
        <v>24</v>
      </c>
      <c r="G56" s="195"/>
      <c r="H56" s="195"/>
      <c r="I56" s="195">
        <f>'SO01 C Pol'!G49</f>
        <v>0</v>
      </c>
      <c r="J56" s="192" t="str">
        <f>IF(I69=0,"",I56/I69*100)</f>
        <v/>
      </c>
    </row>
    <row r="57" spans="1:10" ht="36.75" customHeight="1">
      <c r="A57" s="181"/>
      <c r="B57" s="186" t="s">
        <v>78</v>
      </c>
      <c r="C57" s="187" t="s">
        <v>79</v>
      </c>
      <c r="D57" s="188"/>
      <c r="E57" s="188"/>
      <c r="F57" s="194" t="s">
        <v>24</v>
      </c>
      <c r="G57" s="195"/>
      <c r="H57" s="195"/>
      <c r="I57" s="195">
        <f>'SO01 B Pol'!G45+'SO01 C Pol'!G58</f>
        <v>0</v>
      </c>
      <c r="J57" s="192" t="str">
        <f>IF(I69=0,"",I57/I69*100)</f>
        <v/>
      </c>
    </row>
    <row r="58" spans="1:10" ht="36.75" customHeight="1">
      <c r="A58" s="181"/>
      <c r="B58" s="186" t="s">
        <v>80</v>
      </c>
      <c r="C58" s="187" t="s">
        <v>81</v>
      </c>
      <c r="D58" s="188"/>
      <c r="E58" s="188"/>
      <c r="F58" s="194" t="s">
        <v>24</v>
      </c>
      <c r="G58" s="195"/>
      <c r="H58" s="195"/>
      <c r="I58" s="195">
        <f>'SO01 A Pol'!G142+'SO01 D Pol'!G38</f>
        <v>0</v>
      </c>
      <c r="J58" s="192" t="str">
        <f>IF(I69=0,"",I58/I69*100)</f>
        <v/>
      </c>
    </row>
    <row r="59" spans="1:10" ht="36.75" customHeight="1">
      <c r="A59" s="181"/>
      <c r="B59" s="186" t="s">
        <v>82</v>
      </c>
      <c r="C59" s="187" t="s">
        <v>83</v>
      </c>
      <c r="D59" s="188"/>
      <c r="E59" s="188"/>
      <c r="F59" s="194" t="s">
        <v>24</v>
      </c>
      <c r="G59" s="195"/>
      <c r="H59" s="195"/>
      <c r="I59" s="195">
        <f>'SO01 B Pol'!G61+'SO01 C Pol'!G66</f>
        <v>0</v>
      </c>
      <c r="J59" s="192" t="str">
        <f>IF(I69=0,"",I59/I69*100)</f>
        <v/>
      </c>
    </row>
    <row r="60" spans="1:10" ht="36.75" customHeight="1">
      <c r="A60" s="181"/>
      <c r="B60" s="186" t="s">
        <v>84</v>
      </c>
      <c r="C60" s="187" t="s">
        <v>85</v>
      </c>
      <c r="D60" s="188"/>
      <c r="E60" s="188"/>
      <c r="F60" s="194" t="s">
        <v>24</v>
      </c>
      <c r="G60" s="195"/>
      <c r="H60" s="195"/>
      <c r="I60" s="195">
        <f>'SO01 C Pol'!G101</f>
        <v>0</v>
      </c>
      <c r="J60" s="192" t="str">
        <f>IF(I69=0,"",I60/I69*100)</f>
        <v/>
      </c>
    </row>
    <row r="61" spans="1:10" ht="36.75" customHeight="1">
      <c r="A61" s="181"/>
      <c r="B61" s="186" t="s">
        <v>86</v>
      </c>
      <c r="C61" s="187" t="s">
        <v>87</v>
      </c>
      <c r="D61" s="188"/>
      <c r="E61" s="188"/>
      <c r="F61" s="194" t="s">
        <v>24</v>
      </c>
      <c r="G61" s="195"/>
      <c r="H61" s="195"/>
      <c r="I61" s="195">
        <f>'SO01 A Pol'!G159+'SO01 D Pol'!G68</f>
        <v>0</v>
      </c>
      <c r="J61" s="192" t="str">
        <f>IF(I69=0,"",I61/I69*100)</f>
        <v/>
      </c>
    </row>
    <row r="62" spans="1:10" ht="36.75" customHeight="1">
      <c r="A62" s="181"/>
      <c r="B62" s="186" t="s">
        <v>88</v>
      </c>
      <c r="C62" s="187" t="s">
        <v>89</v>
      </c>
      <c r="D62" s="188"/>
      <c r="E62" s="188"/>
      <c r="F62" s="194" t="s">
        <v>24</v>
      </c>
      <c r="G62" s="195"/>
      <c r="H62" s="195"/>
      <c r="I62" s="195">
        <f>'SO01 C Pol'!G118</f>
        <v>0</v>
      </c>
      <c r="J62" s="192" t="str">
        <f>IF(I69=0,"",I62/I69*100)</f>
        <v/>
      </c>
    </row>
    <row r="63" spans="1:10" ht="36.75" customHeight="1">
      <c r="A63" s="181"/>
      <c r="B63" s="186" t="s">
        <v>90</v>
      </c>
      <c r="C63" s="187" t="s">
        <v>91</v>
      </c>
      <c r="D63" s="188"/>
      <c r="E63" s="188"/>
      <c r="F63" s="194" t="s">
        <v>24</v>
      </c>
      <c r="G63" s="195"/>
      <c r="H63" s="195"/>
      <c r="I63" s="195">
        <f>'SO01 A Pol'!G168+'SO01 B Pol'!G93+'SO01 C Pol'!G121+'SO01 D Pol'!G80</f>
        <v>0</v>
      </c>
      <c r="J63" s="192" t="str">
        <f>IF(I69=0,"",I63/I69*100)</f>
        <v/>
      </c>
    </row>
    <row r="64" spans="1:10" ht="36.75" customHeight="1">
      <c r="A64" s="181"/>
      <c r="B64" s="186" t="s">
        <v>92</v>
      </c>
      <c r="C64" s="187" t="s">
        <v>93</v>
      </c>
      <c r="D64" s="188"/>
      <c r="E64" s="188"/>
      <c r="F64" s="194" t="s">
        <v>25</v>
      </c>
      <c r="G64" s="195"/>
      <c r="H64" s="195"/>
      <c r="I64" s="195">
        <f>'SO01 A Pol'!G170</f>
        <v>0</v>
      </c>
      <c r="J64" s="192" t="str">
        <f>IF(I69=0,"",I64/I69*100)</f>
        <v/>
      </c>
    </row>
    <row r="65" spans="1:10" ht="36.75" customHeight="1">
      <c r="A65" s="181"/>
      <c r="B65" s="186" t="s">
        <v>94</v>
      </c>
      <c r="C65" s="187" t="s">
        <v>95</v>
      </c>
      <c r="D65" s="188"/>
      <c r="E65" s="188"/>
      <c r="F65" s="194" t="s">
        <v>25</v>
      </c>
      <c r="G65" s="195"/>
      <c r="H65" s="195"/>
      <c r="I65" s="195">
        <f>'SO01 E Pol'!G8</f>
        <v>0</v>
      </c>
      <c r="J65" s="192" t="str">
        <f>IF(I69=0,"",I65/I69*100)</f>
        <v/>
      </c>
    </row>
    <row r="66" spans="1:10" ht="36.75" customHeight="1">
      <c r="A66" s="181"/>
      <c r="B66" s="186" t="s">
        <v>96</v>
      </c>
      <c r="C66" s="187" t="s">
        <v>97</v>
      </c>
      <c r="D66" s="188"/>
      <c r="E66" s="188"/>
      <c r="F66" s="194" t="s">
        <v>26</v>
      </c>
      <c r="G66" s="195"/>
      <c r="H66" s="195"/>
      <c r="I66" s="195">
        <f>'SO01 A Pol'!G179</f>
        <v>0</v>
      </c>
      <c r="J66" s="192" t="str">
        <f>IF(I69=0,"",I66/I69*100)</f>
        <v/>
      </c>
    </row>
    <row r="67" spans="1:10" ht="36.75" customHeight="1">
      <c r="A67" s="181"/>
      <c r="B67" s="186" t="s">
        <v>98</v>
      </c>
      <c r="C67" s="187" t="s">
        <v>99</v>
      </c>
      <c r="D67" s="188"/>
      <c r="E67" s="188"/>
      <c r="F67" s="194" t="s">
        <v>100</v>
      </c>
      <c r="G67" s="195"/>
      <c r="H67" s="195"/>
      <c r="I67" s="195">
        <f>'SO01 B Pol'!G97+'SO01 C Pol'!G125</f>
        <v>0</v>
      </c>
      <c r="J67" s="192" t="str">
        <f>IF(I69=0,"",I67/I69*100)</f>
        <v/>
      </c>
    </row>
    <row r="68" spans="1:10" ht="36.75" customHeight="1">
      <c r="A68" s="181"/>
      <c r="B68" s="186" t="s">
        <v>101</v>
      </c>
      <c r="C68" s="187" t="s">
        <v>28</v>
      </c>
      <c r="D68" s="188"/>
      <c r="E68" s="188"/>
      <c r="F68" s="194" t="s">
        <v>101</v>
      </c>
      <c r="G68" s="195"/>
      <c r="H68" s="195"/>
      <c r="I68" s="195">
        <f>'SO01 E Pol'!G20</f>
        <v>0</v>
      </c>
      <c r="J68" s="192" t="str">
        <f>IF(I69=0,"",I68/I69*100)</f>
        <v/>
      </c>
    </row>
    <row r="69" spans="1:10" ht="25.5" customHeight="1">
      <c r="A69" s="182"/>
      <c r="B69" s="189" t="s">
        <v>1</v>
      </c>
      <c r="C69" s="190"/>
      <c r="D69" s="191"/>
      <c r="E69" s="191"/>
      <c r="F69" s="196"/>
      <c r="G69" s="197"/>
      <c r="H69" s="197"/>
      <c r="I69" s="197">
        <f>SUM(I54:I68)</f>
        <v>0</v>
      </c>
      <c r="J69" s="193">
        <f>SUM(J54:J68)</f>
        <v>0</v>
      </c>
    </row>
    <row r="70" spans="1:10">
      <c r="F70" s="134"/>
      <c r="G70" s="134"/>
      <c r="H70" s="134"/>
      <c r="I70" s="134"/>
      <c r="J70" s="135"/>
    </row>
    <row r="71" spans="1:10">
      <c r="F71" s="134"/>
      <c r="G71" s="134"/>
      <c r="H71" s="134"/>
      <c r="I71" s="134"/>
      <c r="J71" s="135"/>
    </row>
    <row r="72" spans="1:10">
      <c r="F72" s="134"/>
      <c r="G72" s="134"/>
      <c r="H72" s="134"/>
      <c r="I72" s="134"/>
      <c r="J72" s="135"/>
    </row>
  </sheetData>
  <sheetProtection password="856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>
      <c r="A4" s="50" t="s">
        <v>9</v>
      </c>
      <c r="B4" s="49"/>
      <c r="C4" s="103"/>
      <c r="D4" s="103"/>
      <c r="E4" s="103"/>
      <c r="F4" s="103"/>
      <c r="G4" s="104"/>
    </row>
    <row r="5" spans="1:7">
      <c r="B5" s="4"/>
      <c r="C5" s="5"/>
      <c r="D5" s="6"/>
    </row>
  </sheetData>
  <sheetProtection password="856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103</v>
      </c>
      <c r="B1" s="199"/>
      <c r="C1" s="199"/>
      <c r="D1" s="199"/>
      <c r="E1" s="199"/>
      <c r="F1" s="199"/>
      <c r="G1" s="199"/>
      <c r="AG1" t="s">
        <v>104</v>
      </c>
    </row>
    <row r="2" spans="1:60" ht="24.95" customHeight="1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105</v>
      </c>
    </row>
    <row r="3" spans="1:60" ht="24.95" customHeight="1">
      <c r="A3" s="200" t="s">
        <v>8</v>
      </c>
      <c r="B3" s="49" t="s">
        <v>57</v>
      </c>
      <c r="C3" s="203" t="s">
        <v>45</v>
      </c>
      <c r="D3" s="201"/>
      <c r="E3" s="201"/>
      <c r="F3" s="201"/>
      <c r="G3" s="202"/>
      <c r="AC3" s="179" t="s">
        <v>105</v>
      </c>
      <c r="AG3" t="s">
        <v>106</v>
      </c>
    </row>
    <row r="4" spans="1:60" ht="24.95" customHeight="1">
      <c r="A4" s="204" t="s">
        <v>9</v>
      </c>
      <c r="B4" s="205" t="s">
        <v>58</v>
      </c>
      <c r="C4" s="206" t="s">
        <v>59</v>
      </c>
      <c r="D4" s="207"/>
      <c r="E4" s="207"/>
      <c r="F4" s="207"/>
      <c r="G4" s="208"/>
      <c r="AG4" t="s">
        <v>107</v>
      </c>
    </row>
    <row r="5" spans="1:60">
      <c r="D5" s="10"/>
    </row>
    <row r="6" spans="1:60" ht="38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29</v>
      </c>
      <c r="H6" s="213" t="s">
        <v>30</v>
      </c>
      <c r="I6" s="213" t="s">
        <v>114</v>
      </c>
      <c r="J6" s="213" t="s">
        <v>31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9" t="s">
        <v>129</v>
      </c>
      <c r="B8" s="230" t="s">
        <v>72</v>
      </c>
      <c r="C8" s="256" t="s">
        <v>73</v>
      </c>
      <c r="D8" s="231"/>
      <c r="E8" s="232"/>
      <c r="F8" s="233"/>
      <c r="G8" s="233">
        <f>SUMIF(AG9:AG69,"&lt;&gt;NOR",G9:G69)</f>
        <v>0</v>
      </c>
      <c r="H8" s="233"/>
      <c r="I8" s="233">
        <f>SUM(I9:I69)</f>
        <v>0</v>
      </c>
      <c r="J8" s="233"/>
      <c r="K8" s="233">
        <f>SUM(K9:K69)</f>
        <v>0</v>
      </c>
      <c r="L8" s="233"/>
      <c r="M8" s="233">
        <f>SUM(M9:M69)</f>
        <v>0</v>
      </c>
      <c r="N8" s="233"/>
      <c r="O8" s="233">
        <f>SUM(O9:O69)</f>
        <v>652.41999999999996</v>
      </c>
      <c r="P8" s="233"/>
      <c r="Q8" s="233">
        <f>SUM(Q9:Q69)</f>
        <v>0</v>
      </c>
      <c r="R8" s="233"/>
      <c r="S8" s="233"/>
      <c r="T8" s="234"/>
      <c r="U8" s="228"/>
      <c r="V8" s="228">
        <f>SUM(V9:V69)</f>
        <v>394.6</v>
      </c>
      <c r="W8" s="228"/>
      <c r="X8" s="228"/>
      <c r="AG8" t="s">
        <v>130</v>
      </c>
    </row>
    <row r="9" spans="1:60" outlineLevel="1">
      <c r="A9" s="235">
        <v>1</v>
      </c>
      <c r="B9" s="236" t="s">
        <v>131</v>
      </c>
      <c r="C9" s="257" t="s">
        <v>132</v>
      </c>
      <c r="D9" s="237" t="s">
        <v>133</v>
      </c>
      <c r="E9" s="238">
        <v>385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 t="s">
        <v>134</v>
      </c>
      <c r="S9" s="240" t="s">
        <v>135</v>
      </c>
      <c r="T9" s="241" t="s">
        <v>135</v>
      </c>
      <c r="U9" s="224">
        <v>0.1</v>
      </c>
      <c r="V9" s="224">
        <f>ROUND(E9*U9,2)</f>
        <v>38.5</v>
      </c>
      <c r="W9" s="224"/>
      <c r="X9" s="224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137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21"/>
      <c r="B10" s="222"/>
      <c r="C10" s="258" t="s">
        <v>138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nebo lesní půdy, s vodorovným přemístěním na hromady v místě upotřebení nebo na dočasné či trvalé skládky se složením</v>
      </c>
      <c r="BB10" s="214"/>
      <c r="BC10" s="214"/>
      <c r="BD10" s="214"/>
      <c r="BE10" s="214"/>
      <c r="BF10" s="214"/>
      <c r="BG10" s="214"/>
      <c r="BH10" s="214"/>
    </row>
    <row r="11" spans="1:60" outlineLevel="1">
      <c r="A11" s="221"/>
      <c r="B11" s="222"/>
      <c r="C11" s="259" t="s">
        <v>140</v>
      </c>
      <c r="D11" s="226"/>
      <c r="E11" s="227">
        <v>385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35">
        <v>2</v>
      </c>
      <c r="B12" s="236" t="s">
        <v>142</v>
      </c>
      <c r="C12" s="257" t="s">
        <v>143</v>
      </c>
      <c r="D12" s="237" t="s">
        <v>133</v>
      </c>
      <c r="E12" s="238">
        <v>28.726500000000001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0" t="s">
        <v>134</v>
      </c>
      <c r="S12" s="240" t="s">
        <v>135</v>
      </c>
      <c r="T12" s="241" t="s">
        <v>135</v>
      </c>
      <c r="U12" s="224">
        <v>0.11</v>
      </c>
      <c r="V12" s="224">
        <f>ROUND(E12*U12,2)</f>
        <v>3.16</v>
      </c>
      <c r="W12" s="224"/>
      <c r="X12" s="224" t="s">
        <v>136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137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33.75" outlineLevel="1">
      <c r="A13" s="221"/>
      <c r="B13" s="222"/>
      <c r="C13" s="258" t="s">
        <v>144</v>
      </c>
      <c r="D13" s="243"/>
      <c r="E13" s="243"/>
      <c r="F13" s="243"/>
      <c r="G13" s="24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139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42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4"/>
      <c r="BC13" s="214"/>
      <c r="BD13" s="214"/>
      <c r="BE13" s="214"/>
      <c r="BF13" s="214"/>
      <c r="BG13" s="214"/>
      <c r="BH13" s="214"/>
    </row>
    <row r="14" spans="1:60" outlineLevel="1">
      <c r="A14" s="221"/>
      <c r="B14" s="222"/>
      <c r="C14" s="259" t="s">
        <v>145</v>
      </c>
      <c r="D14" s="226"/>
      <c r="E14" s="227">
        <v>28.726500000000001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141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35">
        <v>3</v>
      </c>
      <c r="B15" s="236" t="s">
        <v>146</v>
      </c>
      <c r="C15" s="257" t="s">
        <v>147</v>
      </c>
      <c r="D15" s="237" t="s">
        <v>133</v>
      </c>
      <c r="E15" s="238">
        <v>28.726500000000001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 t="s">
        <v>134</v>
      </c>
      <c r="S15" s="240" t="s">
        <v>135</v>
      </c>
      <c r="T15" s="241" t="s">
        <v>135</v>
      </c>
      <c r="U15" s="224">
        <v>4.3099999999999999E-2</v>
      </c>
      <c r="V15" s="224">
        <f>ROUND(E15*U15,2)</f>
        <v>1.24</v>
      </c>
      <c r="W15" s="224"/>
      <c r="X15" s="224" t="s">
        <v>136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137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33.75" outlineLevel="1">
      <c r="A16" s="221"/>
      <c r="B16" s="222"/>
      <c r="C16" s="258" t="s">
        <v>144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4"/>
      <c r="Z16" s="214"/>
      <c r="AA16" s="214"/>
      <c r="AB16" s="214"/>
      <c r="AC16" s="214"/>
      <c r="AD16" s="214"/>
      <c r="AE16" s="214"/>
      <c r="AF16" s="214"/>
      <c r="AG16" s="214" t="s">
        <v>139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2" t="str">
        <f>C16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" s="214"/>
      <c r="BC16" s="214"/>
      <c r="BD16" s="214"/>
      <c r="BE16" s="214"/>
      <c r="BF16" s="214"/>
      <c r="BG16" s="214"/>
      <c r="BH16" s="214"/>
    </row>
    <row r="17" spans="1:60" outlineLevel="1">
      <c r="A17" s="235">
        <v>4</v>
      </c>
      <c r="B17" s="236" t="s">
        <v>148</v>
      </c>
      <c r="C17" s="257" t="s">
        <v>149</v>
      </c>
      <c r="D17" s="237" t="s">
        <v>133</v>
      </c>
      <c r="E17" s="238">
        <v>58.687199999999997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 t="s">
        <v>134</v>
      </c>
      <c r="S17" s="240" t="s">
        <v>135</v>
      </c>
      <c r="T17" s="241" t="s">
        <v>135</v>
      </c>
      <c r="U17" s="224">
        <v>0.13</v>
      </c>
      <c r="V17" s="224">
        <f>ROUND(E17*U17,2)</f>
        <v>7.63</v>
      </c>
      <c r="W17" s="224"/>
      <c r="X17" s="224" t="s">
        <v>136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137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33.75" outlineLevel="1">
      <c r="A18" s="221"/>
      <c r="B18" s="222"/>
      <c r="C18" s="258" t="s">
        <v>150</v>
      </c>
      <c r="D18" s="243"/>
      <c r="E18" s="243"/>
      <c r="F18" s="243"/>
      <c r="G18" s="243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139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2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14"/>
      <c r="BC18" s="214"/>
      <c r="BD18" s="214"/>
      <c r="BE18" s="214"/>
      <c r="BF18" s="214"/>
      <c r="BG18" s="214"/>
      <c r="BH18" s="214"/>
    </row>
    <row r="19" spans="1:60" outlineLevel="1">
      <c r="A19" s="221"/>
      <c r="B19" s="222"/>
      <c r="C19" s="259" t="s">
        <v>151</v>
      </c>
      <c r="D19" s="226"/>
      <c r="E19" s="227">
        <v>12.9628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141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21"/>
      <c r="B20" s="222"/>
      <c r="C20" s="259" t="s">
        <v>152</v>
      </c>
      <c r="D20" s="226"/>
      <c r="E20" s="227">
        <v>25.741599999999998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141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21"/>
      <c r="B21" s="222"/>
      <c r="C21" s="259" t="s">
        <v>153</v>
      </c>
      <c r="D21" s="226"/>
      <c r="E21" s="227">
        <v>12.9628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141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21"/>
      <c r="B22" s="222"/>
      <c r="C22" s="259" t="s">
        <v>154</v>
      </c>
      <c r="D22" s="226"/>
      <c r="E22" s="227">
        <v>0.63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141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21"/>
      <c r="B23" s="222"/>
      <c r="C23" s="259" t="s">
        <v>155</v>
      </c>
      <c r="D23" s="226"/>
      <c r="E23" s="227">
        <v>0.72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59" t="s">
        <v>156</v>
      </c>
      <c r="D24" s="226"/>
      <c r="E24" s="227">
        <v>5.67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141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5">
        <v>5</v>
      </c>
      <c r="B25" s="236" t="s">
        <v>157</v>
      </c>
      <c r="C25" s="257" t="s">
        <v>158</v>
      </c>
      <c r="D25" s="237" t="s">
        <v>133</v>
      </c>
      <c r="E25" s="238">
        <v>58.687199999999997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 t="s">
        <v>134</v>
      </c>
      <c r="S25" s="240" t="s">
        <v>135</v>
      </c>
      <c r="T25" s="241" t="s">
        <v>135</v>
      </c>
      <c r="U25" s="224">
        <v>8.4000000000000005E-2</v>
      </c>
      <c r="V25" s="224">
        <f>ROUND(E25*U25,2)</f>
        <v>4.93</v>
      </c>
      <c r="W25" s="224"/>
      <c r="X25" s="224" t="s">
        <v>136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>
      <c r="A26" s="221"/>
      <c r="B26" s="222"/>
      <c r="C26" s="258" t="s">
        <v>150</v>
      </c>
      <c r="D26" s="243"/>
      <c r="E26" s="243"/>
      <c r="F26" s="243"/>
      <c r="G26" s="243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42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214"/>
      <c r="BC26" s="214"/>
      <c r="BD26" s="214"/>
      <c r="BE26" s="214"/>
      <c r="BF26" s="214"/>
      <c r="BG26" s="214"/>
      <c r="BH26" s="214"/>
    </row>
    <row r="27" spans="1:60" outlineLevel="1">
      <c r="A27" s="235">
        <v>6</v>
      </c>
      <c r="B27" s="236" t="s">
        <v>159</v>
      </c>
      <c r="C27" s="257" t="s">
        <v>160</v>
      </c>
      <c r="D27" s="237" t="s">
        <v>133</v>
      </c>
      <c r="E27" s="238">
        <v>58.687199999999997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 t="s">
        <v>134</v>
      </c>
      <c r="S27" s="240" t="s">
        <v>135</v>
      </c>
      <c r="T27" s="241" t="s">
        <v>135</v>
      </c>
      <c r="U27" s="224">
        <v>0.3</v>
      </c>
      <c r="V27" s="224">
        <f>ROUND(E27*U27,2)</f>
        <v>17.61</v>
      </c>
      <c r="W27" s="224"/>
      <c r="X27" s="224" t="s">
        <v>136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137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33.75" outlineLevel="1">
      <c r="A28" s="221"/>
      <c r="B28" s="222"/>
      <c r="C28" s="258" t="s">
        <v>150</v>
      </c>
      <c r="D28" s="243"/>
      <c r="E28" s="243"/>
      <c r="F28" s="243"/>
      <c r="G28" s="243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139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42" t="str">
        <f>C28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9" t="s">
        <v>151</v>
      </c>
      <c r="D29" s="226"/>
      <c r="E29" s="227">
        <v>12.9628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21"/>
      <c r="B30" s="222"/>
      <c r="C30" s="259" t="s">
        <v>152</v>
      </c>
      <c r="D30" s="226"/>
      <c r="E30" s="227">
        <v>25.741599999999998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4"/>
      <c r="Z30" s="214"/>
      <c r="AA30" s="214"/>
      <c r="AB30" s="214"/>
      <c r="AC30" s="214"/>
      <c r="AD30" s="214"/>
      <c r="AE30" s="214"/>
      <c r="AF30" s="214"/>
      <c r="AG30" s="214" t="s">
        <v>141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21"/>
      <c r="B31" s="222"/>
      <c r="C31" s="259" t="s">
        <v>153</v>
      </c>
      <c r="D31" s="226"/>
      <c r="E31" s="227">
        <v>12.9628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141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59" t="s">
        <v>154</v>
      </c>
      <c r="D32" s="226"/>
      <c r="E32" s="227">
        <v>0.63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141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21"/>
      <c r="B33" s="222"/>
      <c r="C33" s="259" t="s">
        <v>155</v>
      </c>
      <c r="D33" s="226"/>
      <c r="E33" s="227">
        <v>0.72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21"/>
      <c r="B34" s="222"/>
      <c r="C34" s="259" t="s">
        <v>156</v>
      </c>
      <c r="D34" s="226"/>
      <c r="E34" s="227">
        <v>5.67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4"/>
      <c r="Z34" s="214"/>
      <c r="AA34" s="214"/>
      <c r="AB34" s="214"/>
      <c r="AC34" s="214"/>
      <c r="AD34" s="214"/>
      <c r="AE34" s="214"/>
      <c r="AF34" s="214"/>
      <c r="AG34" s="214" t="s">
        <v>141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35">
        <v>7</v>
      </c>
      <c r="B35" s="236" t="s">
        <v>161</v>
      </c>
      <c r="C35" s="257" t="s">
        <v>162</v>
      </c>
      <c r="D35" s="237" t="s">
        <v>133</v>
      </c>
      <c r="E35" s="238">
        <v>58.687199999999997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 t="s">
        <v>134</v>
      </c>
      <c r="S35" s="240" t="s">
        <v>135</v>
      </c>
      <c r="T35" s="241" t="s">
        <v>135</v>
      </c>
      <c r="U35" s="224">
        <v>0.14829999999999999</v>
      </c>
      <c r="V35" s="224">
        <f>ROUND(E35*U35,2)</f>
        <v>8.6999999999999993</v>
      </c>
      <c r="W35" s="224"/>
      <c r="X35" s="224" t="s">
        <v>136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137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33.75" outlineLevel="1">
      <c r="A36" s="221"/>
      <c r="B36" s="222"/>
      <c r="C36" s="258" t="s">
        <v>150</v>
      </c>
      <c r="D36" s="243"/>
      <c r="E36" s="243"/>
      <c r="F36" s="243"/>
      <c r="G36" s="243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139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42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214"/>
      <c r="BC36" s="214"/>
      <c r="BD36" s="214"/>
      <c r="BE36" s="214"/>
      <c r="BF36" s="214"/>
      <c r="BG36" s="214"/>
      <c r="BH36" s="214"/>
    </row>
    <row r="37" spans="1:60" ht="22.5" outlineLevel="1">
      <c r="A37" s="235">
        <v>8</v>
      </c>
      <c r="B37" s="236" t="s">
        <v>163</v>
      </c>
      <c r="C37" s="257" t="s">
        <v>164</v>
      </c>
      <c r="D37" s="237" t="s">
        <v>133</v>
      </c>
      <c r="E37" s="238">
        <v>12.502800000000001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 t="s">
        <v>134</v>
      </c>
      <c r="S37" s="240" t="s">
        <v>135</v>
      </c>
      <c r="T37" s="241" t="s">
        <v>135</v>
      </c>
      <c r="U37" s="224">
        <v>3.13</v>
      </c>
      <c r="V37" s="224">
        <f>ROUND(E37*U37,2)</f>
        <v>39.130000000000003</v>
      </c>
      <c r="W37" s="224"/>
      <c r="X37" s="224" t="s">
        <v>136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137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33.75" outlineLevel="1">
      <c r="A38" s="221"/>
      <c r="B38" s="222"/>
      <c r="C38" s="258" t="s">
        <v>165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139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42" t="str">
        <f>C38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8" s="214"/>
      <c r="BC38" s="214"/>
      <c r="BD38" s="214"/>
      <c r="BE38" s="214"/>
      <c r="BF38" s="214"/>
      <c r="BG38" s="214"/>
      <c r="BH38" s="214"/>
    </row>
    <row r="39" spans="1:60" outlineLevel="1">
      <c r="A39" s="221"/>
      <c r="B39" s="222"/>
      <c r="C39" s="259" t="s">
        <v>166</v>
      </c>
      <c r="D39" s="226"/>
      <c r="E39" s="227">
        <v>9.4499999999999993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141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59" t="s">
        <v>167</v>
      </c>
      <c r="D40" s="226"/>
      <c r="E40" s="227">
        <v>1.6128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21"/>
      <c r="B41" s="222"/>
      <c r="C41" s="259" t="s">
        <v>168</v>
      </c>
      <c r="D41" s="226"/>
      <c r="E41" s="227">
        <v>1.44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141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ht="22.5" outlineLevel="1">
      <c r="A42" s="235">
        <v>9</v>
      </c>
      <c r="B42" s="236" t="s">
        <v>169</v>
      </c>
      <c r="C42" s="257" t="s">
        <v>170</v>
      </c>
      <c r="D42" s="237" t="s">
        <v>133</v>
      </c>
      <c r="E42" s="238">
        <v>145.79320999999999</v>
      </c>
      <c r="F42" s="239"/>
      <c r="G42" s="240">
        <f>ROUND(E42*F42,2)</f>
        <v>0</v>
      </c>
      <c r="H42" s="239"/>
      <c r="I42" s="240">
        <f>ROUND(E42*H42,2)</f>
        <v>0</v>
      </c>
      <c r="J42" s="239"/>
      <c r="K42" s="240">
        <f>ROUND(E42*J42,2)</f>
        <v>0</v>
      </c>
      <c r="L42" s="240">
        <v>21</v>
      </c>
      <c r="M42" s="240">
        <f>G42*(1+L42/100)</f>
        <v>0</v>
      </c>
      <c r="N42" s="240">
        <v>0</v>
      </c>
      <c r="O42" s="240">
        <f>ROUND(E42*N42,2)</f>
        <v>0</v>
      </c>
      <c r="P42" s="240">
        <v>0</v>
      </c>
      <c r="Q42" s="240">
        <f>ROUND(E42*P42,2)</f>
        <v>0</v>
      </c>
      <c r="R42" s="240" t="s">
        <v>134</v>
      </c>
      <c r="S42" s="240" t="s">
        <v>135</v>
      </c>
      <c r="T42" s="241" t="s">
        <v>135</v>
      </c>
      <c r="U42" s="224">
        <v>0.01</v>
      </c>
      <c r="V42" s="224">
        <f>ROUND(E42*U42,2)</f>
        <v>1.46</v>
      </c>
      <c r="W42" s="224"/>
      <c r="X42" s="224" t="s">
        <v>136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137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21"/>
      <c r="B43" s="222"/>
      <c r="C43" s="258" t="s">
        <v>171</v>
      </c>
      <c r="D43" s="243"/>
      <c r="E43" s="243"/>
      <c r="F43" s="243"/>
      <c r="G43" s="243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4"/>
      <c r="Z43" s="214"/>
      <c r="AA43" s="214"/>
      <c r="AB43" s="214"/>
      <c r="AC43" s="214"/>
      <c r="AD43" s="214"/>
      <c r="AE43" s="214"/>
      <c r="AF43" s="214"/>
      <c r="AG43" s="214" t="s">
        <v>139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>
      <c r="A44" s="221"/>
      <c r="B44" s="222"/>
      <c r="C44" s="259" t="s">
        <v>172</v>
      </c>
      <c r="D44" s="226"/>
      <c r="E44" s="227">
        <v>225.35320999999999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141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59" t="s">
        <v>173</v>
      </c>
      <c r="D45" s="226"/>
      <c r="E45" s="227">
        <v>-79.56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141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33.75" outlineLevel="1">
      <c r="A46" s="235">
        <v>10</v>
      </c>
      <c r="B46" s="236" t="s">
        <v>174</v>
      </c>
      <c r="C46" s="257" t="s">
        <v>175</v>
      </c>
      <c r="D46" s="237" t="s">
        <v>133</v>
      </c>
      <c r="E46" s="238">
        <v>4373.7963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</v>
      </c>
      <c r="O46" s="240">
        <f>ROUND(E46*N46,2)</f>
        <v>0</v>
      </c>
      <c r="P46" s="240">
        <v>0</v>
      </c>
      <c r="Q46" s="240">
        <f>ROUND(E46*P46,2)</f>
        <v>0</v>
      </c>
      <c r="R46" s="240" t="s">
        <v>134</v>
      </c>
      <c r="S46" s="240" t="s">
        <v>135</v>
      </c>
      <c r="T46" s="241" t="s">
        <v>135</v>
      </c>
      <c r="U46" s="224">
        <v>0</v>
      </c>
      <c r="V46" s="224">
        <f>ROUND(E46*U46,2)</f>
        <v>0</v>
      </c>
      <c r="W46" s="224"/>
      <c r="X46" s="224" t="s">
        <v>136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21"/>
      <c r="B47" s="222"/>
      <c r="C47" s="258" t="s">
        <v>171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139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21"/>
      <c r="B48" s="222"/>
      <c r="C48" s="259" t="s">
        <v>176</v>
      </c>
      <c r="D48" s="226"/>
      <c r="E48" s="227">
        <v>4373.7963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141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>
      <c r="A49" s="235">
        <v>11</v>
      </c>
      <c r="B49" s="236" t="s">
        <v>177</v>
      </c>
      <c r="C49" s="257" t="s">
        <v>178</v>
      </c>
      <c r="D49" s="237" t="s">
        <v>133</v>
      </c>
      <c r="E49" s="238">
        <v>92.897279999999995</v>
      </c>
      <c r="F49" s="239"/>
      <c r="G49" s="240">
        <f>ROUND(E49*F49,2)</f>
        <v>0</v>
      </c>
      <c r="H49" s="239"/>
      <c r="I49" s="240">
        <f>ROUND(E49*H49,2)</f>
        <v>0</v>
      </c>
      <c r="J49" s="239"/>
      <c r="K49" s="240">
        <f>ROUND(E49*J49,2)</f>
        <v>0</v>
      </c>
      <c r="L49" s="240">
        <v>21</v>
      </c>
      <c r="M49" s="240">
        <f>G49*(1+L49/100)</f>
        <v>0</v>
      </c>
      <c r="N49" s="240">
        <v>0</v>
      </c>
      <c r="O49" s="240">
        <f>ROUND(E49*N49,2)</f>
        <v>0</v>
      </c>
      <c r="P49" s="240">
        <v>0</v>
      </c>
      <c r="Q49" s="240">
        <f>ROUND(E49*P49,2)</f>
        <v>0</v>
      </c>
      <c r="R49" s="240" t="s">
        <v>134</v>
      </c>
      <c r="S49" s="240" t="s">
        <v>135</v>
      </c>
      <c r="T49" s="241" t="s">
        <v>135</v>
      </c>
      <c r="U49" s="224">
        <v>0.65</v>
      </c>
      <c r="V49" s="224">
        <f>ROUND(E49*U49,2)</f>
        <v>60.38</v>
      </c>
      <c r="W49" s="224"/>
      <c r="X49" s="224" t="s">
        <v>136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137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21"/>
      <c r="B50" s="222"/>
      <c r="C50" s="259" t="s">
        <v>179</v>
      </c>
      <c r="D50" s="226"/>
      <c r="E50" s="227">
        <v>92.897279999999995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141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>
      <c r="A51" s="235">
        <v>12</v>
      </c>
      <c r="B51" s="236" t="s">
        <v>180</v>
      </c>
      <c r="C51" s="257" t="s">
        <v>181</v>
      </c>
      <c r="D51" s="237" t="s">
        <v>133</v>
      </c>
      <c r="E51" s="238">
        <v>490.69727999999998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0</v>
      </c>
      <c r="O51" s="240">
        <f>ROUND(E51*N51,2)</f>
        <v>0</v>
      </c>
      <c r="P51" s="240">
        <v>0</v>
      </c>
      <c r="Q51" s="240">
        <f>ROUND(E51*P51,2)</f>
        <v>0</v>
      </c>
      <c r="R51" s="240" t="s">
        <v>134</v>
      </c>
      <c r="S51" s="240" t="s">
        <v>135</v>
      </c>
      <c r="T51" s="241" t="s">
        <v>135</v>
      </c>
      <c r="U51" s="224">
        <v>0.2</v>
      </c>
      <c r="V51" s="224">
        <f>ROUND(E51*U51,2)</f>
        <v>98.14</v>
      </c>
      <c r="W51" s="224"/>
      <c r="X51" s="224" t="s">
        <v>136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137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58" t="s">
        <v>182</v>
      </c>
      <c r="D52" s="243"/>
      <c r="E52" s="243"/>
      <c r="F52" s="243"/>
      <c r="G52" s="243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139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21"/>
      <c r="B53" s="222"/>
      <c r="C53" s="260" t="s">
        <v>183</v>
      </c>
      <c r="D53" s="244"/>
      <c r="E53" s="244"/>
      <c r="F53" s="244"/>
      <c r="G53" s="24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184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21"/>
      <c r="B54" s="222"/>
      <c r="C54" s="259" t="s">
        <v>185</v>
      </c>
      <c r="D54" s="226"/>
      <c r="E54" s="227">
        <v>397.8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141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59" t="s">
        <v>186</v>
      </c>
      <c r="D55" s="226"/>
      <c r="E55" s="227">
        <v>92.897279999999995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141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5">
        <v>13</v>
      </c>
      <c r="B56" s="236" t="s">
        <v>187</v>
      </c>
      <c r="C56" s="257" t="s">
        <v>188</v>
      </c>
      <c r="D56" s="237" t="s">
        <v>189</v>
      </c>
      <c r="E56" s="238">
        <v>1098.41605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0</v>
      </c>
      <c r="O56" s="240">
        <f>ROUND(E56*N56,2)</f>
        <v>0</v>
      </c>
      <c r="P56" s="240">
        <v>0</v>
      </c>
      <c r="Q56" s="240">
        <f>ROUND(E56*P56,2)</f>
        <v>0</v>
      </c>
      <c r="R56" s="240" t="s">
        <v>190</v>
      </c>
      <c r="S56" s="240" t="s">
        <v>135</v>
      </c>
      <c r="T56" s="241" t="s">
        <v>135</v>
      </c>
      <c r="U56" s="224">
        <v>0.06</v>
      </c>
      <c r="V56" s="224">
        <f>ROUND(E56*U56,2)</f>
        <v>65.900000000000006</v>
      </c>
      <c r="W56" s="224"/>
      <c r="X56" s="224" t="s">
        <v>136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137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21"/>
      <c r="B57" s="222"/>
      <c r="C57" s="258" t="s">
        <v>191</v>
      </c>
      <c r="D57" s="243"/>
      <c r="E57" s="243"/>
      <c r="F57" s="243"/>
      <c r="G57" s="24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139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>
      <c r="A58" s="235">
        <v>14</v>
      </c>
      <c r="B58" s="236" t="s">
        <v>192</v>
      </c>
      <c r="C58" s="257" t="s">
        <v>193</v>
      </c>
      <c r="D58" s="237" t="s">
        <v>189</v>
      </c>
      <c r="E58" s="238">
        <v>1098.41605</v>
      </c>
      <c r="F58" s="239"/>
      <c r="G58" s="240">
        <f>ROUND(E58*F58,2)</f>
        <v>0</v>
      </c>
      <c r="H58" s="239"/>
      <c r="I58" s="240">
        <f>ROUND(E58*H58,2)</f>
        <v>0</v>
      </c>
      <c r="J58" s="239"/>
      <c r="K58" s="240">
        <f>ROUND(E58*J58,2)</f>
        <v>0</v>
      </c>
      <c r="L58" s="240">
        <v>21</v>
      </c>
      <c r="M58" s="240">
        <f>G58*(1+L58/100)</f>
        <v>0</v>
      </c>
      <c r="N58" s="240">
        <v>0</v>
      </c>
      <c r="O58" s="240">
        <f>ROUND(E58*N58,2)</f>
        <v>0</v>
      </c>
      <c r="P58" s="240">
        <v>0</v>
      </c>
      <c r="Q58" s="240">
        <f>ROUND(E58*P58,2)</f>
        <v>0</v>
      </c>
      <c r="R58" s="240" t="s">
        <v>194</v>
      </c>
      <c r="S58" s="240" t="s">
        <v>135</v>
      </c>
      <c r="T58" s="241" t="s">
        <v>135</v>
      </c>
      <c r="U58" s="224">
        <v>0.01</v>
      </c>
      <c r="V58" s="224">
        <f>ROUND(E58*U58,2)</f>
        <v>10.98</v>
      </c>
      <c r="W58" s="224"/>
      <c r="X58" s="224" t="s">
        <v>136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137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21"/>
      <c r="B59" s="222"/>
      <c r="C59" s="258" t="s">
        <v>195</v>
      </c>
      <c r="D59" s="243"/>
      <c r="E59" s="243"/>
      <c r="F59" s="243"/>
      <c r="G59" s="243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139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61" t="s">
        <v>196</v>
      </c>
      <c r="D60" s="245"/>
      <c r="E60" s="245"/>
      <c r="F60" s="245"/>
      <c r="G60" s="245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139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1">
      <c r="A61" s="221"/>
      <c r="B61" s="222"/>
      <c r="C61" s="259" t="s">
        <v>197</v>
      </c>
      <c r="D61" s="226"/>
      <c r="E61" s="227">
        <v>1098.41605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141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35">
        <v>15</v>
      </c>
      <c r="B62" s="236" t="s">
        <v>198</v>
      </c>
      <c r="C62" s="257" t="s">
        <v>199</v>
      </c>
      <c r="D62" s="237" t="s">
        <v>189</v>
      </c>
      <c r="E62" s="238">
        <v>1131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0" t="s">
        <v>134</v>
      </c>
      <c r="S62" s="240" t="s">
        <v>135</v>
      </c>
      <c r="T62" s="241" t="s">
        <v>135</v>
      </c>
      <c r="U62" s="224">
        <v>1.7999999999999999E-2</v>
      </c>
      <c r="V62" s="224">
        <f>ROUND(E62*U62,2)</f>
        <v>20.36</v>
      </c>
      <c r="W62" s="224"/>
      <c r="X62" s="224" t="s">
        <v>136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137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21"/>
      <c r="B63" s="222"/>
      <c r="C63" s="258" t="s">
        <v>200</v>
      </c>
      <c r="D63" s="243"/>
      <c r="E63" s="243"/>
      <c r="F63" s="243"/>
      <c r="G63" s="243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139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21"/>
      <c r="B64" s="222"/>
      <c r="C64" s="259" t="s">
        <v>201</v>
      </c>
      <c r="D64" s="226"/>
      <c r="E64" s="227">
        <v>1131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141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46">
        <v>16</v>
      </c>
      <c r="B65" s="247" t="s">
        <v>202</v>
      </c>
      <c r="C65" s="262" t="s">
        <v>203</v>
      </c>
      <c r="D65" s="248" t="s">
        <v>189</v>
      </c>
      <c r="E65" s="249">
        <v>1098.41605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 t="s">
        <v>190</v>
      </c>
      <c r="S65" s="251" t="s">
        <v>135</v>
      </c>
      <c r="T65" s="252" t="s">
        <v>135</v>
      </c>
      <c r="U65" s="224">
        <v>1.4999999999999999E-2</v>
      </c>
      <c r="V65" s="224">
        <f>ROUND(E65*U65,2)</f>
        <v>16.48</v>
      </c>
      <c r="W65" s="224"/>
      <c r="X65" s="224" t="s">
        <v>136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137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46">
        <v>17</v>
      </c>
      <c r="B66" s="247" t="s">
        <v>204</v>
      </c>
      <c r="C66" s="262" t="s">
        <v>205</v>
      </c>
      <c r="D66" s="248" t="s">
        <v>133</v>
      </c>
      <c r="E66" s="249">
        <v>145.79320999999999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 t="s">
        <v>134</v>
      </c>
      <c r="S66" s="251" t="s">
        <v>135</v>
      </c>
      <c r="T66" s="252" t="s">
        <v>206</v>
      </c>
      <c r="U66" s="224">
        <v>0</v>
      </c>
      <c r="V66" s="224">
        <f>ROUND(E66*U66,2)</f>
        <v>0</v>
      </c>
      <c r="W66" s="224"/>
      <c r="X66" s="224" t="s">
        <v>136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137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46">
        <v>18</v>
      </c>
      <c r="B67" s="247" t="s">
        <v>207</v>
      </c>
      <c r="C67" s="262" t="s">
        <v>208</v>
      </c>
      <c r="D67" s="248" t="s">
        <v>209</v>
      </c>
      <c r="E67" s="249">
        <v>30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1E-3</v>
      </c>
      <c r="O67" s="251">
        <f>ROUND(E67*N67,2)</f>
        <v>0.03</v>
      </c>
      <c r="P67" s="251">
        <v>0</v>
      </c>
      <c r="Q67" s="251">
        <f>ROUND(E67*P67,2)</f>
        <v>0</v>
      </c>
      <c r="R67" s="251" t="s">
        <v>210</v>
      </c>
      <c r="S67" s="251" t="s">
        <v>135</v>
      </c>
      <c r="T67" s="252" t="s">
        <v>135</v>
      </c>
      <c r="U67" s="224">
        <v>0</v>
      </c>
      <c r="V67" s="224">
        <f>ROUND(E67*U67,2)</f>
        <v>0</v>
      </c>
      <c r="W67" s="224"/>
      <c r="X67" s="224" t="s">
        <v>211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212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5">
        <v>19</v>
      </c>
      <c r="B68" s="236" t="s">
        <v>213</v>
      </c>
      <c r="C68" s="257" t="s">
        <v>214</v>
      </c>
      <c r="D68" s="237" t="s">
        <v>215</v>
      </c>
      <c r="E68" s="238">
        <v>652.39200000000005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40">
        <v>1</v>
      </c>
      <c r="O68" s="240">
        <f>ROUND(E68*N68,2)</f>
        <v>652.39</v>
      </c>
      <c r="P68" s="240">
        <v>0</v>
      </c>
      <c r="Q68" s="240">
        <f>ROUND(E68*P68,2)</f>
        <v>0</v>
      </c>
      <c r="R68" s="240"/>
      <c r="S68" s="240" t="s">
        <v>216</v>
      </c>
      <c r="T68" s="241" t="s">
        <v>206</v>
      </c>
      <c r="U68" s="224">
        <v>0</v>
      </c>
      <c r="V68" s="224">
        <f>ROUND(E68*U68,2)</f>
        <v>0</v>
      </c>
      <c r="W68" s="224"/>
      <c r="X68" s="224" t="s">
        <v>211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212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21"/>
      <c r="B69" s="222"/>
      <c r="C69" s="259" t="s">
        <v>217</v>
      </c>
      <c r="D69" s="226"/>
      <c r="E69" s="227">
        <v>652.39200000000005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>
      <c r="A70" s="229" t="s">
        <v>129</v>
      </c>
      <c r="B70" s="230" t="s">
        <v>74</v>
      </c>
      <c r="C70" s="256" t="s">
        <v>75</v>
      </c>
      <c r="D70" s="231"/>
      <c r="E70" s="232"/>
      <c r="F70" s="233"/>
      <c r="G70" s="233">
        <f>SUMIF(AG71:AG141,"&lt;&gt;NOR",G71:G141)</f>
        <v>0</v>
      </c>
      <c r="H70" s="233"/>
      <c r="I70" s="233">
        <f>SUM(I71:I141)</f>
        <v>0</v>
      </c>
      <c r="J70" s="233"/>
      <c r="K70" s="233">
        <f>SUM(K71:K141)</f>
        <v>0</v>
      </c>
      <c r="L70" s="233"/>
      <c r="M70" s="233">
        <f>SUM(M71:M141)</f>
        <v>0</v>
      </c>
      <c r="N70" s="233"/>
      <c r="O70" s="233">
        <f>SUM(O71:O141)</f>
        <v>177</v>
      </c>
      <c r="P70" s="233"/>
      <c r="Q70" s="233">
        <f>SUM(Q71:Q141)</f>
        <v>0</v>
      </c>
      <c r="R70" s="233"/>
      <c r="S70" s="233"/>
      <c r="T70" s="234"/>
      <c r="U70" s="228"/>
      <c r="V70" s="228">
        <f>SUM(V71:V141)</f>
        <v>557.1</v>
      </c>
      <c r="W70" s="228"/>
      <c r="X70" s="228"/>
      <c r="AG70" t="s">
        <v>130</v>
      </c>
    </row>
    <row r="71" spans="1:60" outlineLevel="1">
      <c r="A71" s="235">
        <v>20</v>
      </c>
      <c r="B71" s="236" t="s">
        <v>218</v>
      </c>
      <c r="C71" s="257" t="s">
        <v>219</v>
      </c>
      <c r="D71" s="237" t="s">
        <v>133</v>
      </c>
      <c r="E71" s="238">
        <v>7.5263999999999998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2.5249999999999999</v>
      </c>
      <c r="O71" s="240">
        <f>ROUND(E71*N71,2)</f>
        <v>19</v>
      </c>
      <c r="P71" s="240">
        <v>0</v>
      </c>
      <c r="Q71" s="240">
        <f>ROUND(E71*P71,2)</f>
        <v>0</v>
      </c>
      <c r="R71" s="240" t="s">
        <v>220</v>
      </c>
      <c r="S71" s="240" t="s">
        <v>135</v>
      </c>
      <c r="T71" s="241" t="s">
        <v>135</v>
      </c>
      <c r="U71" s="224">
        <v>0.48</v>
      </c>
      <c r="V71" s="224">
        <f>ROUND(E71*U71,2)</f>
        <v>3.61</v>
      </c>
      <c r="W71" s="224"/>
      <c r="X71" s="224" t="s">
        <v>136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137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21"/>
      <c r="B72" s="222"/>
      <c r="C72" s="258" t="s">
        <v>221</v>
      </c>
      <c r="D72" s="243"/>
      <c r="E72" s="243"/>
      <c r="F72" s="243"/>
      <c r="G72" s="243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139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21"/>
      <c r="B73" s="222"/>
      <c r="C73" s="259" t="s">
        <v>222</v>
      </c>
      <c r="D73" s="226"/>
      <c r="E73" s="227">
        <v>1.8886000000000001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141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21"/>
      <c r="B74" s="222"/>
      <c r="C74" s="259" t="s">
        <v>223</v>
      </c>
      <c r="D74" s="226"/>
      <c r="E74" s="227">
        <v>3.7492000000000001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141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21"/>
      <c r="B75" s="222"/>
      <c r="C75" s="259" t="s">
        <v>224</v>
      </c>
      <c r="D75" s="226"/>
      <c r="E75" s="227">
        <v>1.8886000000000001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4"/>
      <c r="Z75" s="214"/>
      <c r="AA75" s="214"/>
      <c r="AB75" s="214"/>
      <c r="AC75" s="214"/>
      <c r="AD75" s="214"/>
      <c r="AE75" s="214"/>
      <c r="AF75" s="214"/>
      <c r="AG75" s="214" t="s">
        <v>141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5">
        <v>21</v>
      </c>
      <c r="B76" s="236" t="s">
        <v>225</v>
      </c>
      <c r="C76" s="257" t="s">
        <v>226</v>
      </c>
      <c r="D76" s="237" t="s">
        <v>133</v>
      </c>
      <c r="E76" s="238">
        <v>41.870800000000003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2.5249999999999999</v>
      </c>
      <c r="O76" s="240">
        <f>ROUND(E76*N76,2)</f>
        <v>105.72</v>
      </c>
      <c r="P76" s="240">
        <v>0</v>
      </c>
      <c r="Q76" s="240">
        <f>ROUND(E76*P76,2)</f>
        <v>0</v>
      </c>
      <c r="R76" s="240" t="s">
        <v>220</v>
      </c>
      <c r="S76" s="240" t="s">
        <v>135</v>
      </c>
      <c r="T76" s="241" t="s">
        <v>135</v>
      </c>
      <c r="U76" s="224">
        <v>0.48</v>
      </c>
      <c r="V76" s="224">
        <f>ROUND(E76*U76,2)</f>
        <v>20.100000000000001</v>
      </c>
      <c r="W76" s="224"/>
      <c r="X76" s="224" t="s">
        <v>136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137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21"/>
      <c r="B77" s="222"/>
      <c r="C77" s="258" t="s">
        <v>227</v>
      </c>
      <c r="D77" s="243"/>
      <c r="E77" s="243"/>
      <c r="F77" s="243"/>
      <c r="G77" s="243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139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21"/>
      <c r="B78" s="222"/>
      <c r="C78" s="259" t="s">
        <v>228</v>
      </c>
      <c r="D78" s="226"/>
      <c r="E78" s="227">
        <v>9.2994000000000003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141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21"/>
      <c r="B79" s="222"/>
      <c r="C79" s="259" t="s">
        <v>229</v>
      </c>
      <c r="D79" s="226"/>
      <c r="E79" s="227">
        <v>17.305199999999999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141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21"/>
      <c r="B80" s="222"/>
      <c r="C80" s="259" t="s">
        <v>230</v>
      </c>
      <c r="D80" s="226"/>
      <c r="E80" s="227">
        <v>9.2994000000000003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141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21"/>
      <c r="B81" s="222"/>
      <c r="C81" s="259" t="s">
        <v>231</v>
      </c>
      <c r="D81" s="226"/>
      <c r="E81" s="227">
        <v>1.1968000000000001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21"/>
      <c r="B82" s="222"/>
      <c r="C82" s="259" t="s">
        <v>232</v>
      </c>
      <c r="D82" s="226"/>
      <c r="E82" s="227">
        <v>2.7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141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21"/>
      <c r="B83" s="222"/>
      <c r="C83" s="259" t="s">
        <v>233</v>
      </c>
      <c r="D83" s="226"/>
      <c r="E83" s="227">
        <v>2.0699999999999998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4"/>
      <c r="Z83" s="214"/>
      <c r="AA83" s="214"/>
      <c r="AB83" s="214"/>
      <c r="AC83" s="214"/>
      <c r="AD83" s="214"/>
      <c r="AE83" s="214"/>
      <c r="AF83" s="214"/>
      <c r="AG83" s="214" t="s">
        <v>141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5">
        <v>22</v>
      </c>
      <c r="B84" s="236" t="s">
        <v>234</v>
      </c>
      <c r="C84" s="257" t="s">
        <v>235</v>
      </c>
      <c r="D84" s="237" t="s">
        <v>189</v>
      </c>
      <c r="E84" s="238">
        <v>235.54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3.916E-2</v>
      </c>
      <c r="O84" s="240">
        <f>ROUND(E84*N84,2)</f>
        <v>9.2200000000000006</v>
      </c>
      <c r="P84" s="240">
        <v>0</v>
      </c>
      <c r="Q84" s="240">
        <f>ROUND(E84*P84,2)</f>
        <v>0</v>
      </c>
      <c r="R84" s="240" t="s">
        <v>220</v>
      </c>
      <c r="S84" s="240" t="s">
        <v>135</v>
      </c>
      <c r="T84" s="241" t="s">
        <v>135</v>
      </c>
      <c r="U84" s="224">
        <v>1.05</v>
      </c>
      <c r="V84" s="224">
        <f>ROUND(E84*U84,2)</f>
        <v>247.32</v>
      </c>
      <c r="W84" s="224"/>
      <c r="X84" s="224" t="s">
        <v>136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137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ht="22.5" outlineLevel="1">
      <c r="A85" s="221"/>
      <c r="B85" s="222"/>
      <c r="C85" s="258" t="s">
        <v>236</v>
      </c>
      <c r="D85" s="243"/>
      <c r="E85" s="243"/>
      <c r="F85" s="243"/>
      <c r="G85" s="243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139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42" t="str">
        <f>C85</f>
        <v>svislé nebo šikmé (odkloněné), půdorysně přímé nebo zalomené, stěn základových pasů ve volných nebo zapažených jámách, rýhách, šachtách, včetně případných vzpěr,</v>
      </c>
      <c r="BB85" s="214"/>
      <c r="BC85" s="214"/>
      <c r="BD85" s="214"/>
      <c r="BE85" s="214"/>
      <c r="BF85" s="214"/>
      <c r="BG85" s="214"/>
      <c r="BH85" s="214"/>
    </row>
    <row r="86" spans="1:60" outlineLevel="1">
      <c r="A86" s="221"/>
      <c r="B86" s="222"/>
      <c r="C86" s="259" t="s">
        <v>237</v>
      </c>
      <c r="D86" s="226"/>
      <c r="E86" s="227">
        <v>56.36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141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21"/>
      <c r="B87" s="222"/>
      <c r="C87" s="259" t="s">
        <v>238</v>
      </c>
      <c r="D87" s="226"/>
      <c r="E87" s="227">
        <v>104.88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4"/>
      <c r="Z87" s="214"/>
      <c r="AA87" s="214"/>
      <c r="AB87" s="214"/>
      <c r="AC87" s="214"/>
      <c r="AD87" s="214"/>
      <c r="AE87" s="214"/>
      <c r="AF87" s="214"/>
      <c r="AG87" s="214" t="s">
        <v>141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21"/>
      <c r="B88" s="222"/>
      <c r="C88" s="259" t="s">
        <v>239</v>
      </c>
      <c r="D88" s="226"/>
      <c r="E88" s="227">
        <v>56.36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141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21"/>
      <c r="B89" s="222"/>
      <c r="C89" s="259" t="s">
        <v>240</v>
      </c>
      <c r="D89" s="226"/>
      <c r="E89" s="227">
        <v>13.8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4"/>
      <c r="Z89" s="214"/>
      <c r="AA89" s="214"/>
      <c r="AB89" s="214"/>
      <c r="AC89" s="214"/>
      <c r="AD89" s="214"/>
      <c r="AE89" s="214"/>
      <c r="AF89" s="214"/>
      <c r="AG89" s="214" t="s">
        <v>141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21"/>
      <c r="B90" s="222"/>
      <c r="C90" s="259" t="s">
        <v>241</v>
      </c>
      <c r="D90" s="226"/>
      <c r="E90" s="227">
        <v>4.1399999999999997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141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35">
        <v>23</v>
      </c>
      <c r="B91" s="236" t="s">
        <v>242</v>
      </c>
      <c r="C91" s="257" t="s">
        <v>243</v>
      </c>
      <c r="D91" s="237" t="s">
        <v>189</v>
      </c>
      <c r="E91" s="238">
        <v>235.54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0" t="s">
        <v>220</v>
      </c>
      <c r="S91" s="240" t="s">
        <v>135</v>
      </c>
      <c r="T91" s="241" t="s">
        <v>135</v>
      </c>
      <c r="U91" s="224">
        <v>0.32</v>
      </c>
      <c r="V91" s="224">
        <f>ROUND(E91*U91,2)</f>
        <v>75.37</v>
      </c>
      <c r="W91" s="224"/>
      <c r="X91" s="224" t="s">
        <v>136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137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1">
      <c r="A92" s="221"/>
      <c r="B92" s="222"/>
      <c r="C92" s="258" t="s">
        <v>236</v>
      </c>
      <c r="D92" s="243"/>
      <c r="E92" s="243"/>
      <c r="F92" s="243"/>
      <c r="G92" s="243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4"/>
      <c r="Z92" s="214"/>
      <c r="AA92" s="214"/>
      <c r="AB92" s="214"/>
      <c r="AC92" s="214"/>
      <c r="AD92" s="214"/>
      <c r="AE92" s="214"/>
      <c r="AF92" s="214"/>
      <c r="AG92" s="214" t="s">
        <v>139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42" t="str">
        <f>C92</f>
        <v>svislé nebo šikmé (odkloněné), půdorysně přímé nebo zalomené, stěn základových pasů ve volných nebo zapažených jámách, rýhách, šachtách, včetně případných vzpěr,</v>
      </c>
      <c r="BB92" s="214"/>
      <c r="BC92" s="214"/>
      <c r="BD92" s="214"/>
      <c r="BE92" s="214"/>
      <c r="BF92" s="214"/>
      <c r="BG92" s="214"/>
      <c r="BH92" s="214"/>
    </row>
    <row r="93" spans="1:60" outlineLevel="1">
      <c r="A93" s="221"/>
      <c r="B93" s="222"/>
      <c r="C93" s="260" t="s">
        <v>244</v>
      </c>
      <c r="D93" s="244"/>
      <c r="E93" s="244"/>
      <c r="F93" s="244"/>
      <c r="G93" s="24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184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5">
        <v>24</v>
      </c>
      <c r="B94" s="236" t="s">
        <v>245</v>
      </c>
      <c r="C94" s="257" t="s">
        <v>246</v>
      </c>
      <c r="D94" s="237" t="s">
        <v>215</v>
      </c>
      <c r="E94" s="238">
        <v>1.99014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40">
        <v>1.0569299999999999</v>
      </c>
      <c r="O94" s="240">
        <f>ROUND(E94*N94,2)</f>
        <v>2.1</v>
      </c>
      <c r="P94" s="240">
        <v>0</v>
      </c>
      <c r="Q94" s="240">
        <f>ROUND(E94*P94,2)</f>
        <v>0</v>
      </c>
      <c r="R94" s="240" t="s">
        <v>220</v>
      </c>
      <c r="S94" s="240" t="s">
        <v>135</v>
      </c>
      <c r="T94" s="241" t="s">
        <v>135</v>
      </c>
      <c r="U94" s="224">
        <v>15.23</v>
      </c>
      <c r="V94" s="224">
        <f>ROUND(E94*U94,2)</f>
        <v>30.31</v>
      </c>
      <c r="W94" s="224"/>
      <c r="X94" s="224" t="s">
        <v>136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137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21"/>
      <c r="B95" s="222"/>
      <c r="C95" s="259" t="s">
        <v>247</v>
      </c>
      <c r="D95" s="226"/>
      <c r="E95" s="227">
        <v>0.49531999999999998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141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21"/>
      <c r="B96" s="222"/>
      <c r="C96" s="259" t="s">
        <v>248</v>
      </c>
      <c r="D96" s="226"/>
      <c r="E96" s="227">
        <v>0.92174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141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21"/>
      <c r="B97" s="222"/>
      <c r="C97" s="259" t="s">
        <v>249</v>
      </c>
      <c r="D97" s="226"/>
      <c r="E97" s="227">
        <v>0.49531999999999998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141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21"/>
      <c r="B98" s="222"/>
      <c r="C98" s="259" t="s">
        <v>250</v>
      </c>
      <c r="D98" s="226"/>
      <c r="E98" s="227">
        <v>3.8879999999999998E-2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141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21"/>
      <c r="B99" s="222"/>
      <c r="C99" s="259" t="s">
        <v>251</v>
      </c>
      <c r="D99" s="226"/>
      <c r="E99" s="227">
        <v>3.8879999999999998E-2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141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35">
        <v>25</v>
      </c>
      <c r="B100" s="236" t="s">
        <v>252</v>
      </c>
      <c r="C100" s="257" t="s">
        <v>253</v>
      </c>
      <c r="D100" s="237" t="s">
        <v>215</v>
      </c>
      <c r="E100" s="238">
        <v>0.53759999999999997</v>
      </c>
      <c r="F100" s="239"/>
      <c r="G100" s="240">
        <f>ROUND(E100*F100,2)</f>
        <v>0</v>
      </c>
      <c r="H100" s="239"/>
      <c r="I100" s="240">
        <f>ROUND(E100*H100,2)</f>
        <v>0</v>
      </c>
      <c r="J100" s="239"/>
      <c r="K100" s="240">
        <f>ROUND(E100*J100,2)</f>
        <v>0</v>
      </c>
      <c r="L100" s="240">
        <v>21</v>
      </c>
      <c r="M100" s="240">
        <f>G100*(1+L100/100)</f>
        <v>0</v>
      </c>
      <c r="N100" s="240">
        <v>1.00349</v>
      </c>
      <c r="O100" s="240">
        <f>ROUND(E100*N100,2)</f>
        <v>0.54</v>
      </c>
      <c r="P100" s="240">
        <v>0</v>
      </c>
      <c r="Q100" s="240">
        <f>ROUND(E100*P100,2)</f>
        <v>0</v>
      </c>
      <c r="R100" s="240" t="s">
        <v>254</v>
      </c>
      <c r="S100" s="240" t="s">
        <v>135</v>
      </c>
      <c r="T100" s="241" t="s">
        <v>135</v>
      </c>
      <c r="U100" s="224">
        <v>41.5</v>
      </c>
      <c r="V100" s="224">
        <f>ROUND(E100*U100,2)</f>
        <v>22.31</v>
      </c>
      <c r="W100" s="224"/>
      <c r="X100" s="224" t="s">
        <v>136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137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21"/>
      <c r="B101" s="222"/>
      <c r="C101" s="259" t="s">
        <v>255</v>
      </c>
      <c r="D101" s="226"/>
      <c r="E101" s="227">
        <v>0.53759999999999997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141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5">
        <v>26</v>
      </c>
      <c r="B102" s="236" t="s">
        <v>256</v>
      </c>
      <c r="C102" s="257" t="s">
        <v>257</v>
      </c>
      <c r="D102" s="237" t="s">
        <v>133</v>
      </c>
      <c r="E102" s="238">
        <v>14.2056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40">
        <v>2.5249999999999999</v>
      </c>
      <c r="O102" s="240">
        <f>ROUND(E102*N102,2)</f>
        <v>35.869999999999997</v>
      </c>
      <c r="P102" s="240">
        <v>0</v>
      </c>
      <c r="Q102" s="240">
        <f>ROUND(E102*P102,2)</f>
        <v>0</v>
      </c>
      <c r="R102" s="240" t="s">
        <v>220</v>
      </c>
      <c r="S102" s="240" t="s">
        <v>135</v>
      </c>
      <c r="T102" s="241" t="s">
        <v>135</v>
      </c>
      <c r="U102" s="224">
        <v>0.48</v>
      </c>
      <c r="V102" s="224">
        <f>ROUND(E102*U102,2)</f>
        <v>6.82</v>
      </c>
      <c r="W102" s="224"/>
      <c r="X102" s="224" t="s">
        <v>136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137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21"/>
      <c r="B103" s="222"/>
      <c r="C103" s="258" t="s">
        <v>258</v>
      </c>
      <c r="D103" s="243"/>
      <c r="E103" s="243"/>
      <c r="F103" s="243"/>
      <c r="G103" s="243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139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21"/>
      <c r="B104" s="222"/>
      <c r="C104" s="259" t="s">
        <v>259</v>
      </c>
      <c r="D104" s="226"/>
      <c r="E104" s="227">
        <v>5.04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21"/>
      <c r="B105" s="222"/>
      <c r="C105" s="259" t="s">
        <v>260</v>
      </c>
      <c r="D105" s="226"/>
      <c r="E105" s="227">
        <v>2.0699999999999998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141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21"/>
      <c r="B106" s="222"/>
      <c r="C106" s="259" t="s">
        <v>261</v>
      </c>
      <c r="D106" s="226"/>
      <c r="E106" s="227">
        <v>1.8</v>
      </c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141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21"/>
      <c r="B107" s="222"/>
      <c r="C107" s="259" t="s">
        <v>262</v>
      </c>
      <c r="D107" s="226"/>
      <c r="E107" s="227">
        <v>1.0349999999999999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21"/>
      <c r="B108" s="222"/>
      <c r="C108" s="259" t="s">
        <v>263</v>
      </c>
      <c r="D108" s="226"/>
      <c r="E108" s="227">
        <v>1.044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141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21"/>
      <c r="B109" s="222"/>
      <c r="C109" s="259" t="s">
        <v>264</v>
      </c>
      <c r="D109" s="226"/>
      <c r="E109" s="227">
        <v>1.2005999999999999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141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21"/>
      <c r="B110" s="222"/>
      <c r="C110" s="259" t="s">
        <v>265</v>
      </c>
      <c r="D110" s="226"/>
      <c r="E110" s="227">
        <v>2.016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141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35">
        <v>27</v>
      </c>
      <c r="B111" s="236" t="s">
        <v>266</v>
      </c>
      <c r="C111" s="257" t="s">
        <v>267</v>
      </c>
      <c r="D111" s="237" t="s">
        <v>189</v>
      </c>
      <c r="E111" s="238">
        <v>90.492000000000004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40">
        <v>3.9199999999999999E-2</v>
      </c>
      <c r="O111" s="240">
        <f>ROUND(E111*N111,2)</f>
        <v>3.55</v>
      </c>
      <c r="P111" s="240">
        <v>0</v>
      </c>
      <c r="Q111" s="240">
        <f>ROUND(E111*P111,2)</f>
        <v>0</v>
      </c>
      <c r="R111" s="240" t="s">
        <v>220</v>
      </c>
      <c r="S111" s="240" t="s">
        <v>135</v>
      </c>
      <c r="T111" s="241" t="s">
        <v>135</v>
      </c>
      <c r="U111" s="224">
        <v>1.05</v>
      </c>
      <c r="V111" s="224">
        <f>ROUND(E111*U111,2)</f>
        <v>95.02</v>
      </c>
      <c r="W111" s="224"/>
      <c r="X111" s="224" t="s">
        <v>136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137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2.5" outlineLevel="1">
      <c r="A112" s="221"/>
      <c r="B112" s="222"/>
      <c r="C112" s="258" t="s">
        <v>268</v>
      </c>
      <c r="D112" s="243"/>
      <c r="E112" s="243"/>
      <c r="F112" s="243"/>
      <c r="G112" s="243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139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42" t="str">
        <f>C112</f>
        <v>bednění svislé nebo šikmé (odkloněné), půdorysně přímé nebo zalomené, stěn základových patek ve volných nebo zapažených jámách, rýhách, šachtách, včetně případných vzpěr,</v>
      </c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21"/>
      <c r="B113" s="222"/>
      <c r="C113" s="259" t="s">
        <v>269</v>
      </c>
      <c r="D113" s="226"/>
      <c r="E113" s="227">
        <v>33.6</v>
      </c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141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21"/>
      <c r="B114" s="222"/>
      <c r="C114" s="259" t="s">
        <v>270</v>
      </c>
      <c r="D114" s="226"/>
      <c r="E114" s="227">
        <v>13.8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21"/>
      <c r="B115" s="222"/>
      <c r="C115" s="259" t="s">
        <v>271</v>
      </c>
      <c r="D115" s="226"/>
      <c r="E115" s="227">
        <v>12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141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21"/>
      <c r="B116" s="222"/>
      <c r="C116" s="259" t="s">
        <v>272</v>
      </c>
      <c r="D116" s="226"/>
      <c r="E116" s="227">
        <v>4.95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141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21"/>
      <c r="B117" s="222"/>
      <c r="C117" s="259" t="s">
        <v>273</v>
      </c>
      <c r="D117" s="226"/>
      <c r="E117" s="227">
        <v>6.96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141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21"/>
      <c r="B118" s="222"/>
      <c r="C118" s="259" t="s">
        <v>274</v>
      </c>
      <c r="D118" s="226"/>
      <c r="E118" s="227">
        <v>5.742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141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21"/>
      <c r="B119" s="222"/>
      <c r="C119" s="259" t="s">
        <v>275</v>
      </c>
      <c r="D119" s="226"/>
      <c r="E119" s="227">
        <v>13.44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141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35">
        <v>28</v>
      </c>
      <c r="B120" s="236" t="s">
        <v>276</v>
      </c>
      <c r="C120" s="257" t="s">
        <v>277</v>
      </c>
      <c r="D120" s="237" t="s">
        <v>189</v>
      </c>
      <c r="E120" s="238">
        <v>90.492000000000004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40">
        <v>0</v>
      </c>
      <c r="O120" s="240">
        <f>ROUND(E120*N120,2)</f>
        <v>0</v>
      </c>
      <c r="P120" s="240">
        <v>0</v>
      </c>
      <c r="Q120" s="240">
        <f>ROUND(E120*P120,2)</f>
        <v>0</v>
      </c>
      <c r="R120" s="240" t="s">
        <v>220</v>
      </c>
      <c r="S120" s="240" t="s">
        <v>135</v>
      </c>
      <c r="T120" s="241" t="s">
        <v>135</v>
      </c>
      <c r="U120" s="224">
        <v>0.32</v>
      </c>
      <c r="V120" s="224">
        <f>ROUND(E120*U120,2)</f>
        <v>28.96</v>
      </c>
      <c r="W120" s="224"/>
      <c r="X120" s="224" t="s">
        <v>136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137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ht="22.5" outlineLevel="1">
      <c r="A121" s="221"/>
      <c r="B121" s="222"/>
      <c r="C121" s="258" t="s">
        <v>268</v>
      </c>
      <c r="D121" s="243"/>
      <c r="E121" s="243"/>
      <c r="F121" s="243"/>
      <c r="G121" s="243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139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42" t="str">
        <f>C121</f>
        <v>bednění svislé nebo šikmé (odkloněné), půdorysně přímé nebo zalomené, stěn základových patek ve volných nebo zapažených jámách, rýhách, šachtách, včetně případných vzpěr,</v>
      </c>
      <c r="BB121" s="214"/>
      <c r="BC121" s="214"/>
      <c r="BD121" s="214"/>
      <c r="BE121" s="214"/>
      <c r="BF121" s="214"/>
      <c r="BG121" s="214"/>
      <c r="BH121" s="214"/>
    </row>
    <row r="122" spans="1:60" outlineLevel="1">
      <c r="A122" s="221"/>
      <c r="B122" s="222"/>
      <c r="C122" s="260" t="s">
        <v>278</v>
      </c>
      <c r="D122" s="244"/>
      <c r="E122" s="244"/>
      <c r="F122" s="244"/>
      <c r="G122" s="24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184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35">
        <v>29</v>
      </c>
      <c r="B123" s="236" t="s">
        <v>279</v>
      </c>
      <c r="C123" s="257" t="s">
        <v>280</v>
      </c>
      <c r="D123" s="237" t="s">
        <v>215</v>
      </c>
      <c r="E123" s="238">
        <v>0.34927000000000002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40">
        <v>1.0569299999999999</v>
      </c>
      <c r="O123" s="240">
        <f>ROUND(E123*N123,2)</f>
        <v>0.37</v>
      </c>
      <c r="P123" s="240">
        <v>0</v>
      </c>
      <c r="Q123" s="240">
        <f>ROUND(E123*P123,2)</f>
        <v>0</v>
      </c>
      <c r="R123" s="240" t="s">
        <v>220</v>
      </c>
      <c r="S123" s="240" t="s">
        <v>135</v>
      </c>
      <c r="T123" s="241" t="s">
        <v>135</v>
      </c>
      <c r="U123" s="224">
        <v>15.23</v>
      </c>
      <c r="V123" s="224">
        <f>ROUND(E123*U123,2)</f>
        <v>5.32</v>
      </c>
      <c r="W123" s="224"/>
      <c r="X123" s="224" t="s">
        <v>136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137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21"/>
      <c r="B124" s="222"/>
      <c r="C124" s="258" t="s">
        <v>281</v>
      </c>
      <c r="D124" s="243"/>
      <c r="E124" s="243"/>
      <c r="F124" s="243"/>
      <c r="G124" s="243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139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21"/>
      <c r="B125" s="222"/>
      <c r="C125" s="259" t="s">
        <v>282</v>
      </c>
      <c r="D125" s="226"/>
      <c r="E125" s="227">
        <v>0.34927000000000002</v>
      </c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141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35">
        <v>30</v>
      </c>
      <c r="B126" s="236" t="s">
        <v>283</v>
      </c>
      <c r="C126" s="257" t="s">
        <v>284</v>
      </c>
      <c r="D126" s="237" t="s">
        <v>189</v>
      </c>
      <c r="E126" s="238">
        <v>1098.1120000000001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40">
        <v>3.0000000000000001E-5</v>
      </c>
      <c r="O126" s="240">
        <f>ROUND(E126*N126,2)</f>
        <v>0.03</v>
      </c>
      <c r="P126" s="240">
        <v>0</v>
      </c>
      <c r="Q126" s="240">
        <f>ROUND(E126*P126,2)</f>
        <v>0</v>
      </c>
      <c r="R126" s="240" t="s">
        <v>285</v>
      </c>
      <c r="S126" s="240" t="s">
        <v>135</v>
      </c>
      <c r="T126" s="241" t="s">
        <v>135</v>
      </c>
      <c r="U126" s="224">
        <v>0.02</v>
      </c>
      <c r="V126" s="224">
        <f>ROUND(E126*U126,2)</f>
        <v>21.96</v>
      </c>
      <c r="W126" s="224"/>
      <c r="X126" s="224" t="s">
        <v>136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137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21"/>
      <c r="B127" s="222"/>
      <c r="C127" s="259" t="s">
        <v>286</v>
      </c>
      <c r="D127" s="226"/>
      <c r="E127" s="227">
        <v>936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141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21"/>
      <c r="B128" s="222"/>
      <c r="C128" s="259" t="s">
        <v>287</v>
      </c>
      <c r="D128" s="226"/>
      <c r="E128" s="227">
        <v>41.988199999999999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141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21"/>
      <c r="B129" s="222"/>
      <c r="C129" s="259" t="s">
        <v>288</v>
      </c>
      <c r="D129" s="226"/>
      <c r="E129" s="227">
        <v>78.135599999999997</v>
      </c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141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21"/>
      <c r="B130" s="222"/>
      <c r="C130" s="259" t="s">
        <v>289</v>
      </c>
      <c r="D130" s="226"/>
      <c r="E130" s="227">
        <v>41.988199999999999</v>
      </c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141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46">
        <v>31</v>
      </c>
      <c r="B131" s="247" t="s">
        <v>290</v>
      </c>
      <c r="C131" s="262" t="s">
        <v>291</v>
      </c>
      <c r="D131" s="248" t="s">
        <v>292</v>
      </c>
      <c r="E131" s="249">
        <v>6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216</v>
      </c>
      <c r="T131" s="252" t="s">
        <v>206</v>
      </c>
      <c r="U131" s="224">
        <v>0</v>
      </c>
      <c r="V131" s="224">
        <f>ROUND(E131*U131,2)</f>
        <v>0</v>
      </c>
      <c r="W131" s="224"/>
      <c r="X131" s="224" t="s">
        <v>136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137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46">
        <v>32</v>
      </c>
      <c r="B132" s="247" t="s">
        <v>293</v>
      </c>
      <c r="C132" s="262" t="s">
        <v>294</v>
      </c>
      <c r="D132" s="248" t="s">
        <v>292</v>
      </c>
      <c r="E132" s="249">
        <v>3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216</v>
      </c>
      <c r="T132" s="252" t="s">
        <v>206</v>
      </c>
      <c r="U132" s="224">
        <v>0</v>
      </c>
      <c r="V132" s="224">
        <f>ROUND(E132*U132,2)</f>
        <v>0</v>
      </c>
      <c r="W132" s="224"/>
      <c r="X132" s="224" t="s">
        <v>136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137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46">
        <v>33</v>
      </c>
      <c r="B133" s="247" t="s">
        <v>295</v>
      </c>
      <c r="C133" s="262" t="s">
        <v>296</v>
      </c>
      <c r="D133" s="248" t="s">
        <v>292</v>
      </c>
      <c r="E133" s="249">
        <v>21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216</v>
      </c>
      <c r="T133" s="252" t="s">
        <v>206</v>
      </c>
      <c r="U133" s="224">
        <v>0</v>
      </c>
      <c r="V133" s="224">
        <f>ROUND(E133*U133,2)</f>
        <v>0</v>
      </c>
      <c r="W133" s="224"/>
      <c r="X133" s="224" t="s">
        <v>136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137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46">
        <v>34</v>
      </c>
      <c r="B134" s="247" t="s">
        <v>297</v>
      </c>
      <c r="C134" s="262" t="s">
        <v>298</v>
      </c>
      <c r="D134" s="248" t="s">
        <v>292</v>
      </c>
      <c r="E134" s="249">
        <v>6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216</v>
      </c>
      <c r="T134" s="252" t="s">
        <v>206</v>
      </c>
      <c r="U134" s="224">
        <v>0</v>
      </c>
      <c r="V134" s="224">
        <f>ROUND(E134*U134,2)</f>
        <v>0</v>
      </c>
      <c r="W134" s="224"/>
      <c r="X134" s="224" t="s">
        <v>136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137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>
      <c r="A135" s="246">
        <v>35</v>
      </c>
      <c r="B135" s="247" t="s">
        <v>299</v>
      </c>
      <c r="C135" s="262" t="s">
        <v>300</v>
      </c>
      <c r="D135" s="248" t="s">
        <v>292</v>
      </c>
      <c r="E135" s="249">
        <v>29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216</v>
      </c>
      <c r="T135" s="252" t="s">
        <v>206</v>
      </c>
      <c r="U135" s="224">
        <v>0</v>
      </c>
      <c r="V135" s="224">
        <f>ROUND(E135*U135,2)</f>
        <v>0</v>
      </c>
      <c r="W135" s="224"/>
      <c r="X135" s="224" t="s">
        <v>136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137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35">
        <v>36</v>
      </c>
      <c r="B136" s="236" t="s">
        <v>301</v>
      </c>
      <c r="C136" s="257" t="s">
        <v>302</v>
      </c>
      <c r="D136" s="237" t="s">
        <v>189</v>
      </c>
      <c r="E136" s="238">
        <v>178.32320000000001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5.0000000000000001E-4</v>
      </c>
      <c r="O136" s="240">
        <f>ROUND(E136*N136,2)</f>
        <v>0.09</v>
      </c>
      <c r="P136" s="240">
        <v>0</v>
      </c>
      <c r="Q136" s="240">
        <f>ROUND(E136*P136,2)</f>
        <v>0</v>
      </c>
      <c r="R136" s="240"/>
      <c r="S136" s="240" t="s">
        <v>216</v>
      </c>
      <c r="T136" s="241" t="s">
        <v>206</v>
      </c>
      <c r="U136" s="224">
        <v>0</v>
      </c>
      <c r="V136" s="224">
        <f>ROUND(E136*U136,2)</f>
        <v>0</v>
      </c>
      <c r="W136" s="224"/>
      <c r="X136" s="224" t="s">
        <v>211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212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21"/>
      <c r="B137" s="222"/>
      <c r="C137" s="259" t="s">
        <v>303</v>
      </c>
      <c r="D137" s="226"/>
      <c r="E137" s="227">
        <v>46.187019999999997</v>
      </c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141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21"/>
      <c r="B138" s="222"/>
      <c r="C138" s="259" t="s">
        <v>304</v>
      </c>
      <c r="D138" s="226"/>
      <c r="E138" s="227">
        <v>85.949160000000006</v>
      </c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141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>
      <c r="A139" s="221"/>
      <c r="B139" s="222"/>
      <c r="C139" s="259" t="s">
        <v>305</v>
      </c>
      <c r="D139" s="226"/>
      <c r="E139" s="227">
        <v>46.187019999999997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141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>
      <c r="A140" s="235">
        <v>37</v>
      </c>
      <c r="B140" s="236" t="s">
        <v>306</v>
      </c>
      <c r="C140" s="257" t="s">
        <v>307</v>
      </c>
      <c r="D140" s="237" t="s">
        <v>189</v>
      </c>
      <c r="E140" s="238">
        <v>1029.5999999999999</v>
      </c>
      <c r="F140" s="239"/>
      <c r="G140" s="240">
        <f>ROUND(E140*F140,2)</f>
        <v>0</v>
      </c>
      <c r="H140" s="239"/>
      <c r="I140" s="240">
        <f>ROUND(E140*H140,2)</f>
        <v>0</v>
      </c>
      <c r="J140" s="239"/>
      <c r="K140" s="240">
        <f>ROUND(E140*J140,2)</f>
        <v>0</v>
      </c>
      <c r="L140" s="240">
        <v>21</v>
      </c>
      <c r="M140" s="240">
        <f>G140*(1+L140/100)</f>
        <v>0</v>
      </c>
      <c r="N140" s="240">
        <v>5.0000000000000001E-4</v>
      </c>
      <c r="O140" s="240">
        <f>ROUND(E140*N140,2)</f>
        <v>0.51</v>
      </c>
      <c r="P140" s="240">
        <v>0</v>
      </c>
      <c r="Q140" s="240">
        <f>ROUND(E140*P140,2)</f>
        <v>0</v>
      </c>
      <c r="R140" s="240"/>
      <c r="S140" s="240" t="s">
        <v>216</v>
      </c>
      <c r="T140" s="241" t="s">
        <v>135</v>
      </c>
      <c r="U140" s="224">
        <v>0</v>
      </c>
      <c r="V140" s="224">
        <f>ROUND(E140*U140,2)</f>
        <v>0</v>
      </c>
      <c r="W140" s="224"/>
      <c r="X140" s="224" t="s">
        <v>211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212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21"/>
      <c r="B141" s="222"/>
      <c r="C141" s="259" t="s">
        <v>308</v>
      </c>
      <c r="D141" s="226"/>
      <c r="E141" s="227">
        <v>1029.5999999999999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141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>
      <c r="A142" s="229" t="s">
        <v>129</v>
      </c>
      <c r="B142" s="230" t="s">
        <v>80</v>
      </c>
      <c r="C142" s="256" t="s">
        <v>81</v>
      </c>
      <c r="D142" s="231"/>
      <c r="E142" s="232"/>
      <c r="F142" s="233"/>
      <c r="G142" s="233">
        <f>SUMIF(AG143:AG158,"&lt;&gt;NOR",G143:G158)</f>
        <v>0</v>
      </c>
      <c r="H142" s="233"/>
      <c r="I142" s="233">
        <f>SUM(I143:I158)</f>
        <v>0</v>
      </c>
      <c r="J142" s="233"/>
      <c r="K142" s="233">
        <f>SUM(K143:K158)</f>
        <v>0</v>
      </c>
      <c r="L142" s="233"/>
      <c r="M142" s="233">
        <f>SUM(M143:M158)</f>
        <v>0</v>
      </c>
      <c r="N142" s="233"/>
      <c r="O142" s="233">
        <f>SUM(O143:O158)</f>
        <v>1177.3599999999999</v>
      </c>
      <c r="P142" s="233"/>
      <c r="Q142" s="233">
        <f>SUM(Q143:Q158)</f>
        <v>0</v>
      </c>
      <c r="R142" s="233"/>
      <c r="S142" s="233"/>
      <c r="T142" s="234"/>
      <c r="U142" s="228"/>
      <c r="V142" s="228">
        <f>SUM(V143:V158)</f>
        <v>550.49</v>
      </c>
      <c r="W142" s="228"/>
      <c r="X142" s="228"/>
      <c r="AG142" t="s">
        <v>130</v>
      </c>
    </row>
    <row r="143" spans="1:60" outlineLevel="1">
      <c r="A143" s="235">
        <v>38</v>
      </c>
      <c r="B143" s="236" t="s">
        <v>309</v>
      </c>
      <c r="C143" s="257" t="s">
        <v>310</v>
      </c>
      <c r="D143" s="237" t="s">
        <v>189</v>
      </c>
      <c r="E143" s="238">
        <v>936</v>
      </c>
      <c r="F143" s="239"/>
      <c r="G143" s="240">
        <f>ROUND(E143*F143,2)</f>
        <v>0</v>
      </c>
      <c r="H143" s="239"/>
      <c r="I143" s="240">
        <f>ROUND(E143*H143,2)</f>
        <v>0</v>
      </c>
      <c r="J143" s="239"/>
      <c r="K143" s="240">
        <f>ROUND(E143*J143,2)</f>
        <v>0</v>
      </c>
      <c r="L143" s="240">
        <v>21</v>
      </c>
      <c r="M143" s="240">
        <f>G143*(1+L143/100)</f>
        <v>0</v>
      </c>
      <c r="N143" s="240">
        <v>0.32250000000000001</v>
      </c>
      <c r="O143" s="240">
        <f>ROUND(E143*N143,2)</f>
        <v>301.86</v>
      </c>
      <c r="P143" s="240">
        <v>0</v>
      </c>
      <c r="Q143" s="240">
        <f>ROUND(E143*P143,2)</f>
        <v>0</v>
      </c>
      <c r="R143" s="240" t="s">
        <v>311</v>
      </c>
      <c r="S143" s="240" t="s">
        <v>135</v>
      </c>
      <c r="T143" s="241" t="s">
        <v>135</v>
      </c>
      <c r="U143" s="224">
        <v>2.5999999999999999E-2</v>
      </c>
      <c r="V143" s="224">
        <f>ROUND(E143*U143,2)</f>
        <v>24.34</v>
      </c>
      <c r="W143" s="224"/>
      <c r="X143" s="224" t="s">
        <v>136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137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21"/>
      <c r="B144" s="222"/>
      <c r="C144" s="258" t="s">
        <v>312</v>
      </c>
      <c r="D144" s="243"/>
      <c r="E144" s="243"/>
      <c r="F144" s="243"/>
      <c r="G144" s="243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139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21"/>
      <c r="B145" s="222"/>
      <c r="C145" s="259" t="s">
        <v>313</v>
      </c>
      <c r="D145" s="226"/>
      <c r="E145" s="227">
        <v>936</v>
      </c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141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>
      <c r="A146" s="235">
        <v>39</v>
      </c>
      <c r="B146" s="236" t="s">
        <v>314</v>
      </c>
      <c r="C146" s="257" t="s">
        <v>315</v>
      </c>
      <c r="D146" s="237" t="s">
        <v>189</v>
      </c>
      <c r="E146" s="238">
        <v>1872</v>
      </c>
      <c r="F146" s="239"/>
      <c r="G146" s="240">
        <f>ROUND(E146*F146,2)</f>
        <v>0</v>
      </c>
      <c r="H146" s="239"/>
      <c r="I146" s="240">
        <f>ROUND(E146*H146,2)</f>
        <v>0</v>
      </c>
      <c r="J146" s="239"/>
      <c r="K146" s="240">
        <f>ROUND(E146*J146,2)</f>
        <v>0</v>
      </c>
      <c r="L146" s="240">
        <v>21</v>
      </c>
      <c r="M146" s="240">
        <f>G146*(1+L146/100)</f>
        <v>0</v>
      </c>
      <c r="N146" s="240">
        <v>0.126</v>
      </c>
      <c r="O146" s="240">
        <f>ROUND(E146*N146,2)</f>
        <v>235.87</v>
      </c>
      <c r="P146" s="240">
        <v>0</v>
      </c>
      <c r="Q146" s="240">
        <f>ROUND(E146*P146,2)</f>
        <v>0</v>
      </c>
      <c r="R146" s="240" t="s">
        <v>311</v>
      </c>
      <c r="S146" s="240" t="s">
        <v>135</v>
      </c>
      <c r="T146" s="241" t="s">
        <v>135</v>
      </c>
      <c r="U146" s="224">
        <v>0.02</v>
      </c>
      <c r="V146" s="224">
        <f>ROUND(E146*U146,2)</f>
        <v>37.44</v>
      </c>
      <c r="W146" s="224"/>
      <c r="X146" s="224" t="s">
        <v>136</v>
      </c>
      <c r="Y146" s="214"/>
      <c r="Z146" s="214"/>
      <c r="AA146" s="214"/>
      <c r="AB146" s="214"/>
      <c r="AC146" s="214"/>
      <c r="AD146" s="214"/>
      <c r="AE146" s="214"/>
      <c r="AF146" s="214"/>
      <c r="AG146" s="214" t="s">
        <v>137</v>
      </c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21"/>
      <c r="B147" s="222"/>
      <c r="C147" s="259" t="s">
        <v>316</v>
      </c>
      <c r="D147" s="226"/>
      <c r="E147" s="227">
        <v>936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141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21"/>
      <c r="B148" s="222"/>
      <c r="C148" s="259" t="s">
        <v>317</v>
      </c>
      <c r="D148" s="226"/>
      <c r="E148" s="227">
        <v>936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141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>
      <c r="A149" s="235">
        <v>40</v>
      </c>
      <c r="B149" s="236" t="s">
        <v>318</v>
      </c>
      <c r="C149" s="257" t="s">
        <v>319</v>
      </c>
      <c r="D149" s="237" t="s">
        <v>189</v>
      </c>
      <c r="E149" s="238">
        <v>936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40">
        <v>0.2016</v>
      </c>
      <c r="O149" s="240">
        <f>ROUND(E149*N149,2)</f>
        <v>188.7</v>
      </c>
      <c r="P149" s="240">
        <v>0</v>
      </c>
      <c r="Q149" s="240">
        <f>ROUND(E149*P149,2)</f>
        <v>0</v>
      </c>
      <c r="R149" s="240" t="s">
        <v>311</v>
      </c>
      <c r="S149" s="240" t="s">
        <v>135</v>
      </c>
      <c r="T149" s="241" t="s">
        <v>135</v>
      </c>
      <c r="U149" s="224">
        <v>0.02</v>
      </c>
      <c r="V149" s="224">
        <f>ROUND(E149*U149,2)</f>
        <v>18.72</v>
      </c>
      <c r="W149" s="224"/>
      <c r="X149" s="224" t="s">
        <v>136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137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21"/>
      <c r="B150" s="222"/>
      <c r="C150" s="259" t="s">
        <v>320</v>
      </c>
      <c r="D150" s="226"/>
      <c r="E150" s="227">
        <v>936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141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ht="22.5" outlineLevel="1">
      <c r="A151" s="235">
        <v>41</v>
      </c>
      <c r="B151" s="236" t="s">
        <v>321</v>
      </c>
      <c r="C151" s="257" t="s">
        <v>322</v>
      </c>
      <c r="D151" s="237" t="s">
        <v>189</v>
      </c>
      <c r="E151" s="238">
        <v>936</v>
      </c>
      <c r="F151" s="239"/>
      <c r="G151" s="240">
        <f>ROUND(E151*F151,2)</f>
        <v>0</v>
      </c>
      <c r="H151" s="239"/>
      <c r="I151" s="240">
        <f>ROUND(E151*H151,2)</f>
        <v>0</v>
      </c>
      <c r="J151" s="239"/>
      <c r="K151" s="240">
        <f>ROUND(E151*J151,2)</f>
        <v>0</v>
      </c>
      <c r="L151" s="240">
        <v>21</v>
      </c>
      <c r="M151" s="240">
        <f>G151*(1+L151/100)</f>
        <v>0</v>
      </c>
      <c r="N151" s="240">
        <v>0.28799999999999998</v>
      </c>
      <c r="O151" s="240">
        <f>ROUND(E151*N151,2)</f>
        <v>269.57</v>
      </c>
      <c r="P151" s="240">
        <v>0</v>
      </c>
      <c r="Q151" s="240">
        <f>ROUND(E151*P151,2)</f>
        <v>0</v>
      </c>
      <c r="R151" s="240" t="s">
        <v>311</v>
      </c>
      <c r="S151" s="240" t="s">
        <v>135</v>
      </c>
      <c r="T151" s="241" t="s">
        <v>135</v>
      </c>
      <c r="U151" s="224">
        <v>2.3E-2</v>
      </c>
      <c r="V151" s="224">
        <f>ROUND(E151*U151,2)</f>
        <v>21.53</v>
      </c>
      <c r="W151" s="224"/>
      <c r="X151" s="224" t="s">
        <v>136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137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21"/>
      <c r="B152" s="222"/>
      <c r="C152" s="259" t="s">
        <v>323</v>
      </c>
      <c r="D152" s="226"/>
      <c r="E152" s="227">
        <v>936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141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2.5" outlineLevel="1">
      <c r="A153" s="235">
        <v>42</v>
      </c>
      <c r="B153" s="236" t="s">
        <v>324</v>
      </c>
      <c r="C153" s="257" t="s">
        <v>325</v>
      </c>
      <c r="D153" s="237" t="s">
        <v>189</v>
      </c>
      <c r="E153" s="238">
        <v>936</v>
      </c>
      <c r="F153" s="239"/>
      <c r="G153" s="240">
        <f>ROUND(E153*F153,2)</f>
        <v>0</v>
      </c>
      <c r="H153" s="239"/>
      <c r="I153" s="240">
        <f>ROUND(E153*H153,2)</f>
        <v>0</v>
      </c>
      <c r="J153" s="239"/>
      <c r="K153" s="240">
        <f>ROUND(E153*J153,2)</f>
        <v>0</v>
      </c>
      <c r="L153" s="240">
        <v>21</v>
      </c>
      <c r="M153" s="240">
        <f>G153*(1+L153/100)</f>
        <v>0</v>
      </c>
      <c r="N153" s="240">
        <v>0.15175</v>
      </c>
      <c r="O153" s="240">
        <f>ROUND(E153*N153,2)</f>
        <v>142.04</v>
      </c>
      <c r="P153" s="240">
        <v>0</v>
      </c>
      <c r="Q153" s="240">
        <f>ROUND(E153*P153,2)</f>
        <v>0</v>
      </c>
      <c r="R153" s="240" t="s">
        <v>190</v>
      </c>
      <c r="S153" s="240" t="s">
        <v>135</v>
      </c>
      <c r="T153" s="241" t="s">
        <v>135</v>
      </c>
      <c r="U153" s="224">
        <v>0.1</v>
      </c>
      <c r="V153" s="224">
        <f>ROUND(E153*U153,2)</f>
        <v>93.6</v>
      </c>
      <c r="W153" s="224"/>
      <c r="X153" s="224" t="s">
        <v>136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137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21"/>
      <c r="B154" s="222"/>
      <c r="C154" s="259" t="s">
        <v>326</v>
      </c>
      <c r="D154" s="226"/>
      <c r="E154" s="227">
        <v>936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141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46">
        <v>43</v>
      </c>
      <c r="B155" s="247" t="s">
        <v>327</v>
      </c>
      <c r="C155" s="262" t="s">
        <v>328</v>
      </c>
      <c r="D155" s="248" t="s">
        <v>329</v>
      </c>
      <c r="E155" s="249">
        <v>1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216</v>
      </c>
      <c r="T155" s="252" t="s">
        <v>206</v>
      </c>
      <c r="U155" s="224">
        <v>0</v>
      </c>
      <c r="V155" s="224">
        <f>ROUND(E155*U155,2)</f>
        <v>0</v>
      </c>
      <c r="W155" s="224"/>
      <c r="X155" s="224" t="s">
        <v>136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137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5">
        <v>44</v>
      </c>
      <c r="B156" s="236" t="s">
        <v>330</v>
      </c>
      <c r="C156" s="257" t="s">
        <v>331</v>
      </c>
      <c r="D156" s="237" t="s">
        <v>189</v>
      </c>
      <c r="E156" s="238">
        <v>936</v>
      </c>
      <c r="F156" s="239"/>
      <c r="G156" s="240">
        <f>ROUND(E156*F156,2)</f>
        <v>0</v>
      </c>
      <c r="H156" s="239"/>
      <c r="I156" s="240">
        <f>ROUND(E156*H156,2)</f>
        <v>0</v>
      </c>
      <c r="J156" s="239"/>
      <c r="K156" s="240">
        <f>ROUND(E156*J156,2)</f>
        <v>0</v>
      </c>
      <c r="L156" s="240">
        <v>21</v>
      </c>
      <c r="M156" s="240">
        <f>G156*(1+L156/100)</f>
        <v>0</v>
      </c>
      <c r="N156" s="240">
        <v>4.2009999999999999E-2</v>
      </c>
      <c r="O156" s="240">
        <f>ROUND(E156*N156,2)</f>
        <v>39.32</v>
      </c>
      <c r="P156" s="240">
        <v>0</v>
      </c>
      <c r="Q156" s="240">
        <f>ROUND(E156*P156,2)</f>
        <v>0</v>
      </c>
      <c r="R156" s="240"/>
      <c r="S156" s="240" t="s">
        <v>216</v>
      </c>
      <c r="T156" s="241" t="s">
        <v>135</v>
      </c>
      <c r="U156" s="224">
        <v>0.37912000000000001</v>
      </c>
      <c r="V156" s="224">
        <f>ROUND(E156*U156,2)</f>
        <v>354.86</v>
      </c>
      <c r="W156" s="224"/>
      <c r="X156" s="224" t="s">
        <v>136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137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21"/>
      <c r="B157" s="222"/>
      <c r="C157" s="263" t="s">
        <v>332</v>
      </c>
      <c r="D157" s="253"/>
      <c r="E157" s="253"/>
      <c r="F157" s="253"/>
      <c r="G157" s="253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184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21"/>
      <c r="B158" s="222"/>
      <c r="C158" s="259" t="s">
        <v>333</v>
      </c>
      <c r="D158" s="226"/>
      <c r="E158" s="227">
        <v>936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141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>
      <c r="A159" s="229" t="s">
        <v>129</v>
      </c>
      <c r="B159" s="230" t="s">
        <v>86</v>
      </c>
      <c r="C159" s="256" t="s">
        <v>87</v>
      </c>
      <c r="D159" s="231"/>
      <c r="E159" s="232"/>
      <c r="F159" s="233"/>
      <c r="G159" s="233">
        <f>SUMIF(AG160:AG167,"&lt;&gt;NOR",G160:G167)</f>
        <v>0</v>
      </c>
      <c r="H159" s="233"/>
      <c r="I159" s="233">
        <f>SUM(I160:I167)</f>
        <v>0</v>
      </c>
      <c r="J159" s="233"/>
      <c r="K159" s="233">
        <f>SUM(K160:K167)</f>
        <v>0</v>
      </c>
      <c r="L159" s="233"/>
      <c r="M159" s="233">
        <f>SUM(M160:M167)</f>
        <v>0</v>
      </c>
      <c r="N159" s="233"/>
      <c r="O159" s="233">
        <f>SUM(O160:O167)</f>
        <v>10.6</v>
      </c>
      <c r="P159" s="233"/>
      <c r="Q159" s="233">
        <f>SUM(Q160:Q167)</f>
        <v>0</v>
      </c>
      <c r="R159" s="233"/>
      <c r="S159" s="233"/>
      <c r="T159" s="234"/>
      <c r="U159" s="228"/>
      <c r="V159" s="228">
        <f>SUM(V160:V167)</f>
        <v>9.74</v>
      </c>
      <c r="W159" s="228"/>
      <c r="X159" s="228"/>
      <c r="AG159" t="s">
        <v>130</v>
      </c>
    </row>
    <row r="160" spans="1:60" ht="33.75" outlineLevel="1">
      <c r="A160" s="235">
        <v>45</v>
      </c>
      <c r="B160" s="236" t="s">
        <v>334</v>
      </c>
      <c r="C160" s="257" t="s">
        <v>335</v>
      </c>
      <c r="D160" s="237" t="s">
        <v>336</v>
      </c>
      <c r="E160" s="238">
        <v>69.599999999999994</v>
      </c>
      <c r="F160" s="239"/>
      <c r="G160" s="240">
        <f>ROUND(E160*F160,2)</f>
        <v>0</v>
      </c>
      <c r="H160" s="239"/>
      <c r="I160" s="240">
        <f>ROUND(E160*H160,2)</f>
        <v>0</v>
      </c>
      <c r="J160" s="239"/>
      <c r="K160" s="240">
        <f>ROUND(E160*J160,2)</f>
        <v>0</v>
      </c>
      <c r="L160" s="240">
        <v>21</v>
      </c>
      <c r="M160" s="240">
        <f>G160*(1+L160/100)</f>
        <v>0</v>
      </c>
      <c r="N160" s="240">
        <v>0.15223999999999999</v>
      </c>
      <c r="O160" s="240">
        <f>ROUND(E160*N160,2)</f>
        <v>10.6</v>
      </c>
      <c r="P160" s="240">
        <v>0</v>
      </c>
      <c r="Q160" s="240">
        <f>ROUND(E160*P160,2)</f>
        <v>0</v>
      </c>
      <c r="R160" s="240" t="s">
        <v>311</v>
      </c>
      <c r="S160" s="240" t="s">
        <v>135</v>
      </c>
      <c r="T160" s="241" t="s">
        <v>135</v>
      </c>
      <c r="U160" s="224">
        <v>0.14000000000000001</v>
      </c>
      <c r="V160" s="224">
        <f>ROUND(E160*U160,2)</f>
        <v>9.74</v>
      </c>
      <c r="W160" s="224"/>
      <c r="X160" s="224" t="s">
        <v>136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137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21"/>
      <c r="B161" s="222"/>
      <c r="C161" s="258" t="s">
        <v>337</v>
      </c>
      <c r="D161" s="243"/>
      <c r="E161" s="243"/>
      <c r="F161" s="243"/>
      <c r="G161" s="243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139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21"/>
      <c r="B162" s="222"/>
      <c r="C162" s="259" t="s">
        <v>338</v>
      </c>
      <c r="D162" s="226"/>
      <c r="E162" s="227">
        <v>69.599999999999994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141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33.75" outlineLevel="1">
      <c r="A163" s="235">
        <v>46</v>
      </c>
      <c r="B163" s="236" t="s">
        <v>339</v>
      </c>
      <c r="C163" s="257" t="s">
        <v>340</v>
      </c>
      <c r="D163" s="237" t="s">
        <v>336</v>
      </c>
      <c r="E163" s="238">
        <v>72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40">
        <v>0</v>
      </c>
      <c r="O163" s="240">
        <f>ROUND(E163*N163,2)</f>
        <v>0</v>
      </c>
      <c r="P163" s="240">
        <v>0</v>
      </c>
      <c r="Q163" s="240">
        <f>ROUND(E163*P163,2)</f>
        <v>0</v>
      </c>
      <c r="R163" s="240"/>
      <c r="S163" s="240" t="s">
        <v>216</v>
      </c>
      <c r="T163" s="241" t="s">
        <v>206</v>
      </c>
      <c r="U163" s="224">
        <v>0</v>
      </c>
      <c r="V163" s="224">
        <f>ROUND(E163*U163,2)</f>
        <v>0</v>
      </c>
      <c r="W163" s="224"/>
      <c r="X163" s="224" t="s">
        <v>136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137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21"/>
      <c r="B164" s="222"/>
      <c r="C164" s="259" t="s">
        <v>341</v>
      </c>
      <c r="D164" s="226"/>
      <c r="E164" s="227">
        <v>72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141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ht="22.5" outlineLevel="1">
      <c r="A165" s="235">
        <v>47</v>
      </c>
      <c r="B165" s="236" t="s">
        <v>342</v>
      </c>
      <c r="C165" s="257" t="s">
        <v>343</v>
      </c>
      <c r="D165" s="237" t="s">
        <v>336</v>
      </c>
      <c r="E165" s="238">
        <v>52</v>
      </c>
      <c r="F165" s="239"/>
      <c r="G165" s="240">
        <f>ROUND(E165*F165,2)</f>
        <v>0</v>
      </c>
      <c r="H165" s="239"/>
      <c r="I165" s="240">
        <f>ROUND(E165*H165,2)</f>
        <v>0</v>
      </c>
      <c r="J165" s="239"/>
      <c r="K165" s="240">
        <f>ROUND(E165*J165,2)</f>
        <v>0</v>
      </c>
      <c r="L165" s="240">
        <v>21</v>
      </c>
      <c r="M165" s="240">
        <f>G165*(1+L165/100)</f>
        <v>0</v>
      </c>
      <c r="N165" s="240">
        <v>0</v>
      </c>
      <c r="O165" s="240">
        <f>ROUND(E165*N165,2)</f>
        <v>0</v>
      </c>
      <c r="P165" s="240">
        <v>0</v>
      </c>
      <c r="Q165" s="240">
        <f>ROUND(E165*P165,2)</f>
        <v>0</v>
      </c>
      <c r="R165" s="240"/>
      <c r="S165" s="240" t="s">
        <v>216</v>
      </c>
      <c r="T165" s="241" t="s">
        <v>206</v>
      </c>
      <c r="U165" s="224">
        <v>0</v>
      </c>
      <c r="V165" s="224">
        <f>ROUND(E165*U165,2)</f>
        <v>0</v>
      </c>
      <c r="W165" s="224"/>
      <c r="X165" s="224" t="s">
        <v>136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137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21"/>
      <c r="B166" s="222"/>
      <c r="C166" s="259" t="s">
        <v>344</v>
      </c>
      <c r="D166" s="226"/>
      <c r="E166" s="227">
        <v>52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141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46">
        <v>48</v>
      </c>
      <c r="B167" s="247" t="s">
        <v>345</v>
      </c>
      <c r="C167" s="262" t="s">
        <v>346</v>
      </c>
      <c r="D167" s="248" t="s">
        <v>292</v>
      </c>
      <c r="E167" s="249">
        <v>21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216</v>
      </c>
      <c r="T167" s="252" t="s">
        <v>206</v>
      </c>
      <c r="U167" s="224">
        <v>0</v>
      </c>
      <c r="V167" s="224">
        <f>ROUND(E167*U167,2)</f>
        <v>0</v>
      </c>
      <c r="W167" s="224"/>
      <c r="X167" s="224" t="s">
        <v>136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137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>
      <c r="A168" s="229" t="s">
        <v>129</v>
      </c>
      <c r="B168" s="230" t="s">
        <v>90</v>
      </c>
      <c r="C168" s="256" t="s">
        <v>91</v>
      </c>
      <c r="D168" s="231"/>
      <c r="E168" s="232"/>
      <c r="F168" s="233"/>
      <c r="G168" s="233">
        <f>SUMIF(AG169:AG169,"&lt;&gt;NOR",G169:G169)</f>
        <v>0</v>
      </c>
      <c r="H168" s="233"/>
      <c r="I168" s="233">
        <f>SUM(I169:I169)</f>
        <v>0</v>
      </c>
      <c r="J168" s="233"/>
      <c r="K168" s="233">
        <f>SUM(K169:K169)</f>
        <v>0</v>
      </c>
      <c r="L168" s="233"/>
      <c r="M168" s="233">
        <f>SUM(M169:M169)</f>
        <v>0</v>
      </c>
      <c r="N168" s="233"/>
      <c r="O168" s="233">
        <f>SUM(O169:O169)</f>
        <v>0</v>
      </c>
      <c r="P168" s="233"/>
      <c r="Q168" s="233">
        <f>SUM(Q169:Q169)</f>
        <v>0</v>
      </c>
      <c r="R168" s="233"/>
      <c r="S168" s="233"/>
      <c r="T168" s="234"/>
      <c r="U168" s="228"/>
      <c r="V168" s="228">
        <f>SUM(V169:V169)</f>
        <v>151.30000000000001</v>
      </c>
      <c r="W168" s="228"/>
      <c r="X168" s="228"/>
      <c r="AG168" t="s">
        <v>130</v>
      </c>
    </row>
    <row r="169" spans="1:60" outlineLevel="1">
      <c r="A169" s="246">
        <v>49</v>
      </c>
      <c r="B169" s="247" t="s">
        <v>347</v>
      </c>
      <c r="C169" s="262" t="s">
        <v>348</v>
      </c>
      <c r="D169" s="248" t="s">
        <v>215</v>
      </c>
      <c r="E169" s="249">
        <v>2017.39194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 t="s">
        <v>190</v>
      </c>
      <c r="S169" s="251" t="s">
        <v>135</v>
      </c>
      <c r="T169" s="252" t="s">
        <v>135</v>
      </c>
      <c r="U169" s="224">
        <v>7.4999999999999997E-2</v>
      </c>
      <c r="V169" s="224">
        <f>ROUND(E169*U169,2)</f>
        <v>151.30000000000001</v>
      </c>
      <c r="W169" s="224"/>
      <c r="X169" s="224" t="s">
        <v>349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350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>
      <c r="A170" s="229" t="s">
        <v>129</v>
      </c>
      <c r="B170" s="230" t="s">
        <v>92</v>
      </c>
      <c r="C170" s="256" t="s">
        <v>93</v>
      </c>
      <c r="D170" s="231"/>
      <c r="E170" s="232"/>
      <c r="F170" s="233"/>
      <c r="G170" s="233">
        <f>SUMIF(AG171:AG178,"&lt;&gt;NOR",G171:G178)</f>
        <v>0</v>
      </c>
      <c r="H170" s="233"/>
      <c r="I170" s="233">
        <f>SUM(I171:I178)</f>
        <v>0</v>
      </c>
      <c r="J170" s="233"/>
      <c r="K170" s="233">
        <f>SUM(K171:K178)</f>
        <v>0</v>
      </c>
      <c r="L170" s="233"/>
      <c r="M170" s="233">
        <f>SUM(M171:M178)</f>
        <v>0</v>
      </c>
      <c r="N170" s="233"/>
      <c r="O170" s="233">
        <f>SUM(O171:O178)</f>
        <v>0.19</v>
      </c>
      <c r="P170" s="233"/>
      <c r="Q170" s="233">
        <f>SUM(Q171:Q178)</f>
        <v>0</v>
      </c>
      <c r="R170" s="233"/>
      <c r="S170" s="233"/>
      <c r="T170" s="234"/>
      <c r="U170" s="228"/>
      <c r="V170" s="228">
        <f>SUM(V171:V178)</f>
        <v>16.53</v>
      </c>
      <c r="W170" s="228"/>
      <c r="X170" s="228"/>
      <c r="AG170" t="s">
        <v>130</v>
      </c>
    </row>
    <row r="171" spans="1:60" ht="22.5" outlineLevel="1">
      <c r="A171" s="235">
        <v>50</v>
      </c>
      <c r="B171" s="236" t="s">
        <v>351</v>
      </c>
      <c r="C171" s="257" t="s">
        <v>352</v>
      </c>
      <c r="D171" s="237" t="s">
        <v>189</v>
      </c>
      <c r="E171" s="238">
        <v>162.11199999999999</v>
      </c>
      <c r="F171" s="239"/>
      <c r="G171" s="240">
        <f>ROUND(E171*F171,2)</f>
        <v>0</v>
      </c>
      <c r="H171" s="239"/>
      <c r="I171" s="240">
        <f>ROUND(E171*H171,2)</f>
        <v>0</v>
      </c>
      <c r="J171" s="239"/>
      <c r="K171" s="240">
        <f>ROUND(E171*J171,2)</f>
        <v>0</v>
      </c>
      <c r="L171" s="240">
        <v>21</v>
      </c>
      <c r="M171" s="240">
        <f>G171*(1+L171/100)</f>
        <v>0</v>
      </c>
      <c r="N171" s="240">
        <v>3.3E-4</v>
      </c>
      <c r="O171" s="240">
        <f>ROUND(E171*N171,2)</f>
        <v>0.05</v>
      </c>
      <c r="P171" s="240">
        <v>0</v>
      </c>
      <c r="Q171" s="240">
        <f>ROUND(E171*P171,2)</f>
        <v>0</v>
      </c>
      <c r="R171" s="240" t="s">
        <v>353</v>
      </c>
      <c r="S171" s="240" t="s">
        <v>135</v>
      </c>
      <c r="T171" s="241" t="s">
        <v>135</v>
      </c>
      <c r="U171" s="224">
        <v>0.03</v>
      </c>
      <c r="V171" s="224">
        <f>ROUND(E171*U171,2)</f>
        <v>4.8600000000000003</v>
      </c>
      <c r="W171" s="224"/>
      <c r="X171" s="224" t="s">
        <v>136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137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21"/>
      <c r="B172" s="222"/>
      <c r="C172" s="259" t="s">
        <v>287</v>
      </c>
      <c r="D172" s="226"/>
      <c r="E172" s="227">
        <v>41.988199999999999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141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21"/>
      <c r="B173" s="222"/>
      <c r="C173" s="259" t="s">
        <v>288</v>
      </c>
      <c r="D173" s="226"/>
      <c r="E173" s="227">
        <v>78.135599999999997</v>
      </c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141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21"/>
      <c r="B174" s="222"/>
      <c r="C174" s="259" t="s">
        <v>289</v>
      </c>
      <c r="D174" s="226"/>
      <c r="E174" s="227">
        <v>41.988199999999999</v>
      </c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141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ht="22.5" outlineLevel="1">
      <c r="A175" s="235">
        <v>51</v>
      </c>
      <c r="B175" s="236" t="s">
        <v>354</v>
      </c>
      <c r="C175" s="257" t="s">
        <v>355</v>
      </c>
      <c r="D175" s="237" t="s">
        <v>189</v>
      </c>
      <c r="E175" s="238">
        <v>324.22399999999999</v>
      </c>
      <c r="F175" s="239"/>
      <c r="G175" s="240">
        <f>ROUND(E175*F175,2)</f>
        <v>0</v>
      </c>
      <c r="H175" s="239"/>
      <c r="I175" s="240">
        <f>ROUND(E175*H175,2)</f>
        <v>0</v>
      </c>
      <c r="J175" s="239"/>
      <c r="K175" s="240">
        <f>ROUND(E175*J175,2)</f>
        <v>0</v>
      </c>
      <c r="L175" s="240">
        <v>21</v>
      </c>
      <c r="M175" s="240">
        <f>G175*(1+L175/100)</f>
        <v>0</v>
      </c>
      <c r="N175" s="240">
        <v>4.4000000000000002E-4</v>
      </c>
      <c r="O175" s="240">
        <f>ROUND(E175*N175,2)</f>
        <v>0.14000000000000001</v>
      </c>
      <c r="P175" s="240">
        <v>0</v>
      </c>
      <c r="Q175" s="240">
        <f>ROUND(E175*P175,2)</f>
        <v>0</v>
      </c>
      <c r="R175" s="240" t="s">
        <v>353</v>
      </c>
      <c r="S175" s="240" t="s">
        <v>135</v>
      </c>
      <c r="T175" s="241" t="s">
        <v>135</v>
      </c>
      <c r="U175" s="224">
        <v>3.5999999999999997E-2</v>
      </c>
      <c r="V175" s="224">
        <f>ROUND(E175*U175,2)</f>
        <v>11.67</v>
      </c>
      <c r="W175" s="224"/>
      <c r="X175" s="224" t="s">
        <v>136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137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21"/>
      <c r="B176" s="222"/>
      <c r="C176" s="259" t="s">
        <v>356</v>
      </c>
      <c r="D176" s="226"/>
      <c r="E176" s="227">
        <v>324.22399999999999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141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21">
        <v>52</v>
      </c>
      <c r="B177" s="222" t="s">
        <v>357</v>
      </c>
      <c r="C177" s="264" t="s">
        <v>358</v>
      </c>
      <c r="D177" s="223" t="s">
        <v>0</v>
      </c>
      <c r="E177" s="254"/>
      <c r="F177" s="225"/>
      <c r="G177" s="224">
        <f>ROUND(E177*F177,2)</f>
        <v>0</v>
      </c>
      <c r="H177" s="225"/>
      <c r="I177" s="224">
        <f>ROUND(E177*H177,2)</f>
        <v>0</v>
      </c>
      <c r="J177" s="225"/>
      <c r="K177" s="224">
        <f>ROUND(E177*J177,2)</f>
        <v>0</v>
      </c>
      <c r="L177" s="224">
        <v>21</v>
      </c>
      <c r="M177" s="224">
        <f>G177*(1+L177/100)</f>
        <v>0</v>
      </c>
      <c r="N177" s="224">
        <v>0</v>
      </c>
      <c r="O177" s="224">
        <f>ROUND(E177*N177,2)</f>
        <v>0</v>
      </c>
      <c r="P177" s="224">
        <v>0</v>
      </c>
      <c r="Q177" s="224">
        <f>ROUND(E177*P177,2)</f>
        <v>0</v>
      </c>
      <c r="R177" s="224" t="s">
        <v>353</v>
      </c>
      <c r="S177" s="224" t="s">
        <v>135</v>
      </c>
      <c r="T177" s="224" t="s">
        <v>135</v>
      </c>
      <c r="U177" s="224">
        <v>0</v>
      </c>
      <c r="V177" s="224">
        <f>ROUND(E177*U177,2)</f>
        <v>0</v>
      </c>
      <c r="W177" s="224"/>
      <c r="X177" s="224" t="s">
        <v>349</v>
      </c>
      <c r="Y177" s="214"/>
      <c r="Z177" s="214"/>
      <c r="AA177" s="214"/>
      <c r="AB177" s="214"/>
      <c r="AC177" s="214"/>
      <c r="AD177" s="214"/>
      <c r="AE177" s="214"/>
      <c r="AF177" s="214"/>
      <c r="AG177" s="214" t="s">
        <v>350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21"/>
      <c r="B178" s="222"/>
      <c r="C178" s="261" t="s">
        <v>359</v>
      </c>
      <c r="D178" s="245"/>
      <c r="E178" s="245"/>
      <c r="F178" s="245"/>
      <c r="G178" s="245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139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>
      <c r="A179" s="229" t="s">
        <v>129</v>
      </c>
      <c r="B179" s="230" t="s">
        <v>96</v>
      </c>
      <c r="C179" s="256" t="s">
        <v>97</v>
      </c>
      <c r="D179" s="231"/>
      <c r="E179" s="232"/>
      <c r="F179" s="233"/>
      <c r="G179" s="233">
        <f>SUMIF(AG180:AG184,"&lt;&gt;NOR",G180:G184)</f>
        <v>0</v>
      </c>
      <c r="H179" s="233"/>
      <c r="I179" s="233">
        <f>SUM(I180:I184)</f>
        <v>0</v>
      </c>
      <c r="J179" s="233"/>
      <c r="K179" s="233">
        <f>SUM(K180:K184)</f>
        <v>0</v>
      </c>
      <c r="L179" s="233"/>
      <c r="M179" s="233">
        <f>SUM(M180:M184)</f>
        <v>0</v>
      </c>
      <c r="N179" s="233"/>
      <c r="O179" s="233">
        <f>SUM(O180:O184)</f>
        <v>0.02</v>
      </c>
      <c r="P179" s="233"/>
      <c r="Q179" s="233">
        <f>SUM(Q180:Q184)</f>
        <v>0</v>
      </c>
      <c r="R179" s="233"/>
      <c r="S179" s="233"/>
      <c r="T179" s="234"/>
      <c r="U179" s="228"/>
      <c r="V179" s="228">
        <f>SUM(V180:V184)</f>
        <v>15.98</v>
      </c>
      <c r="W179" s="228"/>
      <c r="X179" s="228"/>
      <c r="AG179" t="s">
        <v>130</v>
      </c>
    </row>
    <row r="180" spans="1:60" outlineLevel="1">
      <c r="A180" s="235">
        <v>53</v>
      </c>
      <c r="B180" s="236" t="s">
        <v>360</v>
      </c>
      <c r="C180" s="257" t="s">
        <v>361</v>
      </c>
      <c r="D180" s="237" t="s">
        <v>336</v>
      </c>
      <c r="E180" s="238">
        <v>122</v>
      </c>
      <c r="F180" s="239"/>
      <c r="G180" s="240">
        <f>ROUND(E180*F180,2)</f>
        <v>0</v>
      </c>
      <c r="H180" s="239"/>
      <c r="I180" s="240">
        <f>ROUND(E180*H180,2)</f>
        <v>0</v>
      </c>
      <c r="J180" s="239"/>
      <c r="K180" s="240">
        <f>ROUND(E180*J180,2)</f>
        <v>0</v>
      </c>
      <c r="L180" s="240">
        <v>21</v>
      </c>
      <c r="M180" s="240">
        <f>G180*(1+L180/100)</f>
        <v>0</v>
      </c>
      <c r="N180" s="240">
        <v>0</v>
      </c>
      <c r="O180" s="240">
        <f>ROUND(E180*N180,2)</f>
        <v>0</v>
      </c>
      <c r="P180" s="240">
        <v>0</v>
      </c>
      <c r="Q180" s="240">
        <f>ROUND(E180*P180,2)</f>
        <v>0</v>
      </c>
      <c r="R180" s="240"/>
      <c r="S180" s="240" t="s">
        <v>135</v>
      </c>
      <c r="T180" s="241" t="s">
        <v>135</v>
      </c>
      <c r="U180" s="224">
        <v>0.105</v>
      </c>
      <c r="V180" s="224">
        <f>ROUND(E180*U180,2)</f>
        <v>12.81</v>
      </c>
      <c r="W180" s="224"/>
      <c r="X180" s="224" t="s">
        <v>136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137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21"/>
      <c r="B181" s="222"/>
      <c r="C181" s="259" t="s">
        <v>362</v>
      </c>
      <c r="D181" s="226"/>
      <c r="E181" s="227">
        <v>122</v>
      </c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141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>
      <c r="A182" s="246">
        <v>54</v>
      </c>
      <c r="B182" s="247" t="s">
        <v>363</v>
      </c>
      <c r="C182" s="262" t="s">
        <v>364</v>
      </c>
      <c r="D182" s="248" t="s">
        <v>336</v>
      </c>
      <c r="E182" s="249">
        <v>122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6.0000000000000002E-5</v>
      </c>
      <c r="O182" s="251">
        <f>ROUND(E182*N182,2)</f>
        <v>0.01</v>
      </c>
      <c r="P182" s="251">
        <v>0</v>
      </c>
      <c r="Q182" s="251">
        <f>ROUND(E182*P182,2)</f>
        <v>0</v>
      </c>
      <c r="R182" s="251"/>
      <c r="S182" s="251" t="s">
        <v>135</v>
      </c>
      <c r="T182" s="252" t="s">
        <v>135</v>
      </c>
      <c r="U182" s="224">
        <v>2.5999999999999999E-2</v>
      </c>
      <c r="V182" s="224">
        <f>ROUND(E182*U182,2)</f>
        <v>3.17</v>
      </c>
      <c r="W182" s="224"/>
      <c r="X182" s="224" t="s">
        <v>136</v>
      </c>
      <c r="Y182" s="214"/>
      <c r="Z182" s="214"/>
      <c r="AA182" s="214"/>
      <c r="AB182" s="214"/>
      <c r="AC182" s="214"/>
      <c r="AD182" s="214"/>
      <c r="AE182" s="214"/>
      <c r="AF182" s="214"/>
      <c r="AG182" s="214" t="s">
        <v>137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>
      <c r="A183" s="246">
        <v>55</v>
      </c>
      <c r="B183" s="247" t="s">
        <v>365</v>
      </c>
      <c r="C183" s="262" t="s">
        <v>366</v>
      </c>
      <c r="D183" s="248" t="s">
        <v>336</v>
      </c>
      <c r="E183" s="249">
        <v>122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216</v>
      </c>
      <c r="T183" s="252" t="s">
        <v>206</v>
      </c>
      <c r="U183" s="224">
        <v>0</v>
      </c>
      <c r="V183" s="224">
        <f>ROUND(E183*U183,2)</f>
        <v>0</v>
      </c>
      <c r="W183" s="224"/>
      <c r="X183" s="224" t="s">
        <v>136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137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35">
        <v>56</v>
      </c>
      <c r="B184" s="236" t="s">
        <v>367</v>
      </c>
      <c r="C184" s="257" t="s">
        <v>368</v>
      </c>
      <c r="D184" s="237" t="s">
        <v>336</v>
      </c>
      <c r="E184" s="238">
        <v>125</v>
      </c>
      <c r="F184" s="239"/>
      <c r="G184" s="240">
        <f>ROUND(E184*F184,2)</f>
        <v>0</v>
      </c>
      <c r="H184" s="239"/>
      <c r="I184" s="240">
        <f>ROUND(E184*H184,2)</f>
        <v>0</v>
      </c>
      <c r="J184" s="239"/>
      <c r="K184" s="240">
        <f>ROUND(E184*J184,2)</f>
        <v>0</v>
      </c>
      <c r="L184" s="240">
        <v>21</v>
      </c>
      <c r="M184" s="240">
        <f>G184*(1+L184/100)</f>
        <v>0</v>
      </c>
      <c r="N184" s="240">
        <v>8.0000000000000007E-5</v>
      </c>
      <c r="O184" s="240">
        <f>ROUND(E184*N184,2)</f>
        <v>0.01</v>
      </c>
      <c r="P184" s="240">
        <v>0</v>
      </c>
      <c r="Q184" s="240">
        <f>ROUND(E184*P184,2)</f>
        <v>0</v>
      </c>
      <c r="R184" s="240"/>
      <c r="S184" s="240" t="s">
        <v>216</v>
      </c>
      <c r="T184" s="241" t="s">
        <v>206</v>
      </c>
      <c r="U184" s="224">
        <v>0</v>
      </c>
      <c r="V184" s="224">
        <f>ROUND(E184*U184,2)</f>
        <v>0</v>
      </c>
      <c r="W184" s="224"/>
      <c r="X184" s="224" t="s">
        <v>211</v>
      </c>
      <c r="Y184" s="214"/>
      <c r="Z184" s="214"/>
      <c r="AA184" s="214"/>
      <c r="AB184" s="214"/>
      <c r="AC184" s="214"/>
      <c r="AD184" s="214"/>
      <c r="AE184" s="214"/>
      <c r="AF184" s="214"/>
      <c r="AG184" s="214" t="s">
        <v>212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>
      <c r="A185" s="3"/>
      <c r="B185" s="4"/>
      <c r="C185" s="265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v>15</v>
      </c>
      <c r="AF185">
        <v>21</v>
      </c>
      <c r="AG185" t="s">
        <v>116</v>
      </c>
    </row>
    <row r="186" spans="1:60">
      <c r="A186" s="217"/>
      <c r="B186" s="218" t="s">
        <v>29</v>
      </c>
      <c r="C186" s="266"/>
      <c r="D186" s="219"/>
      <c r="E186" s="220"/>
      <c r="F186" s="220"/>
      <c r="G186" s="255">
        <f>G8+G70+G142+G159+G168+G170+G179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f>SUMIF(L7:L184,AE185,G7:G184)</f>
        <v>0</v>
      </c>
      <c r="AF186">
        <f>SUMIF(L7:L184,AF185,G7:G184)</f>
        <v>0</v>
      </c>
      <c r="AG186" t="s">
        <v>369</v>
      </c>
    </row>
    <row r="187" spans="1:60">
      <c r="C187" s="267"/>
      <c r="D187" s="10"/>
      <c r="AG187" t="s">
        <v>370</v>
      </c>
    </row>
    <row r="188" spans="1:60">
      <c r="D188" s="10"/>
    </row>
    <row r="189" spans="1:60">
      <c r="D189" s="10"/>
    </row>
    <row r="190" spans="1:60">
      <c r="D190" s="10"/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34">
    <mergeCell ref="C144:G144"/>
    <mergeCell ref="C157:G157"/>
    <mergeCell ref="C161:G161"/>
    <mergeCell ref="C178:G178"/>
    <mergeCell ref="C93:G93"/>
    <mergeCell ref="C103:G103"/>
    <mergeCell ref="C112:G112"/>
    <mergeCell ref="C121:G121"/>
    <mergeCell ref="C122:G122"/>
    <mergeCell ref="C124:G124"/>
    <mergeCell ref="C60:G60"/>
    <mergeCell ref="C63:G63"/>
    <mergeCell ref="C72:G72"/>
    <mergeCell ref="C77:G77"/>
    <mergeCell ref="C85:G85"/>
    <mergeCell ref="C92:G92"/>
    <mergeCell ref="C43:G43"/>
    <mergeCell ref="C47:G47"/>
    <mergeCell ref="C52:G52"/>
    <mergeCell ref="C53:G53"/>
    <mergeCell ref="C57:G57"/>
    <mergeCell ref="C59:G59"/>
    <mergeCell ref="C16:G16"/>
    <mergeCell ref="C18:G18"/>
    <mergeCell ref="C26:G26"/>
    <mergeCell ref="C28:G28"/>
    <mergeCell ref="C36:G36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103</v>
      </c>
      <c r="B1" s="199"/>
      <c r="C1" s="199"/>
      <c r="D1" s="199"/>
      <c r="E1" s="199"/>
      <c r="F1" s="199"/>
      <c r="G1" s="199"/>
      <c r="AG1" t="s">
        <v>104</v>
      </c>
    </row>
    <row r="2" spans="1:60" ht="24.95" customHeight="1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105</v>
      </c>
    </row>
    <row r="3" spans="1:60" ht="24.95" customHeight="1">
      <c r="A3" s="200" t="s">
        <v>8</v>
      </c>
      <c r="B3" s="49" t="s">
        <v>57</v>
      </c>
      <c r="C3" s="203" t="s">
        <v>45</v>
      </c>
      <c r="D3" s="201"/>
      <c r="E3" s="201"/>
      <c r="F3" s="201"/>
      <c r="G3" s="202"/>
      <c r="AC3" s="179" t="s">
        <v>105</v>
      </c>
      <c r="AG3" t="s">
        <v>106</v>
      </c>
    </row>
    <row r="4" spans="1:60" ht="24.95" customHeight="1">
      <c r="A4" s="204" t="s">
        <v>9</v>
      </c>
      <c r="B4" s="205" t="s">
        <v>60</v>
      </c>
      <c r="C4" s="206" t="s">
        <v>61</v>
      </c>
      <c r="D4" s="207"/>
      <c r="E4" s="207"/>
      <c r="F4" s="207"/>
      <c r="G4" s="208"/>
      <c r="AG4" t="s">
        <v>107</v>
      </c>
    </row>
    <row r="5" spans="1:60">
      <c r="D5" s="10"/>
    </row>
    <row r="6" spans="1:60" ht="38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29</v>
      </c>
      <c r="H6" s="213" t="s">
        <v>30</v>
      </c>
      <c r="I6" s="213" t="s">
        <v>114</v>
      </c>
      <c r="J6" s="213" t="s">
        <v>31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9" t="s">
        <v>129</v>
      </c>
      <c r="B8" s="230" t="s">
        <v>72</v>
      </c>
      <c r="C8" s="256" t="s">
        <v>73</v>
      </c>
      <c r="D8" s="231"/>
      <c r="E8" s="232"/>
      <c r="F8" s="233"/>
      <c r="G8" s="233">
        <f>SUMIF(AG9:AG32,"&lt;&gt;NOR",G9:G32)</f>
        <v>0</v>
      </c>
      <c r="H8" s="233"/>
      <c r="I8" s="233">
        <f>SUM(I9:I32)</f>
        <v>0</v>
      </c>
      <c r="J8" s="233"/>
      <c r="K8" s="233">
        <f>SUM(K9:K32)</f>
        <v>0</v>
      </c>
      <c r="L8" s="233"/>
      <c r="M8" s="233">
        <f>SUM(M9:M32)</f>
        <v>0</v>
      </c>
      <c r="N8" s="233"/>
      <c r="O8" s="233">
        <f>SUM(O9:O32)</f>
        <v>12.8</v>
      </c>
      <c r="P8" s="233"/>
      <c r="Q8" s="233">
        <f>SUM(Q9:Q32)</f>
        <v>0</v>
      </c>
      <c r="R8" s="233"/>
      <c r="S8" s="233"/>
      <c r="T8" s="234"/>
      <c r="U8" s="228"/>
      <c r="V8" s="228">
        <f>SUM(V9:V32)</f>
        <v>22.74</v>
      </c>
      <c r="W8" s="228"/>
      <c r="X8" s="228"/>
      <c r="AG8" t="s">
        <v>130</v>
      </c>
    </row>
    <row r="9" spans="1:60" outlineLevel="1">
      <c r="A9" s="235">
        <v>1</v>
      </c>
      <c r="B9" s="236" t="s">
        <v>371</v>
      </c>
      <c r="C9" s="257" t="s">
        <v>372</v>
      </c>
      <c r="D9" s="237" t="s">
        <v>133</v>
      </c>
      <c r="E9" s="238">
        <v>43.719000000000001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 t="s">
        <v>134</v>
      </c>
      <c r="S9" s="240" t="s">
        <v>135</v>
      </c>
      <c r="T9" s="241" t="s">
        <v>373</v>
      </c>
      <c r="U9" s="224">
        <v>0.22</v>
      </c>
      <c r="V9" s="224">
        <f>ROUND(E9*U9,2)</f>
        <v>9.6199999999999992</v>
      </c>
      <c r="W9" s="224"/>
      <c r="X9" s="224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374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>
      <c r="A10" s="221"/>
      <c r="B10" s="222"/>
      <c r="C10" s="258" t="s">
        <v>375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4"/>
      <c r="BC10" s="214"/>
      <c r="BD10" s="214"/>
      <c r="BE10" s="214"/>
      <c r="BF10" s="214"/>
      <c r="BG10" s="214"/>
      <c r="BH10" s="214"/>
    </row>
    <row r="11" spans="1:60" outlineLevel="1">
      <c r="A11" s="221"/>
      <c r="B11" s="222"/>
      <c r="C11" s="259" t="s">
        <v>376</v>
      </c>
      <c r="D11" s="226"/>
      <c r="E11" s="227">
        <v>20.475000000000001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21"/>
      <c r="B12" s="222"/>
      <c r="C12" s="259" t="s">
        <v>377</v>
      </c>
      <c r="D12" s="226"/>
      <c r="E12" s="227">
        <v>23.244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35">
        <v>2</v>
      </c>
      <c r="B13" s="236" t="s">
        <v>378</v>
      </c>
      <c r="C13" s="257" t="s">
        <v>379</v>
      </c>
      <c r="D13" s="237" t="s">
        <v>133</v>
      </c>
      <c r="E13" s="238">
        <v>8.2560000000000002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380</v>
      </c>
      <c r="T13" s="241" t="s">
        <v>206</v>
      </c>
      <c r="U13" s="224">
        <v>0.21</v>
      </c>
      <c r="V13" s="224">
        <f>ROUND(E13*U13,2)</f>
        <v>1.73</v>
      </c>
      <c r="W13" s="224"/>
      <c r="X13" s="224" t="s">
        <v>136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374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21"/>
      <c r="B14" s="222"/>
      <c r="C14" s="263" t="s">
        <v>381</v>
      </c>
      <c r="D14" s="253"/>
      <c r="E14" s="253"/>
      <c r="F14" s="253"/>
      <c r="G14" s="25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184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21"/>
      <c r="B15" s="222"/>
      <c r="C15" s="259" t="s">
        <v>382</v>
      </c>
      <c r="D15" s="226"/>
      <c r="E15" s="227">
        <v>8.26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141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>
      <c r="A16" s="235">
        <v>3</v>
      </c>
      <c r="B16" s="236" t="s">
        <v>180</v>
      </c>
      <c r="C16" s="257" t="s">
        <v>181</v>
      </c>
      <c r="D16" s="237" t="s">
        <v>133</v>
      </c>
      <c r="E16" s="238">
        <v>7.11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0" t="s">
        <v>134</v>
      </c>
      <c r="S16" s="240" t="s">
        <v>135</v>
      </c>
      <c r="T16" s="241" t="s">
        <v>206</v>
      </c>
      <c r="U16" s="224">
        <v>0.20200000000000001</v>
      </c>
      <c r="V16" s="224">
        <f>ROUND(E16*U16,2)</f>
        <v>1.44</v>
      </c>
      <c r="W16" s="224"/>
      <c r="X16" s="224" t="s">
        <v>136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374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21"/>
      <c r="B17" s="222"/>
      <c r="C17" s="258" t="s">
        <v>182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139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21"/>
      <c r="B18" s="222"/>
      <c r="C18" s="260" t="s">
        <v>383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21"/>
      <c r="B19" s="222"/>
      <c r="C19" s="259" t="s">
        <v>384</v>
      </c>
      <c r="D19" s="226"/>
      <c r="E19" s="227">
        <v>7.11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141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35">
        <v>4</v>
      </c>
      <c r="B20" s="236" t="s">
        <v>385</v>
      </c>
      <c r="C20" s="257" t="s">
        <v>386</v>
      </c>
      <c r="D20" s="237" t="s">
        <v>133</v>
      </c>
      <c r="E20" s="238">
        <v>8.2560000000000002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0" t="s">
        <v>134</v>
      </c>
      <c r="S20" s="240" t="s">
        <v>135</v>
      </c>
      <c r="T20" s="241" t="s">
        <v>206</v>
      </c>
      <c r="U20" s="224">
        <v>0.94</v>
      </c>
      <c r="V20" s="224">
        <f>ROUND(E20*U20,2)</f>
        <v>7.76</v>
      </c>
      <c r="W20" s="224"/>
      <c r="X20" s="224" t="s">
        <v>136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374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>
      <c r="A21" s="221"/>
      <c r="B21" s="222"/>
      <c r="C21" s="258" t="s">
        <v>387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139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42" t="str">
        <f>C21</f>
        <v>sypaninou z vhodných hornin tř. 1 - 4 nebo materiálem připraveným podél výkopu ve vzdálenosti do 3 m od jeho kraje, pro jakoukoliv hloubku výkopu a jakoukoliv míru zhutnění,</v>
      </c>
      <c r="BB21" s="214"/>
      <c r="BC21" s="214"/>
      <c r="BD21" s="214"/>
      <c r="BE21" s="214"/>
      <c r="BF21" s="214"/>
      <c r="BG21" s="214"/>
      <c r="BH21" s="214"/>
    </row>
    <row r="22" spans="1:60" outlineLevel="1">
      <c r="A22" s="221"/>
      <c r="B22" s="222"/>
      <c r="C22" s="260" t="s">
        <v>381</v>
      </c>
      <c r="D22" s="244"/>
      <c r="E22" s="244"/>
      <c r="F22" s="244"/>
      <c r="G22" s="24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184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21"/>
      <c r="B23" s="222"/>
      <c r="C23" s="259" t="s">
        <v>388</v>
      </c>
      <c r="D23" s="226"/>
      <c r="E23" s="227">
        <v>8.26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>
      <c r="A24" s="235">
        <v>5</v>
      </c>
      <c r="B24" s="236" t="s">
        <v>192</v>
      </c>
      <c r="C24" s="257" t="s">
        <v>193</v>
      </c>
      <c r="D24" s="237" t="s">
        <v>189</v>
      </c>
      <c r="E24" s="238">
        <v>218.595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0" t="s">
        <v>194</v>
      </c>
      <c r="S24" s="240" t="s">
        <v>135</v>
      </c>
      <c r="T24" s="241" t="s">
        <v>135</v>
      </c>
      <c r="U24" s="224">
        <v>0.01</v>
      </c>
      <c r="V24" s="224">
        <f>ROUND(E24*U24,2)</f>
        <v>2.19</v>
      </c>
      <c r="W24" s="224"/>
      <c r="X24" s="224" t="s">
        <v>136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21"/>
      <c r="B25" s="222"/>
      <c r="C25" s="258" t="s">
        <v>195</v>
      </c>
      <c r="D25" s="243"/>
      <c r="E25" s="243"/>
      <c r="F25" s="243"/>
      <c r="G25" s="243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139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21"/>
      <c r="B26" s="222"/>
      <c r="C26" s="261" t="s">
        <v>196</v>
      </c>
      <c r="D26" s="245"/>
      <c r="E26" s="245"/>
      <c r="F26" s="245"/>
      <c r="G26" s="24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21"/>
      <c r="B27" s="222"/>
      <c r="C27" s="259" t="s">
        <v>389</v>
      </c>
      <c r="D27" s="226"/>
      <c r="E27" s="227">
        <v>218.595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35">
        <v>6</v>
      </c>
      <c r="B28" s="236" t="s">
        <v>390</v>
      </c>
      <c r="C28" s="257" t="s">
        <v>391</v>
      </c>
      <c r="D28" s="237" t="s">
        <v>133</v>
      </c>
      <c r="E28" s="238">
        <v>10.206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/>
      <c r="S28" s="240" t="s">
        <v>216</v>
      </c>
      <c r="T28" s="241" t="s">
        <v>206</v>
      </c>
      <c r="U28" s="224">
        <v>0</v>
      </c>
      <c r="V28" s="224">
        <f>ROUND(E28*U28,2)</f>
        <v>0</v>
      </c>
      <c r="W28" s="224"/>
      <c r="X28" s="224" t="s">
        <v>136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374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9" t="s">
        <v>392</v>
      </c>
      <c r="D29" s="226"/>
      <c r="E29" s="227">
        <v>10.210000000000001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5">
        <v>7</v>
      </c>
      <c r="B30" s="236" t="s">
        <v>393</v>
      </c>
      <c r="C30" s="257" t="s">
        <v>394</v>
      </c>
      <c r="D30" s="237" t="s">
        <v>215</v>
      </c>
      <c r="E30" s="238">
        <v>12.798</v>
      </c>
      <c r="F30" s="239"/>
      <c r="G30" s="240">
        <f>ROUND(E30*F30,2)</f>
        <v>0</v>
      </c>
      <c r="H30" s="239"/>
      <c r="I30" s="240">
        <f>ROUND(E30*H30,2)</f>
        <v>0</v>
      </c>
      <c r="J30" s="239"/>
      <c r="K30" s="240">
        <f>ROUND(E30*J30,2)</f>
        <v>0</v>
      </c>
      <c r="L30" s="240">
        <v>21</v>
      </c>
      <c r="M30" s="240">
        <f>G30*(1+L30/100)</f>
        <v>0</v>
      </c>
      <c r="N30" s="240">
        <v>1</v>
      </c>
      <c r="O30" s="240">
        <f>ROUND(E30*N30,2)</f>
        <v>12.8</v>
      </c>
      <c r="P30" s="240">
        <v>0</v>
      </c>
      <c r="Q30" s="240">
        <f>ROUND(E30*P30,2)</f>
        <v>0</v>
      </c>
      <c r="R30" s="240" t="s">
        <v>210</v>
      </c>
      <c r="S30" s="240" t="s">
        <v>135</v>
      </c>
      <c r="T30" s="241" t="s">
        <v>206</v>
      </c>
      <c r="U30" s="224">
        <v>0</v>
      </c>
      <c r="V30" s="224">
        <f>ROUND(E30*U30,2)</f>
        <v>0</v>
      </c>
      <c r="W30" s="224"/>
      <c r="X30" s="224" t="s">
        <v>211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395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21"/>
      <c r="B31" s="222"/>
      <c r="C31" s="263" t="s">
        <v>381</v>
      </c>
      <c r="D31" s="253"/>
      <c r="E31" s="253"/>
      <c r="F31" s="253"/>
      <c r="G31" s="253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184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59" t="s">
        <v>396</v>
      </c>
      <c r="D32" s="226"/>
      <c r="E32" s="227">
        <v>12.8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141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>
      <c r="A33" s="229" t="s">
        <v>129</v>
      </c>
      <c r="B33" s="230" t="s">
        <v>74</v>
      </c>
      <c r="C33" s="256" t="s">
        <v>75</v>
      </c>
      <c r="D33" s="231"/>
      <c r="E33" s="232"/>
      <c r="F33" s="233"/>
      <c r="G33" s="233">
        <f>SUMIF(AG34:AG44,"&lt;&gt;NOR",G34:G44)</f>
        <v>0</v>
      </c>
      <c r="H33" s="233"/>
      <c r="I33" s="233">
        <f>SUM(I34:I44)</f>
        <v>0</v>
      </c>
      <c r="J33" s="233"/>
      <c r="K33" s="233">
        <f>SUM(K34:K44)</f>
        <v>0</v>
      </c>
      <c r="L33" s="233"/>
      <c r="M33" s="233">
        <f>SUM(M34:M44)</f>
        <v>0</v>
      </c>
      <c r="N33" s="233"/>
      <c r="O33" s="233">
        <f>SUM(O34:O44)</f>
        <v>28.73</v>
      </c>
      <c r="P33" s="233"/>
      <c r="Q33" s="233">
        <f>SUM(Q34:Q44)</f>
        <v>0</v>
      </c>
      <c r="R33" s="233"/>
      <c r="S33" s="233"/>
      <c r="T33" s="234"/>
      <c r="U33" s="228"/>
      <c r="V33" s="228">
        <f>SUM(V34:V44)</f>
        <v>47.82</v>
      </c>
      <c r="W33" s="228"/>
      <c r="X33" s="228"/>
      <c r="AG33" t="s">
        <v>130</v>
      </c>
    </row>
    <row r="34" spans="1:60" outlineLevel="1">
      <c r="A34" s="235">
        <v>8</v>
      </c>
      <c r="B34" s="236" t="s">
        <v>397</v>
      </c>
      <c r="C34" s="257" t="s">
        <v>398</v>
      </c>
      <c r="D34" s="237" t="s">
        <v>133</v>
      </c>
      <c r="E34" s="238">
        <v>17.149999999999999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1.665</v>
      </c>
      <c r="O34" s="240">
        <f>ROUND(E34*N34,2)</f>
        <v>28.55</v>
      </c>
      <c r="P34" s="240">
        <v>0</v>
      </c>
      <c r="Q34" s="240">
        <f>ROUND(E34*P34,2)</f>
        <v>0</v>
      </c>
      <c r="R34" s="240" t="s">
        <v>285</v>
      </c>
      <c r="S34" s="240" t="s">
        <v>135</v>
      </c>
      <c r="T34" s="241" t="s">
        <v>206</v>
      </c>
      <c r="U34" s="224">
        <v>0.92</v>
      </c>
      <c r="V34" s="224">
        <f>ROUND(E34*U34,2)</f>
        <v>15.78</v>
      </c>
      <c r="W34" s="224"/>
      <c r="X34" s="224" t="s">
        <v>136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399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21"/>
      <c r="B35" s="222"/>
      <c r="C35" s="258" t="s">
        <v>400</v>
      </c>
      <c r="D35" s="243"/>
      <c r="E35" s="243"/>
      <c r="F35" s="243"/>
      <c r="G35" s="243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139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21"/>
      <c r="B36" s="222"/>
      <c r="C36" s="260" t="s">
        <v>401</v>
      </c>
      <c r="D36" s="244"/>
      <c r="E36" s="244"/>
      <c r="F36" s="244"/>
      <c r="G36" s="24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184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21"/>
      <c r="B37" s="222"/>
      <c r="C37" s="259" t="s">
        <v>402</v>
      </c>
      <c r="D37" s="226"/>
      <c r="E37" s="227">
        <v>17.149999999999999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141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35">
        <v>9</v>
      </c>
      <c r="B38" s="236" t="s">
        <v>403</v>
      </c>
      <c r="C38" s="257" t="s">
        <v>404</v>
      </c>
      <c r="D38" s="237" t="s">
        <v>189</v>
      </c>
      <c r="E38" s="238">
        <v>255.64500000000001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1.8000000000000001E-4</v>
      </c>
      <c r="O38" s="240">
        <f>ROUND(E38*N38,2)</f>
        <v>0.05</v>
      </c>
      <c r="P38" s="240">
        <v>0</v>
      </c>
      <c r="Q38" s="240">
        <f>ROUND(E38*P38,2)</f>
        <v>0</v>
      </c>
      <c r="R38" s="240" t="s">
        <v>285</v>
      </c>
      <c r="S38" s="240" t="s">
        <v>135</v>
      </c>
      <c r="T38" s="241" t="s">
        <v>206</v>
      </c>
      <c r="U38" s="224">
        <v>7.4999999999999997E-2</v>
      </c>
      <c r="V38" s="224">
        <f>ROUND(E38*U38,2)</f>
        <v>19.170000000000002</v>
      </c>
      <c r="W38" s="224"/>
      <c r="X38" s="224" t="s">
        <v>136</v>
      </c>
      <c r="Y38" s="214"/>
      <c r="Z38" s="214"/>
      <c r="AA38" s="214"/>
      <c r="AB38" s="214"/>
      <c r="AC38" s="214"/>
      <c r="AD38" s="214"/>
      <c r="AE38" s="214"/>
      <c r="AF38" s="214"/>
      <c r="AG38" s="214" t="s">
        <v>374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21"/>
      <c r="B39" s="222"/>
      <c r="C39" s="258" t="s">
        <v>405</v>
      </c>
      <c r="D39" s="243"/>
      <c r="E39" s="243"/>
      <c r="F39" s="243"/>
      <c r="G39" s="243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139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59" t="s">
        <v>406</v>
      </c>
      <c r="D40" s="226"/>
      <c r="E40" s="227">
        <v>255.65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ht="22.5" outlineLevel="1">
      <c r="A41" s="235">
        <v>10</v>
      </c>
      <c r="B41" s="236" t="s">
        <v>407</v>
      </c>
      <c r="C41" s="257" t="s">
        <v>408</v>
      </c>
      <c r="D41" s="237" t="s">
        <v>336</v>
      </c>
      <c r="E41" s="238">
        <v>234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 t="s">
        <v>409</v>
      </c>
      <c r="S41" s="240" t="s">
        <v>135</v>
      </c>
      <c r="T41" s="241" t="s">
        <v>206</v>
      </c>
      <c r="U41" s="224">
        <v>5.5E-2</v>
      </c>
      <c r="V41" s="224">
        <f>ROUND(E41*U41,2)</f>
        <v>12.87</v>
      </c>
      <c r="W41" s="224"/>
      <c r="X41" s="224" t="s">
        <v>136</v>
      </c>
      <c r="Y41" s="214"/>
      <c r="Z41" s="214"/>
      <c r="AA41" s="214"/>
      <c r="AB41" s="214"/>
      <c r="AC41" s="214"/>
      <c r="AD41" s="214"/>
      <c r="AE41" s="214"/>
      <c r="AF41" s="214"/>
      <c r="AG41" s="214" t="s">
        <v>399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21"/>
      <c r="B42" s="222"/>
      <c r="C42" s="259" t="s">
        <v>410</v>
      </c>
      <c r="D42" s="226"/>
      <c r="E42" s="227">
        <v>234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141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35">
        <v>11</v>
      </c>
      <c r="B43" s="236" t="s">
        <v>411</v>
      </c>
      <c r="C43" s="257" t="s">
        <v>412</v>
      </c>
      <c r="D43" s="237" t="s">
        <v>189</v>
      </c>
      <c r="E43" s="238">
        <v>256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5.0000000000000001E-4</v>
      </c>
      <c r="O43" s="240">
        <f>ROUND(E43*N43,2)</f>
        <v>0.13</v>
      </c>
      <c r="P43" s="240">
        <v>0</v>
      </c>
      <c r="Q43" s="240">
        <f>ROUND(E43*P43,2)</f>
        <v>0</v>
      </c>
      <c r="R43" s="240" t="s">
        <v>210</v>
      </c>
      <c r="S43" s="240" t="s">
        <v>135</v>
      </c>
      <c r="T43" s="241" t="s">
        <v>206</v>
      </c>
      <c r="U43" s="224">
        <v>0</v>
      </c>
      <c r="V43" s="224">
        <f>ROUND(E43*U43,2)</f>
        <v>0</v>
      </c>
      <c r="W43" s="224"/>
      <c r="X43" s="224" t="s">
        <v>211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395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21"/>
      <c r="B44" s="222"/>
      <c r="C44" s="259" t="s">
        <v>413</v>
      </c>
      <c r="D44" s="226"/>
      <c r="E44" s="227">
        <v>256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141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>
      <c r="A45" s="229" t="s">
        <v>129</v>
      </c>
      <c r="B45" s="230" t="s">
        <v>78</v>
      </c>
      <c r="C45" s="256" t="s">
        <v>79</v>
      </c>
      <c r="D45" s="231"/>
      <c r="E45" s="232"/>
      <c r="F45" s="233"/>
      <c r="G45" s="233">
        <f>SUMIF(AG46:AG60,"&lt;&gt;NOR",G46:G60)</f>
        <v>0</v>
      </c>
      <c r="H45" s="233"/>
      <c r="I45" s="233">
        <f>SUM(I46:I60)</f>
        <v>0</v>
      </c>
      <c r="J45" s="233"/>
      <c r="K45" s="233">
        <f>SUM(K46:K60)</f>
        <v>0</v>
      </c>
      <c r="L45" s="233"/>
      <c r="M45" s="233">
        <f>SUM(M46:M60)</f>
        <v>0</v>
      </c>
      <c r="N45" s="233"/>
      <c r="O45" s="233">
        <f>SUM(O46:O60)</f>
        <v>152.33999999999997</v>
      </c>
      <c r="P45" s="233"/>
      <c r="Q45" s="233">
        <f>SUM(Q46:Q60)</f>
        <v>0.06</v>
      </c>
      <c r="R45" s="233"/>
      <c r="S45" s="233"/>
      <c r="T45" s="234"/>
      <c r="U45" s="228"/>
      <c r="V45" s="228">
        <f>SUM(V46:V60)</f>
        <v>59.940000000000005</v>
      </c>
      <c r="W45" s="228"/>
      <c r="X45" s="228"/>
      <c r="AG45" t="s">
        <v>130</v>
      </c>
    </row>
    <row r="46" spans="1:60" outlineLevel="1">
      <c r="A46" s="235">
        <v>12</v>
      </c>
      <c r="B46" s="236" t="s">
        <v>414</v>
      </c>
      <c r="C46" s="257" t="s">
        <v>415</v>
      </c>
      <c r="D46" s="237" t="s">
        <v>133</v>
      </c>
      <c r="E46" s="238">
        <v>34.17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1.1322000000000001</v>
      </c>
      <c r="O46" s="240">
        <f>ROUND(E46*N46,2)</f>
        <v>38.69</v>
      </c>
      <c r="P46" s="240">
        <v>0</v>
      </c>
      <c r="Q46" s="240">
        <f>ROUND(E46*P46,2)</f>
        <v>0</v>
      </c>
      <c r="R46" s="240" t="s">
        <v>409</v>
      </c>
      <c r="S46" s="240" t="s">
        <v>135</v>
      </c>
      <c r="T46" s="241" t="s">
        <v>206</v>
      </c>
      <c r="U46" s="224">
        <v>1.6950000000000001</v>
      </c>
      <c r="V46" s="224">
        <f>ROUND(E46*U46,2)</f>
        <v>57.92</v>
      </c>
      <c r="W46" s="224"/>
      <c r="X46" s="224" t="s">
        <v>136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374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21"/>
      <c r="B47" s="222"/>
      <c r="C47" s="258" t="s">
        <v>416</v>
      </c>
      <c r="D47" s="243"/>
      <c r="E47" s="243"/>
      <c r="F47" s="243"/>
      <c r="G47" s="243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139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21"/>
      <c r="B48" s="222"/>
      <c r="C48" s="260" t="s">
        <v>381</v>
      </c>
      <c r="D48" s="244"/>
      <c r="E48" s="244"/>
      <c r="F48" s="244"/>
      <c r="G48" s="24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184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21"/>
      <c r="B49" s="222"/>
      <c r="C49" s="259" t="s">
        <v>417</v>
      </c>
      <c r="D49" s="226"/>
      <c r="E49" s="227">
        <v>34.17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141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35">
        <v>13</v>
      </c>
      <c r="B50" s="236" t="s">
        <v>418</v>
      </c>
      <c r="C50" s="257" t="s">
        <v>419</v>
      </c>
      <c r="D50" s="237" t="s">
        <v>133</v>
      </c>
      <c r="E50" s="238">
        <v>1.5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40">
        <v>1.98</v>
      </c>
      <c r="O50" s="240">
        <f>ROUND(E50*N50,2)</f>
        <v>2.97</v>
      </c>
      <c r="P50" s="240">
        <v>0</v>
      </c>
      <c r="Q50" s="240">
        <f>ROUND(E50*P50,2)</f>
        <v>0</v>
      </c>
      <c r="R50" s="240"/>
      <c r="S50" s="240" t="s">
        <v>135</v>
      </c>
      <c r="T50" s="241" t="s">
        <v>206</v>
      </c>
      <c r="U50" s="224">
        <v>1.3440000000000001</v>
      </c>
      <c r="V50" s="224">
        <f>ROUND(E50*U50,2)</f>
        <v>2.02</v>
      </c>
      <c r="W50" s="224"/>
      <c r="X50" s="224" t="s">
        <v>136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374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21"/>
      <c r="B51" s="222"/>
      <c r="C51" s="263" t="s">
        <v>420</v>
      </c>
      <c r="D51" s="253"/>
      <c r="E51" s="253"/>
      <c r="F51" s="253"/>
      <c r="G51" s="253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184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59" t="s">
        <v>421</v>
      </c>
      <c r="D52" s="226"/>
      <c r="E52" s="227">
        <v>1.5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141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35">
        <v>14</v>
      </c>
      <c r="B53" s="236" t="s">
        <v>422</v>
      </c>
      <c r="C53" s="257" t="s">
        <v>423</v>
      </c>
      <c r="D53" s="237" t="s">
        <v>189</v>
      </c>
      <c r="E53" s="238">
        <v>58.5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1.8907700000000001</v>
      </c>
      <c r="O53" s="240">
        <f>ROUND(E53*N53,2)</f>
        <v>110.61</v>
      </c>
      <c r="P53" s="240">
        <v>0</v>
      </c>
      <c r="Q53" s="240">
        <f>ROUND(E53*P53,2)</f>
        <v>0</v>
      </c>
      <c r="R53" s="240"/>
      <c r="S53" s="240" t="s">
        <v>216</v>
      </c>
      <c r="T53" s="241" t="s">
        <v>206</v>
      </c>
      <c r="U53" s="224">
        <v>0</v>
      </c>
      <c r="V53" s="224">
        <f>ROUND(E53*U53,2)</f>
        <v>0</v>
      </c>
      <c r="W53" s="224"/>
      <c r="X53" s="224" t="s">
        <v>136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374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21"/>
      <c r="B54" s="222"/>
      <c r="C54" s="263" t="s">
        <v>381</v>
      </c>
      <c r="D54" s="253"/>
      <c r="E54" s="253"/>
      <c r="F54" s="253"/>
      <c r="G54" s="253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4"/>
      <c r="Z54" s="214"/>
      <c r="AA54" s="214"/>
      <c r="AB54" s="214"/>
      <c r="AC54" s="214"/>
      <c r="AD54" s="214"/>
      <c r="AE54" s="214"/>
      <c r="AF54" s="214"/>
      <c r="AG54" s="214" t="s">
        <v>184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59" t="s">
        <v>424</v>
      </c>
      <c r="D55" s="226"/>
      <c r="E55" s="227">
        <v>58.5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141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5">
        <v>15</v>
      </c>
      <c r="B56" s="236" t="s">
        <v>425</v>
      </c>
      <c r="C56" s="257" t="s">
        <v>426</v>
      </c>
      <c r="D56" s="237" t="s">
        <v>133</v>
      </c>
      <c r="E56" s="238">
        <v>0.1875</v>
      </c>
      <c r="F56" s="239"/>
      <c r="G56" s="240">
        <f>ROUND(E56*F56,2)</f>
        <v>0</v>
      </c>
      <c r="H56" s="239"/>
      <c r="I56" s="240">
        <f>ROUND(E56*H56,2)</f>
        <v>0</v>
      </c>
      <c r="J56" s="239"/>
      <c r="K56" s="240">
        <f>ROUND(E56*J56,2)</f>
        <v>0</v>
      </c>
      <c r="L56" s="240">
        <v>21</v>
      </c>
      <c r="M56" s="240">
        <f>G56*(1+L56/100)</f>
        <v>0</v>
      </c>
      <c r="N56" s="240">
        <v>0.35694999999999999</v>
      </c>
      <c r="O56" s="240">
        <f>ROUND(E56*N56,2)</f>
        <v>7.0000000000000007E-2</v>
      </c>
      <c r="P56" s="240">
        <v>0</v>
      </c>
      <c r="Q56" s="240">
        <f>ROUND(E56*P56,2)</f>
        <v>0</v>
      </c>
      <c r="R56" s="240"/>
      <c r="S56" s="240" t="s">
        <v>216</v>
      </c>
      <c r="T56" s="241" t="s">
        <v>206</v>
      </c>
      <c r="U56" s="224">
        <v>0</v>
      </c>
      <c r="V56" s="224">
        <f>ROUND(E56*U56,2)</f>
        <v>0</v>
      </c>
      <c r="W56" s="224"/>
      <c r="X56" s="224" t="s">
        <v>136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399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21"/>
      <c r="B57" s="222"/>
      <c r="C57" s="263" t="s">
        <v>381</v>
      </c>
      <c r="D57" s="253"/>
      <c r="E57" s="253"/>
      <c r="F57" s="253"/>
      <c r="G57" s="253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184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21"/>
      <c r="B58" s="222"/>
      <c r="C58" s="259" t="s">
        <v>427</v>
      </c>
      <c r="D58" s="226"/>
      <c r="E58" s="227">
        <v>0.19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4"/>
      <c r="Z58" s="214"/>
      <c r="AA58" s="214"/>
      <c r="AB58" s="214"/>
      <c r="AC58" s="214"/>
      <c r="AD58" s="214"/>
      <c r="AE58" s="214"/>
      <c r="AF58" s="214"/>
      <c r="AG58" s="214" t="s">
        <v>141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35">
        <v>16</v>
      </c>
      <c r="B59" s="236" t="s">
        <v>428</v>
      </c>
      <c r="C59" s="257" t="s">
        <v>429</v>
      </c>
      <c r="D59" s="237" t="s">
        <v>189</v>
      </c>
      <c r="E59" s="238">
        <v>3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</v>
      </c>
      <c r="O59" s="240">
        <f>ROUND(E59*N59,2)</f>
        <v>0</v>
      </c>
      <c r="P59" s="240">
        <v>0.02</v>
      </c>
      <c r="Q59" s="240">
        <f>ROUND(E59*P59,2)</f>
        <v>0.06</v>
      </c>
      <c r="R59" s="240"/>
      <c r="S59" s="240" t="s">
        <v>216</v>
      </c>
      <c r="T59" s="241" t="s">
        <v>206</v>
      </c>
      <c r="U59" s="224">
        <v>0</v>
      </c>
      <c r="V59" s="224">
        <f>ROUND(E59*U59,2)</f>
        <v>0</v>
      </c>
      <c r="W59" s="224"/>
      <c r="X59" s="224" t="s">
        <v>136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374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59" t="s">
        <v>430</v>
      </c>
      <c r="D60" s="226"/>
      <c r="E60" s="227">
        <v>3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141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>
      <c r="A61" s="229" t="s">
        <v>129</v>
      </c>
      <c r="B61" s="230" t="s">
        <v>82</v>
      </c>
      <c r="C61" s="256" t="s">
        <v>83</v>
      </c>
      <c r="D61" s="231"/>
      <c r="E61" s="232"/>
      <c r="F61" s="233"/>
      <c r="G61" s="233">
        <f>SUMIF(AG62:AG92,"&lt;&gt;NOR",G62:G92)</f>
        <v>0</v>
      </c>
      <c r="H61" s="233"/>
      <c r="I61" s="233">
        <f>SUM(I62:I92)</f>
        <v>0</v>
      </c>
      <c r="J61" s="233"/>
      <c r="K61" s="233">
        <f>SUM(K62:K92)</f>
        <v>0</v>
      </c>
      <c r="L61" s="233"/>
      <c r="M61" s="233">
        <f>SUM(M62:M92)</f>
        <v>0</v>
      </c>
      <c r="N61" s="233"/>
      <c r="O61" s="233">
        <f>SUM(O62:O92)</f>
        <v>0.34</v>
      </c>
      <c r="P61" s="233"/>
      <c r="Q61" s="233">
        <f>SUM(Q62:Q92)</f>
        <v>0</v>
      </c>
      <c r="R61" s="233"/>
      <c r="S61" s="233"/>
      <c r="T61" s="234"/>
      <c r="U61" s="228"/>
      <c r="V61" s="228">
        <f>SUM(V62:V92)</f>
        <v>13.299999999999999</v>
      </c>
      <c r="W61" s="228"/>
      <c r="X61" s="228"/>
      <c r="AG61" t="s">
        <v>130</v>
      </c>
    </row>
    <row r="62" spans="1:60" ht="22.5" outlineLevel="1">
      <c r="A62" s="235">
        <v>17</v>
      </c>
      <c r="B62" s="236" t="s">
        <v>431</v>
      </c>
      <c r="C62" s="257" t="s">
        <v>432</v>
      </c>
      <c r="D62" s="237" t="s">
        <v>336</v>
      </c>
      <c r="E62" s="238">
        <v>57.2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0" t="s">
        <v>409</v>
      </c>
      <c r="S62" s="240" t="s">
        <v>135</v>
      </c>
      <c r="T62" s="241" t="s">
        <v>206</v>
      </c>
      <c r="U62" s="224">
        <v>0.187</v>
      </c>
      <c r="V62" s="224">
        <f>ROUND(E62*U62,2)</f>
        <v>10.7</v>
      </c>
      <c r="W62" s="224"/>
      <c r="X62" s="224" t="s">
        <v>136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374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21"/>
      <c r="B63" s="222"/>
      <c r="C63" s="258" t="s">
        <v>416</v>
      </c>
      <c r="D63" s="243"/>
      <c r="E63" s="243"/>
      <c r="F63" s="243"/>
      <c r="G63" s="243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139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21"/>
      <c r="B64" s="222"/>
      <c r="C64" s="259" t="s">
        <v>433</v>
      </c>
      <c r="D64" s="226"/>
      <c r="E64" s="227">
        <v>57.2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141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35">
        <v>18</v>
      </c>
      <c r="B65" s="236" t="s">
        <v>434</v>
      </c>
      <c r="C65" s="257" t="s">
        <v>435</v>
      </c>
      <c r="D65" s="237" t="s">
        <v>292</v>
      </c>
      <c r="E65" s="238">
        <v>5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0</v>
      </c>
      <c r="O65" s="240">
        <f>ROUND(E65*N65,2)</f>
        <v>0</v>
      </c>
      <c r="P65" s="240">
        <v>0</v>
      </c>
      <c r="Q65" s="240">
        <f>ROUND(E65*P65,2)</f>
        <v>0</v>
      </c>
      <c r="R65" s="240" t="s">
        <v>409</v>
      </c>
      <c r="S65" s="240" t="s">
        <v>135</v>
      </c>
      <c r="T65" s="241" t="s">
        <v>206</v>
      </c>
      <c r="U65" s="224">
        <v>0.52</v>
      </c>
      <c r="V65" s="224">
        <f>ROUND(E65*U65,2)</f>
        <v>2.6</v>
      </c>
      <c r="W65" s="224"/>
      <c r="X65" s="224" t="s">
        <v>136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374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21"/>
      <c r="B66" s="222"/>
      <c r="C66" s="263" t="s">
        <v>381</v>
      </c>
      <c r="D66" s="253"/>
      <c r="E66" s="253"/>
      <c r="F66" s="253"/>
      <c r="G66" s="253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184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21"/>
      <c r="B67" s="222"/>
      <c r="C67" s="259" t="s">
        <v>436</v>
      </c>
      <c r="D67" s="226"/>
      <c r="E67" s="227">
        <v>5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4"/>
      <c r="Z67" s="214"/>
      <c r="AA67" s="214"/>
      <c r="AB67" s="214"/>
      <c r="AC67" s="214"/>
      <c r="AD67" s="214"/>
      <c r="AE67" s="214"/>
      <c r="AF67" s="214"/>
      <c r="AG67" s="214" t="s">
        <v>141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5">
        <v>19</v>
      </c>
      <c r="B68" s="236" t="s">
        <v>437</v>
      </c>
      <c r="C68" s="257" t="s">
        <v>438</v>
      </c>
      <c r="D68" s="237" t="s">
        <v>292</v>
      </c>
      <c r="E68" s="238">
        <v>1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40">
        <v>2.5000000000000001E-4</v>
      </c>
      <c r="O68" s="240">
        <f>ROUND(E68*N68,2)</f>
        <v>0</v>
      </c>
      <c r="P68" s="240">
        <v>0</v>
      </c>
      <c r="Q68" s="240">
        <f>ROUND(E68*P68,2)</f>
        <v>0</v>
      </c>
      <c r="R68" s="240"/>
      <c r="S68" s="240" t="s">
        <v>216</v>
      </c>
      <c r="T68" s="241" t="s">
        <v>206</v>
      </c>
      <c r="U68" s="224">
        <v>0</v>
      </c>
      <c r="V68" s="224">
        <f>ROUND(E68*U68,2)</f>
        <v>0</v>
      </c>
      <c r="W68" s="224"/>
      <c r="X68" s="224" t="s">
        <v>211</v>
      </c>
      <c r="Y68" s="214"/>
      <c r="Z68" s="214"/>
      <c r="AA68" s="214"/>
      <c r="AB68" s="214"/>
      <c r="AC68" s="214"/>
      <c r="AD68" s="214"/>
      <c r="AE68" s="214"/>
      <c r="AF68" s="214"/>
      <c r="AG68" s="214" t="s">
        <v>395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21"/>
      <c r="B69" s="222"/>
      <c r="C69" s="259" t="s">
        <v>72</v>
      </c>
      <c r="D69" s="226"/>
      <c r="E69" s="227">
        <v>1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22.5" outlineLevel="1">
      <c r="A70" s="235">
        <v>20</v>
      </c>
      <c r="B70" s="236" t="s">
        <v>439</v>
      </c>
      <c r="C70" s="257" t="s">
        <v>440</v>
      </c>
      <c r="D70" s="237" t="s">
        <v>292</v>
      </c>
      <c r="E70" s="238">
        <v>57.2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40">
        <v>1.6999999999999999E-3</v>
      </c>
      <c r="O70" s="240">
        <f>ROUND(E70*N70,2)</f>
        <v>0.1</v>
      </c>
      <c r="P70" s="240">
        <v>0</v>
      </c>
      <c r="Q70" s="240">
        <f>ROUND(E70*P70,2)</f>
        <v>0</v>
      </c>
      <c r="R70" s="240" t="s">
        <v>210</v>
      </c>
      <c r="S70" s="240" t="s">
        <v>135</v>
      </c>
      <c r="T70" s="241" t="s">
        <v>206</v>
      </c>
      <c r="U70" s="224">
        <v>0</v>
      </c>
      <c r="V70" s="224">
        <f>ROUND(E70*U70,2)</f>
        <v>0</v>
      </c>
      <c r="W70" s="224"/>
      <c r="X70" s="224" t="s">
        <v>211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395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21"/>
      <c r="B71" s="222"/>
      <c r="C71" s="259" t="s">
        <v>441</v>
      </c>
      <c r="D71" s="226"/>
      <c r="E71" s="227">
        <v>57.2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4"/>
      <c r="Z71" s="214"/>
      <c r="AA71" s="214"/>
      <c r="AB71" s="214"/>
      <c r="AC71" s="214"/>
      <c r="AD71" s="214"/>
      <c r="AE71" s="214"/>
      <c r="AF71" s="214"/>
      <c r="AG71" s="214" t="s">
        <v>141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1">
      <c r="A72" s="235">
        <v>21</v>
      </c>
      <c r="B72" s="236" t="s">
        <v>442</v>
      </c>
      <c r="C72" s="257" t="s">
        <v>443</v>
      </c>
      <c r="D72" s="237" t="s">
        <v>336</v>
      </c>
      <c r="E72" s="238">
        <v>234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7.2999999999999996E-4</v>
      </c>
      <c r="O72" s="240">
        <f>ROUND(E72*N72,2)</f>
        <v>0.17</v>
      </c>
      <c r="P72" s="240">
        <v>0</v>
      </c>
      <c r="Q72" s="240">
        <f>ROUND(E72*P72,2)</f>
        <v>0</v>
      </c>
      <c r="R72" s="240" t="s">
        <v>210</v>
      </c>
      <c r="S72" s="240" t="s">
        <v>135</v>
      </c>
      <c r="T72" s="241" t="s">
        <v>206</v>
      </c>
      <c r="U72" s="224">
        <v>0</v>
      </c>
      <c r="V72" s="224">
        <f>ROUND(E72*U72,2)</f>
        <v>0</v>
      </c>
      <c r="W72" s="224"/>
      <c r="X72" s="224" t="s">
        <v>211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395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21"/>
      <c r="B73" s="222"/>
      <c r="C73" s="259" t="s">
        <v>444</v>
      </c>
      <c r="D73" s="226"/>
      <c r="E73" s="227">
        <v>234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141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5">
        <v>22</v>
      </c>
      <c r="B74" s="236" t="s">
        <v>445</v>
      </c>
      <c r="C74" s="257" t="s">
        <v>446</v>
      </c>
      <c r="D74" s="237" t="s">
        <v>292</v>
      </c>
      <c r="E74" s="238">
        <v>8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0</v>
      </c>
      <c r="O74" s="240">
        <f>ROUND(E74*N74,2)</f>
        <v>0</v>
      </c>
      <c r="P74" s="240">
        <v>0</v>
      </c>
      <c r="Q74" s="240">
        <f>ROUND(E74*P74,2)</f>
        <v>0</v>
      </c>
      <c r="R74" s="240" t="s">
        <v>210</v>
      </c>
      <c r="S74" s="240" t="s">
        <v>135</v>
      </c>
      <c r="T74" s="241" t="s">
        <v>206</v>
      </c>
      <c r="U74" s="224">
        <v>0</v>
      </c>
      <c r="V74" s="224">
        <f>ROUND(E74*U74,2)</f>
        <v>0</v>
      </c>
      <c r="W74" s="224"/>
      <c r="X74" s="224" t="s">
        <v>211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395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21"/>
      <c r="B75" s="222"/>
      <c r="C75" s="259" t="s">
        <v>82</v>
      </c>
      <c r="D75" s="226"/>
      <c r="E75" s="227">
        <v>8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4"/>
      <c r="Z75" s="214"/>
      <c r="AA75" s="214"/>
      <c r="AB75" s="214"/>
      <c r="AC75" s="214"/>
      <c r="AD75" s="214"/>
      <c r="AE75" s="214"/>
      <c r="AF75" s="214"/>
      <c r="AG75" s="214" t="s">
        <v>141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5">
        <v>23</v>
      </c>
      <c r="B76" s="236" t="s">
        <v>447</v>
      </c>
      <c r="C76" s="257" t="s">
        <v>448</v>
      </c>
      <c r="D76" s="237" t="s">
        <v>292</v>
      </c>
      <c r="E76" s="238">
        <v>11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0" t="s">
        <v>210</v>
      </c>
      <c r="S76" s="240" t="s">
        <v>135</v>
      </c>
      <c r="T76" s="241" t="s">
        <v>206</v>
      </c>
      <c r="U76" s="224">
        <v>0</v>
      </c>
      <c r="V76" s="224">
        <f>ROUND(E76*U76,2)</f>
        <v>0</v>
      </c>
      <c r="W76" s="224"/>
      <c r="X76" s="224" t="s">
        <v>211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395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21"/>
      <c r="B77" s="222"/>
      <c r="C77" s="259" t="s">
        <v>449</v>
      </c>
      <c r="D77" s="226"/>
      <c r="E77" s="227">
        <v>11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141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ht="22.5" outlineLevel="1">
      <c r="A78" s="235">
        <v>24</v>
      </c>
      <c r="B78" s="236" t="s">
        <v>450</v>
      </c>
      <c r="C78" s="257" t="s">
        <v>451</v>
      </c>
      <c r="D78" s="237" t="s">
        <v>292</v>
      </c>
      <c r="E78" s="238">
        <v>6</v>
      </c>
      <c r="F78" s="239"/>
      <c r="G78" s="240">
        <f>ROUND(E78*F78,2)</f>
        <v>0</v>
      </c>
      <c r="H78" s="239"/>
      <c r="I78" s="240">
        <f>ROUND(E78*H78,2)</f>
        <v>0</v>
      </c>
      <c r="J78" s="239"/>
      <c r="K78" s="240">
        <f>ROUND(E78*J78,2)</f>
        <v>0</v>
      </c>
      <c r="L78" s="240">
        <v>21</v>
      </c>
      <c r="M78" s="240">
        <f>G78*(1+L78/100)</f>
        <v>0</v>
      </c>
      <c r="N78" s="240">
        <v>7.6000000000000004E-4</v>
      </c>
      <c r="O78" s="240">
        <f>ROUND(E78*N78,2)</f>
        <v>0</v>
      </c>
      <c r="P78" s="240">
        <v>0</v>
      </c>
      <c r="Q78" s="240">
        <f>ROUND(E78*P78,2)</f>
        <v>0</v>
      </c>
      <c r="R78" s="240" t="s">
        <v>210</v>
      </c>
      <c r="S78" s="240" t="s">
        <v>135</v>
      </c>
      <c r="T78" s="241" t="s">
        <v>206</v>
      </c>
      <c r="U78" s="224">
        <v>0</v>
      </c>
      <c r="V78" s="224">
        <f>ROUND(E78*U78,2)</f>
        <v>0</v>
      </c>
      <c r="W78" s="224"/>
      <c r="X78" s="224" t="s">
        <v>211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395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21"/>
      <c r="B79" s="222"/>
      <c r="C79" s="259" t="s">
        <v>452</v>
      </c>
      <c r="D79" s="226"/>
      <c r="E79" s="227">
        <v>6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141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1">
      <c r="A80" s="235">
        <v>25</v>
      </c>
      <c r="B80" s="236" t="s">
        <v>453</v>
      </c>
      <c r="C80" s="257" t="s">
        <v>454</v>
      </c>
      <c r="D80" s="237" t="s">
        <v>292</v>
      </c>
      <c r="E80" s="238">
        <v>2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40">
        <v>7.6000000000000004E-4</v>
      </c>
      <c r="O80" s="240">
        <f>ROUND(E80*N80,2)</f>
        <v>0</v>
      </c>
      <c r="P80" s="240">
        <v>0</v>
      </c>
      <c r="Q80" s="240">
        <f>ROUND(E80*P80,2)</f>
        <v>0</v>
      </c>
      <c r="R80" s="240" t="s">
        <v>210</v>
      </c>
      <c r="S80" s="240" t="s">
        <v>135</v>
      </c>
      <c r="T80" s="241" t="s">
        <v>206</v>
      </c>
      <c r="U80" s="224">
        <v>0</v>
      </c>
      <c r="V80" s="224">
        <f>ROUND(E80*U80,2)</f>
        <v>0</v>
      </c>
      <c r="W80" s="224"/>
      <c r="X80" s="224" t="s">
        <v>211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395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21"/>
      <c r="B81" s="222"/>
      <c r="C81" s="259" t="s">
        <v>74</v>
      </c>
      <c r="D81" s="226"/>
      <c r="E81" s="227">
        <v>2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5">
        <v>26</v>
      </c>
      <c r="B82" s="236" t="s">
        <v>455</v>
      </c>
      <c r="C82" s="257" t="s">
        <v>456</v>
      </c>
      <c r="D82" s="237" t="s">
        <v>292</v>
      </c>
      <c r="E82" s="238">
        <v>1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0.02</v>
      </c>
      <c r="O82" s="240">
        <f>ROUND(E82*N82,2)</f>
        <v>0.02</v>
      </c>
      <c r="P82" s="240">
        <v>0</v>
      </c>
      <c r="Q82" s="240">
        <f>ROUND(E82*P82,2)</f>
        <v>0</v>
      </c>
      <c r="R82" s="240"/>
      <c r="S82" s="240" t="s">
        <v>216</v>
      </c>
      <c r="T82" s="241" t="s">
        <v>206</v>
      </c>
      <c r="U82" s="224">
        <v>0</v>
      </c>
      <c r="V82" s="224">
        <f>ROUND(E82*U82,2)</f>
        <v>0</v>
      </c>
      <c r="W82" s="224"/>
      <c r="X82" s="224" t="s">
        <v>211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395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21"/>
      <c r="B83" s="222"/>
      <c r="C83" s="263" t="s">
        <v>381</v>
      </c>
      <c r="D83" s="253"/>
      <c r="E83" s="253"/>
      <c r="F83" s="253"/>
      <c r="G83" s="253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4"/>
      <c r="Z83" s="214"/>
      <c r="AA83" s="214"/>
      <c r="AB83" s="214"/>
      <c r="AC83" s="214"/>
      <c r="AD83" s="214"/>
      <c r="AE83" s="214"/>
      <c r="AF83" s="214"/>
      <c r="AG83" s="214" t="s">
        <v>184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21"/>
      <c r="B84" s="222"/>
      <c r="C84" s="259" t="s">
        <v>72</v>
      </c>
      <c r="D84" s="226"/>
      <c r="E84" s="227">
        <v>1</v>
      </c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141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35">
        <v>27</v>
      </c>
      <c r="B85" s="236" t="s">
        <v>457</v>
      </c>
      <c r="C85" s="257" t="s">
        <v>458</v>
      </c>
      <c r="D85" s="237" t="s">
        <v>292</v>
      </c>
      <c r="E85" s="238">
        <v>5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0.01</v>
      </c>
      <c r="O85" s="240">
        <f>ROUND(E85*N85,2)</f>
        <v>0.05</v>
      </c>
      <c r="P85" s="240">
        <v>0</v>
      </c>
      <c r="Q85" s="240">
        <f>ROUND(E85*P85,2)</f>
        <v>0</v>
      </c>
      <c r="R85" s="240"/>
      <c r="S85" s="240" t="s">
        <v>216</v>
      </c>
      <c r="T85" s="241" t="s">
        <v>206</v>
      </c>
      <c r="U85" s="224">
        <v>0</v>
      </c>
      <c r="V85" s="224">
        <f>ROUND(E85*U85,2)</f>
        <v>0</v>
      </c>
      <c r="W85" s="224"/>
      <c r="X85" s="224" t="s">
        <v>211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395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21"/>
      <c r="B86" s="222"/>
      <c r="C86" s="259" t="s">
        <v>436</v>
      </c>
      <c r="D86" s="226"/>
      <c r="E86" s="227">
        <v>5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141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5">
        <v>28</v>
      </c>
      <c r="B87" s="236" t="s">
        <v>459</v>
      </c>
      <c r="C87" s="257" t="s">
        <v>460</v>
      </c>
      <c r="D87" s="237" t="s">
        <v>292</v>
      </c>
      <c r="E87" s="238">
        <v>2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1E-3</v>
      </c>
      <c r="O87" s="240">
        <f>ROUND(E87*N87,2)</f>
        <v>0</v>
      </c>
      <c r="P87" s="240">
        <v>0</v>
      </c>
      <c r="Q87" s="240">
        <f>ROUND(E87*P87,2)</f>
        <v>0</v>
      </c>
      <c r="R87" s="240"/>
      <c r="S87" s="240" t="s">
        <v>216</v>
      </c>
      <c r="T87" s="241" t="s">
        <v>206</v>
      </c>
      <c r="U87" s="224">
        <v>0</v>
      </c>
      <c r="V87" s="224">
        <f>ROUND(E87*U87,2)</f>
        <v>0</v>
      </c>
      <c r="W87" s="224"/>
      <c r="X87" s="224" t="s">
        <v>211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395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21"/>
      <c r="B88" s="222"/>
      <c r="C88" s="259" t="s">
        <v>461</v>
      </c>
      <c r="D88" s="226"/>
      <c r="E88" s="227">
        <v>2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141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5">
        <v>29</v>
      </c>
      <c r="B89" s="236" t="s">
        <v>462</v>
      </c>
      <c r="C89" s="257" t="s">
        <v>463</v>
      </c>
      <c r="D89" s="237" t="s">
        <v>292</v>
      </c>
      <c r="E89" s="238">
        <v>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1E-3</v>
      </c>
      <c r="O89" s="240">
        <f>ROUND(E89*N89,2)</f>
        <v>0</v>
      </c>
      <c r="P89" s="240">
        <v>0</v>
      </c>
      <c r="Q89" s="240">
        <f>ROUND(E89*P89,2)</f>
        <v>0</v>
      </c>
      <c r="R89" s="240"/>
      <c r="S89" s="240" t="s">
        <v>216</v>
      </c>
      <c r="T89" s="241" t="s">
        <v>206</v>
      </c>
      <c r="U89" s="224">
        <v>0</v>
      </c>
      <c r="V89" s="224">
        <f>ROUND(E89*U89,2)</f>
        <v>0</v>
      </c>
      <c r="W89" s="224"/>
      <c r="X89" s="224" t="s">
        <v>211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395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21"/>
      <c r="B90" s="222"/>
      <c r="C90" s="259" t="s">
        <v>461</v>
      </c>
      <c r="D90" s="226"/>
      <c r="E90" s="227">
        <v>2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141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35">
        <v>30</v>
      </c>
      <c r="B91" s="236" t="s">
        <v>464</v>
      </c>
      <c r="C91" s="257" t="s">
        <v>465</v>
      </c>
      <c r="D91" s="237" t="s">
        <v>292</v>
      </c>
      <c r="E91" s="238">
        <v>3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1E-3</v>
      </c>
      <c r="O91" s="240">
        <f>ROUND(E91*N91,2)</f>
        <v>0</v>
      </c>
      <c r="P91" s="240">
        <v>0</v>
      </c>
      <c r="Q91" s="240">
        <f>ROUND(E91*P91,2)</f>
        <v>0</v>
      </c>
      <c r="R91" s="240" t="s">
        <v>210</v>
      </c>
      <c r="S91" s="240" t="s">
        <v>135</v>
      </c>
      <c r="T91" s="241" t="s">
        <v>206</v>
      </c>
      <c r="U91" s="224">
        <v>0</v>
      </c>
      <c r="V91" s="224">
        <f>ROUND(E91*U91,2)</f>
        <v>0</v>
      </c>
      <c r="W91" s="224"/>
      <c r="X91" s="224" t="s">
        <v>211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395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21"/>
      <c r="B92" s="222"/>
      <c r="C92" s="259" t="s">
        <v>76</v>
      </c>
      <c r="D92" s="226"/>
      <c r="E92" s="227">
        <v>3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4"/>
      <c r="Z92" s="214"/>
      <c r="AA92" s="214"/>
      <c r="AB92" s="214"/>
      <c r="AC92" s="214"/>
      <c r="AD92" s="214"/>
      <c r="AE92" s="214"/>
      <c r="AF92" s="214"/>
      <c r="AG92" s="214" t="s">
        <v>141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>
      <c r="A93" s="229" t="s">
        <v>129</v>
      </c>
      <c r="B93" s="230" t="s">
        <v>90</v>
      </c>
      <c r="C93" s="256" t="s">
        <v>91</v>
      </c>
      <c r="D93" s="231"/>
      <c r="E93" s="232"/>
      <c r="F93" s="233"/>
      <c r="G93" s="233">
        <f>SUMIF(AG94:AG96,"&lt;&gt;NOR",G94:G96)</f>
        <v>0</v>
      </c>
      <c r="H93" s="233"/>
      <c r="I93" s="233">
        <f>SUM(I94:I96)</f>
        <v>0</v>
      </c>
      <c r="J93" s="233"/>
      <c r="K93" s="233">
        <f>SUM(K94:K96)</f>
        <v>0</v>
      </c>
      <c r="L93" s="233"/>
      <c r="M93" s="233">
        <f>SUM(M94:M96)</f>
        <v>0</v>
      </c>
      <c r="N93" s="233"/>
      <c r="O93" s="233">
        <f>SUM(O94:O96)</f>
        <v>0</v>
      </c>
      <c r="P93" s="233"/>
      <c r="Q93" s="233">
        <f>SUM(Q94:Q96)</f>
        <v>0</v>
      </c>
      <c r="R93" s="233"/>
      <c r="S93" s="233"/>
      <c r="T93" s="234"/>
      <c r="U93" s="228"/>
      <c r="V93" s="228">
        <f>SUM(V94:V96)</f>
        <v>41.08</v>
      </c>
      <c r="W93" s="228"/>
      <c r="X93" s="228"/>
      <c r="AG93" t="s">
        <v>130</v>
      </c>
    </row>
    <row r="94" spans="1:60" ht="22.5" outlineLevel="1">
      <c r="A94" s="235">
        <v>31</v>
      </c>
      <c r="B94" s="236" t="s">
        <v>466</v>
      </c>
      <c r="C94" s="257" t="s">
        <v>467</v>
      </c>
      <c r="D94" s="237" t="s">
        <v>215</v>
      </c>
      <c r="E94" s="238">
        <v>194.2124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 t="s">
        <v>409</v>
      </c>
      <c r="S94" s="240" t="s">
        <v>135</v>
      </c>
      <c r="T94" s="241" t="s">
        <v>373</v>
      </c>
      <c r="U94" s="224">
        <v>0.21149999999999999</v>
      </c>
      <c r="V94" s="224">
        <f>ROUND(E94*U94,2)</f>
        <v>41.08</v>
      </c>
      <c r="W94" s="224"/>
      <c r="X94" s="224" t="s">
        <v>349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350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21"/>
      <c r="B95" s="222"/>
      <c r="C95" s="258" t="s">
        <v>468</v>
      </c>
      <c r="D95" s="243"/>
      <c r="E95" s="243"/>
      <c r="F95" s="243"/>
      <c r="G95" s="243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139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21"/>
      <c r="B96" s="222"/>
      <c r="C96" s="260" t="s">
        <v>469</v>
      </c>
      <c r="D96" s="244"/>
      <c r="E96" s="244"/>
      <c r="F96" s="244"/>
      <c r="G96" s="24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184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>
      <c r="A97" s="229" t="s">
        <v>129</v>
      </c>
      <c r="B97" s="230" t="s">
        <v>98</v>
      </c>
      <c r="C97" s="256" t="s">
        <v>99</v>
      </c>
      <c r="D97" s="231"/>
      <c r="E97" s="232"/>
      <c r="F97" s="233"/>
      <c r="G97" s="233">
        <f>SUMIF(AG98:AG108,"&lt;&gt;NOR",G98:G108)</f>
        <v>0</v>
      </c>
      <c r="H97" s="233"/>
      <c r="I97" s="233">
        <f>SUM(I98:I108)</f>
        <v>0</v>
      </c>
      <c r="J97" s="233"/>
      <c r="K97" s="233">
        <f>SUM(K98:K108)</f>
        <v>0</v>
      </c>
      <c r="L97" s="233"/>
      <c r="M97" s="233">
        <f>SUM(M98:M108)</f>
        <v>0</v>
      </c>
      <c r="N97" s="233"/>
      <c r="O97" s="233">
        <f>SUM(O98:O108)</f>
        <v>0</v>
      </c>
      <c r="P97" s="233"/>
      <c r="Q97" s="233">
        <f>SUM(Q98:Q108)</f>
        <v>0</v>
      </c>
      <c r="R97" s="233"/>
      <c r="S97" s="233"/>
      <c r="T97" s="234"/>
      <c r="U97" s="228"/>
      <c r="V97" s="228">
        <f>SUM(V98:V108)</f>
        <v>0.31</v>
      </c>
      <c r="W97" s="228"/>
      <c r="X97" s="228"/>
      <c r="AG97" t="s">
        <v>130</v>
      </c>
    </row>
    <row r="98" spans="1:60" ht="22.5" outlineLevel="1">
      <c r="A98" s="235">
        <v>32</v>
      </c>
      <c r="B98" s="236" t="s">
        <v>470</v>
      </c>
      <c r="C98" s="257" t="s">
        <v>471</v>
      </c>
      <c r="D98" s="237" t="s">
        <v>215</v>
      </c>
      <c r="E98" s="238">
        <v>0.06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0" t="s">
        <v>285</v>
      </c>
      <c r="S98" s="240" t="s">
        <v>135</v>
      </c>
      <c r="T98" s="241" t="s">
        <v>373</v>
      </c>
      <c r="U98" s="224">
        <v>1.972</v>
      </c>
      <c r="V98" s="224">
        <f>ROUND(E98*U98,2)</f>
        <v>0.12</v>
      </c>
      <c r="W98" s="224"/>
      <c r="X98" s="224" t="s">
        <v>472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473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21"/>
      <c r="B99" s="222"/>
      <c r="C99" s="258" t="s">
        <v>474</v>
      </c>
      <c r="D99" s="243"/>
      <c r="E99" s="243"/>
      <c r="F99" s="243"/>
      <c r="G99" s="243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139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42" t="str">
        <f>C99</f>
        <v>nebo vybouraných hmot nošením nebo přehazováním k místu nakládky přístupnému normálním dopravním prostředkům,</v>
      </c>
      <c r="BB99" s="214"/>
      <c r="BC99" s="214"/>
      <c r="BD99" s="214"/>
      <c r="BE99" s="214"/>
      <c r="BF99" s="214"/>
      <c r="BG99" s="214"/>
      <c r="BH99" s="214"/>
    </row>
    <row r="100" spans="1:60" ht="22.5" outlineLevel="1">
      <c r="A100" s="221"/>
      <c r="B100" s="222"/>
      <c r="C100" s="260" t="s">
        <v>475</v>
      </c>
      <c r="D100" s="244"/>
      <c r="E100" s="244"/>
      <c r="F100" s="244"/>
      <c r="G100" s="24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184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42" t="str">
        <f>C100</f>
        <v>S naložením suti nebo vybouraných hmot do dopravního prostředku a na jejich vyložením, popřípadě přeložením na normální dopravní prostředek.</v>
      </c>
      <c r="BB100" s="214"/>
      <c r="BC100" s="214"/>
      <c r="BD100" s="214"/>
      <c r="BE100" s="214"/>
      <c r="BF100" s="214"/>
      <c r="BG100" s="214"/>
      <c r="BH100" s="214"/>
    </row>
    <row r="101" spans="1:60" ht="22.5" outlineLevel="1">
      <c r="A101" s="235">
        <v>33</v>
      </c>
      <c r="B101" s="236" t="s">
        <v>476</v>
      </c>
      <c r="C101" s="257" t="s">
        <v>477</v>
      </c>
      <c r="D101" s="237" t="s">
        <v>215</v>
      </c>
      <c r="E101" s="238">
        <v>0.12</v>
      </c>
      <c r="F101" s="239"/>
      <c r="G101" s="240">
        <f>ROUND(E101*F101,2)</f>
        <v>0</v>
      </c>
      <c r="H101" s="239"/>
      <c r="I101" s="240">
        <f>ROUND(E101*H101,2)</f>
        <v>0</v>
      </c>
      <c r="J101" s="239"/>
      <c r="K101" s="240">
        <f>ROUND(E101*J101,2)</f>
        <v>0</v>
      </c>
      <c r="L101" s="240">
        <v>21</v>
      </c>
      <c r="M101" s="240">
        <f>G101*(1+L101/100)</f>
        <v>0</v>
      </c>
      <c r="N101" s="240">
        <v>0</v>
      </c>
      <c r="O101" s="240">
        <f>ROUND(E101*N101,2)</f>
        <v>0</v>
      </c>
      <c r="P101" s="240">
        <v>0</v>
      </c>
      <c r="Q101" s="240">
        <f>ROUND(E101*P101,2)</f>
        <v>0</v>
      </c>
      <c r="R101" s="240" t="s">
        <v>285</v>
      </c>
      <c r="S101" s="240" t="s">
        <v>135</v>
      </c>
      <c r="T101" s="241" t="s">
        <v>373</v>
      </c>
      <c r="U101" s="224">
        <v>0.72199999999999998</v>
      </c>
      <c r="V101" s="224">
        <f>ROUND(E101*U101,2)</f>
        <v>0.09</v>
      </c>
      <c r="W101" s="224"/>
      <c r="X101" s="224" t="s">
        <v>472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473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21"/>
      <c r="B102" s="222"/>
      <c r="C102" s="258" t="s">
        <v>474</v>
      </c>
      <c r="D102" s="243"/>
      <c r="E102" s="243"/>
      <c r="F102" s="243"/>
      <c r="G102" s="243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139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42" t="str">
        <f>C102</f>
        <v>nebo vybouraných hmot nošením nebo přehazováním k místu nakládky přístupnému normálním dopravním prostředkům,</v>
      </c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35">
        <v>34</v>
      </c>
      <c r="B103" s="236" t="s">
        <v>478</v>
      </c>
      <c r="C103" s="257" t="s">
        <v>479</v>
      </c>
      <c r="D103" s="237" t="s">
        <v>215</v>
      </c>
      <c r="E103" s="238">
        <v>0.06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40">
        <v>0</v>
      </c>
      <c r="O103" s="240">
        <f>ROUND(E103*N103,2)</f>
        <v>0</v>
      </c>
      <c r="P103" s="240">
        <v>0</v>
      </c>
      <c r="Q103" s="240">
        <f>ROUND(E103*P103,2)</f>
        <v>0</v>
      </c>
      <c r="R103" s="240" t="s">
        <v>480</v>
      </c>
      <c r="S103" s="240" t="s">
        <v>135</v>
      </c>
      <c r="T103" s="241" t="s">
        <v>373</v>
      </c>
      <c r="U103" s="224">
        <v>0.49</v>
      </c>
      <c r="V103" s="224">
        <f>ROUND(E103*U103,2)</f>
        <v>0.03</v>
      </c>
      <c r="W103" s="224"/>
      <c r="X103" s="224" t="s">
        <v>472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473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21"/>
      <c r="B104" s="222"/>
      <c r="C104" s="263" t="s">
        <v>481</v>
      </c>
      <c r="D104" s="253"/>
      <c r="E104" s="253"/>
      <c r="F104" s="253"/>
      <c r="G104" s="253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184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46">
        <v>35</v>
      </c>
      <c r="B105" s="247" t="s">
        <v>482</v>
      </c>
      <c r="C105" s="262" t="s">
        <v>483</v>
      </c>
      <c r="D105" s="248" t="s">
        <v>215</v>
      </c>
      <c r="E105" s="249">
        <v>1.8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 t="s">
        <v>480</v>
      </c>
      <c r="S105" s="251" t="s">
        <v>135</v>
      </c>
      <c r="T105" s="252" t="s">
        <v>373</v>
      </c>
      <c r="U105" s="224">
        <v>0</v>
      </c>
      <c r="V105" s="224">
        <f>ROUND(E105*U105,2)</f>
        <v>0</v>
      </c>
      <c r="W105" s="224"/>
      <c r="X105" s="224" t="s">
        <v>472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473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46">
        <v>36</v>
      </c>
      <c r="B106" s="247" t="s">
        <v>484</v>
      </c>
      <c r="C106" s="262" t="s">
        <v>485</v>
      </c>
      <c r="D106" s="248" t="s">
        <v>215</v>
      </c>
      <c r="E106" s="249">
        <v>0.06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 t="s">
        <v>480</v>
      </c>
      <c r="S106" s="251" t="s">
        <v>135</v>
      </c>
      <c r="T106" s="252" t="s">
        <v>373</v>
      </c>
      <c r="U106" s="224">
        <v>0.94199999999999995</v>
      </c>
      <c r="V106" s="224">
        <f>ROUND(E106*U106,2)</f>
        <v>0.06</v>
      </c>
      <c r="W106" s="224"/>
      <c r="X106" s="224" t="s">
        <v>472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473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1">
      <c r="A107" s="246">
        <v>37</v>
      </c>
      <c r="B107" s="247" t="s">
        <v>486</v>
      </c>
      <c r="C107" s="262" t="s">
        <v>487</v>
      </c>
      <c r="D107" s="248" t="s">
        <v>215</v>
      </c>
      <c r="E107" s="249">
        <v>0.12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 t="s">
        <v>480</v>
      </c>
      <c r="S107" s="251" t="s">
        <v>135</v>
      </c>
      <c r="T107" s="252" t="s">
        <v>373</v>
      </c>
      <c r="U107" s="224">
        <v>0.105</v>
      </c>
      <c r="V107" s="224">
        <f>ROUND(E107*U107,2)</f>
        <v>0.01</v>
      </c>
      <c r="W107" s="224"/>
      <c r="X107" s="224" t="s">
        <v>472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473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5">
        <v>38</v>
      </c>
      <c r="B108" s="236" t="s">
        <v>488</v>
      </c>
      <c r="C108" s="257" t="s">
        <v>489</v>
      </c>
      <c r="D108" s="237" t="s">
        <v>215</v>
      </c>
      <c r="E108" s="238">
        <v>0.06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0</v>
      </c>
      <c r="O108" s="240">
        <f>ROUND(E108*N108,2)</f>
        <v>0</v>
      </c>
      <c r="P108" s="240">
        <v>0</v>
      </c>
      <c r="Q108" s="240">
        <f>ROUND(E108*P108,2)</f>
        <v>0</v>
      </c>
      <c r="R108" s="240" t="s">
        <v>480</v>
      </c>
      <c r="S108" s="240" t="s">
        <v>135</v>
      </c>
      <c r="T108" s="241" t="s">
        <v>373</v>
      </c>
      <c r="U108" s="224">
        <v>0</v>
      </c>
      <c r="V108" s="224">
        <f>ROUND(E108*U108,2)</f>
        <v>0</v>
      </c>
      <c r="W108" s="224"/>
      <c r="X108" s="224" t="s">
        <v>472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473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>
      <c r="A109" s="3"/>
      <c r="B109" s="4"/>
      <c r="C109" s="265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v>15</v>
      </c>
      <c r="AF109">
        <v>21</v>
      </c>
      <c r="AG109" t="s">
        <v>116</v>
      </c>
    </row>
    <row r="110" spans="1:60">
      <c r="A110" s="217"/>
      <c r="B110" s="218" t="s">
        <v>29</v>
      </c>
      <c r="C110" s="266"/>
      <c r="D110" s="219"/>
      <c r="E110" s="220"/>
      <c r="F110" s="220"/>
      <c r="G110" s="255">
        <f>G8+G33+G45+G61+G93+G97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f>SUMIF(L7:L108,AE109,G7:G108)</f>
        <v>0</v>
      </c>
      <c r="AF110">
        <f>SUMIF(L7:L108,AF109,G7:G108)</f>
        <v>0</v>
      </c>
      <c r="AG110" t="s">
        <v>369</v>
      </c>
    </row>
    <row r="111" spans="1:60">
      <c r="C111" s="267"/>
      <c r="D111" s="10"/>
      <c r="AG111" t="s">
        <v>370</v>
      </c>
    </row>
    <row r="112" spans="1:60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30">
    <mergeCell ref="C95:G95"/>
    <mergeCell ref="C96:G96"/>
    <mergeCell ref="C99:G99"/>
    <mergeCell ref="C100:G100"/>
    <mergeCell ref="C102:G102"/>
    <mergeCell ref="C104:G104"/>
    <mergeCell ref="C51:G51"/>
    <mergeCell ref="C54:G54"/>
    <mergeCell ref="C57:G57"/>
    <mergeCell ref="C63:G63"/>
    <mergeCell ref="C66:G66"/>
    <mergeCell ref="C83:G83"/>
    <mergeCell ref="C31:G31"/>
    <mergeCell ref="C35:G35"/>
    <mergeCell ref="C36:G36"/>
    <mergeCell ref="C39:G39"/>
    <mergeCell ref="C47:G47"/>
    <mergeCell ref="C48:G48"/>
    <mergeCell ref="C17:G17"/>
    <mergeCell ref="C18:G18"/>
    <mergeCell ref="C21:G21"/>
    <mergeCell ref="C22:G22"/>
    <mergeCell ref="C25:G25"/>
    <mergeCell ref="C26:G2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103</v>
      </c>
      <c r="B1" s="199"/>
      <c r="C1" s="199"/>
      <c r="D1" s="199"/>
      <c r="E1" s="199"/>
      <c r="F1" s="199"/>
      <c r="G1" s="199"/>
      <c r="AG1" t="s">
        <v>104</v>
      </c>
    </row>
    <row r="2" spans="1:60" ht="24.95" customHeight="1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105</v>
      </c>
    </row>
    <row r="3" spans="1:60" ht="24.95" customHeight="1">
      <c r="A3" s="200" t="s">
        <v>8</v>
      </c>
      <c r="B3" s="49" t="s">
        <v>57</v>
      </c>
      <c r="C3" s="203" t="s">
        <v>45</v>
      </c>
      <c r="D3" s="201"/>
      <c r="E3" s="201"/>
      <c r="F3" s="201"/>
      <c r="G3" s="202"/>
      <c r="AC3" s="179" t="s">
        <v>105</v>
      </c>
      <c r="AG3" t="s">
        <v>106</v>
      </c>
    </row>
    <row r="4" spans="1:60" ht="24.95" customHeight="1">
      <c r="A4" s="204" t="s">
        <v>9</v>
      </c>
      <c r="B4" s="205" t="s">
        <v>62</v>
      </c>
      <c r="C4" s="206" t="s">
        <v>63</v>
      </c>
      <c r="D4" s="207"/>
      <c r="E4" s="207"/>
      <c r="F4" s="207"/>
      <c r="G4" s="208"/>
      <c r="AG4" t="s">
        <v>107</v>
      </c>
    </row>
    <row r="5" spans="1:60">
      <c r="D5" s="10"/>
    </row>
    <row r="6" spans="1:60" ht="38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29</v>
      </c>
      <c r="H6" s="213" t="s">
        <v>30</v>
      </c>
      <c r="I6" s="213" t="s">
        <v>114</v>
      </c>
      <c r="J6" s="213" t="s">
        <v>31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9" t="s">
        <v>129</v>
      </c>
      <c r="B8" s="230" t="s">
        <v>72</v>
      </c>
      <c r="C8" s="256" t="s">
        <v>73</v>
      </c>
      <c r="D8" s="231"/>
      <c r="E8" s="232"/>
      <c r="F8" s="233"/>
      <c r="G8" s="233">
        <f>SUMIF(AG9:AG48,"&lt;&gt;NOR",G9:G48)</f>
        <v>0</v>
      </c>
      <c r="H8" s="233"/>
      <c r="I8" s="233">
        <f>SUM(I9:I48)</f>
        <v>0</v>
      </c>
      <c r="J8" s="233"/>
      <c r="K8" s="233">
        <f>SUM(K9:K48)</f>
        <v>0</v>
      </c>
      <c r="L8" s="233"/>
      <c r="M8" s="233">
        <f>SUM(M9:M48)</f>
        <v>0</v>
      </c>
      <c r="N8" s="233"/>
      <c r="O8" s="233">
        <f>SUM(O9:O48)</f>
        <v>12.03</v>
      </c>
      <c r="P8" s="233"/>
      <c r="Q8" s="233">
        <f>SUM(Q9:Q48)</f>
        <v>0</v>
      </c>
      <c r="R8" s="233"/>
      <c r="S8" s="233"/>
      <c r="T8" s="234"/>
      <c r="U8" s="228"/>
      <c r="V8" s="228">
        <f>SUM(V9:V48)</f>
        <v>180.78999999999996</v>
      </c>
      <c r="W8" s="228"/>
      <c r="X8" s="228"/>
      <c r="AG8" t="s">
        <v>130</v>
      </c>
    </row>
    <row r="9" spans="1:60" ht="22.5" outlineLevel="1">
      <c r="A9" s="235">
        <v>1</v>
      </c>
      <c r="B9" s="236" t="s">
        <v>490</v>
      </c>
      <c r="C9" s="257" t="s">
        <v>491</v>
      </c>
      <c r="D9" s="237" t="s">
        <v>133</v>
      </c>
      <c r="E9" s="238">
        <v>89.6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 t="s">
        <v>134</v>
      </c>
      <c r="S9" s="240" t="s">
        <v>135</v>
      </c>
      <c r="T9" s="241" t="s">
        <v>373</v>
      </c>
      <c r="U9" s="224">
        <v>1.56</v>
      </c>
      <c r="V9" s="224">
        <f>ROUND(E9*U9,2)</f>
        <v>139.78</v>
      </c>
      <c r="W9" s="224"/>
      <c r="X9" s="224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374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>
      <c r="A10" s="221"/>
      <c r="B10" s="222"/>
      <c r="C10" s="258" t="s">
        <v>492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214"/>
      <c r="BC10" s="214"/>
      <c r="BD10" s="214"/>
      <c r="BE10" s="214"/>
      <c r="BF10" s="214"/>
      <c r="BG10" s="214"/>
      <c r="BH10" s="214"/>
    </row>
    <row r="11" spans="1:60" outlineLevel="1">
      <c r="A11" s="221"/>
      <c r="B11" s="222"/>
      <c r="C11" s="259" t="s">
        <v>493</v>
      </c>
      <c r="D11" s="226"/>
      <c r="E11" s="227">
        <v>84.2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21"/>
      <c r="B12" s="222"/>
      <c r="C12" s="259" t="s">
        <v>494</v>
      </c>
      <c r="D12" s="226"/>
      <c r="E12" s="227">
        <v>5.4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35">
        <v>2</v>
      </c>
      <c r="B13" s="236" t="s">
        <v>495</v>
      </c>
      <c r="C13" s="257" t="s">
        <v>496</v>
      </c>
      <c r="D13" s="237" t="s">
        <v>133</v>
      </c>
      <c r="E13" s="238">
        <v>89.6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 t="s">
        <v>134</v>
      </c>
      <c r="S13" s="240" t="s">
        <v>135</v>
      </c>
      <c r="T13" s="241" t="s">
        <v>373</v>
      </c>
      <c r="U13" s="224">
        <v>0.107</v>
      </c>
      <c r="V13" s="224">
        <f>ROUND(E13*U13,2)</f>
        <v>9.59</v>
      </c>
      <c r="W13" s="224"/>
      <c r="X13" s="224" t="s">
        <v>136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137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>
      <c r="A14" s="221"/>
      <c r="B14" s="222"/>
      <c r="C14" s="258" t="s">
        <v>492</v>
      </c>
      <c r="D14" s="243"/>
      <c r="E14" s="243"/>
      <c r="F14" s="243"/>
      <c r="G14" s="24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139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42" t="str">
        <f>C14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4" s="214"/>
      <c r="BC14" s="214"/>
      <c r="BD14" s="214"/>
      <c r="BE14" s="214"/>
      <c r="BF14" s="214"/>
      <c r="BG14" s="214"/>
      <c r="BH14" s="214"/>
    </row>
    <row r="15" spans="1:60" outlineLevel="1">
      <c r="A15" s="235">
        <v>3</v>
      </c>
      <c r="B15" s="236" t="s">
        <v>497</v>
      </c>
      <c r="C15" s="257" t="s">
        <v>498</v>
      </c>
      <c r="D15" s="237" t="s">
        <v>133</v>
      </c>
      <c r="E15" s="238">
        <v>2.16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 t="s">
        <v>134</v>
      </c>
      <c r="S15" s="240" t="s">
        <v>135</v>
      </c>
      <c r="T15" s="241" t="s">
        <v>206</v>
      </c>
      <c r="U15" s="224">
        <v>0.495</v>
      </c>
      <c r="V15" s="224">
        <f>ROUND(E15*U15,2)</f>
        <v>1.07</v>
      </c>
      <c r="W15" s="224"/>
      <c r="X15" s="224" t="s">
        <v>136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374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>
      <c r="A16" s="221"/>
      <c r="B16" s="222"/>
      <c r="C16" s="258" t="s">
        <v>375</v>
      </c>
      <c r="D16" s="243"/>
      <c r="E16" s="243"/>
      <c r="F16" s="243"/>
      <c r="G16" s="243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4"/>
      <c r="Z16" s="214"/>
      <c r="AA16" s="214"/>
      <c r="AB16" s="214"/>
      <c r="AC16" s="214"/>
      <c r="AD16" s="214"/>
      <c r="AE16" s="214"/>
      <c r="AF16" s="214"/>
      <c r="AG16" s="214" t="s">
        <v>139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2" t="str">
        <f>C16</f>
        <v>zapažených i nezapažených s urovnáním dna do předepsaného profilu a spádu, s přehozením výkopku na přilehlém terénu na vzdálenost do 3 m od podélné osy rýhy nebo s naložením výkopku na dopravní prostředek.</v>
      </c>
      <c r="BB16" s="214"/>
      <c r="BC16" s="214"/>
      <c r="BD16" s="214"/>
      <c r="BE16" s="214"/>
      <c r="BF16" s="214"/>
      <c r="BG16" s="214"/>
      <c r="BH16" s="214"/>
    </row>
    <row r="17" spans="1:60" outlineLevel="1">
      <c r="A17" s="221"/>
      <c r="B17" s="222"/>
      <c r="C17" s="259" t="s">
        <v>499</v>
      </c>
      <c r="D17" s="226"/>
      <c r="E17" s="227">
        <v>2.16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141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35">
        <v>4</v>
      </c>
      <c r="B18" s="236" t="s">
        <v>500</v>
      </c>
      <c r="C18" s="257" t="s">
        <v>501</v>
      </c>
      <c r="D18" s="237" t="s">
        <v>133</v>
      </c>
      <c r="E18" s="238">
        <v>2.16</v>
      </c>
      <c r="F18" s="239"/>
      <c r="G18" s="240">
        <f>ROUND(E18*F18,2)</f>
        <v>0</v>
      </c>
      <c r="H18" s="239"/>
      <c r="I18" s="240">
        <f>ROUND(E18*H18,2)</f>
        <v>0</v>
      </c>
      <c r="J18" s="239"/>
      <c r="K18" s="240">
        <f>ROUND(E18*J18,2)</f>
        <v>0</v>
      </c>
      <c r="L18" s="240">
        <v>21</v>
      </c>
      <c r="M18" s="240">
        <f>G18*(1+L18/100)</f>
        <v>0</v>
      </c>
      <c r="N18" s="240">
        <v>0</v>
      </c>
      <c r="O18" s="240">
        <f>ROUND(E18*N18,2)</f>
        <v>0</v>
      </c>
      <c r="P18" s="240">
        <v>0</v>
      </c>
      <c r="Q18" s="240">
        <f>ROUND(E18*P18,2)</f>
        <v>0</v>
      </c>
      <c r="R18" s="240" t="s">
        <v>134</v>
      </c>
      <c r="S18" s="240" t="s">
        <v>135</v>
      </c>
      <c r="T18" s="241" t="s">
        <v>373</v>
      </c>
      <c r="U18" s="224">
        <v>0.60029999999999994</v>
      </c>
      <c r="V18" s="224">
        <f>ROUND(E18*U18,2)</f>
        <v>1.3</v>
      </c>
      <c r="W18" s="224"/>
      <c r="X18" s="224" t="s">
        <v>136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137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>
      <c r="A19" s="221"/>
      <c r="B19" s="222"/>
      <c r="C19" s="258" t="s">
        <v>375</v>
      </c>
      <c r="D19" s="243"/>
      <c r="E19" s="243"/>
      <c r="F19" s="243"/>
      <c r="G19" s="243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139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2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214"/>
      <c r="BC19" s="214"/>
      <c r="BD19" s="214"/>
      <c r="BE19" s="214"/>
      <c r="BF19" s="214"/>
      <c r="BG19" s="214"/>
      <c r="BH19" s="214"/>
    </row>
    <row r="20" spans="1:60" outlineLevel="1">
      <c r="A20" s="235">
        <v>5</v>
      </c>
      <c r="B20" s="236" t="s">
        <v>502</v>
      </c>
      <c r="C20" s="257" t="s">
        <v>503</v>
      </c>
      <c r="D20" s="237" t="s">
        <v>336</v>
      </c>
      <c r="E20" s="238">
        <v>3.6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7.26E-3</v>
      </c>
      <c r="O20" s="240">
        <f>ROUND(E20*N20,2)</f>
        <v>0.03</v>
      </c>
      <c r="P20" s="240">
        <v>0</v>
      </c>
      <c r="Q20" s="240">
        <f>ROUND(E20*P20,2)</f>
        <v>0</v>
      </c>
      <c r="R20" s="240" t="s">
        <v>134</v>
      </c>
      <c r="S20" s="240" t="s">
        <v>135</v>
      </c>
      <c r="T20" s="241" t="s">
        <v>206</v>
      </c>
      <c r="U20" s="224">
        <v>2.633</v>
      </c>
      <c r="V20" s="224">
        <f>ROUND(E20*U20,2)</f>
        <v>9.48</v>
      </c>
      <c r="W20" s="224"/>
      <c r="X20" s="224" t="s">
        <v>136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399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22.5" outlineLevel="1">
      <c r="A21" s="221"/>
      <c r="B21" s="222"/>
      <c r="C21" s="258" t="s">
        <v>504</v>
      </c>
      <c r="D21" s="243"/>
      <c r="E21" s="243"/>
      <c r="F21" s="243"/>
      <c r="G21" s="243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139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42" t="str">
        <f>C21</f>
        <v>s výjimkou tekoucího písku a hornin kašovité konzistence v hloubce do 6 m a v délce do 35 m, s případným vodorovným a svislým přemístění výkopku z protlačovaného potrubí a montážní jámy na přilehlé území.</v>
      </c>
      <c r="BB21" s="214"/>
      <c r="BC21" s="214"/>
      <c r="BD21" s="214"/>
      <c r="BE21" s="214"/>
      <c r="BF21" s="214"/>
      <c r="BG21" s="214"/>
      <c r="BH21" s="214"/>
    </row>
    <row r="22" spans="1:60" ht="45" outlineLevel="1">
      <c r="A22" s="221"/>
      <c r="B22" s="222"/>
      <c r="C22" s="261" t="s">
        <v>505</v>
      </c>
      <c r="D22" s="245"/>
      <c r="E22" s="245"/>
      <c r="F22" s="245"/>
      <c r="G22" s="24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139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42" t="str">
        <f>C22</f>
        <v>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v>
      </c>
      <c r="BB22" s="214"/>
      <c r="BC22" s="214"/>
      <c r="BD22" s="214"/>
      <c r="BE22" s="214"/>
      <c r="BF22" s="214"/>
      <c r="BG22" s="214"/>
      <c r="BH22" s="214"/>
    </row>
    <row r="23" spans="1:60" outlineLevel="1">
      <c r="A23" s="221"/>
      <c r="B23" s="222"/>
      <c r="C23" s="260" t="s">
        <v>381</v>
      </c>
      <c r="D23" s="244"/>
      <c r="E23" s="244"/>
      <c r="F23" s="244"/>
      <c r="G23" s="24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184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59" t="s">
        <v>506</v>
      </c>
      <c r="D24" s="226"/>
      <c r="E24" s="227">
        <v>3.6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141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>
      <c r="A25" s="235">
        <v>6</v>
      </c>
      <c r="B25" s="236" t="s">
        <v>169</v>
      </c>
      <c r="C25" s="257" t="s">
        <v>170</v>
      </c>
      <c r="D25" s="237" t="s">
        <v>133</v>
      </c>
      <c r="E25" s="238">
        <v>6.774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 t="s">
        <v>134</v>
      </c>
      <c r="S25" s="240" t="s">
        <v>135</v>
      </c>
      <c r="T25" s="241" t="s">
        <v>135</v>
      </c>
      <c r="U25" s="224">
        <v>0.01</v>
      </c>
      <c r="V25" s="224">
        <f>ROUND(E25*U25,2)</f>
        <v>7.0000000000000007E-2</v>
      </c>
      <c r="W25" s="224"/>
      <c r="X25" s="224" t="s">
        <v>136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21"/>
      <c r="B26" s="222"/>
      <c r="C26" s="258" t="s">
        <v>171</v>
      </c>
      <c r="D26" s="243"/>
      <c r="E26" s="243"/>
      <c r="F26" s="243"/>
      <c r="G26" s="243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21"/>
      <c r="B27" s="222"/>
      <c r="C27" s="259" t="s">
        <v>507</v>
      </c>
      <c r="D27" s="226"/>
      <c r="E27" s="227">
        <v>6.774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33.75" outlineLevel="1">
      <c r="A28" s="235">
        <v>7</v>
      </c>
      <c r="B28" s="236" t="s">
        <v>174</v>
      </c>
      <c r="C28" s="257" t="s">
        <v>175</v>
      </c>
      <c r="D28" s="237" t="s">
        <v>133</v>
      </c>
      <c r="E28" s="238">
        <v>203.22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0" t="s">
        <v>134</v>
      </c>
      <c r="S28" s="240" t="s">
        <v>135</v>
      </c>
      <c r="T28" s="241" t="s">
        <v>135</v>
      </c>
      <c r="U28" s="224">
        <v>0</v>
      </c>
      <c r="V28" s="224">
        <f>ROUND(E28*U28,2)</f>
        <v>0</v>
      </c>
      <c r="W28" s="224"/>
      <c r="X28" s="224" t="s">
        <v>136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137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8" t="s">
        <v>171</v>
      </c>
      <c r="D29" s="243"/>
      <c r="E29" s="243"/>
      <c r="F29" s="243"/>
      <c r="G29" s="24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139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21"/>
      <c r="B30" s="222"/>
      <c r="C30" s="259" t="s">
        <v>508</v>
      </c>
      <c r="D30" s="226"/>
      <c r="E30" s="227">
        <v>203.22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4"/>
      <c r="Z30" s="214"/>
      <c r="AA30" s="214"/>
      <c r="AB30" s="214"/>
      <c r="AC30" s="214"/>
      <c r="AD30" s="214"/>
      <c r="AE30" s="214"/>
      <c r="AF30" s="214"/>
      <c r="AG30" s="214" t="s">
        <v>141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>
      <c r="A31" s="235">
        <v>8</v>
      </c>
      <c r="B31" s="236" t="s">
        <v>177</v>
      </c>
      <c r="C31" s="257" t="s">
        <v>178</v>
      </c>
      <c r="D31" s="237" t="s">
        <v>133</v>
      </c>
      <c r="E31" s="238">
        <v>0.83399999999999996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 t="s">
        <v>134</v>
      </c>
      <c r="S31" s="240" t="s">
        <v>135</v>
      </c>
      <c r="T31" s="241" t="s">
        <v>206</v>
      </c>
      <c r="U31" s="224">
        <v>0.65200000000000002</v>
      </c>
      <c r="V31" s="224">
        <f>ROUND(E31*U31,2)</f>
        <v>0.54</v>
      </c>
      <c r="W31" s="224"/>
      <c r="X31" s="224" t="s">
        <v>136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399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63" t="s">
        <v>381</v>
      </c>
      <c r="D32" s="253"/>
      <c r="E32" s="253"/>
      <c r="F32" s="253"/>
      <c r="G32" s="253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184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21"/>
      <c r="B33" s="222"/>
      <c r="C33" s="259" t="s">
        <v>509</v>
      </c>
      <c r="D33" s="226"/>
      <c r="E33" s="227">
        <v>0.83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35">
        <v>9</v>
      </c>
      <c r="B34" s="236" t="s">
        <v>378</v>
      </c>
      <c r="C34" s="257" t="s">
        <v>379</v>
      </c>
      <c r="D34" s="237" t="s">
        <v>133</v>
      </c>
      <c r="E34" s="238">
        <v>3.6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0</v>
      </c>
      <c r="O34" s="240">
        <f>ROUND(E34*N34,2)</f>
        <v>0</v>
      </c>
      <c r="P34" s="240">
        <v>0</v>
      </c>
      <c r="Q34" s="240">
        <f>ROUND(E34*P34,2)</f>
        <v>0</v>
      </c>
      <c r="R34" s="240"/>
      <c r="S34" s="240" t="s">
        <v>380</v>
      </c>
      <c r="T34" s="241" t="s">
        <v>206</v>
      </c>
      <c r="U34" s="224">
        <v>0.21</v>
      </c>
      <c r="V34" s="224">
        <f>ROUND(E34*U34,2)</f>
        <v>0.76</v>
      </c>
      <c r="W34" s="224"/>
      <c r="X34" s="224" t="s">
        <v>136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374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21"/>
      <c r="B35" s="222"/>
      <c r="C35" s="263" t="s">
        <v>381</v>
      </c>
      <c r="D35" s="253"/>
      <c r="E35" s="253"/>
      <c r="F35" s="253"/>
      <c r="G35" s="253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184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21"/>
      <c r="B36" s="222"/>
      <c r="C36" s="259" t="s">
        <v>510</v>
      </c>
      <c r="D36" s="226"/>
      <c r="E36" s="227">
        <v>3.6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141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>
      <c r="A37" s="235">
        <v>10</v>
      </c>
      <c r="B37" s="236" t="s">
        <v>180</v>
      </c>
      <c r="C37" s="257" t="s">
        <v>181</v>
      </c>
      <c r="D37" s="237" t="s">
        <v>133</v>
      </c>
      <c r="E37" s="238">
        <v>90.986000000000004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 t="s">
        <v>134</v>
      </c>
      <c r="S37" s="240" t="s">
        <v>135</v>
      </c>
      <c r="T37" s="241" t="s">
        <v>206</v>
      </c>
      <c r="U37" s="224">
        <v>0.2</v>
      </c>
      <c r="V37" s="224">
        <f>ROUND(E37*U37,2)</f>
        <v>18.2</v>
      </c>
      <c r="W37" s="224"/>
      <c r="X37" s="224" t="s">
        <v>136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374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21"/>
      <c r="B38" s="222"/>
      <c r="C38" s="258" t="s">
        <v>182</v>
      </c>
      <c r="D38" s="243"/>
      <c r="E38" s="243"/>
      <c r="F38" s="243"/>
      <c r="G38" s="243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139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21"/>
      <c r="B39" s="222"/>
      <c r="C39" s="259" t="s">
        <v>511</v>
      </c>
      <c r="D39" s="226"/>
      <c r="E39" s="227">
        <v>65.846000000000004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141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59" t="s">
        <v>512</v>
      </c>
      <c r="D40" s="226"/>
      <c r="E40" s="227">
        <v>14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141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21"/>
      <c r="B41" s="222"/>
      <c r="C41" s="259" t="s">
        <v>513</v>
      </c>
      <c r="D41" s="226"/>
      <c r="E41" s="227">
        <v>5.14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141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21"/>
      <c r="B42" s="222"/>
      <c r="C42" s="259" t="s">
        <v>514</v>
      </c>
      <c r="D42" s="226"/>
      <c r="E42" s="227">
        <v>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141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46">
        <v>11</v>
      </c>
      <c r="B43" s="247" t="s">
        <v>204</v>
      </c>
      <c r="C43" s="262" t="s">
        <v>205</v>
      </c>
      <c r="D43" s="248" t="s">
        <v>133</v>
      </c>
      <c r="E43" s="249">
        <v>6.774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 t="s">
        <v>134</v>
      </c>
      <c r="S43" s="251" t="s">
        <v>135</v>
      </c>
      <c r="T43" s="252" t="s">
        <v>206</v>
      </c>
      <c r="U43" s="224">
        <v>0</v>
      </c>
      <c r="V43" s="224">
        <f>ROUND(E43*U43,2)</f>
        <v>0</v>
      </c>
      <c r="W43" s="224"/>
      <c r="X43" s="224" t="s">
        <v>136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137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35">
        <v>12</v>
      </c>
      <c r="B44" s="236" t="s">
        <v>390</v>
      </c>
      <c r="C44" s="257" t="s">
        <v>391</v>
      </c>
      <c r="D44" s="237" t="s">
        <v>133</v>
      </c>
      <c r="E44" s="238">
        <v>1.8</v>
      </c>
      <c r="F44" s="239"/>
      <c r="G44" s="240">
        <f>ROUND(E44*F44,2)</f>
        <v>0</v>
      </c>
      <c r="H44" s="239"/>
      <c r="I44" s="240">
        <f>ROUND(E44*H44,2)</f>
        <v>0</v>
      </c>
      <c r="J44" s="239"/>
      <c r="K44" s="240">
        <f>ROUND(E44*J44,2)</f>
        <v>0</v>
      </c>
      <c r="L44" s="240">
        <v>21</v>
      </c>
      <c r="M44" s="240">
        <f>G44*(1+L44/100)</f>
        <v>0</v>
      </c>
      <c r="N44" s="240">
        <v>0</v>
      </c>
      <c r="O44" s="240">
        <f>ROUND(E44*N44,2)</f>
        <v>0</v>
      </c>
      <c r="P44" s="240">
        <v>0</v>
      </c>
      <c r="Q44" s="240">
        <f>ROUND(E44*P44,2)</f>
        <v>0</v>
      </c>
      <c r="R44" s="240"/>
      <c r="S44" s="240" t="s">
        <v>216</v>
      </c>
      <c r="T44" s="241" t="s">
        <v>206</v>
      </c>
      <c r="U44" s="224">
        <v>0</v>
      </c>
      <c r="V44" s="224">
        <f>ROUND(E44*U44,2)</f>
        <v>0</v>
      </c>
      <c r="W44" s="224"/>
      <c r="X44" s="224" t="s">
        <v>136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374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59" t="s">
        <v>515</v>
      </c>
      <c r="D45" s="226"/>
      <c r="E45" s="227">
        <v>1.8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141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46">
        <v>13</v>
      </c>
      <c r="B46" s="247" t="s">
        <v>516</v>
      </c>
      <c r="C46" s="262" t="s">
        <v>517</v>
      </c>
      <c r="D46" s="248" t="s">
        <v>329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216</v>
      </c>
      <c r="T46" s="252" t="s">
        <v>206</v>
      </c>
      <c r="U46" s="224">
        <v>0</v>
      </c>
      <c r="V46" s="224">
        <f>ROUND(E46*U46,2)</f>
        <v>0</v>
      </c>
      <c r="W46" s="224"/>
      <c r="X46" s="224" t="s">
        <v>136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35">
        <v>14</v>
      </c>
      <c r="B47" s="236" t="s">
        <v>213</v>
      </c>
      <c r="C47" s="257" t="s">
        <v>214</v>
      </c>
      <c r="D47" s="237" t="s">
        <v>215</v>
      </c>
      <c r="E47" s="238">
        <v>12</v>
      </c>
      <c r="F47" s="239"/>
      <c r="G47" s="240">
        <f>ROUND(E47*F47,2)</f>
        <v>0</v>
      </c>
      <c r="H47" s="239"/>
      <c r="I47" s="240">
        <f>ROUND(E47*H47,2)</f>
        <v>0</v>
      </c>
      <c r="J47" s="239"/>
      <c r="K47" s="240">
        <f>ROUND(E47*J47,2)</f>
        <v>0</v>
      </c>
      <c r="L47" s="240">
        <v>21</v>
      </c>
      <c r="M47" s="240">
        <f>G47*(1+L47/100)</f>
        <v>0</v>
      </c>
      <c r="N47" s="240">
        <v>1</v>
      </c>
      <c r="O47" s="240">
        <f>ROUND(E47*N47,2)</f>
        <v>12</v>
      </c>
      <c r="P47" s="240">
        <v>0</v>
      </c>
      <c r="Q47" s="240">
        <f>ROUND(E47*P47,2)</f>
        <v>0</v>
      </c>
      <c r="R47" s="240"/>
      <c r="S47" s="240" t="s">
        <v>216</v>
      </c>
      <c r="T47" s="241" t="s">
        <v>206</v>
      </c>
      <c r="U47" s="224">
        <v>0</v>
      </c>
      <c r="V47" s="224">
        <f>ROUND(E47*U47,2)</f>
        <v>0</v>
      </c>
      <c r="W47" s="224"/>
      <c r="X47" s="224" t="s">
        <v>211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212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21"/>
      <c r="B48" s="222"/>
      <c r="C48" s="259" t="s">
        <v>518</v>
      </c>
      <c r="D48" s="226"/>
      <c r="E48" s="227">
        <v>12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14"/>
      <c r="Z48" s="214"/>
      <c r="AA48" s="214"/>
      <c r="AB48" s="214"/>
      <c r="AC48" s="214"/>
      <c r="AD48" s="214"/>
      <c r="AE48" s="214"/>
      <c r="AF48" s="214"/>
      <c r="AG48" s="214" t="s">
        <v>141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>
      <c r="A49" s="229" t="s">
        <v>129</v>
      </c>
      <c r="B49" s="230" t="s">
        <v>76</v>
      </c>
      <c r="C49" s="256" t="s">
        <v>77</v>
      </c>
      <c r="D49" s="231"/>
      <c r="E49" s="232"/>
      <c r="F49" s="233"/>
      <c r="G49" s="233">
        <f>SUMIF(AG50:AG57,"&lt;&gt;NOR",G50:G57)</f>
        <v>0</v>
      </c>
      <c r="H49" s="233"/>
      <c r="I49" s="233">
        <f>SUM(I50:I57)</f>
        <v>0</v>
      </c>
      <c r="J49" s="233"/>
      <c r="K49" s="233">
        <f>SUM(K50:K57)</f>
        <v>0</v>
      </c>
      <c r="L49" s="233"/>
      <c r="M49" s="233">
        <f>SUM(M50:M57)</f>
        <v>0</v>
      </c>
      <c r="N49" s="233"/>
      <c r="O49" s="233">
        <f>SUM(O50:O57)</f>
        <v>10.690000000000001</v>
      </c>
      <c r="P49" s="233"/>
      <c r="Q49" s="233">
        <f>SUM(Q50:Q57)</f>
        <v>0</v>
      </c>
      <c r="R49" s="233"/>
      <c r="S49" s="233"/>
      <c r="T49" s="234"/>
      <c r="U49" s="228"/>
      <c r="V49" s="228">
        <f>SUM(V50:V57)</f>
        <v>1.24</v>
      </c>
      <c r="W49" s="228"/>
      <c r="X49" s="228"/>
      <c r="AG49" t="s">
        <v>130</v>
      </c>
    </row>
    <row r="50" spans="1:60" outlineLevel="1">
      <c r="A50" s="235">
        <v>15</v>
      </c>
      <c r="B50" s="236" t="s">
        <v>519</v>
      </c>
      <c r="C50" s="257" t="s">
        <v>520</v>
      </c>
      <c r="D50" s="237" t="s">
        <v>133</v>
      </c>
      <c r="E50" s="238">
        <v>0.315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40">
        <v>2.5698099999999999</v>
      </c>
      <c r="O50" s="240">
        <f>ROUND(E50*N50,2)</f>
        <v>0.81</v>
      </c>
      <c r="P50" s="240">
        <v>0</v>
      </c>
      <c r="Q50" s="240">
        <f>ROUND(E50*P50,2)</f>
        <v>0</v>
      </c>
      <c r="R50" s="240" t="s">
        <v>521</v>
      </c>
      <c r="S50" s="240" t="s">
        <v>135</v>
      </c>
      <c r="T50" s="241" t="s">
        <v>206</v>
      </c>
      <c r="U50" s="224">
        <v>3.9289999999999998</v>
      </c>
      <c r="V50" s="224">
        <f>ROUND(E50*U50,2)</f>
        <v>1.24</v>
      </c>
      <c r="W50" s="224"/>
      <c r="X50" s="224" t="s">
        <v>136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399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21"/>
      <c r="B51" s="222"/>
      <c r="C51" s="258" t="s">
        <v>522</v>
      </c>
      <c r="D51" s="243"/>
      <c r="E51" s="243"/>
      <c r="F51" s="243"/>
      <c r="G51" s="243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139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60" t="s">
        <v>523</v>
      </c>
      <c r="D52" s="244"/>
      <c r="E52" s="244"/>
      <c r="F52" s="244"/>
      <c r="G52" s="24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184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21"/>
      <c r="B53" s="222"/>
      <c r="C53" s="259" t="s">
        <v>524</v>
      </c>
      <c r="D53" s="226"/>
      <c r="E53" s="227">
        <v>0.32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141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5">
        <v>16</v>
      </c>
      <c r="B54" s="236" t="s">
        <v>525</v>
      </c>
      <c r="C54" s="257" t="s">
        <v>526</v>
      </c>
      <c r="D54" s="237" t="s">
        <v>527</v>
      </c>
      <c r="E54" s="238">
        <v>1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40">
        <v>9.8795699999999993</v>
      </c>
      <c r="O54" s="240">
        <f>ROUND(E54*N54,2)</f>
        <v>9.8800000000000008</v>
      </c>
      <c r="P54" s="240">
        <v>0</v>
      </c>
      <c r="Q54" s="240">
        <f>ROUND(E54*P54,2)</f>
        <v>0</v>
      </c>
      <c r="R54" s="240"/>
      <c r="S54" s="240" t="s">
        <v>216</v>
      </c>
      <c r="T54" s="241" t="s">
        <v>206</v>
      </c>
      <c r="U54" s="224">
        <v>0</v>
      </c>
      <c r="V54" s="224">
        <f>ROUND(E54*U54,2)</f>
        <v>0</v>
      </c>
      <c r="W54" s="224"/>
      <c r="X54" s="224" t="s">
        <v>136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374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63" t="s">
        <v>528</v>
      </c>
      <c r="D55" s="253"/>
      <c r="E55" s="253"/>
      <c r="F55" s="253"/>
      <c r="G55" s="253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184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>
      <c r="A56" s="221"/>
      <c r="B56" s="222"/>
      <c r="C56" s="260" t="s">
        <v>529</v>
      </c>
      <c r="D56" s="244"/>
      <c r="E56" s="244"/>
      <c r="F56" s="244"/>
      <c r="G56" s="24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184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42" t="str">
        <f>C56</f>
        <v>Uložení nádrže do výkopu na srovnané zhutněné dno výkopu, uložení a utěsnění váka, uložení a utěsnění komínku. Vložení potrubí kanalizace do otvoru a vodotěsné utěsnění.</v>
      </c>
      <c r="BB56" s="214"/>
      <c r="BC56" s="214"/>
      <c r="BD56" s="214"/>
      <c r="BE56" s="214"/>
      <c r="BF56" s="214"/>
      <c r="BG56" s="214"/>
      <c r="BH56" s="214"/>
    </row>
    <row r="57" spans="1:60" outlineLevel="1">
      <c r="A57" s="221"/>
      <c r="B57" s="222"/>
      <c r="C57" s="259" t="s">
        <v>72</v>
      </c>
      <c r="D57" s="226"/>
      <c r="E57" s="227">
        <v>1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141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>
      <c r="A58" s="229" t="s">
        <v>129</v>
      </c>
      <c r="B58" s="230" t="s">
        <v>78</v>
      </c>
      <c r="C58" s="256" t="s">
        <v>79</v>
      </c>
      <c r="D58" s="231"/>
      <c r="E58" s="232"/>
      <c r="F58" s="233"/>
      <c r="G58" s="233">
        <f>SUMIF(AG59:AG65,"&lt;&gt;NOR",G59:G65)</f>
        <v>0</v>
      </c>
      <c r="H58" s="233"/>
      <c r="I58" s="233">
        <f>SUM(I59:I65)</f>
        <v>0</v>
      </c>
      <c r="J58" s="233"/>
      <c r="K58" s="233">
        <f>SUM(K59:K65)</f>
        <v>0</v>
      </c>
      <c r="L58" s="233"/>
      <c r="M58" s="233">
        <f>SUM(M59:M65)</f>
        <v>0</v>
      </c>
      <c r="N58" s="233"/>
      <c r="O58" s="233">
        <f>SUM(O59:O65)</f>
        <v>0.63</v>
      </c>
      <c r="P58" s="233"/>
      <c r="Q58" s="233">
        <f>SUM(Q59:Q65)</f>
        <v>0</v>
      </c>
      <c r="R58" s="233"/>
      <c r="S58" s="233"/>
      <c r="T58" s="234"/>
      <c r="U58" s="228"/>
      <c r="V58" s="228">
        <f>SUM(V59:V65)</f>
        <v>0.92</v>
      </c>
      <c r="W58" s="228"/>
      <c r="X58" s="228"/>
      <c r="AG58" t="s">
        <v>130</v>
      </c>
    </row>
    <row r="59" spans="1:60" outlineLevel="1">
      <c r="A59" s="235">
        <v>17</v>
      </c>
      <c r="B59" s="236" t="s">
        <v>414</v>
      </c>
      <c r="C59" s="257" t="s">
        <v>415</v>
      </c>
      <c r="D59" s="237" t="s">
        <v>133</v>
      </c>
      <c r="E59" s="238">
        <v>0.54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1.1322000000000001</v>
      </c>
      <c r="O59" s="240">
        <f>ROUND(E59*N59,2)</f>
        <v>0.61</v>
      </c>
      <c r="P59" s="240">
        <v>0</v>
      </c>
      <c r="Q59" s="240">
        <f>ROUND(E59*P59,2)</f>
        <v>0</v>
      </c>
      <c r="R59" s="240" t="s">
        <v>409</v>
      </c>
      <c r="S59" s="240" t="s">
        <v>135</v>
      </c>
      <c r="T59" s="241" t="s">
        <v>206</v>
      </c>
      <c r="U59" s="224">
        <v>1.6950000000000001</v>
      </c>
      <c r="V59" s="224">
        <f>ROUND(E59*U59,2)</f>
        <v>0.92</v>
      </c>
      <c r="W59" s="224"/>
      <c r="X59" s="224" t="s">
        <v>136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374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58" t="s">
        <v>416</v>
      </c>
      <c r="D60" s="243"/>
      <c r="E60" s="243"/>
      <c r="F60" s="243"/>
      <c r="G60" s="243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139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21"/>
      <c r="B61" s="222"/>
      <c r="C61" s="260" t="s">
        <v>381</v>
      </c>
      <c r="D61" s="244"/>
      <c r="E61" s="244"/>
      <c r="F61" s="244"/>
      <c r="G61" s="24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184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21"/>
      <c r="B62" s="222"/>
      <c r="C62" s="259" t="s">
        <v>530</v>
      </c>
      <c r="D62" s="226"/>
      <c r="E62" s="227">
        <v>0.54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4"/>
      <c r="Z62" s="214"/>
      <c r="AA62" s="214"/>
      <c r="AB62" s="214"/>
      <c r="AC62" s="214"/>
      <c r="AD62" s="214"/>
      <c r="AE62" s="214"/>
      <c r="AF62" s="214"/>
      <c r="AG62" s="214" t="s">
        <v>141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5">
        <v>18</v>
      </c>
      <c r="B63" s="236" t="s">
        <v>425</v>
      </c>
      <c r="C63" s="257" t="s">
        <v>426</v>
      </c>
      <c r="D63" s="237" t="s">
        <v>133</v>
      </c>
      <c r="E63" s="238">
        <v>5.3999999999999999E-2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0.35694999999999999</v>
      </c>
      <c r="O63" s="240">
        <f>ROUND(E63*N63,2)</f>
        <v>0.02</v>
      </c>
      <c r="P63" s="240">
        <v>0</v>
      </c>
      <c r="Q63" s="240">
        <f>ROUND(E63*P63,2)</f>
        <v>0</v>
      </c>
      <c r="R63" s="240"/>
      <c r="S63" s="240" t="s">
        <v>216</v>
      </c>
      <c r="T63" s="241" t="s">
        <v>206</v>
      </c>
      <c r="U63" s="224">
        <v>0</v>
      </c>
      <c r="V63" s="224">
        <f>ROUND(E63*U63,2)</f>
        <v>0</v>
      </c>
      <c r="W63" s="224"/>
      <c r="X63" s="224" t="s">
        <v>136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399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21"/>
      <c r="B64" s="222"/>
      <c r="C64" s="263" t="s">
        <v>381</v>
      </c>
      <c r="D64" s="253"/>
      <c r="E64" s="253"/>
      <c r="F64" s="253"/>
      <c r="G64" s="253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184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21"/>
      <c r="B65" s="222"/>
      <c r="C65" s="259" t="s">
        <v>531</v>
      </c>
      <c r="D65" s="226"/>
      <c r="E65" s="227">
        <v>0.05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141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>
      <c r="A66" s="229" t="s">
        <v>129</v>
      </c>
      <c r="B66" s="230" t="s">
        <v>82</v>
      </c>
      <c r="C66" s="256" t="s">
        <v>83</v>
      </c>
      <c r="D66" s="231"/>
      <c r="E66" s="232"/>
      <c r="F66" s="233"/>
      <c r="G66" s="233">
        <f>SUMIF(AG67:AG100,"&lt;&gt;NOR",G67:G100)</f>
        <v>0</v>
      </c>
      <c r="H66" s="233"/>
      <c r="I66" s="233">
        <f>SUM(I67:I100)</f>
        <v>0</v>
      </c>
      <c r="J66" s="233"/>
      <c r="K66" s="233">
        <f>SUM(K67:K100)</f>
        <v>0</v>
      </c>
      <c r="L66" s="233"/>
      <c r="M66" s="233">
        <f>SUM(M67:M100)</f>
        <v>0</v>
      </c>
      <c r="N66" s="233"/>
      <c r="O66" s="233">
        <f>SUM(O67:O100)</f>
        <v>0.82000000000000006</v>
      </c>
      <c r="P66" s="233"/>
      <c r="Q66" s="233">
        <f>SUM(Q67:Q100)</f>
        <v>0</v>
      </c>
      <c r="R66" s="233"/>
      <c r="S66" s="233"/>
      <c r="T66" s="234"/>
      <c r="U66" s="228"/>
      <c r="V66" s="228">
        <f>SUM(V67:V100)</f>
        <v>7.87</v>
      </c>
      <c r="W66" s="228"/>
      <c r="X66" s="228"/>
      <c r="AG66" t="s">
        <v>130</v>
      </c>
    </row>
    <row r="67" spans="1:60" ht="22.5" outlineLevel="1">
      <c r="A67" s="235">
        <v>19</v>
      </c>
      <c r="B67" s="236" t="s">
        <v>431</v>
      </c>
      <c r="C67" s="257" t="s">
        <v>432</v>
      </c>
      <c r="D67" s="237" t="s">
        <v>336</v>
      </c>
      <c r="E67" s="238">
        <v>9.5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0</v>
      </c>
      <c r="O67" s="240">
        <f>ROUND(E67*N67,2)</f>
        <v>0</v>
      </c>
      <c r="P67" s="240">
        <v>0</v>
      </c>
      <c r="Q67" s="240">
        <f>ROUND(E67*P67,2)</f>
        <v>0</v>
      </c>
      <c r="R67" s="240" t="s">
        <v>409</v>
      </c>
      <c r="S67" s="240" t="s">
        <v>135</v>
      </c>
      <c r="T67" s="241" t="s">
        <v>206</v>
      </c>
      <c r="U67" s="224">
        <v>0.187</v>
      </c>
      <c r="V67" s="224">
        <f>ROUND(E67*U67,2)</f>
        <v>1.78</v>
      </c>
      <c r="W67" s="224"/>
      <c r="X67" s="224" t="s">
        <v>136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374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21"/>
      <c r="B68" s="222"/>
      <c r="C68" s="258" t="s">
        <v>416</v>
      </c>
      <c r="D68" s="243"/>
      <c r="E68" s="243"/>
      <c r="F68" s="243"/>
      <c r="G68" s="243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139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21"/>
      <c r="B69" s="222"/>
      <c r="C69" s="259" t="s">
        <v>532</v>
      </c>
      <c r="D69" s="226"/>
      <c r="E69" s="227">
        <v>9.5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14"/>
      <c r="Z69" s="214"/>
      <c r="AA69" s="214"/>
      <c r="AB69" s="214"/>
      <c r="AC69" s="214"/>
      <c r="AD69" s="214"/>
      <c r="AE69" s="214"/>
      <c r="AF69" s="214"/>
      <c r="AG69" s="214" t="s">
        <v>141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35">
        <v>20</v>
      </c>
      <c r="B70" s="236" t="s">
        <v>533</v>
      </c>
      <c r="C70" s="257" t="s">
        <v>534</v>
      </c>
      <c r="D70" s="237" t="s">
        <v>292</v>
      </c>
      <c r="E70" s="238">
        <v>2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0" t="s">
        <v>409</v>
      </c>
      <c r="S70" s="240" t="s">
        <v>135</v>
      </c>
      <c r="T70" s="241" t="s">
        <v>206</v>
      </c>
      <c r="U70" s="224">
        <v>0.16632</v>
      </c>
      <c r="V70" s="224">
        <f>ROUND(E70*U70,2)</f>
        <v>0.33</v>
      </c>
      <c r="W70" s="224"/>
      <c r="X70" s="224" t="s">
        <v>136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374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21"/>
      <c r="B71" s="222"/>
      <c r="C71" s="258" t="s">
        <v>416</v>
      </c>
      <c r="D71" s="243"/>
      <c r="E71" s="243"/>
      <c r="F71" s="243"/>
      <c r="G71" s="243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4"/>
      <c r="Z71" s="214"/>
      <c r="AA71" s="214"/>
      <c r="AB71" s="214"/>
      <c r="AC71" s="214"/>
      <c r="AD71" s="214"/>
      <c r="AE71" s="214"/>
      <c r="AF71" s="214"/>
      <c r="AG71" s="214" t="s">
        <v>139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21"/>
      <c r="B72" s="222"/>
      <c r="C72" s="259" t="s">
        <v>74</v>
      </c>
      <c r="D72" s="226"/>
      <c r="E72" s="227">
        <v>2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141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5">
        <v>21</v>
      </c>
      <c r="B73" s="236" t="s">
        <v>535</v>
      </c>
      <c r="C73" s="257" t="s">
        <v>536</v>
      </c>
      <c r="D73" s="237" t="s">
        <v>292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40">
        <v>0.40105000000000002</v>
      </c>
      <c r="O73" s="240">
        <f>ROUND(E73*N73,2)</f>
        <v>0.4</v>
      </c>
      <c r="P73" s="240">
        <v>0</v>
      </c>
      <c r="Q73" s="240">
        <f>ROUND(E73*P73,2)</f>
        <v>0</v>
      </c>
      <c r="R73" s="240" t="s">
        <v>220</v>
      </c>
      <c r="S73" s="240" t="s">
        <v>135</v>
      </c>
      <c r="T73" s="241" t="s">
        <v>206</v>
      </c>
      <c r="U73" s="224">
        <v>1.09236</v>
      </c>
      <c r="V73" s="224">
        <f>ROUND(E73*U73,2)</f>
        <v>1.0900000000000001</v>
      </c>
      <c r="W73" s="224"/>
      <c r="X73" s="224" t="s">
        <v>136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374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21"/>
      <c r="B74" s="222"/>
      <c r="C74" s="259" t="s">
        <v>72</v>
      </c>
      <c r="D74" s="226"/>
      <c r="E74" s="227">
        <v>1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141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35">
        <v>22</v>
      </c>
      <c r="B75" s="236" t="s">
        <v>537</v>
      </c>
      <c r="C75" s="257" t="s">
        <v>538</v>
      </c>
      <c r="D75" s="237" t="s">
        <v>292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7.0200000000000002E-3</v>
      </c>
      <c r="O75" s="240">
        <f>ROUND(E75*N75,2)</f>
        <v>0.01</v>
      </c>
      <c r="P75" s="240">
        <v>0</v>
      </c>
      <c r="Q75" s="240">
        <f>ROUND(E75*P75,2)</f>
        <v>0</v>
      </c>
      <c r="R75" s="240"/>
      <c r="S75" s="240" t="s">
        <v>135</v>
      </c>
      <c r="T75" s="241" t="s">
        <v>206</v>
      </c>
      <c r="U75" s="224">
        <v>0.92</v>
      </c>
      <c r="V75" s="224">
        <f>ROUND(E75*U75,2)</f>
        <v>0.92</v>
      </c>
      <c r="W75" s="224"/>
      <c r="X75" s="224" t="s">
        <v>136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374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21"/>
      <c r="B76" s="222"/>
      <c r="C76" s="259" t="s">
        <v>72</v>
      </c>
      <c r="D76" s="226"/>
      <c r="E76" s="227">
        <v>1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141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35">
        <v>23</v>
      </c>
      <c r="B77" s="236" t="s">
        <v>539</v>
      </c>
      <c r="C77" s="257" t="s">
        <v>540</v>
      </c>
      <c r="D77" s="237" t="s">
        <v>292</v>
      </c>
      <c r="E77" s="238">
        <v>2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0"/>
      <c r="S77" s="240" t="s">
        <v>135</v>
      </c>
      <c r="T77" s="241" t="s">
        <v>206</v>
      </c>
      <c r="U77" s="224">
        <v>0.42080000000000001</v>
      </c>
      <c r="V77" s="224">
        <f>ROUND(E77*U77,2)</f>
        <v>0.84</v>
      </c>
      <c r="W77" s="224"/>
      <c r="X77" s="224" t="s">
        <v>136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541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21"/>
      <c r="B78" s="222"/>
      <c r="C78" s="259" t="s">
        <v>74</v>
      </c>
      <c r="D78" s="226"/>
      <c r="E78" s="227">
        <v>2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141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35">
        <v>24</v>
      </c>
      <c r="B79" s="236" t="s">
        <v>542</v>
      </c>
      <c r="C79" s="257" t="s">
        <v>543</v>
      </c>
      <c r="D79" s="237" t="s">
        <v>336</v>
      </c>
      <c r="E79" s="238">
        <v>4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40">
        <v>2.7119999999999998E-2</v>
      </c>
      <c r="O79" s="240">
        <f>ROUND(E79*N79,2)</f>
        <v>0.11</v>
      </c>
      <c r="P79" s="240">
        <v>0</v>
      </c>
      <c r="Q79" s="240">
        <f>ROUND(E79*P79,2)</f>
        <v>0</v>
      </c>
      <c r="R79" s="240"/>
      <c r="S79" s="240" t="s">
        <v>135</v>
      </c>
      <c r="T79" s="241" t="s">
        <v>206</v>
      </c>
      <c r="U79" s="224">
        <v>0.627</v>
      </c>
      <c r="V79" s="224">
        <f>ROUND(E79*U79,2)</f>
        <v>2.5099999999999998</v>
      </c>
      <c r="W79" s="224"/>
      <c r="X79" s="224" t="s">
        <v>136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541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21"/>
      <c r="B80" s="222"/>
      <c r="C80" s="263" t="s">
        <v>544</v>
      </c>
      <c r="D80" s="253"/>
      <c r="E80" s="253"/>
      <c r="F80" s="253"/>
      <c r="G80" s="253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4"/>
      <c r="Z80" s="214"/>
      <c r="AA80" s="214"/>
      <c r="AB80" s="214"/>
      <c r="AC80" s="214"/>
      <c r="AD80" s="214"/>
      <c r="AE80" s="214"/>
      <c r="AF80" s="214"/>
      <c r="AG80" s="214" t="s">
        <v>184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21"/>
      <c r="B81" s="222"/>
      <c r="C81" s="259" t="s">
        <v>78</v>
      </c>
      <c r="D81" s="226"/>
      <c r="E81" s="227">
        <v>4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141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5">
        <v>25</v>
      </c>
      <c r="B82" s="236" t="s">
        <v>545</v>
      </c>
      <c r="C82" s="257" t="s">
        <v>546</v>
      </c>
      <c r="D82" s="237" t="s">
        <v>292</v>
      </c>
      <c r="E82" s="238">
        <v>2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/>
      <c r="S82" s="240" t="s">
        <v>135</v>
      </c>
      <c r="T82" s="241" t="s">
        <v>206</v>
      </c>
      <c r="U82" s="224">
        <v>0.2</v>
      </c>
      <c r="V82" s="224">
        <f>ROUND(E82*U82,2)</f>
        <v>0.4</v>
      </c>
      <c r="W82" s="224"/>
      <c r="X82" s="224" t="s">
        <v>136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541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21"/>
      <c r="B83" s="222"/>
      <c r="C83" s="259" t="s">
        <v>74</v>
      </c>
      <c r="D83" s="226"/>
      <c r="E83" s="227">
        <v>2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4"/>
      <c r="Z83" s="214"/>
      <c r="AA83" s="214"/>
      <c r="AB83" s="214"/>
      <c r="AC83" s="214"/>
      <c r="AD83" s="214"/>
      <c r="AE83" s="214"/>
      <c r="AF83" s="214"/>
      <c r="AG83" s="214" t="s">
        <v>141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5">
        <v>26</v>
      </c>
      <c r="B84" s="236" t="s">
        <v>547</v>
      </c>
      <c r="C84" s="257" t="s">
        <v>548</v>
      </c>
      <c r="D84" s="237" t="s">
        <v>336</v>
      </c>
      <c r="E84" s="238">
        <v>4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0"/>
      <c r="S84" s="240" t="s">
        <v>216</v>
      </c>
      <c r="T84" s="241" t="s">
        <v>206</v>
      </c>
      <c r="U84" s="224">
        <v>0</v>
      </c>
      <c r="V84" s="224">
        <f>ROUND(E84*U84,2)</f>
        <v>0</v>
      </c>
      <c r="W84" s="224"/>
      <c r="X84" s="224" t="s">
        <v>136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541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21"/>
      <c r="B85" s="222"/>
      <c r="C85" s="263" t="s">
        <v>549</v>
      </c>
      <c r="D85" s="253"/>
      <c r="E85" s="253"/>
      <c r="F85" s="253"/>
      <c r="G85" s="253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184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21"/>
      <c r="B86" s="222"/>
      <c r="C86" s="259" t="s">
        <v>78</v>
      </c>
      <c r="D86" s="226"/>
      <c r="E86" s="227">
        <v>4</v>
      </c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14"/>
      <c r="Z86" s="214"/>
      <c r="AA86" s="214"/>
      <c r="AB86" s="214"/>
      <c r="AC86" s="214"/>
      <c r="AD86" s="214"/>
      <c r="AE86" s="214"/>
      <c r="AF86" s="214"/>
      <c r="AG86" s="214" t="s">
        <v>141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5">
        <v>27</v>
      </c>
      <c r="B87" s="236" t="s">
        <v>437</v>
      </c>
      <c r="C87" s="257" t="s">
        <v>438</v>
      </c>
      <c r="D87" s="237" t="s">
        <v>292</v>
      </c>
      <c r="E87" s="238">
        <v>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2.5000000000000001E-4</v>
      </c>
      <c r="O87" s="240">
        <f>ROUND(E87*N87,2)</f>
        <v>0</v>
      </c>
      <c r="P87" s="240">
        <v>0</v>
      </c>
      <c r="Q87" s="240">
        <f>ROUND(E87*P87,2)</f>
        <v>0</v>
      </c>
      <c r="R87" s="240"/>
      <c r="S87" s="240" t="s">
        <v>216</v>
      </c>
      <c r="T87" s="241" t="s">
        <v>206</v>
      </c>
      <c r="U87" s="224">
        <v>0</v>
      </c>
      <c r="V87" s="224">
        <f>ROUND(E87*U87,2)</f>
        <v>0</v>
      </c>
      <c r="W87" s="224"/>
      <c r="X87" s="224" t="s">
        <v>211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395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21"/>
      <c r="B88" s="222"/>
      <c r="C88" s="259" t="s">
        <v>72</v>
      </c>
      <c r="D88" s="226"/>
      <c r="E88" s="227">
        <v>1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141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35">
        <v>28</v>
      </c>
      <c r="B89" s="236" t="s">
        <v>550</v>
      </c>
      <c r="C89" s="257" t="s">
        <v>551</v>
      </c>
      <c r="D89" s="237" t="s">
        <v>292</v>
      </c>
      <c r="E89" s="238">
        <v>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6.4000000000000005E-4</v>
      </c>
      <c r="O89" s="240">
        <f>ROUND(E89*N89,2)</f>
        <v>0</v>
      </c>
      <c r="P89" s="240">
        <v>0</v>
      </c>
      <c r="Q89" s="240">
        <f>ROUND(E89*P89,2)</f>
        <v>0</v>
      </c>
      <c r="R89" s="240" t="s">
        <v>210</v>
      </c>
      <c r="S89" s="240" t="s">
        <v>552</v>
      </c>
      <c r="T89" s="241" t="s">
        <v>206</v>
      </c>
      <c r="U89" s="224">
        <v>0</v>
      </c>
      <c r="V89" s="224">
        <f>ROUND(E89*U89,2)</f>
        <v>0</v>
      </c>
      <c r="W89" s="224"/>
      <c r="X89" s="224" t="s">
        <v>211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553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21"/>
      <c r="B90" s="222"/>
      <c r="C90" s="263" t="s">
        <v>554</v>
      </c>
      <c r="D90" s="253"/>
      <c r="E90" s="253"/>
      <c r="F90" s="253"/>
      <c r="G90" s="253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184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21"/>
      <c r="B91" s="222"/>
      <c r="C91" s="259" t="s">
        <v>74</v>
      </c>
      <c r="D91" s="226"/>
      <c r="E91" s="227">
        <v>2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4"/>
      <c r="Z91" s="214"/>
      <c r="AA91" s="214"/>
      <c r="AB91" s="214"/>
      <c r="AC91" s="214"/>
      <c r="AD91" s="214"/>
      <c r="AE91" s="214"/>
      <c r="AF91" s="214"/>
      <c r="AG91" s="214" t="s">
        <v>141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ht="22.5" outlineLevel="1">
      <c r="A92" s="235">
        <v>29</v>
      </c>
      <c r="B92" s="236" t="s">
        <v>439</v>
      </c>
      <c r="C92" s="257" t="s">
        <v>440</v>
      </c>
      <c r="D92" s="237" t="s">
        <v>292</v>
      </c>
      <c r="E92" s="238">
        <v>10</v>
      </c>
      <c r="F92" s="239"/>
      <c r="G92" s="240">
        <f>ROUND(E92*F92,2)</f>
        <v>0</v>
      </c>
      <c r="H92" s="239"/>
      <c r="I92" s="240">
        <f>ROUND(E92*H92,2)</f>
        <v>0</v>
      </c>
      <c r="J92" s="239"/>
      <c r="K92" s="240">
        <f>ROUND(E92*J92,2)</f>
        <v>0</v>
      </c>
      <c r="L92" s="240">
        <v>21</v>
      </c>
      <c r="M92" s="240">
        <f>G92*(1+L92/100)</f>
        <v>0</v>
      </c>
      <c r="N92" s="240">
        <v>1.6999999999999999E-3</v>
      </c>
      <c r="O92" s="240">
        <f>ROUND(E92*N92,2)</f>
        <v>0.02</v>
      </c>
      <c r="P92" s="240">
        <v>0</v>
      </c>
      <c r="Q92" s="240">
        <f>ROUND(E92*P92,2)</f>
        <v>0</v>
      </c>
      <c r="R92" s="240" t="s">
        <v>210</v>
      </c>
      <c r="S92" s="240" t="s">
        <v>135</v>
      </c>
      <c r="T92" s="241" t="s">
        <v>206</v>
      </c>
      <c r="U92" s="224">
        <v>0</v>
      </c>
      <c r="V92" s="224">
        <f>ROUND(E92*U92,2)</f>
        <v>0</v>
      </c>
      <c r="W92" s="224"/>
      <c r="X92" s="224" t="s">
        <v>211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395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21"/>
      <c r="B93" s="222"/>
      <c r="C93" s="259" t="s">
        <v>555</v>
      </c>
      <c r="D93" s="226"/>
      <c r="E93" s="227">
        <v>10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141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5">
        <v>30</v>
      </c>
      <c r="B94" s="236" t="s">
        <v>556</v>
      </c>
      <c r="C94" s="257" t="s">
        <v>557</v>
      </c>
      <c r="D94" s="237" t="s">
        <v>292</v>
      </c>
      <c r="E94" s="238">
        <v>2</v>
      </c>
      <c r="F94" s="239"/>
      <c r="G94" s="240">
        <f>ROUND(E94*F94,2)</f>
        <v>0</v>
      </c>
      <c r="H94" s="239"/>
      <c r="I94" s="240">
        <f>ROUND(E94*H94,2)</f>
        <v>0</v>
      </c>
      <c r="J94" s="239"/>
      <c r="K94" s="240">
        <f>ROUND(E94*J94,2)</f>
        <v>0</v>
      </c>
      <c r="L94" s="240">
        <v>21</v>
      </c>
      <c r="M94" s="240">
        <f>G94*(1+L94/100)</f>
        <v>0</v>
      </c>
      <c r="N94" s="240">
        <v>0</v>
      </c>
      <c r="O94" s="240">
        <f>ROUND(E94*N94,2)</f>
        <v>0</v>
      </c>
      <c r="P94" s="240">
        <v>0</v>
      </c>
      <c r="Q94" s="240">
        <f>ROUND(E94*P94,2)</f>
        <v>0</v>
      </c>
      <c r="R94" s="240" t="s">
        <v>210</v>
      </c>
      <c r="S94" s="240" t="s">
        <v>135</v>
      </c>
      <c r="T94" s="241" t="s">
        <v>206</v>
      </c>
      <c r="U94" s="224">
        <v>0</v>
      </c>
      <c r="V94" s="224">
        <f>ROUND(E94*U94,2)</f>
        <v>0</v>
      </c>
      <c r="W94" s="224"/>
      <c r="X94" s="224" t="s">
        <v>211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395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21"/>
      <c r="B95" s="222"/>
      <c r="C95" s="259" t="s">
        <v>74</v>
      </c>
      <c r="D95" s="226"/>
      <c r="E95" s="227">
        <v>2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14"/>
      <c r="Z95" s="214"/>
      <c r="AA95" s="214"/>
      <c r="AB95" s="214"/>
      <c r="AC95" s="214"/>
      <c r="AD95" s="214"/>
      <c r="AE95" s="214"/>
      <c r="AF95" s="214"/>
      <c r="AG95" s="214" t="s">
        <v>141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35">
        <v>31</v>
      </c>
      <c r="B96" s="236" t="s">
        <v>558</v>
      </c>
      <c r="C96" s="257" t="s">
        <v>559</v>
      </c>
      <c r="D96" s="237" t="s">
        <v>292</v>
      </c>
      <c r="E96" s="238">
        <v>1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0.11799999999999999</v>
      </c>
      <c r="O96" s="240">
        <f>ROUND(E96*N96,2)</f>
        <v>0.12</v>
      </c>
      <c r="P96" s="240">
        <v>0</v>
      </c>
      <c r="Q96" s="240">
        <f>ROUND(E96*P96,2)</f>
        <v>0</v>
      </c>
      <c r="R96" s="240"/>
      <c r="S96" s="240" t="s">
        <v>216</v>
      </c>
      <c r="T96" s="241" t="s">
        <v>206</v>
      </c>
      <c r="U96" s="224">
        <v>0</v>
      </c>
      <c r="V96" s="224">
        <f>ROUND(E96*U96,2)</f>
        <v>0</v>
      </c>
      <c r="W96" s="224"/>
      <c r="X96" s="224" t="s">
        <v>211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395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21"/>
      <c r="B97" s="222"/>
      <c r="C97" s="259" t="s">
        <v>72</v>
      </c>
      <c r="D97" s="226"/>
      <c r="E97" s="227">
        <v>1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141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35">
        <v>32</v>
      </c>
      <c r="B98" s="236" t="s">
        <v>560</v>
      </c>
      <c r="C98" s="257" t="s">
        <v>561</v>
      </c>
      <c r="D98" s="237" t="s">
        <v>292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0.158</v>
      </c>
      <c r="O98" s="240">
        <f>ROUND(E98*N98,2)</f>
        <v>0.16</v>
      </c>
      <c r="P98" s="240">
        <v>0</v>
      </c>
      <c r="Q98" s="240">
        <f>ROUND(E98*P98,2)</f>
        <v>0</v>
      </c>
      <c r="R98" s="240"/>
      <c r="S98" s="240" t="s">
        <v>216</v>
      </c>
      <c r="T98" s="241" t="s">
        <v>206</v>
      </c>
      <c r="U98" s="224">
        <v>0</v>
      </c>
      <c r="V98" s="224">
        <f>ROUND(E98*U98,2)</f>
        <v>0</v>
      </c>
      <c r="W98" s="224"/>
      <c r="X98" s="224" t="s">
        <v>211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553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21"/>
      <c r="B99" s="222"/>
      <c r="C99" s="263" t="s">
        <v>554</v>
      </c>
      <c r="D99" s="253"/>
      <c r="E99" s="253"/>
      <c r="F99" s="253"/>
      <c r="G99" s="253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184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21"/>
      <c r="B100" s="222"/>
      <c r="C100" s="259" t="s">
        <v>72</v>
      </c>
      <c r="D100" s="226"/>
      <c r="E100" s="227">
        <v>1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141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>
      <c r="A101" s="229" t="s">
        <v>129</v>
      </c>
      <c r="B101" s="230" t="s">
        <v>84</v>
      </c>
      <c r="C101" s="256" t="s">
        <v>85</v>
      </c>
      <c r="D101" s="231"/>
      <c r="E101" s="232"/>
      <c r="F101" s="233"/>
      <c r="G101" s="233">
        <f>SUMIF(AG102:AG117,"&lt;&gt;NOR",G102:G117)</f>
        <v>0</v>
      </c>
      <c r="H101" s="233"/>
      <c r="I101" s="233">
        <f>SUM(I102:I117)</f>
        <v>0</v>
      </c>
      <c r="J101" s="233"/>
      <c r="K101" s="233">
        <f>SUM(K102:K117)</f>
        <v>0</v>
      </c>
      <c r="L101" s="233"/>
      <c r="M101" s="233">
        <f>SUM(M102:M117)</f>
        <v>0</v>
      </c>
      <c r="N101" s="233"/>
      <c r="O101" s="233">
        <f>SUM(O102:O117)</f>
        <v>6.0000000000000005E-2</v>
      </c>
      <c r="P101" s="233"/>
      <c r="Q101" s="233">
        <f>SUM(Q102:Q117)</f>
        <v>0</v>
      </c>
      <c r="R101" s="233"/>
      <c r="S101" s="233"/>
      <c r="T101" s="234"/>
      <c r="U101" s="228"/>
      <c r="V101" s="228">
        <f>SUM(V102:V117)</f>
        <v>0</v>
      </c>
      <c r="W101" s="228"/>
      <c r="X101" s="228"/>
      <c r="AG101" t="s">
        <v>130</v>
      </c>
    </row>
    <row r="102" spans="1:60" outlineLevel="1">
      <c r="A102" s="235">
        <v>33</v>
      </c>
      <c r="B102" s="236" t="s">
        <v>562</v>
      </c>
      <c r="C102" s="257" t="s">
        <v>563</v>
      </c>
      <c r="D102" s="237" t="s">
        <v>292</v>
      </c>
      <c r="E102" s="238">
        <v>1</v>
      </c>
      <c r="F102" s="239"/>
      <c r="G102" s="240">
        <f>ROUND(E102*F102,2)</f>
        <v>0</v>
      </c>
      <c r="H102" s="239"/>
      <c r="I102" s="240">
        <f>ROUND(E102*H102,2)</f>
        <v>0</v>
      </c>
      <c r="J102" s="239"/>
      <c r="K102" s="240">
        <f>ROUND(E102*J102,2)</f>
        <v>0</v>
      </c>
      <c r="L102" s="240">
        <v>21</v>
      </c>
      <c r="M102" s="240">
        <f>G102*(1+L102/100)</f>
        <v>0</v>
      </c>
      <c r="N102" s="240">
        <v>0</v>
      </c>
      <c r="O102" s="240">
        <f>ROUND(E102*N102,2)</f>
        <v>0</v>
      </c>
      <c r="P102" s="240">
        <v>0</v>
      </c>
      <c r="Q102" s="240">
        <f>ROUND(E102*P102,2)</f>
        <v>0</v>
      </c>
      <c r="R102" s="240"/>
      <c r="S102" s="240" t="s">
        <v>216</v>
      </c>
      <c r="T102" s="241" t="s">
        <v>206</v>
      </c>
      <c r="U102" s="224">
        <v>0</v>
      </c>
      <c r="V102" s="224">
        <f>ROUND(E102*U102,2)</f>
        <v>0</v>
      </c>
      <c r="W102" s="224"/>
      <c r="X102" s="224" t="s">
        <v>136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374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21"/>
      <c r="B103" s="222"/>
      <c r="C103" s="263" t="s">
        <v>564</v>
      </c>
      <c r="D103" s="253"/>
      <c r="E103" s="253"/>
      <c r="F103" s="253"/>
      <c r="G103" s="253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184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>
      <c r="A104" s="221"/>
      <c r="B104" s="222"/>
      <c r="C104" s="259" t="s">
        <v>72</v>
      </c>
      <c r="D104" s="226"/>
      <c r="E104" s="227">
        <v>1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141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>
      <c r="A105" s="235">
        <v>34</v>
      </c>
      <c r="B105" s="236" t="s">
        <v>565</v>
      </c>
      <c r="C105" s="257" t="s">
        <v>566</v>
      </c>
      <c r="D105" s="237" t="s">
        <v>292</v>
      </c>
      <c r="E105" s="238">
        <v>1</v>
      </c>
      <c r="F105" s="239"/>
      <c r="G105" s="240">
        <f>ROUND(E105*F105,2)</f>
        <v>0</v>
      </c>
      <c r="H105" s="239"/>
      <c r="I105" s="240">
        <f>ROUND(E105*H105,2)</f>
        <v>0</v>
      </c>
      <c r="J105" s="239"/>
      <c r="K105" s="240">
        <f>ROUND(E105*J105,2)</f>
        <v>0</v>
      </c>
      <c r="L105" s="240">
        <v>21</v>
      </c>
      <c r="M105" s="240">
        <f>G105*(1+L105/100)</f>
        <v>0</v>
      </c>
      <c r="N105" s="240">
        <v>6.5300000000000002E-3</v>
      </c>
      <c r="O105" s="240">
        <f>ROUND(E105*N105,2)</f>
        <v>0.01</v>
      </c>
      <c r="P105" s="240">
        <v>0</v>
      </c>
      <c r="Q105" s="240">
        <f>ROUND(E105*P105,2)</f>
        <v>0</v>
      </c>
      <c r="R105" s="240"/>
      <c r="S105" s="240" t="s">
        <v>216</v>
      </c>
      <c r="T105" s="241" t="s">
        <v>206</v>
      </c>
      <c r="U105" s="224">
        <v>0</v>
      </c>
      <c r="V105" s="224">
        <f>ROUND(E105*U105,2)</f>
        <v>0</v>
      </c>
      <c r="W105" s="224"/>
      <c r="X105" s="224" t="s">
        <v>211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395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21"/>
      <c r="B106" s="222"/>
      <c r="C106" s="263" t="s">
        <v>381</v>
      </c>
      <c r="D106" s="253"/>
      <c r="E106" s="253"/>
      <c r="F106" s="253"/>
      <c r="G106" s="253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184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21"/>
      <c r="B107" s="222"/>
      <c r="C107" s="259" t="s">
        <v>72</v>
      </c>
      <c r="D107" s="226"/>
      <c r="E107" s="227">
        <v>1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141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5">
        <v>35</v>
      </c>
      <c r="B108" s="236" t="s">
        <v>567</v>
      </c>
      <c r="C108" s="257" t="s">
        <v>568</v>
      </c>
      <c r="D108" s="237" t="s">
        <v>292</v>
      </c>
      <c r="E108" s="238">
        <v>1</v>
      </c>
      <c r="F108" s="239"/>
      <c r="G108" s="240">
        <f>ROUND(E108*F108,2)</f>
        <v>0</v>
      </c>
      <c r="H108" s="239"/>
      <c r="I108" s="240">
        <f>ROUND(E108*H108,2)</f>
        <v>0</v>
      </c>
      <c r="J108" s="239"/>
      <c r="K108" s="240">
        <f>ROUND(E108*J108,2)</f>
        <v>0</v>
      </c>
      <c r="L108" s="240">
        <v>21</v>
      </c>
      <c r="M108" s="240">
        <f>G108*(1+L108/100)</f>
        <v>0</v>
      </c>
      <c r="N108" s="240">
        <v>5.0200000000000002E-2</v>
      </c>
      <c r="O108" s="240">
        <f>ROUND(E108*N108,2)</f>
        <v>0.05</v>
      </c>
      <c r="P108" s="240">
        <v>0</v>
      </c>
      <c r="Q108" s="240">
        <f>ROUND(E108*P108,2)</f>
        <v>0</v>
      </c>
      <c r="R108" s="240"/>
      <c r="S108" s="240" t="s">
        <v>216</v>
      </c>
      <c r="T108" s="241" t="s">
        <v>206</v>
      </c>
      <c r="U108" s="224">
        <v>0</v>
      </c>
      <c r="V108" s="224">
        <f>ROUND(E108*U108,2)</f>
        <v>0</v>
      </c>
      <c r="W108" s="224"/>
      <c r="X108" s="224" t="s">
        <v>211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395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21"/>
      <c r="B109" s="222"/>
      <c r="C109" s="263" t="s">
        <v>569</v>
      </c>
      <c r="D109" s="253"/>
      <c r="E109" s="253"/>
      <c r="F109" s="253"/>
      <c r="G109" s="253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184</v>
      </c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21"/>
      <c r="B110" s="222"/>
      <c r="C110" s="260" t="s">
        <v>570</v>
      </c>
      <c r="D110" s="244"/>
      <c r="E110" s="244"/>
      <c r="F110" s="244"/>
      <c r="G110" s="24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184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21"/>
      <c r="B111" s="222"/>
      <c r="C111" s="260" t="s">
        <v>571</v>
      </c>
      <c r="D111" s="244"/>
      <c r="E111" s="244"/>
      <c r="F111" s="244"/>
      <c r="G111" s="24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184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>
      <c r="A112" s="221"/>
      <c r="B112" s="222"/>
      <c r="C112" s="260" t="s">
        <v>572</v>
      </c>
      <c r="D112" s="244"/>
      <c r="E112" s="244"/>
      <c r="F112" s="244"/>
      <c r="G112" s="24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184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21"/>
      <c r="B113" s="222"/>
      <c r="C113" s="260" t="s">
        <v>573</v>
      </c>
      <c r="D113" s="244"/>
      <c r="E113" s="244"/>
      <c r="F113" s="244"/>
      <c r="G113" s="24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184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21"/>
      <c r="B114" s="222"/>
      <c r="C114" s="259" t="s">
        <v>72</v>
      </c>
      <c r="D114" s="226"/>
      <c r="E114" s="227">
        <v>1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141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35">
        <v>36</v>
      </c>
      <c r="B115" s="236" t="s">
        <v>574</v>
      </c>
      <c r="C115" s="257" t="s">
        <v>575</v>
      </c>
      <c r="D115" s="237" t="s">
        <v>292</v>
      </c>
      <c r="E115" s="238">
        <v>1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40">
        <v>3.9199999999999999E-3</v>
      </c>
      <c r="O115" s="240">
        <f>ROUND(E115*N115,2)</f>
        <v>0</v>
      </c>
      <c r="P115" s="240">
        <v>0</v>
      </c>
      <c r="Q115" s="240">
        <f>ROUND(E115*P115,2)</f>
        <v>0</v>
      </c>
      <c r="R115" s="240" t="s">
        <v>210</v>
      </c>
      <c r="S115" s="240" t="s">
        <v>135</v>
      </c>
      <c r="T115" s="241" t="s">
        <v>206</v>
      </c>
      <c r="U115" s="224">
        <v>0</v>
      </c>
      <c r="V115" s="224">
        <f>ROUND(E115*U115,2)</f>
        <v>0</v>
      </c>
      <c r="W115" s="224"/>
      <c r="X115" s="224" t="s">
        <v>211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395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21"/>
      <c r="B116" s="222"/>
      <c r="C116" s="263" t="s">
        <v>381</v>
      </c>
      <c r="D116" s="253"/>
      <c r="E116" s="253"/>
      <c r="F116" s="253"/>
      <c r="G116" s="253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184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21"/>
      <c r="B117" s="222"/>
      <c r="C117" s="259" t="s">
        <v>72</v>
      </c>
      <c r="D117" s="226"/>
      <c r="E117" s="227">
        <v>1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141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>
      <c r="A118" s="229" t="s">
        <v>129</v>
      </c>
      <c r="B118" s="230" t="s">
        <v>88</v>
      </c>
      <c r="C118" s="256" t="s">
        <v>89</v>
      </c>
      <c r="D118" s="231"/>
      <c r="E118" s="232"/>
      <c r="F118" s="233"/>
      <c r="G118" s="233">
        <f>SUMIF(AG119:AG120,"&lt;&gt;NOR",G119:G120)</f>
        <v>0</v>
      </c>
      <c r="H118" s="233"/>
      <c r="I118" s="233">
        <f>SUM(I119:I120)</f>
        <v>0</v>
      </c>
      <c r="J118" s="233"/>
      <c r="K118" s="233">
        <f>SUM(K119:K120)</f>
        <v>0</v>
      </c>
      <c r="L118" s="233"/>
      <c r="M118" s="233">
        <f>SUM(M119:M120)</f>
        <v>0</v>
      </c>
      <c r="N118" s="233"/>
      <c r="O118" s="233">
        <f>SUM(O119:O120)</f>
        <v>0</v>
      </c>
      <c r="P118" s="233"/>
      <c r="Q118" s="233">
        <f>SUM(Q119:Q120)</f>
        <v>0</v>
      </c>
      <c r="R118" s="233"/>
      <c r="S118" s="233"/>
      <c r="T118" s="234"/>
      <c r="U118" s="228"/>
      <c r="V118" s="228">
        <f>SUM(V119:V120)</f>
        <v>0.59</v>
      </c>
      <c r="W118" s="228"/>
      <c r="X118" s="228"/>
      <c r="AG118" t="s">
        <v>130</v>
      </c>
    </row>
    <row r="119" spans="1:60" outlineLevel="1">
      <c r="A119" s="235">
        <v>37</v>
      </c>
      <c r="B119" s="236" t="s">
        <v>576</v>
      </c>
      <c r="C119" s="257" t="s">
        <v>577</v>
      </c>
      <c r="D119" s="237" t="s">
        <v>336</v>
      </c>
      <c r="E119" s="238">
        <v>0.15</v>
      </c>
      <c r="F119" s="239"/>
      <c r="G119" s="240">
        <f>ROUND(E119*F119,2)</f>
        <v>0</v>
      </c>
      <c r="H119" s="239"/>
      <c r="I119" s="240">
        <f>ROUND(E119*H119,2)</f>
        <v>0</v>
      </c>
      <c r="J119" s="239"/>
      <c r="K119" s="240">
        <f>ROUND(E119*J119,2)</f>
        <v>0</v>
      </c>
      <c r="L119" s="240">
        <v>21</v>
      </c>
      <c r="M119" s="240">
        <f>G119*(1+L119/100)</f>
        <v>0</v>
      </c>
      <c r="N119" s="240">
        <v>0</v>
      </c>
      <c r="O119" s="240">
        <f>ROUND(E119*N119,2)</f>
        <v>0</v>
      </c>
      <c r="P119" s="240">
        <v>3.3169999999999998E-2</v>
      </c>
      <c r="Q119" s="240">
        <f>ROUND(E119*P119,2)</f>
        <v>0</v>
      </c>
      <c r="R119" s="240" t="s">
        <v>480</v>
      </c>
      <c r="S119" s="240" t="s">
        <v>135</v>
      </c>
      <c r="T119" s="241" t="s">
        <v>206</v>
      </c>
      <c r="U119" s="224">
        <v>3.9</v>
      </c>
      <c r="V119" s="224">
        <f>ROUND(E119*U119,2)</f>
        <v>0.59</v>
      </c>
      <c r="W119" s="224"/>
      <c r="X119" s="224" t="s">
        <v>136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374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21"/>
      <c r="B120" s="222"/>
      <c r="C120" s="259" t="s">
        <v>578</v>
      </c>
      <c r="D120" s="226"/>
      <c r="E120" s="227">
        <v>0.15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141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>
      <c r="A121" s="229" t="s">
        <v>129</v>
      </c>
      <c r="B121" s="230" t="s">
        <v>90</v>
      </c>
      <c r="C121" s="256" t="s">
        <v>91</v>
      </c>
      <c r="D121" s="231"/>
      <c r="E121" s="232"/>
      <c r="F121" s="233"/>
      <c r="G121" s="233">
        <f>SUMIF(AG122:AG124,"&lt;&gt;NOR",G122:G124)</f>
        <v>0</v>
      </c>
      <c r="H121" s="233"/>
      <c r="I121" s="233">
        <f>SUM(I122:I124)</f>
        <v>0</v>
      </c>
      <c r="J121" s="233"/>
      <c r="K121" s="233">
        <f>SUM(K122:K124)</f>
        <v>0</v>
      </c>
      <c r="L121" s="233"/>
      <c r="M121" s="233">
        <f>SUM(M122:M124)</f>
        <v>0</v>
      </c>
      <c r="N121" s="233"/>
      <c r="O121" s="233">
        <f>SUM(O122:O124)</f>
        <v>0</v>
      </c>
      <c r="P121" s="233"/>
      <c r="Q121" s="233">
        <f>SUM(Q122:Q124)</f>
        <v>0</v>
      </c>
      <c r="R121" s="233"/>
      <c r="S121" s="233"/>
      <c r="T121" s="234"/>
      <c r="U121" s="228"/>
      <c r="V121" s="228">
        <f>SUM(V122:V124)</f>
        <v>5.12</v>
      </c>
      <c r="W121" s="228"/>
      <c r="X121" s="228"/>
      <c r="AG121" t="s">
        <v>130</v>
      </c>
    </row>
    <row r="122" spans="1:60" ht="22.5" outlineLevel="1">
      <c r="A122" s="235">
        <v>38</v>
      </c>
      <c r="B122" s="236" t="s">
        <v>466</v>
      </c>
      <c r="C122" s="257" t="s">
        <v>467</v>
      </c>
      <c r="D122" s="237" t="s">
        <v>215</v>
      </c>
      <c r="E122" s="238">
        <v>24.217590000000001</v>
      </c>
      <c r="F122" s="239"/>
      <c r="G122" s="240">
        <f>ROUND(E122*F122,2)</f>
        <v>0</v>
      </c>
      <c r="H122" s="239"/>
      <c r="I122" s="240">
        <f>ROUND(E122*H122,2)</f>
        <v>0</v>
      </c>
      <c r="J122" s="239"/>
      <c r="K122" s="240">
        <f>ROUND(E122*J122,2)</f>
        <v>0</v>
      </c>
      <c r="L122" s="240">
        <v>21</v>
      </c>
      <c r="M122" s="240">
        <f>G122*(1+L122/100)</f>
        <v>0</v>
      </c>
      <c r="N122" s="240">
        <v>0</v>
      </c>
      <c r="O122" s="240">
        <f>ROUND(E122*N122,2)</f>
        <v>0</v>
      </c>
      <c r="P122" s="240">
        <v>0</v>
      </c>
      <c r="Q122" s="240">
        <f>ROUND(E122*P122,2)</f>
        <v>0</v>
      </c>
      <c r="R122" s="240" t="s">
        <v>409</v>
      </c>
      <c r="S122" s="240" t="s">
        <v>135</v>
      </c>
      <c r="T122" s="241" t="s">
        <v>373</v>
      </c>
      <c r="U122" s="224">
        <v>0.21149999999999999</v>
      </c>
      <c r="V122" s="224">
        <f>ROUND(E122*U122,2)</f>
        <v>5.12</v>
      </c>
      <c r="W122" s="224"/>
      <c r="X122" s="224" t="s">
        <v>349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350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21"/>
      <c r="B123" s="222"/>
      <c r="C123" s="258" t="s">
        <v>468</v>
      </c>
      <c r="D123" s="243"/>
      <c r="E123" s="243"/>
      <c r="F123" s="243"/>
      <c r="G123" s="243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139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21"/>
      <c r="B124" s="222"/>
      <c r="C124" s="260" t="s">
        <v>469</v>
      </c>
      <c r="D124" s="244"/>
      <c r="E124" s="244"/>
      <c r="F124" s="244"/>
      <c r="G124" s="24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184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>
      <c r="A125" s="229" t="s">
        <v>129</v>
      </c>
      <c r="B125" s="230" t="s">
        <v>98</v>
      </c>
      <c r="C125" s="256" t="s">
        <v>99</v>
      </c>
      <c r="D125" s="231"/>
      <c r="E125" s="232"/>
      <c r="F125" s="233"/>
      <c r="G125" s="233">
        <f>SUMIF(AG126:AG136,"&lt;&gt;NOR",G126:G136)</f>
        <v>0</v>
      </c>
      <c r="H125" s="233"/>
      <c r="I125" s="233">
        <f>SUM(I126:I136)</f>
        <v>0</v>
      </c>
      <c r="J125" s="233"/>
      <c r="K125" s="233">
        <f>SUM(K126:K136)</f>
        <v>0</v>
      </c>
      <c r="L125" s="233"/>
      <c r="M125" s="233">
        <f>SUM(M126:M136)</f>
        <v>0</v>
      </c>
      <c r="N125" s="233"/>
      <c r="O125" s="233">
        <f>SUM(O126:O136)</f>
        <v>0</v>
      </c>
      <c r="P125" s="233"/>
      <c r="Q125" s="233">
        <f>SUM(Q126:Q136)</f>
        <v>0</v>
      </c>
      <c r="R125" s="233"/>
      <c r="S125" s="233"/>
      <c r="T125" s="234"/>
      <c r="U125" s="228"/>
      <c r="V125" s="228">
        <f>SUM(V126:V136)</f>
        <v>0.02</v>
      </c>
      <c r="W125" s="228"/>
      <c r="X125" s="228"/>
      <c r="AG125" t="s">
        <v>130</v>
      </c>
    </row>
    <row r="126" spans="1:60" ht="22.5" outlineLevel="1">
      <c r="A126" s="235">
        <v>39</v>
      </c>
      <c r="B126" s="236" t="s">
        <v>470</v>
      </c>
      <c r="C126" s="257" t="s">
        <v>471</v>
      </c>
      <c r="D126" s="237" t="s">
        <v>215</v>
      </c>
      <c r="E126" s="238">
        <v>4.9800000000000001E-3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40">
        <v>0</v>
      </c>
      <c r="O126" s="240">
        <f>ROUND(E126*N126,2)</f>
        <v>0</v>
      </c>
      <c r="P126" s="240">
        <v>0</v>
      </c>
      <c r="Q126" s="240">
        <f>ROUND(E126*P126,2)</f>
        <v>0</v>
      </c>
      <c r="R126" s="240" t="s">
        <v>285</v>
      </c>
      <c r="S126" s="240" t="s">
        <v>135</v>
      </c>
      <c r="T126" s="241" t="s">
        <v>373</v>
      </c>
      <c r="U126" s="224">
        <v>1.972</v>
      </c>
      <c r="V126" s="224">
        <f>ROUND(E126*U126,2)</f>
        <v>0.01</v>
      </c>
      <c r="W126" s="224"/>
      <c r="X126" s="224" t="s">
        <v>472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473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21"/>
      <c r="B127" s="222"/>
      <c r="C127" s="258" t="s">
        <v>474</v>
      </c>
      <c r="D127" s="243"/>
      <c r="E127" s="243"/>
      <c r="F127" s="243"/>
      <c r="G127" s="243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139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42" t="str">
        <f>C127</f>
        <v>nebo vybouraných hmot nošením nebo přehazováním k místu nakládky přístupnému normálním dopravním prostředkům,</v>
      </c>
      <c r="BB127" s="214"/>
      <c r="BC127" s="214"/>
      <c r="BD127" s="214"/>
      <c r="BE127" s="214"/>
      <c r="BF127" s="214"/>
      <c r="BG127" s="214"/>
      <c r="BH127" s="214"/>
    </row>
    <row r="128" spans="1:60" ht="22.5" outlineLevel="1">
      <c r="A128" s="221"/>
      <c r="B128" s="222"/>
      <c r="C128" s="260" t="s">
        <v>475</v>
      </c>
      <c r="D128" s="244"/>
      <c r="E128" s="244"/>
      <c r="F128" s="244"/>
      <c r="G128" s="24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184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42" t="str">
        <f>C128</f>
        <v>S naložením suti nebo vybouraných hmot do dopravního prostředku a na jejich vyložením, popřípadě přeložením na normální dopravní prostředek.</v>
      </c>
      <c r="BB128" s="214"/>
      <c r="BC128" s="214"/>
      <c r="BD128" s="214"/>
      <c r="BE128" s="214"/>
      <c r="BF128" s="214"/>
      <c r="BG128" s="214"/>
      <c r="BH128" s="214"/>
    </row>
    <row r="129" spans="1:60" ht="22.5" outlineLevel="1">
      <c r="A129" s="235">
        <v>40</v>
      </c>
      <c r="B129" s="236" t="s">
        <v>476</v>
      </c>
      <c r="C129" s="257" t="s">
        <v>477</v>
      </c>
      <c r="D129" s="237" t="s">
        <v>215</v>
      </c>
      <c r="E129" s="238">
        <v>9.9500000000000005E-3</v>
      </c>
      <c r="F129" s="239"/>
      <c r="G129" s="240">
        <f>ROUND(E129*F129,2)</f>
        <v>0</v>
      </c>
      <c r="H129" s="239"/>
      <c r="I129" s="240">
        <f>ROUND(E129*H129,2)</f>
        <v>0</v>
      </c>
      <c r="J129" s="239"/>
      <c r="K129" s="240">
        <f>ROUND(E129*J129,2)</f>
        <v>0</v>
      </c>
      <c r="L129" s="240">
        <v>21</v>
      </c>
      <c r="M129" s="240">
        <f>G129*(1+L129/100)</f>
        <v>0</v>
      </c>
      <c r="N129" s="240">
        <v>0</v>
      </c>
      <c r="O129" s="240">
        <f>ROUND(E129*N129,2)</f>
        <v>0</v>
      </c>
      <c r="P129" s="240">
        <v>0</v>
      </c>
      <c r="Q129" s="240">
        <f>ROUND(E129*P129,2)</f>
        <v>0</v>
      </c>
      <c r="R129" s="240" t="s">
        <v>285</v>
      </c>
      <c r="S129" s="240" t="s">
        <v>135</v>
      </c>
      <c r="T129" s="241" t="s">
        <v>373</v>
      </c>
      <c r="U129" s="224">
        <v>0.72199999999999998</v>
      </c>
      <c r="V129" s="224">
        <f>ROUND(E129*U129,2)</f>
        <v>0.01</v>
      </c>
      <c r="W129" s="224"/>
      <c r="X129" s="224" t="s">
        <v>472</v>
      </c>
      <c r="Y129" s="214"/>
      <c r="Z129" s="214"/>
      <c r="AA129" s="214"/>
      <c r="AB129" s="214"/>
      <c r="AC129" s="214"/>
      <c r="AD129" s="214"/>
      <c r="AE129" s="214"/>
      <c r="AF129" s="214"/>
      <c r="AG129" s="214" t="s">
        <v>473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21"/>
      <c r="B130" s="222"/>
      <c r="C130" s="258" t="s">
        <v>474</v>
      </c>
      <c r="D130" s="243"/>
      <c r="E130" s="243"/>
      <c r="F130" s="243"/>
      <c r="G130" s="243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139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42" t="str">
        <f>C130</f>
        <v>nebo vybouraných hmot nošením nebo přehazováním k místu nakládky přístupnému normálním dopravním prostředkům,</v>
      </c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35">
        <v>41</v>
      </c>
      <c r="B131" s="236" t="s">
        <v>478</v>
      </c>
      <c r="C131" s="257" t="s">
        <v>479</v>
      </c>
      <c r="D131" s="237" t="s">
        <v>215</v>
      </c>
      <c r="E131" s="238">
        <v>4.9800000000000001E-3</v>
      </c>
      <c r="F131" s="239"/>
      <c r="G131" s="240">
        <f>ROUND(E131*F131,2)</f>
        <v>0</v>
      </c>
      <c r="H131" s="239"/>
      <c r="I131" s="240">
        <f>ROUND(E131*H131,2)</f>
        <v>0</v>
      </c>
      <c r="J131" s="239"/>
      <c r="K131" s="240">
        <f>ROUND(E131*J131,2)</f>
        <v>0</v>
      </c>
      <c r="L131" s="240">
        <v>21</v>
      </c>
      <c r="M131" s="240">
        <f>G131*(1+L131/100)</f>
        <v>0</v>
      </c>
      <c r="N131" s="240">
        <v>0</v>
      </c>
      <c r="O131" s="240">
        <f>ROUND(E131*N131,2)</f>
        <v>0</v>
      </c>
      <c r="P131" s="240">
        <v>0</v>
      </c>
      <c r="Q131" s="240">
        <f>ROUND(E131*P131,2)</f>
        <v>0</v>
      </c>
      <c r="R131" s="240" t="s">
        <v>480</v>
      </c>
      <c r="S131" s="240" t="s">
        <v>135</v>
      </c>
      <c r="T131" s="241" t="s">
        <v>373</v>
      </c>
      <c r="U131" s="224">
        <v>0.49</v>
      </c>
      <c r="V131" s="224">
        <f>ROUND(E131*U131,2)</f>
        <v>0</v>
      </c>
      <c r="W131" s="224"/>
      <c r="X131" s="224" t="s">
        <v>472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473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21"/>
      <c r="B132" s="222"/>
      <c r="C132" s="263" t="s">
        <v>481</v>
      </c>
      <c r="D132" s="253"/>
      <c r="E132" s="253"/>
      <c r="F132" s="253"/>
      <c r="G132" s="253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184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46">
        <v>42</v>
      </c>
      <c r="B133" s="247" t="s">
        <v>482</v>
      </c>
      <c r="C133" s="262" t="s">
        <v>483</v>
      </c>
      <c r="D133" s="248" t="s">
        <v>215</v>
      </c>
      <c r="E133" s="249">
        <v>0.14927000000000001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 t="s">
        <v>480</v>
      </c>
      <c r="S133" s="251" t="s">
        <v>135</v>
      </c>
      <c r="T133" s="252" t="s">
        <v>373</v>
      </c>
      <c r="U133" s="224">
        <v>0</v>
      </c>
      <c r="V133" s="224">
        <f>ROUND(E133*U133,2)</f>
        <v>0</v>
      </c>
      <c r="W133" s="224"/>
      <c r="X133" s="224" t="s">
        <v>472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473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46">
        <v>43</v>
      </c>
      <c r="B134" s="247" t="s">
        <v>484</v>
      </c>
      <c r="C134" s="262" t="s">
        <v>485</v>
      </c>
      <c r="D134" s="248" t="s">
        <v>215</v>
      </c>
      <c r="E134" s="249">
        <v>4.9800000000000001E-3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 t="s">
        <v>480</v>
      </c>
      <c r="S134" s="251" t="s">
        <v>135</v>
      </c>
      <c r="T134" s="252" t="s">
        <v>373</v>
      </c>
      <c r="U134" s="224">
        <v>0.94199999999999995</v>
      </c>
      <c r="V134" s="224">
        <f>ROUND(E134*U134,2)</f>
        <v>0</v>
      </c>
      <c r="W134" s="224"/>
      <c r="X134" s="224" t="s">
        <v>472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473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1">
      <c r="A135" s="246">
        <v>44</v>
      </c>
      <c r="B135" s="247" t="s">
        <v>486</v>
      </c>
      <c r="C135" s="262" t="s">
        <v>487</v>
      </c>
      <c r="D135" s="248" t="s">
        <v>215</v>
      </c>
      <c r="E135" s="249">
        <v>9.9500000000000005E-3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 t="s">
        <v>480</v>
      </c>
      <c r="S135" s="251" t="s">
        <v>135</v>
      </c>
      <c r="T135" s="252" t="s">
        <v>373</v>
      </c>
      <c r="U135" s="224">
        <v>0.105</v>
      </c>
      <c r="V135" s="224">
        <f>ROUND(E135*U135,2)</f>
        <v>0</v>
      </c>
      <c r="W135" s="224"/>
      <c r="X135" s="224" t="s">
        <v>472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473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35">
        <v>45</v>
      </c>
      <c r="B136" s="236" t="s">
        <v>488</v>
      </c>
      <c r="C136" s="257" t="s">
        <v>489</v>
      </c>
      <c r="D136" s="237" t="s">
        <v>215</v>
      </c>
      <c r="E136" s="238">
        <v>4.9800000000000001E-3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0</v>
      </c>
      <c r="O136" s="240">
        <f>ROUND(E136*N136,2)</f>
        <v>0</v>
      </c>
      <c r="P136" s="240">
        <v>0</v>
      </c>
      <c r="Q136" s="240">
        <f>ROUND(E136*P136,2)</f>
        <v>0</v>
      </c>
      <c r="R136" s="240" t="s">
        <v>480</v>
      </c>
      <c r="S136" s="240" t="s">
        <v>135</v>
      </c>
      <c r="T136" s="241" t="s">
        <v>373</v>
      </c>
      <c r="U136" s="224">
        <v>0</v>
      </c>
      <c r="V136" s="224">
        <f>ROUND(E136*U136,2)</f>
        <v>0</v>
      </c>
      <c r="W136" s="224"/>
      <c r="X136" s="224" t="s">
        <v>472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473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>
      <c r="A137" s="3"/>
      <c r="B137" s="4"/>
      <c r="C137" s="265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v>15</v>
      </c>
      <c r="AF137">
        <v>21</v>
      </c>
      <c r="AG137" t="s">
        <v>116</v>
      </c>
    </row>
    <row r="138" spans="1:60">
      <c r="A138" s="217"/>
      <c r="B138" s="218" t="s">
        <v>29</v>
      </c>
      <c r="C138" s="266"/>
      <c r="D138" s="219"/>
      <c r="E138" s="220"/>
      <c r="F138" s="220"/>
      <c r="G138" s="255">
        <f>G8+G49+G58+G66+G101+G118+G121+G125</f>
        <v>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f>SUMIF(L7:L136,AE137,G7:G136)</f>
        <v>0</v>
      </c>
      <c r="AF138">
        <f>SUMIF(L7:L136,AF137,G7:G136)</f>
        <v>0</v>
      </c>
      <c r="AG138" t="s">
        <v>369</v>
      </c>
    </row>
    <row r="139" spans="1:60">
      <c r="C139" s="267"/>
      <c r="D139" s="10"/>
      <c r="AG139" t="s">
        <v>370</v>
      </c>
    </row>
    <row r="140" spans="1:60">
      <c r="D140" s="10"/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43">
    <mergeCell ref="C132:G132"/>
    <mergeCell ref="C116:G116"/>
    <mergeCell ref="C123:G123"/>
    <mergeCell ref="C124:G124"/>
    <mergeCell ref="C127:G127"/>
    <mergeCell ref="C128:G128"/>
    <mergeCell ref="C130:G130"/>
    <mergeCell ref="C106:G106"/>
    <mergeCell ref="C109:G109"/>
    <mergeCell ref="C110:G110"/>
    <mergeCell ref="C111:G111"/>
    <mergeCell ref="C112:G112"/>
    <mergeCell ref="C113:G113"/>
    <mergeCell ref="C71:G71"/>
    <mergeCell ref="C80:G80"/>
    <mergeCell ref="C85:G85"/>
    <mergeCell ref="C90:G90"/>
    <mergeCell ref="C99:G99"/>
    <mergeCell ref="C103:G103"/>
    <mergeCell ref="C55:G55"/>
    <mergeCell ref="C56:G56"/>
    <mergeCell ref="C60:G60"/>
    <mergeCell ref="C61:G61"/>
    <mergeCell ref="C64:G64"/>
    <mergeCell ref="C68:G68"/>
    <mergeCell ref="C29:G29"/>
    <mergeCell ref="C32:G32"/>
    <mergeCell ref="C35:G35"/>
    <mergeCell ref="C38:G38"/>
    <mergeCell ref="C51:G51"/>
    <mergeCell ref="C52:G52"/>
    <mergeCell ref="C16:G16"/>
    <mergeCell ref="C19:G19"/>
    <mergeCell ref="C21:G21"/>
    <mergeCell ref="C22:G22"/>
    <mergeCell ref="C23:G23"/>
    <mergeCell ref="C26:G2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103</v>
      </c>
      <c r="B1" s="199"/>
      <c r="C1" s="199"/>
      <c r="D1" s="199"/>
      <c r="E1" s="199"/>
      <c r="F1" s="199"/>
      <c r="G1" s="199"/>
      <c r="AG1" t="s">
        <v>104</v>
      </c>
    </row>
    <row r="2" spans="1:60" ht="24.95" customHeight="1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105</v>
      </c>
    </row>
    <row r="3" spans="1:60" ht="24.95" customHeight="1">
      <c r="A3" s="200" t="s">
        <v>8</v>
      </c>
      <c r="B3" s="49" t="s">
        <v>57</v>
      </c>
      <c r="C3" s="203" t="s">
        <v>45</v>
      </c>
      <c r="D3" s="201"/>
      <c r="E3" s="201"/>
      <c r="F3" s="201"/>
      <c r="G3" s="202"/>
      <c r="AC3" s="179" t="s">
        <v>105</v>
      </c>
      <c r="AG3" t="s">
        <v>106</v>
      </c>
    </row>
    <row r="4" spans="1:60" ht="24.95" customHeight="1">
      <c r="A4" s="204" t="s">
        <v>9</v>
      </c>
      <c r="B4" s="205" t="s">
        <v>64</v>
      </c>
      <c r="C4" s="206" t="s">
        <v>65</v>
      </c>
      <c r="D4" s="207"/>
      <c r="E4" s="207"/>
      <c r="F4" s="207"/>
      <c r="G4" s="208"/>
      <c r="AG4" t="s">
        <v>107</v>
      </c>
    </row>
    <row r="5" spans="1:60">
      <c r="D5" s="10"/>
    </row>
    <row r="6" spans="1:60" ht="38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29</v>
      </c>
      <c r="H6" s="213" t="s">
        <v>30</v>
      </c>
      <c r="I6" s="213" t="s">
        <v>114</v>
      </c>
      <c r="J6" s="213" t="s">
        <v>31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9" t="s">
        <v>129</v>
      </c>
      <c r="B8" s="230" t="s">
        <v>72</v>
      </c>
      <c r="C8" s="256" t="s">
        <v>73</v>
      </c>
      <c r="D8" s="231"/>
      <c r="E8" s="232"/>
      <c r="F8" s="233"/>
      <c r="G8" s="233">
        <f>SUMIF(AG9:AG25,"&lt;&gt;NOR",G9:G25)</f>
        <v>0</v>
      </c>
      <c r="H8" s="233"/>
      <c r="I8" s="233">
        <f>SUM(I9:I25)</f>
        <v>0</v>
      </c>
      <c r="J8" s="233"/>
      <c r="K8" s="233">
        <f>SUM(K9:K25)</f>
        <v>0</v>
      </c>
      <c r="L8" s="233"/>
      <c r="M8" s="233">
        <f>SUM(M9:M25)</f>
        <v>0</v>
      </c>
      <c r="N8" s="233"/>
      <c r="O8" s="233">
        <f>SUM(O9:O25)</f>
        <v>0</v>
      </c>
      <c r="P8" s="233"/>
      <c r="Q8" s="233">
        <f>SUM(Q9:Q25)</f>
        <v>0</v>
      </c>
      <c r="R8" s="233"/>
      <c r="S8" s="233"/>
      <c r="T8" s="234"/>
      <c r="U8" s="228"/>
      <c r="V8" s="228">
        <f>SUM(V9:V25)</f>
        <v>12.2</v>
      </c>
      <c r="W8" s="228"/>
      <c r="X8" s="228"/>
      <c r="AG8" t="s">
        <v>130</v>
      </c>
    </row>
    <row r="9" spans="1:60" outlineLevel="1">
      <c r="A9" s="235">
        <v>1</v>
      </c>
      <c r="B9" s="236" t="s">
        <v>131</v>
      </c>
      <c r="C9" s="257" t="s">
        <v>132</v>
      </c>
      <c r="D9" s="237" t="s">
        <v>133</v>
      </c>
      <c r="E9" s="238">
        <v>71.260000000000005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 t="s">
        <v>134</v>
      </c>
      <c r="S9" s="240" t="s">
        <v>135</v>
      </c>
      <c r="T9" s="241" t="s">
        <v>135</v>
      </c>
      <c r="U9" s="224">
        <v>0.1</v>
      </c>
      <c r="V9" s="224">
        <f>ROUND(E9*U9,2)</f>
        <v>7.13</v>
      </c>
      <c r="W9" s="224"/>
      <c r="X9" s="224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137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21"/>
      <c r="B10" s="222"/>
      <c r="C10" s="258" t="s">
        <v>138</v>
      </c>
      <c r="D10" s="243"/>
      <c r="E10" s="243"/>
      <c r="F10" s="243"/>
      <c r="G10" s="24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2" t="str">
        <f>C10</f>
        <v>nebo lesní půdy, s vodorovným přemístěním na hromady v místě upotřebení nebo na dočasné či trvalé skládky se složením</v>
      </c>
      <c r="BB10" s="214"/>
      <c r="BC10" s="214"/>
      <c r="BD10" s="214"/>
      <c r="BE10" s="214"/>
      <c r="BF10" s="214"/>
      <c r="BG10" s="214"/>
      <c r="BH10" s="214"/>
    </row>
    <row r="11" spans="1:60" outlineLevel="1">
      <c r="A11" s="221"/>
      <c r="B11" s="222"/>
      <c r="C11" s="259" t="s">
        <v>579</v>
      </c>
      <c r="D11" s="226"/>
      <c r="E11" s="227">
        <v>34.755000000000003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141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21"/>
      <c r="B12" s="222"/>
      <c r="C12" s="259" t="s">
        <v>580</v>
      </c>
      <c r="D12" s="226"/>
      <c r="E12" s="227">
        <v>23.274999999999999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141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21"/>
      <c r="B13" s="222"/>
      <c r="C13" s="259" t="s">
        <v>581</v>
      </c>
      <c r="D13" s="226"/>
      <c r="E13" s="227">
        <v>13.23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141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>
      <c r="A14" s="235">
        <v>2</v>
      </c>
      <c r="B14" s="236" t="s">
        <v>169</v>
      </c>
      <c r="C14" s="257" t="s">
        <v>170</v>
      </c>
      <c r="D14" s="237" t="s">
        <v>133</v>
      </c>
      <c r="E14" s="238">
        <v>71.260000000000005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0" t="s">
        <v>134</v>
      </c>
      <c r="S14" s="240" t="s">
        <v>135</v>
      </c>
      <c r="T14" s="241" t="s">
        <v>135</v>
      </c>
      <c r="U14" s="224">
        <v>1.0999999999999999E-2</v>
      </c>
      <c r="V14" s="224">
        <f>ROUND(E14*U14,2)</f>
        <v>0.78</v>
      </c>
      <c r="W14" s="224"/>
      <c r="X14" s="224" t="s">
        <v>136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137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>
      <c r="A15" s="221"/>
      <c r="B15" s="222"/>
      <c r="C15" s="258" t="s">
        <v>171</v>
      </c>
      <c r="D15" s="243"/>
      <c r="E15" s="243"/>
      <c r="F15" s="243"/>
      <c r="G15" s="243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139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33.75" outlineLevel="1">
      <c r="A16" s="235">
        <v>3</v>
      </c>
      <c r="B16" s="236" t="s">
        <v>174</v>
      </c>
      <c r="C16" s="257" t="s">
        <v>175</v>
      </c>
      <c r="D16" s="237" t="s">
        <v>133</v>
      </c>
      <c r="E16" s="238">
        <v>2137.8000000000002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0" t="s">
        <v>134</v>
      </c>
      <c r="S16" s="240" t="s">
        <v>135</v>
      </c>
      <c r="T16" s="241" t="s">
        <v>135</v>
      </c>
      <c r="U16" s="224">
        <v>0</v>
      </c>
      <c r="V16" s="224">
        <f>ROUND(E16*U16,2)</f>
        <v>0</v>
      </c>
      <c r="W16" s="224"/>
      <c r="X16" s="224" t="s">
        <v>136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137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21"/>
      <c r="B17" s="222"/>
      <c r="C17" s="258" t="s">
        <v>171</v>
      </c>
      <c r="D17" s="243"/>
      <c r="E17" s="243"/>
      <c r="F17" s="243"/>
      <c r="G17" s="24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139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21"/>
      <c r="B18" s="222"/>
      <c r="C18" s="259" t="s">
        <v>582</v>
      </c>
      <c r="D18" s="226"/>
      <c r="E18" s="227">
        <v>2137.8000000000002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141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35">
        <v>4</v>
      </c>
      <c r="B19" s="236" t="s">
        <v>198</v>
      </c>
      <c r="C19" s="257" t="s">
        <v>199</v>
      </c>
      <c r="D19" s="237" t="s">
        <v>189</v>
      </c>
      <c r="E19" s="238">
        <v>238.6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0" t="s">
        <v>134</v>
      </c>
      <c r="S19" s="240" t="s">
        <v>135</v>
      </c>
      <c r="T19" s="241" t="s">
        <v>135</v>
      </c>
      <c r="U19" s="224">
        <v>1.7999999999999999E-2</v>
      </c>
      <c r="V19" s="224">
        <f>ROUND(E19*U19,2)</f>
        <v>4.29</v>
      </c>
      <c r="W19" s="224"/>
      <c r="X19" s="224" t="s">
        <v>136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137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21"/>
      <c r="B20" s="222"/>
      <c r="C20" s="258" t="s">
        <v>200</v>
      </c>
      <c r="D20" s="243"/>
      <c r="E20" s="243"/>
      <c r="F20" s="243"/>
      <c r="G20" s="243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139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21"/>
      <c r="B21" s="222"/>
      <c r="C21" s="259" t="s">
        <v>583</v>
      </c>
      <c r="D21" s="226"/>
      <c r="E21" s="227">
        <v>99.3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141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21"/>
      <c r="B22" s="222"/>
      <c r="C22" s="259" t="s">
        <v>584</v>
      </c>
      <c r="D22" s="226"/>
      <c r="E22" s="227">
        <v>35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141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21"/>
      <c r="B23" s="222"/>
      <c r="C23" s="259" t="s">
        <v>585</v>
      </c>
      <c r="D23" s="226"/>
      <c r="E23" s="227">
        <v>66.5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14"/>
      <c r="Z23" s="214"/>
      <c r="AA23" s="214"/>
      <c r="AB23" s="214"/>
      <c r="AC23" s="214"/>
      <c r="AD23" s="214"/>
      <c r="AE23" s="214"/>
      <c r="AF23" s="214"/>
      <c r="AG23" s="214" t="s">
        <v>141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59" t="s">
        <v>586</v>
      </c>
      <c r="D24" s="226"/>
      <c r="E24" s="227">
        <v>37.799999999999997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141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46">
        <v>5</v>
      </c>
      <c r="B25" s="247" t="s">
        <v>204</v>
      </c>
      <c r="C25" s="262" t="s">
        <v>205</v>
      </c>
      <c r="D25" s="248" t="s">
        <v>133</v>
      </c>
      <c r="E25" s="249">
        <v>71.260000000000005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 t="s">
        <v>134</v>
      </c>
      <c r="S25" s="251" t="s">
        <v>135</v>
      </c>
      <c r="T25" s="252" t="s">
        <v>206</v>
      </c>
      <c r="U25" s="224">
        <v>0</v>
      </c>
      <c r="V25" s="224">
        <f>ROUND(E25*U25,2)</f>
        <v>0</v>
      </c>
      <c r="W25" s="224"/>
      <c r="X25" s="224" t="s">
        <v>136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137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>
      <c r="A26" s="229" t="s">
        <v>129</v>
      </c>
      <c r="B26" s="230" t="s">
        <v>74</v>
      </c>
      <c r="C26" s="256" t="s">
        <v>75</v>
      </c>
      <c r="D26" s="231"/>
      <c r="E26" s="232"/>
      <c r="F26" s="233"/>
      <c r="G26" s="233">
        <f>SUMIF(AG27:AG37,"&lt;&gt;NOR",G27:G37)</f>
        <v>0</v>
      </c>
      <c r="H26" s="233"/>
      <c r="I26" s="233">
        <f>SUM(I27:I37)</f>
        <v>0</v>
      </c>
      <c r="J26" s="233"/>
      <c r="K26" s="233">
        <f>SUM(K27:K37)</f>
        <v>0</v>
      </c>
      <c r="L26" s="233"/>
      <c r="M26" s="233">
        <f>SUM(M27:M37)</f>
        <v>0</v>
      </c>
      <c r="N26" s="233"/>
      <c r="O26" s="233">
        <f>SUM(O27:O37)</f>
        <v>0.14000000000000001</v>
      </c>
      <c r="P26" s="233"/>
      <c r="Q26" s="233">
        <f>SUM(Q27:Q37)</f>
        <v>0</v>
      </c>
      <c r="R26" s="233"/>
      <c r="S26" s="233"/>
      <c r="T26" s="234"/>
      <c r="U26" s="228"/>
      <c r="V26" s="228">
        <f>SUM(V27:V37)</f>
        <v>4.7699999999999996</v>
      </c>
      <c r="W26" s="228"/>
      <c r="X26" s="228"/>
      <c r="AG26" t="s">
        <v>130</v>
      </c>
    </row>
    <row r="27" spans="1:60" outlineLevel="1">
      <c r="A27" s="235">
        <v>6</v>
      </c>
      <c r="B27" s="236" t="s">
        <v>283</v>
      </c>
      <c r="C27" s="257" t="s">
        <v>284</v>
      </c>
      <c r="D27" s="237" t="s">
        <v>189</v>
      </c>
      <c r="E27" s="238">
        <v>238.6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3.0000000000000001E-5</v>
      </c>
      <c r="O27" s="240">
        <f>ROUND(E27*N27,2)</f>
        <v>0.01</v>
      </c>
      <c r="P27" s="240">
        <v>0</v>
      </c>
      <c r="Q27" s="240">
        <f>ROUND(E27*P27,2)</f>
        <v>0</v>
      </c>
      <c r="R27" s="240" t="s">
        <v>285</v>
      </c>
      <c r="S27" s="240" t="s">
        <v>135</v>
      </c>
      <c r="T27" s="241" t="s">
        <v>135</v>
      </c>
      <c r="U27" s="224">
        <v>0.02</v>
      </c>
      <c r="V27" s="224">
        <f>ROUND(E27*U27,2)</f>
        <v>4.7699999999999996</v>
      </c>
      <c r="W27" s="224"/>
      <c r="X27" s="224" t="s">
        <v>136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137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21"/>
      <c r="B28" s="222"/>
      <c r="C28" s="259" t="s">
        <v>583</v>
      </c>
      <c r="D28" s="226"/>
      <c r="E28" s="227">
        <v>99.3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141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9" t="s">
        <v>584</v>
      </c>
      <c r="D29" s="226"/>
      <c r="E29" s="227">
        <v>35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141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21"/>
      <c r="B30" s="222"/>
      <c r="C30" s="259" t="s">
        <v>585</v>
      </c>
      <c r="D30" s="226"/>
      <c r="E30" s="227">
        <v>66.5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4"/>
      <c r="Z30" s="214"/>
      <c r="AA30" s="214"/>
      <c r="AB30" s="214"/>
      <c r="AC30" s="214"/>
      <c r="AD30" s="214"/>
      <c r="AE30" s="214"/>
      <c r="AF30" s="214"/>
      <c r="AG30" s="214" t="s">
        <v>141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21"/>
      <c r="B31" s="222"/>
      <c r="C31" s="259" t="s">
        <v>586</v>
      </c>
      <c r="D31" s="226"/>
      <c r="E31" s="227">
        <v>37.799999999999997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141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35">
        <v>7</v>
      </c>
      <c r="B32" s="236" t="s">
        <v>301</v>
      </c>
      <c r="C32" s="257" t="s">
        <v>302</v>
      </c>
      <c r="D32" s="237" t="s">
        <v>189</v>
      </c>
      <c r="E32" s="238">
        <v>80.08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40">
        <v>5.0000000000000001E-4</v>
      </c>
      <c r="O32" s="240">
        <f>ROUND(E32*N32,2)</f>
        <v>0.04</v>
      </c>
      <c r="P32" s="240">
        <v>0</v>
      </c>
      <c r="Q32" s="240">
        <f>ROUND(E32*P32,2)</f>
        <v>0</v>
      </c>
      <c r="R32" s="240"/>
      <c r="S32" s="240" t="s">
        <v>216</v>
      </c>
      <c r="T32" s="241" t="s">
        <v>206</v>
      </c>
      <c r="U32" s="224">
        <v>0</v>
      </c>
      <c r="V32" s="224">
        <f>ROUND(E32*U32,2)</f>
        <v>0</v>
      </c>
      <c r="W32" s="224"/>
      <c r="X32" s="224" t="s">
        <v>211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212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21"/>
      <c r="B33" s="222"/>
      <c r="C33" s="259" t="s">
        <v>587</v>
      </c>
      <c r="D33" s="226"/>
      <c r="E33" s="227">
        <v>38.5</v>
      </c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141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21"/>
      <c r="B34" s="222"/>
      <c r="C34" s="259" t="s">
        <v>588</v>
      </c>
      <c r="D34" s="226"/>
      <c r="E34" s="227">
        <v>41.58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4"/>
      <c r="Z34" s="214"/>
      <c r="AA34" s="214"/>
      <c r="AB34" s="214"/>
      <c r="AC34" s="214"/>
      <c r="AD34" s="214"/>
      <c r="AE34" s="214"/>
      <c r="AF34" s="214"/>
      <c r="AG34" s="214" t="s">
        <v>141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35">
        <v>8</v>
      </c>
      <c r="B35" s="236" t="s">
        <v>306</v>
      </c>
      <c r="C35" s="257" t="s">
        <v>307</v>
      </c>
      <c r="D35" s="237" t="s">
        <v>189</v>
      </c>
      <c r="E35" s="238">
        <v>182.38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5.0000000000000001E-4</v>
      </c>
      <c r="O35" s="240">
        <f>ROUND(E35*N35,2)</f>
        <v>0.09</v>
      </c>
      <c r="P35" s="240">
        <v>0</v>
      </c>
      <c r="Q35" s="240">
        <f>ROUND(E35*P35,2)</f>
        <v>0</v>
      </c>
      <c r="R35" s="240"/>
      <c r="S35" s="240" t="s">
        <v>216</v>
      </c>
      <c r="T35" s="241" t="s">
        <v>206</v>
      </c>
      <c r="U35" s="224">
        <v>0</v>
      </c>
      <c r="V35" s="224">
        <f>ROUND(E35*U35,2)</f>
        <v>0</v>
      </c>
      <c r="W35" s="224"/>
      <c r="X35" s="224" t="s">
        <v>211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212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21"/>
      <c r="B36" s="222"/>
      <c r="C36" s="259" t="s">
        <v>589</v>
      </c>
      <c r="D36" s="226"/>
      <c r="E36" s="227">
        <v>109.23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141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21"/>
      <c r="B37" s="222"/>
      <c r="C37" s="259" t="s">
        <v>590</v>
      </c>
      <c r="D37" s="226"/>
      <c r="E37" s="227">
        <v>73.150000000000006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141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>
      <c r="A38" s="229" t="s">
        <v>129</v>
      </c>
      <c r="B38" s="230" t="s">
        <v>80</v>
      </c>
      <c r="C38" s="256" t="s">
        <v>81</v>
      </c>
      <c r="D38" s="231"/>
      <c r="E38" s="232"/>
      <c r="F38" s="233"/>
      <c r="G38" s="233">
        <f>SUMIF(AG39:AG67,"&lt;&gt;NOR",G39:G67)</f>
        <v>0</v>
      </c>
      <c r="H38" s="233"/>
      <c r="I38" s="233">
        <f>SUM(I39:I67)</f>
        <v>0</v>
      </c>
      <c r="J38" s="233"/>
      <c r="K38" s="233">
        <f>SUM(K39:K67)</f>
        <v>0</v>
      </c>
      <c r="L38" s="233"/>
      <c r="M38" s="233">
        <f>SUM(M39:M67)</f>
        <v>0</v>
      </c>
      <c r="N38" s="233"/>
      <c r="O38" s="233">
        <f>SUM(O39:O67)</f>
        <v>263.74</v>
      </c>
      <c r="P38" s="233"/>
      <c r="Q38" s="233">
        <f>SUM(Q39:Q67)</f>
        <v>0</v>
      </c>
      <c r="R38" s="233"/>
      <c r="S38" s="233"/>
      <c r="T38" s="234"/>
      <c r="U38" s="228"/>
      <c r="V38" s="228">
        <f>SUM(V39:V67)</f>
        <v>95.5</v>
      </c>
      <c r="W38" s="228"/>
      <c r="X38" s="228"/>
      <c r="AG38" t="s">
        <v>130</v>
      </c>
    </row>
    <row r="39" spans="1:60" outlineLevel="1">
      <c r="A39" s="235">
        <v>9</v>
      </c>
      <c r="B39" s="236" t="s">
        <v>591</v>
      </c>
      <c r="C39" s="257" t="s">
        <v>592</v>
      </c>
      <c r="D39" s="237" t="s">
        <v>189</v>
      </c>
      <c r="E39" s="238">
        <v>165.8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0.215</v>
      </c>
      <c r="O39" s="240">
        <f>ROUND(E39*N39,2)</f>
        <v>35.65</v>
      </c>
      <c r="P39" s="240">
        <v>0</v>
      </c>
      <c r="Q39" s="240">
        <f>ROUND(E39*P39,2)</f>
        <v>0</v>
      </c>
      <c r="R39" s="240" t="s">
        <v>311</v>
      </c>
      <c r="S39" s="240" t="s">
        <v>135</v>
      </c>
      <c r="T39" s="241" t="s">
        <v>135</v>
      </c>
      <c r="U39" s="224">
        <v>0.03</v>
      </c>
      <c r="V39" s="224">
        <f>ROUND(E39*U39,2)</f>
        <v>4.97</v>
      </c>
      <c r="W39" s="224"/>
      <c r="X39" s="224" t="s">
        <v>136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137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58" t="s">
        <v>312</v>
      </c>
      <c r="D40" s="243"/>
      <c r="E40" s="243"/>
      <c r="F40" s="243"/>
      <c r="G40" s="243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139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21"/>
      <c r="B41" s="222"/>
      <c r="C41" s="259" t="s">
        <v>583</v>
      </c>
      <c r="D41" s="226"/>
      <c r="E41" s="227">
        <v>99.3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141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21"/>
      <c r="B42" s="222"/>
      <c r="C42" s="259" t="s">
        <v>585</v>
      </c>
      <c r="D42" s="226"/>
      <c r="E42" s="227">
        <v>66.5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141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>
      <c r="A43" s="235">
        <v>10</v>
      </c>
      <c r="B43" s="236" t="s">
        <v>314</v>
      </c>
      <c r="C43" s="257" t="s">
        <v>315</v>
      </c>
      <c r="D43" s="237" t="s">
        <v>189</v>
      </c>
      <c r="E43" s="238">
        <v>165.8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0.126</v>
      </c>
      <c r="O43" s="240">
        <f>ROUND(E43*N43,2)</f>
        <v>20.89</v>
      </c>
      <c r="P43" s="240">
        <v>0</v>
      </c>
      <c r="Q43" s="240">
        <f>ROUND(E43*P43,2)</f>
        <v>0</v>
      </c>
      <c r="R43" s="240" t="s">
        <v>311</v>
      </c>
      <c r="S43" s="240" t="s">
        <v>135</v>
      </c>
      <c r="T43" s="241" t="s">
        <v>135</v>
      </c>
      <c r="U43" s="224">
        <v>0.02</v>
      </c>
      <c r="V43" s="224">
        <f>ROUND(E43*U43,2)</f>
        <v>3.32</v>
      </c>
      <c r="W43" s="224"/>
      <c r="X43" s="224" t="s">
        <v>136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137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21"/>
      <c r="B44" s="222"/>
      <c r="C44" s="259" t="s">
        <v>593</v>
      </c>
      <c r="D44" s="226"/>
      <c r="E44" s="227">
        <v>66.5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141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59" t="s">
        <v>583</v>
      </c>
      <c r="D45" s="226"/>
      <c r="E45" s="227">
        <v>99.3</v>
      </c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14"/>
      <c r="Z45" s="214"/>
      <c r="AA45" s="214"/>
      <c r="AB45" s="214"/>
      <c r="AC45" s="214"/>
      <c r="AD45" s="214"/>
      <c r="AE45" s="214"/>
      <c r="AF45" s="214"/>
      <c r="AG45" s="214" t="s">
        <v>141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>
      <c r="A46" s="235">
        <v>11</v>
      </c>
      <c r="B46" s="236" t="s">
        <v>594</v>
      </c>
      <c r="C46" s="257" t="s">
        <v>595</v>
      </c>
      <c r="D46" s="237" t="s">
        <v>189</v>
      </c>
      <c r="E46" s="238">
        <v>37.799999999999997</v>
      </c>
      <c r="F46" s="239"/>
      <c r="G46" s="240">
        <f>ROUND(E46*F46,2)</f>
        <v>0</v>
      </c>
      <c r="H46" s="239"/>
      <c r="I46" s="240">
        <f>ROUND(E46*H46,2)</f>
        <v>0</v>
      </c>
      <c r="J46" s="239"/>
      <c r="K46" s="240">
        <f>ROUND(E46*J46,2)</f>
        <v>0</v>
      </c>
      <c r="L46" s="240">
        <v>21</v>
      </c>
      <c r="M46" s="240">
        <f>G46*(1+L46/100)</f>
        <v>0</v>
      </c>
      <c r="N46" s="240">
        <v>0.441</v>
      </c>
      <c r="O46" s="240">
        <f>ROUND(E46*N46,2)</f>
        <v>16.670000000000002</v>
      </c>
      <c r="P46" s="240">
        <v>0</v>
      </c>
      <c r="Q46" s="240">
        <f>ROUND(E46*P46,2)</f>
        <v>0</v>
      </c>
      <c r="R46" s="240" t="s">
        <v>311</v>
      </c>
      <c r="S46" s="240" t="s">
        <v>135</v>
      </c>
      <c r="T46" s="241" t="s">
        <v>135</v>
      </c>
      <c r="U46" s="224">
        <v>0.03</v>
      </c>
      <c r="V46" s="224">
        <f>ROUND(E46*U46,2)</f>
        <v>1.1299999999999999</v>
      </c>
      <c r="W46" s="224"/>
      <c r="X46" s="224" t="s">
        <v>136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21"/>
      <c r="B47" s="222"/>
      <c r="C47" s="259" t="s">
        <v>586</v>
      </c>
      <c r="D47" s="226"/>
      <c r="E47" s="227">
        <v>37.799999999999997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141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5">
        <v>12</v>
      </c>
      <c r="B48" s="236" t="s">
        <v>596</v>
      </c>
      <c r="C48" s="257" t="s">
        <v>597</v>
      </c>
      <c r="D48" s="237" t="s">
        <v>189</v>
      </c>
      <c r="E48" s="238">
        <v>99.3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7.3899999999999993E-2</v>
      </c>
      <c r="O48" s="240">
        <f>ROUND(E48*N48,2)</f>
        <v>7.34</v>
      </c>
      <c r="P48" s="240">
        <v>0</v>
      </c>
      <c r="Q48" s="240">
        <f>ROUND(E48*P48,2)</f>
        <v>0</v>
      </c>
      <c r="R48" s="240" t="s">
        <v>311</v>
      </c>
      <c r="S48" s="240" t="s">
        <v>135</v>
      </c>
      <c r="T48" s="241" t="s">
        <v>135</v>
      </c>
      <c r="U48" s="224">
        <v>0.45</v>
      </c>
      <c r="V48" s="224">
        <f>ROUND(E48*U48,2)</f>
        <v>44.69</v>
      </c>
      <c r="W48" s="224"/>
      <c r="X48" s="224" t="s">
        <v>136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137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>
      <c r="A49" s="221"/>
      <c r="B49" s="222"/>
      <c r="C49" s="258" t="s">
        <v>598</v>
      </c>
      <c r="D49" s="243"/>
      <c r="E49" s="243"/>
      <c r="F49" s="243"/>
      <c r="G49" s="243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139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42" t="str">
        <f>C49</f>
        <v>s provedením lože z kameniva drceného, s vyplněním spár, s dvojitým hutněním a se smetením přebytečného materiálu na krajnici. S dodáním hmot pro lože a výplň spár.</v>
      </c>
      <c r="BB49" s="214"/>
      <c r="BC49" s="214"/>
      <c r="BD49" s="214"/>
      <c r="BE49" s="214"/>
      <c r="BF49" s="214"/>
      <c r="BG49" s="214"/>
      <c r="BH49" s="214"/>
    </row>
    <row r="50" spans="1:60" outlineLevel="1">
      <c r="A50" s="221"/>
      <c r="B50" s="222"/>
      <c r="C50" s="259" t="s">
        <v>583</v>
      </c>
      <c r="D50" s="226"/>
      <c r="E50" s="227">
        <v>99.3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141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>
      <c r="A51" s="235">
        <v>13</v>
      </c>
      <c r="B51" s="236" t="s">
        <v>599</v>
      </c>
      <c r="C51" s="257" t="s">
        <v>600</v>
      </c>
      <c r="D51" s="237" t="s">
        <v>336</v>
      </c>
      <c r="E51" s="238">
        <v>57.81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3.3E-4</v>
      </c>
      <c r="O51" s="240">
        <f>ROUND(E51*N51,2)</f>
        <v>0.02</v>
      </c>
      <c r="P51" s="240">
        <v>0</v>
      </c>
      <c r="Q51" s="240">
        <f>ROUND(E51*P51,2)</f>
        <v>0</v>
      </c>
      <c r="R51" s="240" t="s">
        <v>311</v>
      </c>
      <c r="S51" s="240" t="s">
        <v>135</v>
      </c>
      <c r="T51" s="241" t="s">
        <v>135</v>
      </c>
      <c r="U51" s="224">
        <v>0.41</v>
      </c>
      <c r="V51" s="224">
        <f>ROUND(E51*U51,2)</f>
        <v>23.7</v>
      </c>
      <c r="W51" s="224"/>
      <c r="X51" s="224" t="s">
        <v>136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137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59" t="s">
        <v>601</v>
      </c>
      <c r="D52" s="226"/>
      <c r="E52" s="227">
        <v>23.71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141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21"/>
      <c r="B53" s="222"/>
      <c r="C53" s="259" t="s">
        <v>602</v>
      </c>
      <c r="D53" s="226"/>
      <c r="E53" s="227">
        <v>34.1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141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5">
        <v>14</v>
      </c>
      <c r="B54" s="236" t="s">
        <v>603</v>
      </c>
      <c r="C54" s="257" t="s">
        <v>604</v>
      </c>
      <c r="D54" s="237" t="s">
        <v>189</v>
      </c>
      <c r="E54" s="238">
        <v>72.8</v>
      </c>
      <c r="F54" s="239"/>
      <c r="G54" s="240">
        <f>ROUND(E54*F54,2)</f>
        <v>0</v>
      </c>
      <c r="H54" s="239"/>
      <c r="I54" s="240">
        <f>ROUND(E54*H54,2)</f>
        <v>0</v>
      </c>
      <c r="J54" s="239"/>
      <c r="K54" s="240">
        <f>ROUND(E54*J54,2)</f>
        <v>0</v>
      </c>
      <c r="L54" s="240">
        <v>21</v>
      </c>
      <c r="M54" s="240">
        <f>G54*(1+L54/100)</f>
        <v>0</v>
      </c>
      <c r="N54" s="240">
        <v>0.215</v>
      </c>
      <c r="O54" s="240">
        <f>ROUND(E54*N54,2)</f>
        <v>15.65</v>
      </c>
      <c r="P54" s="240">
        <v>0</v>
      </c>
      <c r="Q54" s="240">
        <f>ROUND(E54*P54,2)</f>
        <v>0</v>
      </c>
      <c r="R54" s="240"/>
      <c r="S54" s="240" t="s">
        <v>216</v>
      </c>
      <c r="T54" s="241" t="s">
        <v>135</v>
      </c>
      <c r="U54" s="224">
        <v>0.03</v>
      </c>
      <c r="V54" s="224">
        <f>ROUND(E54*U54,2)</f>
        <v>2.1800000000000002</v>
      </c>
      <c r="W54" s="224"/>
      <c r="X54" s="224" t="s">
        <v>136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137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59" t="s">
        <v>586</v>
      </c>
      <c r="D55" s="226"/>
      <c r="E55" s="227">
        <v>37.799999999999997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141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21"/>
      <c r="B56" s="222"/>
      <c r="C56" s="259" t="s">
        <v>584</v>
      </c>
      <c r="D56" s="226"/>
      <c r="E56" s="227">
        <v>35</v>
      </c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141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35">
        <v>15</v>
      </c>
      <c r="B57" s="236" t="s">
        <v>605</v>
      </c>
      <c r="C57" s="257" t="s">
        <v>606</v>
      </c>
      <c r="D57" s="237" t="s">
        <v>189</v>
      </c>
      <c r="E57" s="238">
        <v>35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0.215</v>
      </c>
      <c r="O57" s="240">
        <f>ROUND(E57*N57,2)</f>
        <v>7.53</v>
      </c>
      <c r="P57" s="240">
        <v>0</v>
      </c>
      <c r="Q57" s="240">
        <f>ROUND(E57*P57,2)</f>
        <v>0</v>
      </c>
      <c r="R57" s="240"/>
      <c r="S57" s="240" t="s">
        <v>216</v>
      </c>
      <c r="T57" s="241" t="s">
        <v>135</v>
      </c>
      <c r="U57" s="224">
        <v>0.03</v>
      </c>
      <c r="V57" s="224">
        <f>ROUND(E57*U57,2)</f>
        <v>1.05</v>
      </c>
      <c r="W57" s="224"/>
      <c r="X57" s="224" t="s">
        <v>136</v>
      </c>
      <c r="Y57" s="214"/>
      <c r="Z57" s="214"/>
      <c r="AA57" s="214"/>
      <c r="AB57" s="214"/>
      <c r="AC57" s="214"/>
      <c r="AD57" s="214"/>
      <c r="AE57" s="214"/>
      <c r="AF57" s="214"/>
      <c r="AG57" s="214" t="s">
        <v>137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21"/>
      <c r="B58" s="222"/>
      <c r="C58" s="259" t="s">
        <v>584</v>
      </c>
      <c r="D58" s="226"/>
      <c r="E58" s="227">
        <v>35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4"/>
      <c r="Z58" s="214"/>
      <c r="AA58" s="214"/>
      <c r="AB58" s="214"/>
      <c r="AC58" s="214"/>
      <c r="AD58" s="214"/>
      <c r="AE58" s="214"/>
      <c r="AF58" s="214"/>
      <c r="AG58" s="214" t="s">
        <v>141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35">
        <v>16</v>
      </c>
      <c r="B59" s="236" t="s">
        <v>607</v>
      </c>
      <c r="C59" s="257" t="s">
        <v>608</v>
      </c>
      <c r="D59" s="237" t="s">
        <v>189</v>
      </c>
      <c r="E59" s="238">
        <v>165.8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0.32250000000000001</v>
      </c>
      <c r="O59" s="240">
        <f>ROUND(E59*N59,2)</f>
        <v>53.47</v>
      </c>
      <c r="P59" s="240">
        <v>0</v>
      </c>
      <c r="Q59" s="240">
        <f>ROUND(E59*P59,2)</f>
        <v>0</v>
      </c>
      <c r="R59" s="240"/>
      <c r="S59" s="240" t="s">
        <v>216</v>
      </c>
      <c r="T59" s="241" t="s">
        <v>135</v>
      </c>
      <c r="U59" s="224">
        <v>0.03</v>
      </c>
      <c r="V59" s="224">
        <f>ROUND(E59*U59,2)</f>
        <v>4.97</v>
      </c>
      <c r="W59" s="224"/>
      <c r="X59" s="224" t="s">
        <v>136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137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21"/>
      <c r="B60" s="222"/>
      <c r="C60" s="259" t="s">
        <v>583</v>
      </c>
      <c r="D60" s="226"/>
      <c r="E60" s="227">
        <v>99.3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141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21"/>
      <c r="B61" s="222"/>
      <c r="C61" s="259" t="s">
        <v>585</v>
      </c>
      <c r="D61" s="226"/>
      <c r="E61" s="227">
        <v>66.5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141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35">
        <v>17</v>
      </c>
      <c r="B62" s="236" t="s">
        <v>609</v>
      </c>
      <c r="C62" s="257" t="s">
        <v>610</v>
      </c>
      <c r="D62" s="237" t="s">
        <v>189</v>
      </c>
      <c r="E62" s="238">
        <v>130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0.71643999999999997</v>
      </c>
      <c r="O62" s="240">
        <f>ROUND(E62*N62,2)</f>
        <v>93.14</v>
      </c>
      <c r="P62" s="240">
        <v>0</v>
      </c>
      <c r="Q62" s="240">
        <f>ROUND(E62*P62,2)</f>
        <v>0</v>
      </c>
      <c r="R62" s="240"/>
      <c r="S62" s="240" t="s">
        <v>216</v>
      </c>
      <c r="T62" s="241" t="s">
        <v>135</v>
      </c>
      <c r="U62" s="224">
        <v>7.2999999999999995E-2</v>
      </c>
      <c r="V62" s="224">
        <f>ROUND(E62*U62,2)</f>
        <v>9.49</v>
      </c>
      <c r="W62" s="224"/>
      <c r="X62" s="224" t="s">
        <v>136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137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21"/>
      <c r="B63" s="222"/>
      <c r="C63" s="259" t="s">
        <v>611</v>
      </c>
      <c r="D63" s="226"/>
      <c r="E63" s="227">
        <v>130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14"/>
      <c r="Z63" s="214"/>
      <c r="AA63" s="214"/>
      <c r="AB63" s="214"/>
      <c r="AC63" s="214"/>
      <c r="AD63" s="214"/>
      <c r="AE63" s="214"/>
      <c r="AF63" s="214"/>
      <c r="AG63" s="214" t="s">
        <v>141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>
      <c r="A64" s="235">
        <v>18</v>
      </c>
      <c r="B64" s="236" t="s">
        <v>612</v>
      </c>
      <c r="C64" s="257" t="s">
        <v>613</v>
      </c>
      <c r="D64" s="237" t="s">
        <v>189</v>
      </c>
      <c r="E64" s="238">
        <v>102.279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0.129</v>
      </c>
      <c r="O64" s="240">
        <f>ROUND(E64*N64,2)</f>
        <v>13.19</v>
      </c>
      <c r="P64" s="240">
        <v>0</v>
      </c>
      <c r="Q64" s="240">
        <f>ROUND(E64*P64,2)</f>
        <v>0</v>
      </c>
      <c r="R64" s="240" t="s">
        <v>210</v>
      </c>
      <c r="S64" s="240" t="s">
        <v>135</v>
      </c>
      <c r="T64" s="241" t="s">
        <v>135</v>
      </c>
      <c r="U64" s="224">
        <v>0</v>
      </c>
      <c r="V64" s="224">
        <f>ROUND(E64*U64,2)</f>
        <v>0</v>
      </c>
      <c r="W64" s="224"/>
      <c r="X64" s="224" t="s">
        <v>211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212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21"/>
      <c r="B65" s="222"/>
      <c r="C65" s="259" t="s">
        <v>614</v>
      </c>
      <c r="D65" s="226"/>
      <c r="E65" s="227">
        <v>102.279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141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>
      <c r="A66" s="235">
        <v>19</v>
      </c>
      <c r="B66" s="236" t="s">
        <v>615</v>
      </c>
      <c r="C66" s="257" t="s">
        <v>616</v>
      </c>
      <c r="D66" s="237" t="s">
        <v>189</v>
      </c>
      <c r="E66" s="238">
        <v>1.44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40">
        <v>0.13150000000000001</v>
      </c>
      <c r="O66" s="240">
        <f>ROUND(E66*N66,2)</f>
        <v>0.19</v>
      </c>
      <c r="P66" s="240">
        <v>0</v>
      </c>
      <c r="Q66" s="240">
        <f>ROUND(E66*P66,2)</f>
        <v>0</v>
      </c>
      <c r="R66" s="240" t="s">
        <v>210</v>
      </c>
      <c r="S66" s="240" t="s">
        <v>135</v>
      </c>
      <c r="T66" s="241" t="s">
        <v>135</v>
      </c>
      <c r="U66" s="224">
        <v>0</v>
      </c>
      <c r="V66" s="224">
        <f>ROUND(E66*U66,2)</f>
        <v>0</v>
      </c>
      <c r="W66" s="224"/>
      <c r="X66" s="224" t="s">
        <v>211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212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21"/>
      <c r="B67" s="222"/>
      <c r="C67" s="259" t="s">
        <v>617</v>
      </c>
      <c r="D67" s="226"/>
      <c r="E67" s="227">
        <v>1.44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4"/>
      <c r="Z67" s="214"/>
      <c r="AA67" s="214"/>
      <c r="AB67" s="214"/>
      <c r="AC67" s="214"/>
      <c r="AD67" s="214"/>
      <c r="AE67" s="214"/>
      <c r="AF67" s="214"/>
      <c r="AG67" s="214" t="s">
        <v>141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>
      <c r="A68" s="229" t="s">
        <v>129</v>
      </c>
      <c r="B68" s="230" t="s">
        <v>86</v>
      </c>
      <c r="C68" s="256" t="s">
        <v>87</v>
      </c>
      <c r="D68" s="231"/>
      <c r="E68" s="232"/>
      <c r="F68" s="233"/>
      <c r="G68" s="233">
        <f>SUMIF(AG69:AG79,"&lt;&gt;NOR",G69:G79)</f>
        <v>0</v>
      </c>
      <c r="H68" s="233"/>
      <c r="I68" s="233">
        <f>SUM(I69:I79)</f>
        <v>0</v>
      </c>
      <c r="J68" s="233"/>
      <c r="K68" s="233">
        <f>SUM(K69:K79)</f>
        <v>0</v>
      </c>
      <c r="L68" s="233"/>
      <c r="M68" s="233">
        <f>SUM(M69:M79)</f>
        <v>0</v>
      </c>
      <c r="N68" s="233"/>
      <c r="O68" s="233">
        <f>SUM(O69:O79)</f>
        <v>11.04</v>
      </c>
      <c r="P68" s="233"/>
      <c r="Q68" s="233">
        <f>SUM(Q69:Q79)</f>
        <v>0</v>
      </c>
      <c r="R68" s="233"/>
      <c r="S68" s="233"/>
      <c r="T68" s="234"/>
      <c r="U68" s="228"/>
      <c r="V68" s="228">
        <f>SUM(V69:V79)</f>
        <v>26.189999999999998</v>
      </c>
      <c r="W68" s="228"/>
      <c r="X68" s="228"/>
      <c r="AG68" t="s">
        <v>130</v>
      </c>
    </row>
    <row r="69" spans="1:60" outlineLevel="1">
      <c r="A69" s="246">
        <v>20</v>
      </c>
      <c r="B69" s="247" t="s">
        <v>618</v>
      </c>
      <c r="C69" s="262" t="s">
        <v>619</v>
      </c>
      <c r="D69" s="248" t="s">
        <v>336</v>
      </c>
      <c r="E69" s="249">
        <v>57.1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 t="s">
        <v>190</v>
      </c>
      <c r="S69" s="251" t="s">
        <v>135</v>
      </c>
      <c r="T69" s="252" t="s">
        <v>135</v>
      </c>
      <c r="U69" s="224">
        <v>0.12</v>
      </c>
      <c r="V69" s="224">
        <f>ROUND(E69*U69,2)</f>
        <v>6.85</v>
      </c>
      <c r="W69" s="224"/>
      <c r="X69" s="224" t="s">
        <v>136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137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33.75" outlineLevel="1">
      <c r="A70" s="235">
        <v>21</v>
      </c>
      <c r="B70" s="236" t="s">
        <v>620</v>
      </c>
      <c r="C70" s="257" t="s">
        <v>621</v>
      </c>
      <c r="D70" s="237" t="s">
        <v>336</v>
      </c>
      <c r="E70" s="238">
        <v>83.305999999999997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40">
        <v>0.13206000000000001</v>
      </c>
      <c r="O70" s="240">
        <f>ROUND(E70*N70,2)</f>
        <v>11</v>
      </c>
      <c r="P70" s="240">
        <v>0</v>
      </c>
      <c r="Q70" s="240">
        <f>ROUND(E70*P70,2)</f>
        <v>0</v>
      </c>
      <c r="R70" s="240" t="s">
        <v>311</v>
      </c>
      <c r="S70" s="240" t="s">
        <v>135</v>
      </c>
      <c r="T70" s="241" t="s">
        <v>135</v>
      </c>
      <c r="U70" s="224">
        <v>0.21983</v>
      </c>
      <c r="V70" s="224">
        <f>ROUND(E70*U70,2)</f>
        <v>18.309999999999999</v>
      </c>
      <c r="W70" s="224"/>
      <c r="X70" s="224" t="s">
        <v>136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137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21"/>
      <c r="B71" s="222"/>
      <c r="C71" s="258" t="s">
        <v>622</v>
      </c>
      <c r="D71" s="243"/>
      <c r="E71" s="243"/>
      <c r="F71" s="243"/>
      <c r="G71" s="243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4"/>
      <c r="Z71" s="214"/>
      <c r="AA71" s="214"/>
      <c r="AB71" s="214"/>
      <c r="AC71" s="214"/>
      <c r="AD71" s="214"/>
      <c r="AE71" s="214"/>
      <c r="AF71" s="214"/>
      <c r="AG71" s="214" t="s">
        <v>139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21"/>
      <c r="B72" s="222"/>
      <c r="C72" s="259" t="s">
        <v>623</v>
      </c>
      <c r="D72" s="226"/>
      <c r="E72" s="227">
        <v>33.905999999999999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141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21"/>
      <c r="B73" s="222"/>
      <c r="C73" s="259" t="s">
        <v>624</v>
      </c>
      <c r="D73" s="226"/>
      <c r="E73" s="227">
        <v>49.4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141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35">
        <v>22</v>
      </c>
      <c r="B74" s="236" t="s">
        <v>625</v>
      </c>
      <c r="C74" s="257" t="s">
        <v>626</v>
      </c>
      <c r="D74" s="237" t="s">
        <v>336</v>
      </c>
      <c r="E74" s="238">
        <v>4.2</v>
      </c>
      <c r="F74" s="239"/>
      <c r="G74" s="240">
        <f>ROUND(E74*F74,2)</f>
        <v>0</v>
      </c>
      <c r="H74" s="239"/>
      <c r="I74" s="240">
        <f>ROUND(E74*H74,2)</f>
        <v>0</v>
      </c>
      <c r="J74" s="239"/>
      <c r="K74" s="240">
        <f>ROUND(E74*J74,2)</f>
        <v>0</v>
      </c>
      <c r="L74" s="240">
        <v>21</v>
      </c>
      <c r="M74" s="240">
        <f>G74*(1+L74/100)</f>
        <v>0</v>
      </c>
      <c r="N74" s="240">
        <v>4.3E-3</v>
      </c>
      <c r="O74" s="240">
        <f>ROUND(E74*N74,2)</f>
        <v>0.02</v>
      </c>
      <c r="P74" s="240">
        <v>0</v>
      </c>
      <c r="Q74" s="240">
        <f>ROUND(E74*P74,2)</f>
        <v>0</v>
      </c>
      <c r="R74" s="240" t="s">
        <v>311</v>
      </c>
      <c r="S74" s="240" t="s">
        <v>135</v>
      </c>
      <c r="T74" s="241" t="s">
        <v>135</v>
      </c>
      <c r="U74" s="224">
        <v>0.20799999999999999</v>
      </c>
      <c r="V74" s="224">
        <f>ROUND(E74*U74,2)</f>
        <v>0.87</v>
      </c>
      <c r="W74" s="224"/>
      <c r="X74" s="224" t="s">
        <v>136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137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21"/>
      <c r="B75" s="222"/>
      <c r="C75" s="258" t="s">
        <v>627</v>
      </c>
      <c r="D75" s="243"/>
      <c r="E75" s="243"/>
      <c r="F75" s="243"/>
      <c r="G75" s="243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4"/>
      <c r="Z75" s="214"/>
      <c r="AA75" s="214"/>
      <c r="AB75" s="214"/>
      <c r="AC75" s="214"/>
      <c r="AD75" s="214"/>
      <c r="AE75" s="214"/>
      <c r="AF75" s="214"/>
      <c r="AG75" s="214" t="s">
        <v>139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5">
        <v>23</v>
      </c>
      <c r="B76" s="236" t="s">
        <v>628</v>
      </c>
      <c r="C76" s="257" t="s">
        <v>629</v>
      </c>
      <c r="D76" s="237" t="s">
        <v>336</v>
      </c>
      <c r="E76" s="238">
        <v>4.2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0</v>
      </c>
      <c r="O76" s="240">
        <f>ROUND(E76*N76,2)</f>
        <v>0</v>
      </c>
      <c r="P76" s="240">
        <v>0</v>
      </c>
      <c r="Q76" s="240">
        <f>ROUND(E76*P76,2)</f>
        <v>0</v>
      </c>
      <c r="R76" s="240" t="s">
        <v>311</v>
      </c>
      <c r="S76" s="240" t="s">
        <v>135</v>
      </c>
      <c r="T76" s="241" t="s">
        <v>135</v>
      </c>
      <c r="U76" s="224">
        <v>3.6999999999999998E-2</v>
      </c>
      <c r="V76" s="224">
        <f>ROUND(E76*U76,2)</f>
        <v>0.16</v>
      </c>
      <c r="W76" s="224"/>
      <c r="X76" s="224" t="s">
        <v>136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137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21"/>
      <c r="B77" s="222"/>
      <c r="C77" s="258" t="s">
        <v>630</v>
      </c>
      <c r="D77" s="243"/>
      <c r="E77" s="243"/>
      <c r="F77" s="243"/>
      <c r="G77" s="243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139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46">
        <v>24</v>
      </c>
      <c r="B78" s="247" t="s">
        <v>631</v>
      </c>
      <c r="C78" s="262" t="s">
        <v>632</v>
      </c>
      <c r="D78" s="248" t="s">
        <v>189</v>
      </c>
      <c r="E78" s="249">
        <v>20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216</v>
      </c>
      <c r="T78" s="252" t="s">
        <v>206</v>
      </c>
      <c r="U78" s="224">
        <v>0</v>
      </c>
      <c r="V78" s="224">
        <f>ROUND(E78*U78,2)</f>
        <v>0</v>
      </c>
      <c r="W78" s="224"/>
      <c r="X78" s="224" t="s">
        <v>136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137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46">
        <v>25</v>
      </c>
      <c r="B79" s="247" t="s">
        <v>633</v>
      </c>
      <c r="C79" s="262" t="s">
        <v>634</v>
      </c>
      <c r="D79" s="248" t="s">
        <v>292</v>
      </c>
      <c r="E79" s="249">
        <v>10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2E-3</v>
      </c>
      <c r="O79" s="251">
        <f>ROUND(E79*N79,2)</f>
        <v>0.02</v>
      </c>
      <c r="P79" s="251">
        <v>0</v>
      </c>
      <c r="Q79" s="251">
        <f>ROUND(E79*P79,2)</f>
        <v>0</v>
      </c>
      <c r="R79" s="251"/>
      <c r="S79" s="251" t="s">
        <v>216</v>
      </c>
      <c r="T79" s="252" t="s">
        <v>135</v>
      </c>
      <c r="U79" s="224">
        <v>0</v>
      </c>
      <c r="V79" s="224">
        <f>ROUND(E79*U79,2)</f>
        <v>0</v>
      </c>
      <c r="W79" s="224"/>
      <c r="X79" s="224" t="s">
        <v>211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212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>
      <c r="A80" s="229" t="s">
        <v>129</v>
      </c>
      <c r="B80" s="230" t="s">
        <v>90</v>
      </c>
      <c r="C80" s="256" t="s">
        <v>91</v>
      </c>
      <c r="D80" s="231"/>
      <c r="E80" s="232"/>
      <c r="F80" s="233"/>
      <c r="G80" s="233">
        <f>SUMIF(AG81:AG81,"&lt;&gt;NOR",G81:G81)</f>
        <v>0</v>
      </c>
      <c r="H80" s="233"/>
      <c r="I80" s="233">
        <f>SUM(I81:I81)</f>
        <v>0</v>
      </c>
      <c r="J80" s="233"/>
      <c r="K80" s="233">
        <f>SUM(K81:K81)</f>
        <v>0</v>
      </c>
      <c r="L80" s="233"/>
      <c r="M80" s="233">
        <f>SUM(M81:M81)</f>
        <v>0</v>
      </c>
      <c r="N80" s="233"/>
      <c r="O80" s="233">
        <f>SUM(O81:O81)</f>
        <v>0</v>
      </c>
      <c r="P80" s="233"/>
      <c r="Q80" s="233">
        <f>SUM(Q81:Q81)</f>
        <v>0</v>
      </c>
      <c r="R80" s="233"/>
      <c r="S80" s="233"/>
      <c r="T80" s="234"/>
      <c r="U80" s="228"/>
      <c r="V80" s="228">
        <f>SUM(V81:V81)</f>
        <v>20.62</v>
      </c>
      <c r="W80" s="228"/>
      <c r="X80" s="228"/>
      <c r="AG80" t="s">
        <v>130</v>
      </c>
    </row>
    <row r="81" spans="1:60" outlineLevel="1">
      <c r="A81" s="235">
        <v>26</v>
      </c>
      <c r="B81" s="236" t="s">
        <v>347</v>
      </c>
      <c r="C81" s="257" t="s">
        <v>348</v>
      </c>
      <c r="D81" s="237" t="s">
        <v>215</v>
      </c>
      <c r="E81" s="238">
        <v>274.91084000000001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0" t="s">
        <v>190</v>
      </c>
      <c r="S81" s="240" t="s">
        <v>135</v>
      </c>
      <c r="T81" s="241" t="s">
        <v>135</v>
      </c>
      <c r="U81" s="224">
        <v>7.4999999999999997E-2</v>
      </c>
      <c r="V81" s="224">
        <f>ROUND(E81*U81,2)</f>
        <v>20.62</v>
      </c>
      <c r="W81" s="224"/>
      <c r="X81" s="224" t="s">
        <v>349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350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>
      <c r="A82" s="3"/>
      <c r="B82" s="4"/>
      <c r="C82" s="265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116</v>
      </c>
    </row>
    <row r="83" spans="1:60">
      <c r="A83" s="217"/>
      <c r="B83" s="218" t="s">
        <v>29</v>
      </c>
      <c r="C83" s="266"/>
      <c r="D83" s="219"/>
      <c r="E83" s="220"/>
      <c r="F83" s="220"/>
      <c r="G83" s="255">
        <f>G8+G26+G38+G68+G80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369</v>
      </c>
    </row>
    <row r="84" spans="1:60">
      <c r="C84" s="267"/>
      <c r="D84" s="10"/>
      <c r="AG84" t="s">
        <v>370</v>
      </c>
    </row>
    <row r="85" spans="1:60">
      <c r="D85" s="10"/>
    </row>
    <row r="86" spans="1:60">
      <c r="D86" s="10"/>
    </row>
    <row r="87" spans="1:60">
      <c r="D87" s="10"/>
    </row>
    <row r="88" spans="1:60">
      <c r="D88" s="10"/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13">
    <mergeCell ref="C77:G77"/>
    <mergeCell ref="C17:G17"/>
    <mergeCell ref="C20:G20"/>
    <mergeCell ref="C40:G40"/>
    <mergeCell ref="C49:G49"/>
    <mergeCell ref="C71:G71"/>
    <mergeCell ref="C75:G7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103</v>
      </c>
      <c r="B1" s="199"/>
      <c r="C1" s="199"/>
      <c r="D1" s="199"/>
      <c r="E1" s="199"/>
      <c r="F1" s="199"/>
      <c r="G1" s="199"/>
      <c r="AG1" t="s">
        <v>104</v>
      </c>
    </row>
    <row r="2" spans="1:60" ht="24.95" customHeight="1">
      <c r="A2" s="200" t="s">
        <v>7</v>
      </c>
      <c r="B2" s="49" t="s">
        <v>44</v>
      </c>
      <c r="C2" s="203" t="s">
        <v>45</v>
      </c>
      <c r="D2" s="201"/>
      <c r="E2" s="201"/>
      <c r="F2" s="201"/>
      <c r="G2" s="202"/>
      <c r="AG2" t="s">
        <v>105</v>
      </c>
    </row>
    <row r="3" spans="1:60" ht="24.95" customHeight="1">
      <c r="A3" s="200" t="s">
        <v>8</v>
      </c>
      <c r="B3" s="49" t="s">
        <v>57</v>
      </c>
      <c r="C3" s="203" t="s">
        <v>45</v>
      </c>
      <c r="D3" s="201"/>
      <c r="E3" s="201"/>
      <c r="F3" s="201"/>
      <c r="G3" s="202"/>
      <c r="AC3" s="179" t="s">
        <v>105</v>
      </c>
      <c r="AG3" t="s">
        <v>106</v>
      </c>
    </row>
    <row r="4" spans="1:60" ht="24.95" customHeight="1">
      <c r="A4" s="204" t="s">
        <v>9</v>
      </c>
      <c r="B4" s="205" t="s">
        <v>66</v>
      </c>
      <c r="C4" s="206" t="s">
        <v>67</v>
      </c>
      <c r="D4" s="207"/>
      <c r="E4" s="207"/>
      <c r="F4" s="207"/>
      <c r="G4" s="208"/>
      <c r="AG4" t="s">
        <v>107</v>
      </c>
    </row>
    <row r="5" spans="1:60">
      <c r="D5" s="10"/>
    </row>
    <row r="6" spans="1:60" ht="38.25">
      <c r="A6" s="210" t="s">
        <v>108</v>
      </c>
      <c r="B6" s="212" t="s">
        <v>109</v>
      </c>
      <c r="C6" s="212" t="s">
        <v>110</v>
      </c>
      <c r="D6" s="211" t="s">
        <v>111</v>
      </c>
      <c r="E6" s="210" t="s">
        <v>112</v>
      </c>
      <c r="F6" s="209" t="s">
        <v>113</v>
      </c>
      <c r="G6" s="210" t="s">
        <v>29</v>
      </c>
      <c r="H6" s="213" t="s">
        <v>30</v>
      </c>
      <c r="I6" s="213" t="s">
        <v>114</v>
      </c>
      <c r="J6" s="213" t="s">
        <v>31</v>
      </c>
      <c r="K6" s="213" t="s">
        <v>115</v>
      </c>
      <c r="L6" s="213" t="s">
        <v>116</v>
      </c>
      <c r="M6" s="213" t="s">
        <v>117</v>
      </c>
      <c r="N6" s="213" t="s">
        <v>118</v>
      </c>
      <c r="O6" s="213" t="s">
        <v>119</v>
      </c>
      <c r="P6" s="213" t="s">
        <v>120</v>
      </c>
      <c r="Q6" s="213" t="s">
        <v>121</v>
      </c>
      <c r="R6" s="213" t="s">
        <v>122</v>
      </c>
      <c r="S6" s="213" t="s">
        <v>123</v>
      </c>
      <c r="T6" s="213" t="s">
        <v>124</v>
      </c>
      <c r="U6" s="213" t="s">
        <v>125</v>
      </c>
      <c r="V6" s="213" t="s">
        <v>126</v>
      </c>
      <c r="W6" s="213" t="s">
        <v>127</v>
      </c>
      <c r="X6" s="213" t="s">
        <v>128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9" t="s">
        <v>129</v>
      </c>
      <c r="B8" s="230" t="s">
        <v>94</v>
      </c>
      <c r="C8" s="256" t="s">
        <v>95</v>
      </c>
      <c r="D8" s="231"/>
      <c r="E8" s="232"/>
      <c r="F8" s="233"/>
      <c r="G8" s="233">
        <f>SUMIF(AG9:AG19,"&lt;&gt;NOR",G9:G19)</f>
        <v>0</v>
      </c>
      <c r="H8" s="233"/>
      <c r="I8" s="233">
        <f>SUM(I9:I19)</f>
        <v>0</v>
      </c>
      <c r="J8" s="233"/>
      <c r="K8" s="233">
        <f>SUM(K9:K19)</f>
        <v>0</v>
      </c>
      <c r="L8" s="233"/>
      <c r="M8" s="233">
        <f>SUM(M9:M19)</f>
        <v>0</v>
      </c>
      <c r="N8" s="233"/>
      <c r="O8" s="233">
        <f>SUM(O9:O19)</f>
        <v>0</v>
      </c>
      <c r="P8" s="233"/>
      <c r="Q8" s="233">
        <f>SUM(Q9:Q19)</f>
        <v>0</v>
      </c>
      <c r="R8" s="233"/>
      <c r="S8" s="233"/>
      <c r="T8" s="234"/>
      <c r="U8" s="228"/>
      <c r="V8" s="228">
        <f>SUM(V9:V19)</f>
        <v>0</v>
      </c>
      <c r="W8" s="228"/>
      <c r="X8" s="228"/>
      <c r="AG8" t="s">
        <v>130</v>
      </c>
    </row>
    <row r="9" spans="1:60" outlineLevel="1">
      <c r="A9" s="235">
        <v>1</v>
      </c>
      <c r="B9" s="236" t="s">
        <v>635</v>
      </c>
      <c r="C9" s="257" t="s">
        <v>636</v>
      </c>
      <c r="D9" s="237" t="s">
        <v>329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216</v>
      </c>
      <c r="T9" s="241" t="s">
        <v>206</v>
      </c>
      <c r="U9" s="224">
        <v>0</v>
      </c>
      <c r="V9" s="224">
        <f>ROUND(E9*U9,2)</f>
        <v>0</v>
      </c>
      <c r="W9" s="224"/>
      <c r="X9" s="224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637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21"/>
      <c r="B10" s="222"/>
      <c r="C10" s="263" t="s">
        <v>638</v>
      </c>
      <c r="D10" s="253"/>
      <c r="E10" s="253"/>
      <c r="F10" s="253"/>
      <c r="G10" s="253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184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>
      <c r="A11" s="235">
        <v>2</v>
      </c>
      <c r="B11" s="236" t="s">
        <v>639</v>
      </c>
      <c r="C11" s="257" t="s">
        <v>640</v>
      </c>
      <c r="D11" s="237" t="s">
        <v>329</v>
      </c>
      <c r="E11" s="238">
        <v>1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216</v>
      </c>
      <c r="T11" s="241" t="s">
        <v>206</v>
      </c>
      <c r="U11" s="224">
        <v>0</v>
      </c>
      <c r="V11" s="224">
        <f>ROUND(E11*U11,2)</f>
        <v>0</v>
      </c>
      <c r="W11" s="224"/>
      <c r="X11" s="224" t="s">
        <v>136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637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21"/>
      <c r="B12" s="222"/>
      <c r="C12" s="263" t="s">
        <v>641</v>
      </c>
      <c r="D12" s="253"/>
      <c r="E12" s="253"/>
      <c r="F12" s="253"/>
      <c r="G12" s="253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184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46">
        <v>3</v>
      </c>
      <c r="B13" s="247" t="s">
        <v>642</v>
      </c>
      <c r="C13" s="262" t="s">
        <v>643</v>
      </c>
      <c r="D13" s="248" t="s">
        <v>329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216</v>
      </c>
      <c r="T13" s="252" t="s">
        <v>206</v>
      </c>
      <c r="U13" s="224">
        <v>0</v>
      </c>
      <c r="V13" s="224">
        <f>ROUND(E13*U13,2)</f>
        <v>0</v>
      </c>
      <c r="W13" s="224"/>
      <c r="X13" s="224" t="s">
        <v>136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137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35">
        <v>4</v>
      </c>
      <c r="B14" s="236" t="s">
        <v>644</v>
      </c>
      <c r="C14" s="257" t="s">
        <v>645</v>
      </c>
      <c r="D14" s="237" t="s">
        <v>329</v>
      </c>
      <c r="E14" s="238">
        <v>1</v>
      </c>
      <c r="F14" s="239"/>
      <c r="G14" s="240">
        <f>ROUND(E14*F14,2)</f>
        <v>0</v>
      </c>
      <c r="H14" s="239"/>
      <c r="I14" s="240">
        <f>ROUND(E14*H14,2)</f>
        <v>0</v>
      </c>
      <c r="J14" s="239"/>
      <c r="K14" s="240">
        <f>ROUND(E14*J14,2)</f>
        <v>0</v>
      </c>
      <c r="L14" s="240">
        <v>21</v>
      </c>
      <c r="M14" s="240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0"/>
      <c r="S14" s="240" t="s">
        <v>135</v>
      </c>
      <c r="T14" s="241" t="s">
        <v>206</v>
      </c>
      <c r="U14" s="224">
        <v>0</v>
      </c>
      <c r="V14" s="224">
        <f>ROUND(E14*U14,2)</f>
        <v>0</v>
      </c>
      <c r="W14" s="224"/>
      <c r="X14" s="224" t="s">
        <v>67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646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>
      <c r="A15" s="221"/>
      <c r="B15" s="222"/>
      <c r="C15" s="263" t="s">
        <v>647</v>
      </c>
      <c r="D15" s="253"/>
      <c r="E15" s="253"/>
      <c r="F15" s="253"/>
      <c r="G15" s="253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184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42" t="str">
        <f>C15</f>
        <v>Vyhotovení protokolu o vytyčení stavby se seznamem souřadnic vytyčených bodů a jejich polohopisnými (S-JTSK) a výškopisnými (Bpv) hodnotami.</v>
      </c>
      <c r="BB15" s="214"/>
      <c r="BC15" s="214"/>
      <c r="BD15" s="214"/>
      <c r="BE15" s="214"/>
      <c r="BF15" s="214"/>
      <c r="BG15" s="214"/>
      <c r="BH15" s="214"/>
    </row>
    <row r="16" spans="1:60" outlineLevel="1">
      <c r="A16" s="235">
        <v>5</v>
      </c>
      <c r="B16" s="236" t="s">
        <v>648</v>
      </c>
      <c r="C16" s="257" t="s">
        <v>649</v>
      </c>
      <c r="D16" s="237" t="s">
        <v>329</v>
      </c>
      <c r="E16" s="238">
        <v>1</v>
      </c>
      <c r="F16" s="239"/>
      <c r="G16" s="240">
        <f>ROUND(E16*F16,2)</f>
        <v>0</v>
      </c>
      <c r="H16" s="239"/>
      <c r="I16" s="240">
        <f>ROUND(E16*H16,2)</f>
        <v>0</v>
      </c>
      <c r="J16" s="239"/>
      <c r="K16" s="240">
        <f>ROUND(E16*J16,2)</f>
        <v>0</v>
      </c>
      <c r="L16" s="240">
        <v>21</v>
      </c>
      <c r="M16" s="240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0"/>
      <c r="S16" s="240" t="s">
        <v>135</v>
      </c>
      <c r="T16" s="241" t="s">
        <v>206</v>
      </c>
      <c r="U16" s="224">
        <v>0</v>
      </c>
      <c r="V16" s="224">
        <f>ROUND(E16*U16,2)</f>
        <v>0</v>
      </c>
      <c r="W16" s="224"/>
      <c r="X16" s="224" t="s">
        <v>67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646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>
      <c r="A17" s="221"/>
      <c r="B17" s="222"/>
      <c r="C17" s="263" t="s">
        <v>650</v>
      </c>
      <c r="D17" s="253"/>
      <c r="E17" s="253"/>
      <c r="F17" s="253"/>
      <c r="G17" s="253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184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2" t="str">
        <f>C17</f>
        <v>-  Zajištění bezpečného příjezdu a přístupu na staveniště včetně dopravního značení a potřebných souhlasů a rozhodnutí s vybudováním zařízení staveniště</v>
      </c>
      <c r="BB17" s="214"/>
      <c r="BC17" s="214"/>
      <c r="BD17" s="214"/>
      <c r="BE17" s="214"/>
      <c r="BF17" s="214"/>
      <c r="BG17" s="214"/>
      <c r="BH17" s="214"/>
    </row>
    <row r="18" spans="1:60" outlineLevel="1">
      <c r="A18" s="221"/>
      <c r="B18" s="222"/>
      <c r="C18" s="260" t="s">
        <v>651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184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>
      <c r="A19" s="221"/>
      <c r="B19" s="222"/>
      <c r="C19" s="260" t="s">
        <v>652</v>
      </c>
      <c r="D19" s="244"/>
      <c r="E19" s="244"/>
      <c r="F19" s="244"/>
      <c r="G19" s="24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184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42" t="str">
        <f>C19</f>
        <v>- Náklady na úklid v prostoru staveniště a příjezdových komunikací ke staveništi. Opatření k zabránění nadměrného zatěžování staveniště a jeho okolí prachem (např. používání krycích plachet, kropení sutě a odtěžované zeminy vodou)</v>
      </c>
      <c r="BB19" s="214"/>
      <c r="BC19" s="214"/>
      <c r="BD19" s="214"/>
      <c r="BE19" s="214"/>
      <c r="BF19" s="214"/>
      <c r="BG19" s="214"/>
      <c r="BH19" s="214"/>
    </row>
    <row r="20" spans="1:60">
      <c r="A20" s="229" t="s">
        <v>129</v>
      </c>
      <c r="B20" s="230" t="s">
        <v>101</v>
      </c>
      <c r="C20" s="256" t="s">
        <v>28</v>
      </c>
      <c r="D20" s="231"/>
      <c r="E20" s="232"/>
      <c r="F20" s="233"/>
      <c r="G20" s="233">
        <f>SUMIF(AG21:AG27,"&lt;&gt;NOR",G21:G27)</f>
        <v>0</v>
      </c>
      <c r="H20" s="233"/>
      <c r="I20" s="233">
        <f>SUM(I21:I27)</f>
        <v>0</v>
      </c>
      <c r="J20" s="233"/>
      <c r="K20" s="233">
        <f>SUM(K21:K27)</f>
        <v>0</v>
      </c>
      <c r="L20" s="233"/>
      <c r="M20" s="233">
        <f>SUM(M21:M27)</f>
        <v>0</v>
      </c>
      <c r="N20" s="233"/>
      <c r="O20" s="233">
        <f>SUM(O21:O27)</f>
        <v>0</v>
      </c>
      <c r="P20" s="233"/>
      <c r="Q20" s="233">
        <f>SUM(Q21:Q27)</f>
        <v>0</v>
      </c>
      <c r="R20" s="233"/>
      <c r="S20" s="233"/>
      <c r="T20" s="234"/>
      <c r="U20" s="228"/>
      <c r="V20" s="228">
        <f>SUM(V21:V27)</f>
        <v>0</v>
      </c>
      <c r="W20" s="228"/>
      <c r="X20" s="228"/>
      <c r="AG20" t="s">
        <v>130</v>
      </c>
    </row>
    <row r="21" spans="1:60" outlineLevel="1">
      <c r="A21" s="246">
        <v>6</v>
      </c>
      <c r="B21" s="247" t="s">
        <v>653</v>
      </c>
      <c r="C21" s="262" t="s">
        <v>654</v>
      </c>
      <c r="D21" s="248" t="s">
        <v>292</v>
      </c>
      <c r="E21" s="249">
        <v>12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216</v>
      </c>
      <c r="T21" s="252" t="s">
        <v>206</v>
      </c>
      <c r="U21" s="224">
        <v>0</v>
      </c>
      <c r="V21" s="224">
        <f>ROUND(E21*U21,2)</f>
        <v>0</v>
      </c>
      <c r="W21" s="224"/>
      <c r="X21" s="224" t="s">
        <v>136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137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46">
        <v>7</v>
      </c>
      <c r="B22" s="247" t="s">
        <v>655</v>
      </c>
      <c r="C22" s="262" t="s">
        <v>656</v>
      </c>
      <c r="D22" s="248" t="s">
        <v>292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216</v>
      </c>
      <c r="T22" s="252" t="s">
        <v>206</v>
      </c>
      <c r="U22" s="224">
        <v>0</v>
      </c>
      <c r="V22" s="224">
        <f>ROUND(E22*U22,2)</f>
        <v>0</v>
      </c>
      <c r="W22" s="224"/>
      <c r="X22" s="224" t="s">
        <v>136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137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46">
        <v>8</v>
      </c>
      <c r="B23" s="247" t="s">
        <v>657</v>
      </c>
      <c r="C23" s="262" t="s">
        <v>658</v>
      </c>
      <c r="D23" s="248" t="s">
        <v>292</v>
      </c>
      <c r="E23" s="249">
        <v>2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216</v>
      </c>
      <c r="T23" s="252" t="s">
        <v>206</v>
      </c>
      <c r="U23" s="224">
        <v>0</v>
      </c>
      <c r="V23" s="224">
        <f>ROUND(E23*U23,2)</f>
        <v>0</v>
      </c>
      <c r="W23" s="224"/>
      <c r="X23" s="224" t="s">
        <v>136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137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>
      <c r="A24" s="246">
        <v>9</v>
      </c>
      <c r="B24" s="247" t="s">
        <v>659</v>
      </c>
      <c r="C24" s="262" t="s">
        <v>660</v>
      </c>
      <c r="D24" s="248" t="s">
        <v>661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216</v>
      </c>
      <c r="T24" s="252" t="s">
        <v>206</v>
      </c>
      <c r="U24" s="224">
        <v>0</v>
      </c>
      <c r="V24" s="224">
        <f>ROUND(E24*U24,2)</f>
        <v>0</v>
      </c>
      <c r="W24" s="224"/>
      <c r="X24" s="224" t="s">
        <v>136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137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35">
        <v>10</v>
      </c>
      <c r="B25" s="236" t="s">
        <v>662</v>
      </c>
      <c r="C25" s="257" t="s">
        <v>663</v>
      </c>
      <c r="D25" s="237" t="s">
        <v>664</v>
      </c>
      <c r="E25" s="238">
        <v>1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/>
      <c r="S25" s="240" t="s">
        <v>135</v>
      </c>
      <c r="T25" s="241" t="s">
        <v>206</v>
      </c>
      <c r="U25" s="224">
        <v>0</v>
      </c>
      <c r="V25" s="224">
        <f>ROUND(E25*U25,2)</f>
        <v>0</v>
      </c>
      <c r="W25" s="224"/>
      <c r="X25" s="224" t="s">
        <v>67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665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21"/>
      <c r="B26" s="222"/>
      <c r="C26" s="263" t="s">
        <v>666</v>
      </c>
      <c r="D26" s="253"/>
      <c r="E26" s="253"/>
      <c r="F26" s="253"/>
      <c r="G26" s="253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14"/>
      <c r="Z26" s="214"/>
      <c r="AA26" s="214"/>
      <c r="AB26" s="214"/>
      <c r="AC26" s="214"/>
      <c r="AD26" s="214"/>
      <c r="AE26" s="214"/>
      <c r="AF26" s="214"/>
      <c r="AG26" s="214" t="s">
        <v>184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42" t="str">
        <f>C26</f>
        <v>Náklady na provedení skutečného zaměření stavby v rozsahu nezbytném pro zápis změny do katastru nemovitostí.</v>
      </c>
      <c r="BB26" s="214"/>
      <c r="BC26" s="214"/>
      <c r="BD26" s="214"/>
      <c r="BE26" s="214"/>
      <c r="BF26" s="214"/>
      <c r="BG26" s="214"/>
      <c r="BH26" s="214"/>
    </row>
    <row r="27" spans="1:60" outlineLevel="1">
      <c r="A27" s="221"/>
      <c r="B27" s="222"/>
      <c r="C27" s="259" t="s">
        <v>667</v>
      </c>
      <c r="D27" s="226"/>
      <c r="E27" s="227">
        <v>1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141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>
      <c r="A28" s="3"/>
      <c r="B28" s="4"/>
      <c r="C28" s="26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116</v>
      </c>
    </row>
    <row r="29" spans="1:60">
      <c r="A29" s="217"/>
      <c r="B29" s="218" t="s">
        <v>29</v>
      </c>
      <c r="C29" s="266"/>
      <c r="D29" s="219"/>
      <c r="E29" s="220"/>
      <c r="F29" s="220"/>
      <c r="G29" s="255">
        <f>G8+G20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369</v>
      </c>
    </row>
    <row r="30" spans="1:60">
      <c r="C30" s="267"/>
      <c r="D30" s="10"/>
      <c r="AG30" t="s">
        <v>370</v>
      </c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8563" sheet="1"/>
  <mergeCells count="11">
    <mergeCell ref="C15:G15"/>
    <mergeCell ref="C17:G17"/>
    <mergeCell ref="C18:G18"/>
    <mergeCell ref="C19:G19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SO01 A Pol</vt:lpstr>
      <vt:lpstr>SO01 B Pol</vt:lpstr>
      <vt:lpstr>SO01 C Pol</vt:lpstr>
      <vt:lpstr>SO01 D Pol</vt:lpstr>
      <vt:lpstr>SO01 E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D Pol'!Názvy_tisku</vt:lpstr>
      <vt:lpstr>'SO01 E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D Pol'!Oblast_tisku</vt:lpstr>
      <vt:lpstr>'SO01 E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lenovo</cp:lastModifiedBy>
  <cp:lastPrinted>2019-03-19T12:27:02Z</cp:lastPrinted>
  <dcterms:created xsi:type="dcterms:W3CDTF">2009-04-08T07:15:50Z</dcterms:created>
  <dcterms:modified xsi:type="dcterms:W3CDTF">2021-05-13T18:08:30Z</dcterms:modified>
</cp:coreProperties>
</file>