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2520 - Stavební úpravy no..." sheetId="2" r:id="rId2"/>
    <sheet name="SO 01 - Bourací práce" sheetId="3" r:id="rId3"/>
    <sheet name="SO 02 - Nové konstrukce" sheetId="4" r:id="rId4"/>
    <sheet name="01 - Zdravotechnika" sheetId="5" r:id="rId5"/>
    <sheet name="02 - Vzduchotechnika" sheetId="6" r:id="rId6"/>
    <sheet name="03 - Vytápění" sheetId="7" r:id="rId7"/>
    <sheet name="05 - Elektro silnoproud" sheetId="8" r:id="rId8"/>
    <sheet name="07 - Oprava balkonu" sheetId="9" r:id="rId9"/>
    <sheet name="dodatek č.1 - Příprava pr..." sheetId="10" r:id="rId10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'2520 - Stavební úpravy no...'!$C$115:$K$129</definedName>
    <definedName name="_xlnm.Print_Area" localSheetId="1">'2520 - Stavební úpravy no...'!$C$105:$K$129</definedName>
    <definedName name="_xlnm.Print_Titles" localSheetId="1">'2520 - Stavební úpravy no...'!$115:$115</definedName>
    <definedName name="_xlnm._FilterDatabase" localSheetId="2" hidden="1">'SO 01 - Bourací práce'!$C$137:$K$349</definedName>
    <definedName name="_xlnm.Print_Area" localSheetId="2">'SO 01 - Bourací práce'!$C$125:$K$349</definedName>
    <definedName name="_xlnm.Print_Titles" localSheetId="2">'SO 01 - Bourací práce'!$137:$137</definedName>
    <definedName name="_xlnm._FilterDatabase" localSheetId="3" hidden="1">'SO 02 - Nové konstrukce'!$C$135:$K$459</definedName>
    <definedName name="_xlnm.Print_Area" localSheetId="3">'SO 02 - Nové konstrukce'!$C$123:$K$459</definedName>
    <definedName name="_xlnm.Print_Titles" localSheetId="3">'SO 02 - Nové konstrukce'!$135:$135</definedName>
    <definedName name="_xlnm._FilterDatabase" localSheetId="4" hidden="1">'01 - Zdravotechnika'!$C$126:$K$252</definedName>
    <definedName name="_xlnm.Print_Area" localSheetId="4">'01 - Zdravotechnika'!$C$114:$K$252</definedName>
    <definedName name="_xlnm.Print_Titles" localSheetId="4">'01 - Zdravotechnika'!$126:$126</definedName>
    <definedName name="_xlnm._FilterDatabase" localSheetId="5" hidden="1">'02 - Vzduchotechnika'!$C$123:$K$160</definedName>
    <definedName name="_xlnm.Print_Area" localSheetId="5">'02 - Vzduchotechnika'!$C$111:$K$160</definedName>
    <definedName name="_xlnm.Print_Titles" localSheetId="5">'02 - Vzduchotechnika'!$123:$123</definedName>
    <definedName name="_xlnm._FilterDatabase" localSheetId="6" hidden="1">'03 - Vytápění'!$C$128:$K$214</definedName>
    <definedName name="_xlnm.Print_Area" localSheetId="6">'03 - Vytápění'!$C$116:$K$214</definedName>
    <definedName name="_xlnm.Print_Titles" localSheetId="6">'03 - Vytápění'!$128:$128</definedName>
    <definedName name="_xlnm._FilterDatabase" localSheetId="7" hidden="1">'05 - Elektro silnoproud'!$C$117:$K$121</definedName>
    <definedName name="_xlnm.Print_Area" localSheetId="7">'05 - Elektro silnoproud'!$C$105:$K$121</definedName>
    <definedName name="_xlnm.Print_Titles" localSheetId="7">'05 - Elektro silnoproud'!$117:$117</definedName>
    <definedName name="_xlnm._FilterDatabase" localSheetId="8" hidden="1">'07 - Oprava balkonu'!$C$116:$K$119</definedName>
    <definedName name="_xlnm.Print_Area" localSheetId="8">'07 - Oprava balkonu'!$C$104:$K$119</definedName>
    <definedName name="_xlnm.Print_Titles" localSheetId="8">'07 - Oprava balkonu'!$116:$116</definedName>
    <definedName name="_xlnm._FilterDatabase" localSheetId="9" hidden="1">'dodatek č.1 - Příprava pr...'!$C$124:$K$166</definedName>
    <definedName name="_xlnm.Print_Area" localSheetId="9">'dodatek č.1 - Příprava pr...'!$C$112:$K$166</definedName>
    <definedName name="_xlnm.Print_Titles" localSheetId="9">'dodatek č.1 - Příprava pr...'!$124:$124</definedName>
  </definedNames>
  <calcPr/>
</workbook>
</file>

<file path=xl/calcChain.xml><?xml version="1.0" encoding="utf-8"?>
<calcChain xmlns="http://schemas.openxmlformats.org/spreadsheetml/2006/main">
  <c i="10" r="J37"/>
  <c r="J36"/>
  <c i="1" r="AY103"/>
  <c i="10" r="J35"/>
  <c i="1" r="AX103"/>
  <c i="10" r="BI165"/>
  <c r="BH165"/>
  <c r="BG165"/>
  <c r="BF165"/>
  <c r="T165"/>
  <c r="R165"/>
  <c r="P165"/>
  <c r="BK165"/>
  <c r="J165"/>
  <c r="BE165"/>
  <c r="BI163"/>
  <c r="BH163"/>
  <c r="BG163"/>
  <c r="BF163"/>
  <c r="T163"/>
  <c r="T162"/>
  <c r="R163"/>
  <c r="R162"/>
  <c r="P163"/>
  <c r="P162"/>
  <c r="BK163"/>
  <c r="BK162"/>
  <c r="J162"/>
  <c r="J163"/>
  <c r="BE163"/>
  <c r="J105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T155"/>
  <c r="R156"/>
  <c r="R155"/>
  <c r="P156"/>
  <c r="P155"/>
  <c r="BK156"/>
  <c r="BK155"/>
  <c r="J155"/>
  <c r="J156"/>
  <c r="BE156"/>
  <c r="J104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1"/>
  <c r="BH151"/>
  <c r="BG151"/>
  <c r="BF151"/>
  <c r="T151"/>
  <c r="T150"/>
  <c r="R151"/>
  <c r="R150"/>
  <c r="P151"/>
  <c r="P150"/>
  <c r="BK151"/>
  <c r="BK150"/>
  <c r="J150"/>
  <c r="J151"/>
  <c r="BE151"/>
  <c r="J103"/>
  <c r="BI148"/>
  <c r="BH148"/>
  <c r="BG148"/>
  <c r="BF148"/>
  <c r="T148"/>
  <c r="T147"/>
  <c r="R148"/>
  <c r="R147"/>
  <c r="P148"/>
  <c r="P147"/>
  <c r="BK148"/>
  <c r="BK147"/>
  <c r="J147"/>
  <c r="J148"/>
  <c r="BE148"/>
  <c r="J102"/>
  <c r="BI146"/>
  <c r="BH146"/>
  <c r="BG146"/>
  <c r="BF146"/>
  <c r="T146"/>
  <c r="R146"/>
  <c r="P146"/>
  <c r="BK146"/>
  <c r="J146"/>
  <c r="BE146"/>
  <c r="BI144"/>
  <c r="BH144"/>
  <c r="BG144"/>
  <c r="BF144"/>
  <c r="T144"/>
  <c r="T143"/>
  <c r="R144"/>
  <c r="R143"/>
  <c r="P144"/>
  <c r="P143"/>
  <c r="BK144"/>
  <c r="BK143"/>
  <c r="J143"/>
  <c r="J144"/>
  <c r="BE144"/>
  <c r="J101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8"/>
  <c r="BH138"/>
  <c r="BG138"/>
  <c r="BF138"/>
  <c r="T138"/>
  <c r="T137"/>
  <c r="T136"/>
  <c r="R138"/>
  <c r="R137"/>
  <c r="R136"/>
  <c r="P138"/>
  <c r="P137"/>
  <c r="P136"/>
  <c r="BK138"/>
  <c r="BK137"/>
  <c r="J137"/>
  <c r="BK136"/>
  <c r="J136"/>
  <c r="J138"/>
  <c r="BE138"/>
  <c r="J100"/>
  <c r="J99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F37"/>
  <c i="1" r="BD103"/>
  <c i="10" r="BH128"/>
  <c r="F36"/>
  <c i="1" r="BC103"/>
  <c i="10" r="BG128"/>
  <c r="F35"/>
  <c i="1" r="BB103"/>
  <c i="10" r="BF128"/>
  <c r="J34"/>
  <c i="1" r="AW103"/>
  <c i="10" r="F34"/>
  <c i="1" r="BA103"/>
  <c i="10" r="T128"/>
  <c r="T127"/>
  <c r="T126"/>
  <c r="T125"/>
  <c r="R128"/>
  <c r="R127"/>
  <c r="R126"/>
  <c r="R125"/>
  <c r="P128"/>
  <c r="P127"/>
  <c r="P126"/>
  <c r="P125"/>
  <c i="1" r="AU103"/>
  <c i="10" r="BK128"/>
  <c r="BK127"/>
  <c r="J127"/>
  <c r="BK126"/>
  <c r="J126"/>
  <c r="BK125"/>
  <c r="J125"/>
  <c r="J96"/>
  <c r="J30"/>
  <c i="1" r="AG103"/>
  <c i="10" r="J128"/>
  <c r="BE128"/>
  <c r="J33"/>
  <c i="1" r="AV103"/>
  <c i="10" r="F33"/>
  <c i="1" r="AZ103"/>
  <c i="10" r="J98"/>
  <c r="J97"/>
  <c r="J121"/>
  <c r="F121"/>
  <c r="F119"/>
  <c r="E117"/>
  <c r="J91"/>
  <c r="F91"/>
  <c r="F89"/>
  <c r="E87"/>
  <c r="J39"/>
  <c r="J24"/>
  <c r="E24"/>
  <c r="J122"/>
  <c r="J92"/>
  <c r="J23"/>
  <c r="J18"/>
  <c r="E18"/>
  <c r="F122"/>
  <c r="F92"/>
  <c r="J17"/>
  <c r="J12"/>
  <c r="J119"/>
  <c r="J89"/>
  <c r="E7"/>
  <c r="E115"/>
  <c r="E85"/>
  <c i="9" r="J37"/>
  <c r="J36"/>
  <c i="1" r="AY102"/>
  <c i="9" r="J35"/>
  <c i="1" r="AX102"/>
  <c i="9" r="BI119"/>
  <c r="F37"/>
  <c i="1" r="BD102"/>
  <c i="9" r="BH119"/>
  <c r="F36"/>
  <c i="1" r="BC102"/>
  <c i="9" r="BG119"/>
  <c r="F35"/>
  <c i="1" r="BB102"/>
  <c i="9" r="BF119"/>
  <c r="J34"/>
  <c i="1" r="AW102"/>
  <c i="9" r="F34"/>
  <c i="1" r="BA102"/>
  <c i="9" r="T119"/>
  <c r="T118"/>
  <c r="T117"/>
  <c r="R119"/>
  <c r="R118"/>
  <c r="R117"/>
  <c r="P119"/>
  <c r="P118"/>
  <c r="P117"/>
  <c i="1" r="AU102"/>
  <c i="9" r="BK119"/>
  <c r="BK118"/>
  <c r="J118"/>
  <c r="BK117"/>
  <c r="J117"/>
  <c r="J96"/>
  <c r="J30"/>
  <c i="1" r="AG102"/>
  <c i="9" r="J119"/>
  <c r="BE119"/>
  <c r="J33"/>
  <c i="1" r="AV102"/>
  <c i="9" r="F33"/>
  <c i="1" r="AZ102"/>
  <c i="9" r="J97"/>
  <c r="J113"/>
  <c r="F113"/>
  <c r="F111"/>
  <c r="E109"/>
  <c r="J91"/>
  <c r="F91"/>
  <c r="F89"/>
  <c r="E87"/>
  <c r="J39"/>
  <c r="J24"/>
  <c r="E24"/>
  <c r="J114"/>
  <c r="J92"/>
  <c r="J23"/>
  <c r="J18"/>
  <c r="E18"/>
  <c r="F114"/>
  <c r="F92"/>
  <c r="J17"/>
  <c r="J12"/>
  <c r="J111"/>
  <c r="J89"/>
  <c r="E7"/>
  <c r="E107"/>
  <c r="E85"/>
  <c i="8" r="J37"/>
  <c r="J36"/>
  <c i="1" r="AY101"/>
  <c i="8" r="J35"/>
  <c i="1" r="AX101"/>
  <c i="8" r="BI121"/>
  <c r="F37"/>
  <c i="1" r="BD101"/>
  <c i="8" r="BH121"/>
  <c r="F36"/>
  <c i="1" r="BC101"/>
  <c i="8" r="BG121"/>
  <c r="F35"/>
  <c i="1" r="BB101"/>
  <c i="8" r="BF121"/>
  <c r="J34"/>
  <c i="1" r="AW101"/>
  <c i="8" r="F34"/>
  <c i="1" r="BA101"/>
  <c i="8" r="T121"/>
  <c r="T120"/>
  <c r="T119"/>
  <c r="T118"/>
  <c r="R121"/>
  <c r="R120"/>
  <c r="R119"/>
  <c r="R118"/>
  <c r="P121"/>
  <c r="P120"/>
  <c r="P119"/>
  <c r="P118"/>
  <c i="1" r="AU101"/>
  <c i="8" r="BK121"/>
  <c r="BK120"/>
  <c r="J120"/>
  <c r="BK119"/>
  <c r="J119"/>
  <c r="BK118"/>
  <c r="J118"/>
  <c r="J96"/>
  <c r="J30"/>
  <c i="1" r="AG101"/>
  <c i="8" r="J121"/>
  <c r="BE121"/>
  <c r="J33"/>
  <c i="1" r="AV101"/>
  <c i="8" r="F33"/>
  <c i="1" r="AZ101"/>
  <c i="8" r="J98"/>
  <c r="J97"/>
  <c r="F112"/>
  <c r="E110"/>
  <c r="F89"/>
  <c r="E87"/>
  <c r="J39"/>
  <c r="J24"/>
  <c r="E24"/>
  <c r="J115"/>
  <c r="J92"/>
  <c r="J23"/>
  <c r="J21"/>
  <c r="E21"/>
  <c r="J114"/>
  <c r="J91"/>
  <c r="J20"/>
  <c r="J18"/>
  <c r="E18"/>
  <c r="F115"/>
  <c r="F92"/>
  <c r="J17"/>
  <c r="J15"/>
  <c r="E15"/>
  <c r="F114"/>
  <c r="F91"/>
  <c r="J14"/>
  <c r="J12"/>
  <c r="J112"/>
  <c r="J89"/>
  <c r="E7"/>
  <c r="E108"/>
  <c r="E85"/>
  <c i="7" r="J37"/>
  <c r="J36"/>
  <c i="1" r="AY100"/>
  <c i="7" r="J35"/>
  <c i="1" r="AX100"/>
  <c i="7" r="BI214"/>
  <c r="BH214"/>
  <c r="BG214"/>
  <c r="BF214"/>
  <c r="T214"/>
  <c r="T213"/>
  <c r="R214"/>
  <c r="R213"/>
  <c r="P214"/>
  <c r="P213"/>
  <c r="BK214"/>
  <c r="BK213"/>
  <c r="J213"/>
  <c r="J214"/>
  <c r="BE214"/>
  <c r="J109"/>
  <c r="BI212"/>
  <c r="BH212"/>
  <c r="BG212"/>
  <c r="BF212"/>
  <c r="T212"/>
  <c r="T211"/>
  <c r="T210"/>
  <c r="R212"/>
  <c r="R211"/>
  <c r="R210"/>
  <c r="P212"/>
  <c r="P211"/>
  <c r="P210"/>
  <c r="BK212"/>
  <c r="BK211"/>
  <c r="J211"/>
  <c r="BK210"/>
  <c r="J210"/>
  <c r="J212"/>
  <c r="BE212"/>
  <c r="J108"/>
  <c r="J107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7"/>
  <c r="BH197"/>
  <c r="BG197"/>
  <c r="BF197"/>
  <c r="T197"/>
  <c r="R197"/>
  <c r="P197"/>
  <c r="BK197"/>
  <c r="J197"/>
  <c r="BE197"/>
  <c r="BI195"/>
  <c r="BH195"/>
  <c r="BG195"/>
  <c r="BF195"/>
  <c r="T195"/>
  <c r="T194"/>
  <c r="R195"/>
  <c r="R194"/>
  <c r="P195"/>
  <c r="P194"/>
  <c r="BK195"/>
  <c r="BK194"/>
  <c r="J194"/>
  <c r="J195"/>
  <c r="BE195"/>
  <c r="J106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8"/>
  <c r="BH188"/>
  <c r="BG188"/>
  <c r="BF188"/>
  <c r="T188"/>
  <c r="R188"/>
  <c r="P188"/>
  <c r="BK188"/>
  <c r="J188"/>
  <c r="BE188"/>
  <c r="BI185"/>
  <c r="BH185"/>
  <c r="BG185"/>
  <c r="BF185"/>
  <c r="T185"/>
  <c r="R185"/>
  <c r="P185"/>
  <c r="BK185"/>
  <c r="J185"/>
  <c r="BE185"/>
  <c r="BI182"/>
  <c r="BH182"/>
  <c r="BG182"/>
  <c r="BF182"/>
  <c r="T182"/>
  <c r="R182"/>
  <c r="P182"/>
  <c r="BK182"/>
  <c r="J182"/>
  <c r="BE182"/>
  <c r="BI179"/>
  <c r="BH179"/>
  <c r="BG179"/>
  <c r="BF179"/>
  <c r="T179"/>
  <c r="R179"/>
  <c r="P179"/>
  <c r="BK179"/>
  <c r="J179"/>
  <c r="BE179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3"/>
  <c r="BH173"/>
  <c r="BG173"/>
  <c r="BF173"/>
  <c r="T173"/>
  <c r="T172"/>
  <c r="R173"/>
  <c r="R172"/>
  <c r="P173"/>
  <c r="P172"/>
  <c r="BK173"/>
  <c r="BK172"/>
  <c r="J172"/>
  <c r="J173"/>
  <c r="BE173"/>
  <c r="J105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T163"/>
  <c r="R164"/>
  <c r="R163"/>
  <c r="P164"/>
  <c r="P163"/>
  <c r="BK164"/>
  <c r="BK163"/>
  <c r="J163"/>
  <c r="J164"/>
  <c r="BE164"/>
  <c r="J10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5"/>
  <c r="BH145"/>
  <c r="BG145"/>
  <c r="BF145"/>
  <c r="T145"/>
  <c r="T144"/>
  <c r="R145"/>
  <c r="R144"/>
  <c r="P145"/>
  <c r="P144"/>
  <c r="BK145"/>
  <c r="BK144"/>
  <c r="J144"/>
  <c r="J145"/>
  <c r="BE145"/>
  <c r="J103"/>
  <c r="BI143"/>
  <c r="BH143"/>
  <c r="BG143"/>
  <c r="BF143"/>
  <c r="T143"/>
  <c r="R143"/>
  <c r="P143"/>
  <c r="BK143"/>
  <c r="J143"/>
  <c r="BE143"/>
  <c r="BI141"/>
  <c r="BH141"/>
  <c r="BG141"/>
  <c r="BF141"/>
  <c r="T141"/>
  <c r="T140"/>
  <c r="T139"/>
  <c r="R141"/>
  <c r="R140"/>
  <c r="R139"/>
  <c r="P141"/>
  <c r="P140"/>
  <c r="P139"/>
  <c r="BK141"/>
  <c r="BK140"/>
  <c r="J140"/>
  <c r="BK139"/>
  <c r="J139"/>
  <c r="J141"/>
  <c r="BE141"/>
  <c r="J102"/>
  <c r="J101"/>
  <c r="BI138"/>
  <c r="BH138"/>
  <c r="BG138"/>
  <c r="BF138"/>
  <c r="T138"/>
  <c r="T137"/>
  <c r="R138"/>
  <c r="R137"/>
  <c r="P138"/>
  <c r="P137"/>
  <c r="BK138"/>
  <c r="BK137"/>
  <c r="J137"/>
  <c r="J138"/>
  <c r="BE138"/>
  <c r="J100"/>
  <c r="BI135"/>
  <c r="BH135"/>
  <c r="BG135"/>
  <c r="BF135"/>
  <c r="T135"/>
  <c r="T134"/>
  <c r="R135"/>
  <c r="R134"/>
  <c r="P135"/>
  <c r="P134"/>
  <c r="BK135"/>
  <c r="BK134"/>
  <c r="J134"/>
  <c r="J135"/>
  <c r="BE135"/>
  <c r="J99"/>
  <c r="BI132"/>
  <c r="F37"/>
  <c i="1" r="BD100"/>
  <c i="7" r="BH132"/>
  <c r="F36"/>
  <c i="1" r="BC100"/>
  <c i="7" r="BG132"/>
  <c r="F35"/>
  <c i="1" r="BB100"/>
  <c i="7" r="BF132"/>
  <c r="J34"/>
  <c i="1" r="AW100"/>
  <c i="7" r="F34"/>
  <c i="1" r="BA100"/>
  <c i="7" r="T132"/>
  <c r="T131"/>
  <c r="T130"/>
  <c r="T129"/>
  <c r="R132"/>
  <c r="R131"/>
  <c r="R130"/>
  <c r="R129"/>
  <c r="P132"/>
  <c r="P131"/>
  <c r="P130"/>
  <c r="P129"/>
  <c i="1" r="AU100"/>
  <c i="7" r="BK132"/>
  <c r="BK131"/>
  <c r="J131"/>
  <c r="BK130"/>
  <c r="J130"/>
  <c r="BK129"/>
  <c r="J129"/>
  <c r="J96"/>
  <c r="J30"/>
  <c i="1" r="AG100"/>
  <c i="7" r="J132"/>
  <c r="BE132"/>
  <c r="J33"/>
  <c i="1" r="AV100"/>
  <c i="7" r="F33"/>
  <c i="1" r="AZ100"/>
  <c i="7" r="J98"/>
  <c r="J97"/>
  <c r="F123"/>
  <c r="E121"/>
  <c r="F89"/>
  <c r="E87"/>
  <c r="J39"/>
  <c r="J24"/>
  <c r="E24"/>
  <c r="J126"/>
  <c r="J92"/>
  <c r="J23"/>
  <c r="J21"/>
  <c r="E21"/>
  <c r="J125"/>
  <c r="J91"/>
  <c r="J20"/>
  <c r="J18"/>
  <c r="E18"/>
  <c r="F126"/>
  <c r="F92"/>
  <c r="J17"/>
  <c r="J15"/>
  <c r="E15"/>
  <c r="F125"/>
  <c r="F91"/>
  <c r="J14"/>
  <c r="J12"/>
  <c r="J123"/>
  <c r="J89"/>
  <c r="E7"/>
  <c r="E119"/>
  <c r="E85"/>
  <c i="6" r="J37"/>
  <c r="J36"/>
  <c i="1" r="AY99"/>
  <c i="6" r="J35"/>
  <c i="1" r="AX99"/>
  <c i="6" r="BI160"/>
  <c r="BH160"/>
  <c r="BG160"/>
  <c r="BF160"/>
  <c r="T160"/>
  <c r="T159"/>
  <c r="R160"/>
  <c r="R159"/>
  <c r="P160"/>
  <c r="P159"/>
  <c r="BK160"/>
  <c r="BK159"/>
  <c r="J159"/>
  <c r="J160"/>
  <c r="BE160"/>
  <c r="J104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1"/>
  <c r="BH141"/>
  <c r="BG141"/>
  <c r="BF141"/>
  <c r="T141"/>
  <c r="T140"/>
  <c r="R141"/>
  <c r="R140"/>
  <c r="P141"/>
  <c r="P140"/>
  <c r="BK141"/>
  <c r="BK140"/>
  <c r="J140"/>
  <c r="J141"/>
  <c r="BE141"/>
  <c r="J103"/>
  <c r="BI139"/>
  <c r="BH139"/>
  <c r="BG139"/>
  <c r="BF139"/>
  <c r="T139"/>
  <c r="T138"/>
  <c r="R139"/>
  <c r="R138"/>
  <c r="P139"/>
  <c r="P138"/>
  <c r="BK139"/>
  <c r="BK138"/>
  <c r="J138"/>
  <c r="J139"/>
  <c r="BE139"/>
  <c r="J102"/>
  <c r="BI137"/>
  <c r="BH137"/>
  <c r="BG137"/>
  <c r="BF137"/>
  <c r="T137"/>
  <c r="R137"/>
  <c r="P137"/>
  <c r="BK137"/>
  <c r="J137"/>
  <c r="BE137"/>
  <c r="BI135"/>
  <c r="BH135"/>
  <c r="BG135"/>
  <c r="BF135"/>
  <c r="T135"/>
  <c r="T134"/>
  <c r="T133"/>
  <c r="R135"/>
  <c r="R134"/>
  <c r="R133"/>
  <c r="P135"/>
  <c r="P134"/>
  <c r="P133"/>
  <c r="BK135"/>
  <c r="BK134"/>
  <c r="J134"/>
  <c r="BK133"/>
  <c r="J133"/>
  <c r="J135"/>
  <c r="BE135"/>
  <c r="J101"/>
  <c r="J100"/>
  <c r="BI129"/>
  <c r="BH129"/>
  <c r="BG129"/>
  <c r="BF129"/>
  <c r="T129"/>
  <c r="T128"/>
  <c r="R129"/>
  <c r="R128"/>
  <c r="P129"/>
  <c r="P128"/>
  <c r="BK129"/>
  <c r="BK128"/>
  <c r="J128"/>
  <c r="J129"/>
  <c r="BE129"/>
  <c r="J99"/>
  <c r="BI127"/>
  <c r="F37"/>
  <c i="1" r="BD99"/>
  <c i="6" r="BH127"/>
  <c r="F36"/>
  <c i="1" r="BC99"/>
  <c i="6" r="BG127"/>
  <c r="F35"/>
  <c i="1" r="BB99"/>
  <c i="6" r="BF127"/>
  <c r="J34"/>
  <c i="1" r="AW99"/>
  <c i="6" r="F34"/>
  <c i="1" r="BA99"/>
  <c i="6" r="T127"/>
  <c r="T126"/>
  <c r="T125"/>
  <c r="T124"/>
  <c r="R127"/>
  <c r="R126"/>
  <c r="R125"/>
  <c r="R124"/>
  <c r="P127"/>
  <c r="P126"/>
  <c r="P125"/>
  <c r="P124"/>
  <c i="1" r="AU99"/>
  <c i="6" r="BK127"/>
  <c r="BK126"/>
  <c r="J126"/>
  <c r="BK125"/>
  <c r="J125"/>
  <c r="BK124"/>
  <c r="J124"/>
  <c r="J96"/>
  <c r="J30"/>
  <c i="1" r="AG99"/>
  <c i="6" r="J127"/>
  <c r="BE127"/>
  <c r="J33"/>
  <c i="1" r="AV99"/>
  <c i="6" r="F33"/>
  <c i="1" r="AZ99"/>
  <c i="6" r="J98"/>
  <c r="J97"/>
  <c r="F118"/>
  <c r="E116"/>
  <c r="F89"/>
  <c r="E87"/>
  <c r="J39"/>
  <c r="J24"/>
  <c r="E24"/>
  <c r="J121"/>
  <c r="J92"/>
  <c r="J23"/>
  <c r="J21"/>
  <c r="E21"/>
  <c r="J120"/>
  <c r="J91"/>
  <c r="J20"/>
  <c r="J18"/>
  <c r="E18"/>
  <c r="F121"/>
  <c r="F92"/>
  <c r="J17"/>
  <c r="J15"/>
  <c r="E15"/>
  <c r="F120"/>
  <c r="F91"/>
  <c r="J14"/>
  <c r="J12"/>
  <c r="J118"/>
  <c r="J89"/>
  <c r="E7"/>
  <c r="E114"/>
  <c r="E85"/>
  <c i="5" r="J37"/>
  <c r="J36"/>
  <c i="1" r="AY98"/>
  <c i="5" r="J35"/>
  <c i="1" r="AX98"/>
  <c i="5" r="BI252"/>
  <c r="BH252"/>
  <c r="BG252"/>
  <c r="BF252"/>
  <c r="T252"/>
  <c r="T251"/>
  <c r="R252"/>
  <c r="R251"/>
  <c r="P252"/>
  <c r="P251"/>
  <c r="BK252"/>
  <c r="BK251"/>
  <c r="J251"/>
  <c r="J252"/>
  <c r="BE252"/>
  <c r="J107"/>
  <c r="BI249"/>
  <c r="BH249"/>
  <c r="BG249"/>
  <c r="BF249"/>
  <c r="T249"/>
  <c r="T248"/>
  <c r="R249"/>
  <c r="R248"/>
  <c r="P249"/>
  <c r="P248"/>
  <c r="BK249"/>
  <c r="BK248"/>
  <c r="J248"/>
  <c r="J249"/>
  <c r="BE249"/>
  <c r="J106"/>
  <c r="BI247"/>
  <c r="BH247"/>
  <c r="BG247"/>
  <c r="BF247"/>
  <c r="T247"/>
  <c r="R247"/>
  <c r="P247"/>
  <c r="BK247"/>
  <c r="J247"/>
  <c r="BE247"/>
  <c r="BI245"/>
  <c r="BH245"/>
  <c r="BG245"/>
  <c r="BF245"/>
  <c r="T245"/>
  <c r="R245"/>
  <c r="P245"/>
  <c r="BK245"/>
  <c r="J245"/>
  <c r="BE245"/>
  <c r="BI243"/>
  <c r="BH243"/>
  <c r="BG243"/>
  <c r="BF243"/>
  <c r="T243"/>
  <c r="R243"/>
  <c r="P243"/>
  <c r="BK243"/>
  <c r="J243"/>
  <c r="BE243"/>
  <c r="BI241"/>
  <c r="BH241"/>
  <c r="BG241"/>
  <c r="BF241"/>
  <c r="T241"/>
  <c r="T240"/>
  <c r="R241"/>
  <c r="R240"/>
  <c r="P241"/>
  <c r="P240"/>
  <c r="BK241"/>
  <c r="BK240"/>
  <c r="J240"/>
  <c r="J241"/>
  <c r="BE241"/>
  <c r="J105"/>
  <c r="BI239"/>
  <c r="BH239"/>
  <c r="BG239"/>
  <c r="BF239"/>
  <c r="T239"/>
  <c r="R239"/>
  <c r="P239"/>
  <c r="BK239"/>
  <c r="J239"/>
  <c r="BE239"/>
  <c r="BI237"/>
  <c r="BH237"/>
  <c r="BG237"/>
  <c r="BF237"/>
  <c r="T237"/>
  <c r="R237"/>
  <c r="P237"/>
  <c r="BK237"/>
  <c r="J237"/>
  <c r="BE237"/>
  <c r="BI235"/>
  <c r="BH235"/>
  <c r="BG235"/>
  <c r="BF235"/>
  <c r="T235"/>
  <c r="R235"/>
  <c r="P235"/>
  <c r="BK235"/>
  <c r="J235"/>
  <c r="BE235"/>
  <c r="BI233"/>
  <c r="BH233"/>
  <c r="BG233"/>
  <c r="BF233"/>
  <c r="T233"/>
  <c r="R233"/>
  <c r="P233"/>
  <c r="BK233"/>
  <c r="J233"/>
  <c r="BE233"/>
  <c r="BI231"/>
  <c r="BH231"/>
  <c r="BG231"/>
  <c r="BF231"/>
  <c r="T231"/>
  <c r="R231"/>
  <c r="P231"/>
  <c r="BK231"/>
  <c r="J231"/>
  <c r="BE231"/>
  <c r="BI228"/>
  <c r="BH228"/>
  <c r="BG228"/>
  <c r="BF228"/>
  <c r="T228"/>
  <c r="R228"/>
  <c r="P228"/>
  <c r="BK228"/>
  <c r="J228"/>
  <c r="BE228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0"/>
  <c r="BH220"/>
  <c r="BG220"/>
  <c r="BF220"/>
  <c r="T220"/>
  <c r="R220"/>
  <c r="P220"/>
  <c r="BK220"/>
  <c r="J220"/>
  <c r="BE220"/>
  <c r="BI216"/>
  <c r="BH216"/>
  <c r="BG216"/>
  <c r="BF216"/>
  <c r="T216"/>
  <c r="T215"/>
  <c r="R216"/>
  <c r="R215"/>
  <c r="P216"/>
  <c r="P215"/>
  <c r="BK216"/>
  <c r="BK215"/>
  <c r="J215"/>
  <c r="J216"/>
  <c r="BE216"/>
  <c r="J104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0"/>
  <c r="BH180"/>
  <c r="BG180"/>
  <c r="BF180"/>
  <c r="T180"/>
  <c r="R180"/>
  <c r="P180"/>
  <c r="BK180"/>
  <c r="J180"/>
  <c r="BE180"/>
  <c r="BI178"/>
  <c r="BH178"/>
  <c r="BG178"/>
  <c r="BF178"/>
  <c r="T178"/>
  <c r="T177"/>
  <c r="R178"/>
  <c r="R177"/>
  <c r="P178"/>
  <c r="P177"/>
  <c r="BK178"/>
  <c r="BK177"/>
  <c r="J177"/>
  <c r="J178"/>
  <c r="BE178"/>
  <c r="J103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T157"/>
  <c r="R158"/>
  <c r="R157"/>
  <c r="P158"/>
  <c r="P157"/>
  <c r="BK158"/>
  <c r="BK157"/>
  <c r="J157"/>
  <c r="J158"/>
  <c r="BE158"/>
  <c r="J102"/>
  <c r="BI156"/>
  <c r="BH156"/>
  <c r="BG156"/>
  <c r="BF156"/>
  <c r="T156"/>
  <c r="R156"/>
  <c r="P156"/>
  <c r="BK156"/>
  <c r="J156"/>
  <c r="BE156"/>
  <c r="BI154"/>
  <c r="BH154"/>
  <c r="BG154"/>
  <c r="BF154"/>
  <c r="T154"/>
  <c r="T153"/>
  <c r="T152"/>
  <c r="R154"/>
  <c r="R153"/>
  <c r="R152"/>
  <c r="P154"/>
  <c r="P153"/>
  <c r="P152"/>
  <c r="BK154"/>
  <c r="BK153"/>
  <c r="J153"/>
  <c r="BK152"/>
  <c r="J152"/>
  <c r="J154"/>
  <c r="BE154"/>
  <c r="J101"/>
  <c r="J100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T145"/>
  <c r="R146"/>
  <c r="R145"/>
  <c r="P146"/>
  <c r="P145"/>
  <c r="BK146"/>
  <c r="BK145"/>
  <c r="J145"/>
  <c r="J146"/>
  <c r="BE146"/>
  <c r="J99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2"/>
  <c r="BH132"/>
  <c r="BG132"/>
  <c r="BF132"/>
  <c r="T132"/>
  <c r="R132"/>
  <c r="P132"/>
  <c r="BK132"/>
  <c r="J132"/>
  <c r="BE132"/>
  <c r="BI130"/>
  <c r="F37"/>
  <c i="1" r="BD98"/>
  <c i="5" r="BH130"/>
  <c r="F36"/>
  <c i="1" r="BC98"/>
  <c i="5" r="BG130"/>
  <c r="F35"/>
  <c i="1" r="BB98"/>
  <c i="5" r="BF130"/>
  <c r="J34"/>
  <c i="1" r="AW98"/>
  <c i="5" r="F34"/>
  <c i="1" r="BA98"/>
  <c i="5" r="T130"/>
  <c r="T129"/>
  <c r="T128"/>
  <c r="T127"/>
  <c r="R130"/>
  <c r="R129"/>
  <c r="R128"/>
  <c r="R127"/>
  <c r="P130"/>
  <c r="P129"/>
  <c r="P128"/>
  <c r="P127"/>
  <c i="1" r="AU98"/>
  <c i="5" r="BK130"/>
  <c r="BK129"/>
  <c r="J129"/>
  <c r="BK128"/>
  <c r="J128"/>
  <c r="BK127"/>
  <c r="J127"/>
  <c r="J96"/>
  <c r="J30"/>
  <c i="1" r="AG98"/>
  <c i="5" r="J130"/>
  <c r="BE130"/>
  <c r="J33"/>
  <c i="1" r="AV98"/>
  <c i="5" r="F33"/>
  <c i="1" r="AZ98"/>
  <c i="5" r="J98"/>
  <c r="J97"/>
  <c r="F121"/>
  <c r="E119"/>
  <c r="F89"/>
  <c r="E87"/>
  <c r="J39"/>
  <c r="J24"/>
  <c r="E24"/>
  <c r="J124"/>
  <c r="J92"/>
  <c r="J23"/>
  <c r="J21"/>
  <c r="E21"/>
  <c r="J123"/>
  <c r="J91"/>
  <c r="J20"/>
  <c r="J18"/>
  <c r="E18"/>
  <c r="F124"/>
  <c r="F92"/>
  <c r="J17"/>
  <c r="J15"/>
  <c r="E15"/>
  <c r="F123"/>
  <c r="F91"/>
  <c r="J14"/>
  <c r="J12"/>
  <c r="J121"/>
  <c r="J89"/>
  <c r="E7"/>
  <c r="E117"/>
  <c r="E85"/>
  <c i="4" r="J37"/>
  <c r="J36"/>
  <c i="1" r="AY97"/>
  <c i="4" r="J35"/>
  <c i="1" r="AX97"/>
  <c i="4" r="BI459"/>
  <c r="BH459"/>
  <c r="BG459"/>
  <c r="BF459"/>
  <c r="T459"/>
  <c r="T458"/>
  <c r="R459"/>
  <c r="R458"/>
  <c r="P459"/>
  <c r="P458"/>
  <c r="BK459"/>
  <c r="BK458"/>
  <c r="J458"/>
  <c r="J459"/>
  <c r="BE459"/>
  <c r="J116"/>
  <c r="BI457"/>
  <c r="BH457"/>
  <c r="BG457"/>
  <c r="BF457"/>
  <c r="T457"/>
  <c r="R457"/>
  <c r="P457"/>
  <c r="BK457"/>
  <c r="J457"/>
  <c r="BE457"/>
  <c r="BI455"/>
  <c r="BH455"/>
  <c r="BG455"/>
  <c r="BF455"/>
  <c r="T455"/>
  <c r="T454"/>
  <c r="R455"/>
  <c r="R454"/>
  <c r="P455"/>
  <c r="P454"/>
  <c r="BK455"/>
  <c r="BK454"/>
  <c r="J454"/>
  <c r="J455"/>
  <c r="BE455"/>
  <c r="J115"/>
  <c r="BI452"/>
  <c r="BH452"/>
  <c r="BG452"/>
  <c r="BF452"/>
  <c r="T452"/>
  <c r="R452"/>
  <c r="P452"/>
  <c r="BK452"/>
  <c r="J452"/>
  <c r="BE452"/>
  <c r="BI450"/>
  <c r="BH450"/>
  <c r="BG450"/>
  <c r="BF450"/>
  <c r="T450"/>
  <c r="T449"/>
  <c r="R450"/>
  <c r="R449"/>
  <c r="P450"/>
  <c r="P449"/>
  <c r="BK450"/>
  <c r="BK449"/>
  <c r="J449"/>
  <c r="J450"/>
  <c r="BE450"/>
  <c r="J114"/>
  <c r="BI446"/>
  <c r="BH446"/>
  <c r="BG446"/>
  <c r="BF446"/>
  <c r="T446"/>
  <c r="R446"/>
  <c r="P446"/>
  <c r="BK446"/>
  <c r="J446"/>
  <c r="BE446"/>
  <c r="BI443"/>
  <c r="BH443"/>
  <c r="BG443"/>
  <c r="BF443"/>
  <c r="T443"/>
  <c r="R443"/>
  <c r="P443"/>
  <c r="BK443"/>
  <c r="J443"/>
  <c r="BE443"/>
  <c r="BI440"/>
  <c r="BH440"/>
  <c r="BG440"/>
  <c r="BF440"/>
  <c r="T440"/>
  <c r="T439"/>
  <c r="R440"/>
  <c r="R439"/>
  <c r="P440"/>
  <c r="P439"/>
  <c r="BK440"/>
  <c r="BK439"/>
  <c r="J439"/>
  <c r="J440"/>
  <c r="BE440"/>
  <c r="J113"/>
  <c r="BI438"/>
  <c r="BH438"/>
  <c r="BG438"/>
  <c r="BF438"/>
  <c r="T438"/>
  <c r="R438"/>
  <c r="P438"/>
  <c r="BK438"/>
  <c r="J438"/>
  <c r="BE438"/>
  <c r="BI437"/>
  <c r="BH437"/>
  <c r="BG437"/>
  <c r="BF437"/>
  <c r="T437"/>
  <c r="R437"/>
  <c r="P437"/>
  <c r="BK437"/>
  <c r="J437"/>
  <c r="BE437"/>
  <c r="BI435"/>
  <c r="BH435"/>
  <c r="BG435"/>
  <c r="BF435"/>
  <c r="T435"/>
  <c r="R435"/>
  <c r="P435"/>
  <c r="BK435"/>
  <c r="J435"/>
  <c r="BE435"/>
  <c r="BI433"/>
  <c r="BH433"/>
  <c r="BG433"/>
  <c r="BF433"/>
  <c r="T433"/>
  <c r="R433"/>
  <c r="P433"/>
  <c r="BK433"/>
  <c r="J433"/>
  <c r="BE433"/>
  <c r="BI430"/>
  <c r="BH430"/>
  <c r="BG430"/>
  <c r="BF430"/>
  <c r="T430"/>
  <c r="R430"/>
  <c r="P430"/>
  <c r="BK430"/>
  <c r="J430"/>
  <c r="BE430"/>
  <c r="BI428"/>
  <c r="BH428"/>
  <c r="BG428"/>
  <c r="BF428"/>
  <c r="T428"/>
  <c r="R428"/>
  <c r="P428"/>
  <c r="BK428"/>
  <c r="J428"/>
  <c r="BE428"/>
  <c r="BI426"/>
  <c r="BH426"/>
  <c r="BG426"/>
  <c r="BF426"/>
  <c r="T426"/>
  <c r="R426"/>
  <c r="P426"/>
  <c r="BK426"/>
  <c r="J426"/>
  <c r="BE426"/>
  <c r="BI422"/>
  <c r="BH422"/>
  <c r="BG422"/>
  <c r="BF422"/>
  <c r="T422"/>
  <c r="R422"/>
  <c r="P422"/>
  <c r="BK422"/>
  <c r="J422"/>
  <c r="BE422"/>
  <c r="BI420"/>
  <c r="BH420"/>
  <c r="BG420"/>
  <c r="BF420"/>
  <c r="T420"/>
  <c r="R420"/>
  <c r="P420"/>
  <c r="BK420"/>
  <c r="J420"/>
  <c r="BE420"/>
  <c r="BI410"/>
  <c r="BH410"/>
  <c r="BG410"/>
  <c r="BF410"/>
  <c r="T410"/>
  <c r="T409"/>
  <c r="R410"/>
  <c r="R409"/>
  <c r="P410"/>
  <c r="P409"/>
  <c r="BK410"/>
  <c r="BK409"/>
  <c r="J409"/>
  <c r="J410"/>
  <c r="BE410"/>
  <c r="J112"/>
  <c r="BI408"/>
  <c r="BH408"/>
  <c r="BG408"/>
  <c r="BF408"/>
  <c r="T408"/>
  <c r="R408"/>
  <c r="P408"/>
  <c r="BK408"/>
  <c r="J408"/>
  <c r="BE408"/>
  <c r="BI405"/>
  <c r="BH405"/>
  <c r="BG405"/>
  <c r="BF405"/>
  <c r="T405"/>
  <c r="R405"/>
  <c r="P405"/>
  <c r="BK405"/>
  <c r="J405"/>
  <c r="BE405"/>
  <c r="BI404"/>
  <c r="BH404"/>
  <c r="BG404"/>
  <c r="BF404"/>
  <c r="T404"/>
  <c r="R404"/>
  <c r="P404"/>
  <c r="BK404"/>
  <c r="J404"/>
  <c r="BE404"/>
  <c r="BI402"/>
  <c r="BH402"/>
  <c r="BG402"/>
  <c r="BF402"/>
  <c r="T402"/>
  <c r="R402"/>
  <c r="P402"/>
  <c r="BK402"/>
  <c r="J402"/>
  <c r="BE402"/>
  <c r="BI400"/>
  <c r="BH400"/>
  <c r="BG400"/>
  <c r="BF400"/>
  <c r="T400"/>
  <c r="R400"/>
  <c r="P400"/>
  <c r="BK400"/>
  <c r="J400"/>
  <c r="BE400"/>
  <c r="BI398"/>
  <c r="BH398"/>
  <c r="BG398"/>
  <c r="BF398"/>
  <c r="T398"/>
  <c r="R398"/>
  <c r="P398"/>
  <c r="BK398"/>
  <c r="J398"/>
  <c r="BE398"/>
  <c r="BI396"/>
  <c r="BH396"/>
  <c r="BG396"/>
  <c r="BF396"/>
  <c r="T396"/>
  <c r="R396"/>
  <c r="P396"/>
  <c r="BK396"/>
  <c r="J396"/>
  <c r="BE396"/>
  <c r="BI394"/>
  <c r="BH394"/>
  <c r="BG394"/>
  <c r="BF394"/>
  <c r="T394"/>
  <c r="R394"/>
  <c r="P394"/>
  <c r="BK394"/>
  <c r="J394"/>
  <c r="BE394"/>
  <c r="BI392"/>
  <c r="BH392"/>
  <c r="BG392"/>
  <c r="BF392"/>
  <c r="T392"/>
  <c r="R392"/>
  <c r="P392"/>
  <c r="BK392"/>
  <c r="J392"/>
  <c r="BE392"/>
  <c r="BI390"/>
  <c r="BH390"/>
  <c r="BG390"/>
  <c r="BF390"/>
  <c r="T390"/>
  <c r="R390"/>
  <c r="P390"/>
  <c r="BK390"/>
  <c r="J390"/>
  <c r="BE390"/>
  <c r="BI387"/>
  <c r="BH387"/>
  <c r="BG387"/>
  <c r="BF387"/>
  <c r="T387"/>
  <c r="R387"/>
  <c r="P387"/>
  <c r="BK387"/>
  <c r="J387"/>
  <c r="BE387"/>
  <c r="BI383"/>
  <c r="BH383"/>
  <c r="BG383"/>
  <c r="BF383"/>
  <c r="T383"/>
  <c r="R383"/>
  <c r="P383"/>
  <c r="BK383"/>
  <c r="J383"/>
  <c r="BE383"/>
  <c r="BI380"/>
  <c r="BH380"/>
  <c r="BG380"/>
  <c r="BF380"/>
  <c r="T380"/>
  <c r="R380"/>
  <c r="P380"/>
  <c r="BK380"/>
  <c r="J380"/>
  <c r="BE380"/>
  <c r="BI376"/>
  <c r="BH376"/>
  <c r="BG376"/>
  <c r="BF376"/>
  <c r="T376"/>
  <c r="R376"/>
  <c r="P376"/>
  <c r="BK376"/>
  <c r="J376"/>
  <c r="BE376"/>
  <c r="BI374"/>
  <c r="BH374"/>
  <c r="BG374"/>
  <c r="BF374"/>
  <c r="T374"/>
  <c r="R374"/>
  <c r="P374"/>
  <c r="BK374"/>
  <c r="J374"/>
  <c r="BE374"/>
  <c r="BI372"/>
  <c r="BH372"/>
  <c r="BG372"/>
  <c r="BF372"/>
  <c r="T372"/>
  <c r="R372"/>
  <c r="P372"/>
  <c r="BK372"/>
  <c r="J372"/>
  <c r="BE372"/>
  <c r="BI370"/>
  <c r="BH370"/>
  <c r="BG370"/>
  <c r="BF370"/>
  <c r="T370"/>
  <c r="T369"/>
  <c r="R370"/>
  <c r="R369"/>
  <c r="P370"/>
  <c r="P369"/>
  <c r="BK370"/>
  <c r="BK369"/>
  <c r="J369"/>
  <c r="J370"/>
  <c r="BE370"/>
  <c r="J111"/>
  <c r="BI368"/>
  <c r="BH368"/>
  <c r="BG368"/>
  <c r="BF368"/>
  <c r="T368"/>
  <c r="R368"/>
  <c r="P368"/>
  <c r="BK368"/>
  <c r="J368"/>
  <c r="BE368"/>
  <c r="BI366"/>
  <c r="BH366"/>
  <c r="BG366"/>
  <c r="BF366"/>
  <c r="T366"/>
  <c r="R366"/>
  <c r="P366"/>
  <c r="BK366"/>
  <c r="J366"/>
  <c r="BE366"/>
  <c r="BI362"/>
  <c r="BH362"/>
  <c r="BG362"/>
  <c r="BF362"/>
  <c r="T362"/>
  <c r="R362"/>
  <c r="P362"/>
  <c r="BK362"/>
  <c r="J362"/>
  <c r="BE362"/>
  <c r="BI359"/>
  <c r="BH359"/>
  <c r="BG359"/>
  <c r="BF359"/>
  <c r="T359"/>
  <c r="R359"/>
  <c r="P359"/>
  <c r="BK359"/>
  <c r="J359"/>
  <c r="BE359"/>
  <c r="BI357"/>
  <c r="BH357"/>
  <c r="BG357"/>
  <c r="BF357"/>
  <c r="T357"/>
  <c r="R357"/>
  <c r="P357"/>
  <c r="BK357"/>
  <c r="J357"/>
  <c r="BE357"/>
  <c r="BI356"/>
  <c r="BH356"/>
  <c r="BG356"/>
  <c r="BF356"/>
  <c r="T356"/>
  <c r="T355"/>
  <c r="R356"/>
  <c r="R355"/>
  <c r="P356"/>
  <c r="P355"/>
  <c r="BK356"/>
  <c r="BK355"/>
  <c r="J355"/>
  <c r="J356"/>
  <c r="BE356"/>
  <c r="J110"/>
  <c r="BI353"/>
  <c r="BH353"/>
  <c r="BG353"/>
  <c r="BF353"/>
  <c r="T353"/>
  <c r="R353"/>
  <c r="P353"/>
  <c r="BK353"/>
  <c r="J353"/>
  <c r="BE353"/>
  <c r="BI352"/>
  <c r="BH352"/>
  <c r="BG352"/>
  <c r="BF352"/>
  <c r="T352"/>
  <c r="R352"/>
  <c r="P352"/>
  <c r="BK352"/>
  <c r="J352"/>
  <c r="BE352"/>
  <c r="BI350"/>
  <c r="BH350"/>
  <c r="BG350"/>
  <c r="BF350"/>
  <c r="T350"/>
  <c r="R350"/>
  <c r="P350"/>
  <c r="BK350"/>
  <c r="J350"/>
  <c r="BE350"/>
  <c r="BI348"/>
  <c r="BH348"/>
  <c r="BG348"/>
  <c r="BF348"/>
  <c r="T348"/>
  <c r="R348"/>
  <c r="P348"/>
  <c r="BK348"/>
  <c r="J348"/>
  <c r="BE348"/>
  <c r="BI347"/>
  <c r="BH347"/>
  <c r="BG347"/>
  <c r="BF347"/>
  <c r="T347"/>
  <c r="R347"/>
  <c r="P347"/>
  <c r="BK347"/>
  <c r="J347"/>
  <c r="BE347"/>
  <c r="BI343"/>
  <c r="BH343"/>
  <c r="BG343"/>
  <c r="BF343"/>
  <c r="T343"/>
  <c r="R343"/>
  <c r="P343"/>
  <c r="BK343"/>
  <c r="J343"/>
  <c r="BE343"/>
  <c r="BI342"/>
  <c r="BH342"/>
  <c r="BG342"/>
  <c r="BF342"/>
  <c r="T342"/>
  <c r="R342"/>
  <c r="P342"/>
  <c r="BK342"/>
  <c r="J342"/>
  <c r="BE342"/>
  <c r="BI340"/>
  <c r="BH340"/>
  <c r="BG340"/>
  <c r="BF340"/>
  <c r="T340"/>
  <c r="T339"/>
  <c r="R340"/>
  <c r="R339"/>
  <c r="P340"/>
  <c r="P339"/>
  <c r="BK340"/>
  <c r="BK339"/>
  <c r="J339"/>
  <c r="J340"/>
  <c r="BE340"/>
  <c r="J109"/>
  <c r="BI338"/>
  <c r="BH338"/>
  <c r="BG338"/>
  <c r="BF338"/>
  <c r="T338"/>
  <c r="R338"/>
  <c r="P338"/>
  <c r="BK338"/>
  <c r="J338"/>
  <c r="BE338"/>
  <c r="BI335"/>
  <c r="BH335"/>
  <c r="BG335"/>
  <c r="BF335"/>
  <c r="T335"/>
  <c r="R335"/>
  <c r="P335"/>
  <c r="BK335"/>
  <c r="J335"/>
  <c r="BE335"/>
  <c r="BI333"/>
  <c r="BH333"/>
  <c r="BG333"/>
  <c r="BF333"/>
  <c r="T333"/>
  <c r="R333"/>
  <c r="P333"/>
  <c r="BK333"/>
  <c r="J333"/>
  <c r="BE333"/>
  <c r="BI330"/>
  <c r="BH330"/>
  <c r="BG330"/>
  <c r="BF330"/>
  <c r="T330"/>
  <c r="R330"/>
  <c r="P330"/>
  <c r="BK330"/>
  <c r="J330"/>
  <c r="BE330"/>
  <c r="BI326"/>
  <c r="BH326"/>
  <c r="BG326"/>
  <c r="BF326"/>
  <c r="T326"/>
  <c r="R326"/>
  <c r="P326"/>
  <c r="BK326"/>
  <c r="J326"/>
  <c r="BE326"/>
  <c r="BI323"/>
  <c r="BH323"/>
  <c r="BG323"/>
  <c r="BF323"/>
  <c r="T323"/>
  <c r="R323"/>
  <c r="P323"/>
  <c r="BK323"/>
  <c r="J323"/>
  <c r="BE323"/>
  <c r="BI318"/>
  <c r="BH318"/>
  <c r="BG318"/>
  <c r="BF318"/>
  <c r="T318"/>
  <c r="R318"/>
  <c r="P318"/>
  <c r="BK318"/>
  <c r="J318"/>
  <c r="BE318"/>
  <c r="BI317"/>
  <c r="BH317"/>
  <c r="BG317"/>
  <c r="BF317"/>
  <c r="T317"/>
  <c r="R317"/>
  <c r="P317"/>
  <c r="BK317"/>
  <c r="J317"/>
  <c r="BE317"/>
  <c r="BI315"/>
  <c r="BH315"/>
  <c r="BG315"/>
  <c r="BF315"/>
  <c r="T315"/>
  <c r="R315"/>
  <c r="P315"/>
  <c r="BK315"/>
  <c r="J315"/>
  <c r="BE315"/>
  <c r="BI312"/>
  <c r="BH312"/>
  <c r="BG312"/>
  <c r="BF312"/>
  <c r="T312"/>
  <c r="R312"/>
  <c r="P312"/>
  <c r="BK312"/>
  <c r="J312"/>
  <c r="BE312"/>
  <c r="BI310"/>
  <c r="BH310"/>
  <c r="BG310"/>
  <c r="BF310"/>
  <c r="T310"/>
  <c r="R310"/>
  <c r="P310"/>
  <c r="BK310"/>
  <c r="J310"/>
  <c r="BE310"/>
  <c r="BI307"/>
  <c r="BH307"/>
  <c r="BG307"/>
  <c r="BF307"/>
  <c r="T307"/>
  <c r="R307"/>
  <c r="P307"/>
  <c r="BK307"/>
  <c r="J307"/>
  <c r="BE307"/>
  <c r="BI304"/>
  <c r="BH304"/>
  <c r="BG304"/>
  <c r="BF304"/>
  <c r="T304"/>
  <c r="R304"/>
  <c r="P304"/>
  <c r="BK304"/>
  <c r="J304"/>
  <c r="BE304"/>
  <c r="BI300"/>
  <c r="BH300"/>
  <c r="BG300"/>
  <c r="BF300"/>
  <c r="T300"/>
  <c r="R300"/>
  <c r="P300"/>
  <c r="BK300"/>
  <c r="J300"/>
  <c r="BE300"/>
  <c r="BI298"/>
  <c r="BH298"/>
  <c r="BG298"/>
  <c r="BF298"/>
  <c r="T298"/>
  <c r="R298"/>
  <c r="P298"/>
  <c r="BK298"/>
  <c r="J298"/>
  <c r="BE298"/>
  <c r="BI296"/>
  <c r="BH296"/>
  <c r="BG296"/>
  <c r="BF296"/>
  <c r="T296"/>
  <c r="R296"/>
  <c r="P296"/>
  <c r="BK296"/>
  <c r="J296"/>
  <c r="BE296"/>
  <c r="BI294"/>
  <c r="BH294"/>
  <c r="BG294"/>
  <c r="BF294"/>
  <c r="T294"/>
  <c r="R294"/>
  <c r="P294"/>
  <c r="BK294"/>
  <c r="J294"/>
  <c r="BE294"/>
  <c r="BI292"/>
  <c r="BH292"/>
  <c r="BG292"/>
  <c r="BF292"/>
  <c r="T292"/>
  <c r="R292"/>
  <c r="P292"/>
  <c r="BK292"/>
  <c r="J292"/>
  <c r="BE292"/>
  <c r="BI290"/>
  <c r="BH290"/>
  <c r="BG290"/>
  <c r="BF290"/>
  <c r="T290"/>
  <c r="R290"/>
  <c r="P290"/>
  <c r="BK290"/>
  <c r="J290"/>
  <c r="BE290"/>
  <c r="BI288"/>
  <c r="BH288"/>
  <c r="BG288"/>
  <c r="BF288"/>
  <c r="T288"/>
  <c r="R288"/>
  <c r="P288"/>
  <c r="BK288"/>
  <c r="J288"/>
  <c r="BE288"/>
  <c r="BI286"/>
  <c r="BH286"/>
  <c r="BG286"/>
  <c r="BF286"/>
  <c r="T286"/>
  <c r="R286"/>
  <c r="P286"/>
  <c r="BK286"/>
  <c r="J286"/>
  <c r="BE286"/>
  <c r="BI279"/>
  <c r="BH279"/>
  <c r="BG279"/>
  <c r="BF279"/>
  <c r="T279"/>
  <c r="T278"/>
  <c r="R279"/>
  <c r="R278"/>
  <c r="P279"/>
  <c r="P278"/>
  <c r="BK279"/>
  <c r="BK278"/>
  <c r="J278"/>
  <c r="J279"/>
  <c r="BE279"/>
  <c r="J108"/>
  <c r="BI277"/>
  <c r="BH277"/>
  <c r="BG277"/>
  <c r="BF277"/>
  <c r="T277"/>
  <c r="R277"/>
  <c r="P277"/>
  <c r="BK277"/>
  <c r="J277"/>
  <c r="BE277"/>
  <c r="BI275"/>
  <c r="BH275"/>
  <c r="BG275"/>
  <c r="BF275"/>
  <c r="T275"/>
  <c r="R275"/>
  <c r="P275"/>
  <c r="BK275"/>
  <c r="J275"/>
  <c r="BE275"/>
  <c r="BI267"/>
  <c r="BH267"/>
  <c r="BG267"/>
  <c r="BF267"/>
  <c r="T267"/>
  <c r="R267"/>
  <c r="P267"/>
  <c r="BK267"/>
  <c r="J267"/>
  <c r="BE267"/>
  <c r="BI265"/>
  <c r="BH265"/>
  <c r="BG265"/>
  <c r="BF265"/>
  <c r="T265"/>
  <c r="R265"/>
  <c r="P265"/>
  <c r="BK265"/>
  <c r="J265"/>
  <c r="BE265"/>
  <c r="BI259"/>
  <c r="BH259"/>
  <c r="BG259"/>
  <c r="BF259"/>
  <c r="T259"/>
  <c r="T258"/>
  <c r="R259"/>
  <c r="R258"/>
  <c r="P259"/>
  <c r="P258"/>
  <c r="BK259"/>
  <c r="BK258"/>
  <c r="J258"/>
  <c r="J259"/>
  <c r="BE259"/>
  <c r="J107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4"/>
  <c r="BH254"/>
  <c r="BG254"/>
  <c r="BF254"/>
  <c r="T254"/>
  <c r="R254"/>
  <c r="P254"/>
  <c r="BK254"/>
  <c r="J254"/>
  <c r="BE254"/>
  <c r="BI251"/>
  <c r="BH251"/>
  <c r="BG251"/>
  <c r="BF251"/>
  <c r="T251"/>
  <c r="R251"/>
  <c r="P251"/>
  <c r="BK251"/>
  <c r="J251"/>
  <c r="BE251"/>
  <c r="BI249"/>
  <c r="BH249"/>
  <c r="BG249"/>
  <c r="BF249"/>
  <c r="T249"/>
  <c r="R249"/>
  <c r="P249"/>
  <c r="BK249"/>
  <c r="J249"/>
  <c r="BE249"/>
  <c r="BI242"/>
  <c r="BH242"/>
  <c r="BG242"/>
  <c r="BF242"/>
  <c r="T242"/>
  <c r="R242"/>
  <c r="P242"/>
  <c r="BK242"/>
  <c r="J242"/>
  <c r="BE242"/>
  <c r="BI240"/>
  <c r="BH240"/>
  <c r="BG240"/>
  <c r="BF240"/>
  <c r="T240"/>
  <c r="R240"/>
  <c r="P240"/>
  <c r="BK240"/>
  <c r="J240"/>
  <c r="BE240"/>
  <c r="BI231"/>
  <c r="BH231"/>
  <c r="BG231"/>
  <c r="BF231"/>
  <c r="T231"/>
  <c r="R231"/>
  <c r="P231"/>
  <c r="BK231"/>
  <c r="J231"/>
  <c r="BE231"/>
  <c r="BI229"/>
  <c r="BH229"/>
  <c r="BG229"/>
  <c r="BF229"/>
  <c r="T229"/>
  <c r="T228"/>
  <c r="R229"/>
  <c r="R228"/>
  <c r="P229"/>
  <c r="P228"/>
  <c r="BK229"/>
  <c r="BK228"/>
  <c r="J228"/>
  <c r="J229"/>
  <c r="BE229"/>
  <c r="J106"/>
  <c r="BI227"/>
  <c r="BH227"/>
  <c r="BG227"/>
  <c r="BF227"/>
  <c r="T227"/>
  <c r="R227"/>
  <c r="P227"/>
  <c r="BK227"/>
  <c r="J227"/>
  <c r="BE227"/>
  <c r="BI225"/>
  <c r="BH225"/>
  <c r="BG225"/>
  <c r="BF225"/>
  <c r="T225"/>
  <c r="R225"/>
  <c r="P225"/>
  <c r="BK225"/>
  <c r="J225"/>
  <c r="BE225"/>
  <c r="BI223"/>
  <c r="BH223"/>
  <c r="BG223"/>
  <c r="BF223"/>
  <c r="T223"/>
  <c r="R223"/>
  <c r="P223"/>
  <c r="BK223"/>
  <c r="J223"/>
  <c r="BE223"/>
  <c r="BI221"/>
  <c r="BH221"/>
  <c r="BG221"/>
  <c r="BF221"/>
  <c r="T221"/>
  <c r="T220"/>
  <c r="R221"/>
  <c r="R220"/>
  <c r="P221"/>
  <c r="P220"/>
  <c r="BK221"/>
  <c r="BK220"/>
  <c r="J220"/>
  <c r="J221"/>
  <c r="BE221"/>
  <c r="J105"/>
  <c r="BI218"/>
  <c r="BH218"/>
  <c r="BG218"/>
  <c r="BF218"/>
  <c r="T218"/>
  <c r="R218"/>
  <c r="P218"/>
  <c r="BK218"/>
  <c r="J218"/>
  <c r="BE218"/>
  <c r="BI215"/>
  <c r="BH215"/>
  <c r="BG215"/>
  <c r="BF215"/>
  <c r="T215"/>
  <c r="T214"/>
  <c r="T213"/>
  <c r="R215"/>
  <c r="R214"/>
  <c r="R213"/>
  <c r="P215"/>
  <c r="P214"/>
  <c r="P213"/>
  <c r="BK215"/>
  <c r="BK214"/>
  <c r="J214"/>
  <c r="BK213"/>
  <c r="J213"/>
  <c r="J215"/>
  <c r="BE215"/>
  <c r="J104"/>
  <c r="J103"/>
  <c r="BI211"/>
  <c r="BH211"/>
  <c r="BG211"/>
  <c r="BF211"/>
  <c r="T211"/>
  <c r="R211"/>
  <c r="P211"/>
  <c r="BK211"/>
  <c r="J211"/>
  <c r="BE211"/>
  <c r="BI209"/>
  <c r="BH209"/>
  <c r="BG209"/>
  <c r="BF209"/>
  <c r="T209"/>
  <c r="T208"/>
  <c r="R209"/>
  <c r="R208"/>
  <c r="P209"/>
  <c r="P208"/>
  <c r="BK209"/>
  <c r="BK208"/>
  <c r="J208"/>
  <c r="J209"/>
  <c r="BE209"/>
  <c r="J102"/>
  <c r="BI206"/>
  <c r="BH206"/>
  <c r="BG206"/>
  <c r="BF206"/>
  <c r="T206"/>
  <c r="R206"/>
  <c r="P206"/>
  <c r="BK206"/>
  <c r="J206"/>
  <c r="BE206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5"/>
  <c r="BH185"/>
  <c r="BG185"/>
  <c r="BF185"/>
  <c r="T185"/>
  <c r="R185"/>
  <c r="P185"/>
  <c r="BK185"/>
  <c r="J185"/>
  <c r="BE185"/>
  <c r="BI182"/>
  <c r="BH182"/>
  <c r="BG182"/>
  <c r="BF182"/>
  <c r="T182"/>
  <c r="R182"/>
  <c r="P182"/>
  <c r="BK182"/>
  <c r="J182"/>
  <c r="BE182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T164"/>
  <c r="R165"/>
  <c r="R164"/>
  <c r="P165"/>
  <c r="P164"/>
  <c r="BK165"/>
  <c r="BK164"/>
  <c r="J164"/>
  <c r="J165"/>
  <c r="BE165"/>
  <c r="J101"/>
  <c r="BI162"/>
  <c r="BH162"/>
  <c r="BG162"/>
  <c r="BF162"/>
  <c r="T162"/>
  <c r="T161"/>
  <c r="R162"/>
  <c r="R161"/>
  <c r="P162"/>
  <c r="P161"/>
  <c r="BK162"/>
  <c r="BK161"/>
  <c r="J161"/>
  <c r="J162"/>
  <c r="BE162"/>
  <c r="J100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2"/>
  <c r="BH152"/>
  <c r="BG152"/>
  <c r="BF152"/>
  <c r="T152"/>
  <c r="R152"/>
  <c r="P152"/>
  <c r="BK152"/>
  <c r="J152"/>
  <c r="BE152"/>
  <c r="BI149"/>
  <c r="BH149"/>
  <c r="BG149"/>
  <c r="BF149"/>
  <c r="T149"/>
  <c r="R149"/>
  <c r="P149"/>
  <c r="BK149"/>
  <c r="J149"/>
  <c r="BE149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T141"/>
  <c r="R142"/>
  <c r="R141"/>
  <c r="P142"/>
  <c r="P141"/>
  <c r="BK142"/>
  <c r="BK141"/>
  <c r="J141"/>
  <c r="J142"/>
  <c r="BE142"/>
  <c r="J99"/>
  <c r="BI139"/>
  <c r="F37"/>
  <c i="1" r="BD97"/>
  <c i="4" r="BH139"/>
  <c r="F36"/>
  <c i="1" r="BC97"/>
  <c i="4" r="BG139"/>
  <c r="F35"/>
  <c i="1" r="BB97"/>
  <c i="4" r="BF139"/>
  <c r="J34"/>
  <c i="1" r="AW97"/>
  <c i="4" r="F34"/>
  <c i="1" r="BA97"/>
  <c i="4" r="T139"/>
  <c r="T138"/>
  <c r="T137"/>
  <c r="T136"/>
  <c r="R139"/>
  <c r="R138"/>
  <c r="R137"/>
  <c r="R136"/>
  <c r="P139"/>
  <c r="P138"/>
  <c r="P137"/>
  <c r="P136"/>
  <c i="1" r="AU97"/>
  <c i="4" r="BK139"/>
  <c r="BK138"/>
  <c r="J138"/>
  <c r="BK137"/>
  <c r="J137"/>
  <c r="BK136"/>
  <c r="J136"/>
  <c r="J96"/>
  <c r="J30"/>
  <c i="1" r="AG97"/>
  <c i="4" r="J139"/>
  <c r="BE139"/>
  <c r="J33"/>
  <c i="1" r="AV97"/>
  <c i="4" r="F33"/>
  <c i="1" r="AZ97"/>
  <c i="4" r="J98"/>
  <c r="J97"/>
  <c r="F130"/>
  <c r="E128"/>
  <c r="F89"/>
  <c r="E87"/>
  <c r="J39"/>
  <c r="J24"/>
  <c r="E24"/>
  <c r="J133"/>
  <c r="J92"/>
  <c r="J23"/>
  <c r="J21"/>
  <c r="E21"/>
  <c r="J132"/>
  <c r="J91"/>
  <c r="J20"/>
  <c r="J18"/>
  <c r="E18"/>
  <c r="F133"/>
  <c r="F92"/>
  <c r="J17"/>
  <c r="J15"/>
  <c r="E15"/>
  <c r="F132"/>
  <c r="F91"/>
  <c r="J14"/>
  <c r="J12"/>
  <c r="J130"/>
  <c r="J89"/>
  <c r="E7"/>
  <c r="E126"/>
  <c r="E85"/>
  <c i="3" r="J37"/>
  <c r="J36"/>
  <c i="1" r="AY96"/>
  <c i="3" r="J35"/>
  <c i="1" r="AX96"/>
  <c i="3" r="BI348"/>
  <c r="BH348"/>
  <c r="BG348"/>
  <c r="BF348"/>
  <c r="T348"/>
  <c r="T347"/>
  <c r="T346"/>
  <c r="R348"/>
  <c r="R347"/>
  <c r="R346"/>
  <c r="P348"/>
  <c r="P347"/>
  <c r="P346"/>
  <c r="BK348"/>
  <c r="BK347"/>
  <c r="J347"/>
  <c r="BK346"/>
  <c r="J346"/>
  <c r="J348"/>
  <c r="BE348"/>
  <c r="J118"/>
  <c r="J117"/>
  <c r="BI345"/>
  <c r="BH345"/>
  <c r="BG345"/>
  <c r="BF345"/>
  <c r="T345"/>
  <c r="T344"/>
  <c r="R345"/>
  <c r="R344"/>
  <c r="P345"/>
  <c r="P344"/>
  <c r="BK345"/>
  <c r="BK344"/>
  <c r="J344"/>
  <c r="J345"/>
  <c r="BE345"/>
  <c r="J116"/>
  <c r="BI342"/>
  <c r="BH342"/>
  <c r="BG342"/>
  <c r="BF342"/>
  <c r="T342"/>
  <c r="T341"/>
  <c r="R342"/>
  <c r="R341"/>
  <c r="P342"/>
  <c r="P341"/>
  <c r="BK342"/>
  <c r="BK341"/>
  <c r="J341"/>
  <c r="J342"/>
  <c r="BE342"/>
  <c r="J115"/>
  <c r="BI338"/>
  <c r="BH338"/>
  <c r="BG338"/>
  <c r="BF338"/>
  <c r="T338"/>
  <c r="T337"/>
  <c r="R338"/>
  <c r="R337"/>
  <c r="P338"/>
  <c r="P337"/>
  <c r="BK338"/>
  <c r="BK337"/>
  <c r="J337"/>
  <c r="J338"/>
  <c r="BE338"/>
  <c r="J114"/>
  <c r="BI335"/>
  <c r="BH335"/>
  <c r="BG335"/>
  <c r="BF335"/>
  <c r="T335"/>
  <c r="R335"/>
  <c r="P335"/>
  <c r="BK335"/>
  <c r="J335"/>
  <c r="BE335"/>
  <c r="BI328"/>
  <c r="BH328"/>
  <c r="BG328"/>
  <c r="BF328"/>
  <c r="T328"/>
  <c r="R328"/>
  <c r="P328"/>
  <c r="BK328"/>
  <c r="J328"/>
  <c r="BE328"/>
  <c r="BI323"/>
  <c r="BH323"/>
  <c r="BG323"/>
  <c r="BF323"/>
  <c r="T323"/>
  <c r="T322"/>
  <c r="R323"/>
  <c r="R322"/>
  <c r="P323"/>
  <c r="P322"/>
  <c r="BK323"/>
  <c r="BK322"/>
  <c r="J322"/>
  <c r="J323"/>
  <c r="BE323"/>
  <c r="J113"/>
  <c r="BI319"/>
  <c r="BH319"/>
  <c r="BG319"/>
  <c r="BF319"/>
  <c r="T319"/>
  <c r="T318"/>
  <c r="R319"/>
  <c r="R318"/>
  <c r="P319"/>
  <c r="P318"/>
  <c r="BK319"/>
  <c r="BK318"/>
  <c r="J318"/>
  <c r="J319"/>
  <c r="BE319"/>
  <c r="J112"/>
  <c r="BI316"/>
  <c r="BH316"/>
  <c r="BG316"/>
  <c r="BF316"/>
  <c r="T316"/>
  <c r="R316"/>
  <c r="P316"/>
  <c r="BK316"/>
  <c r="J316"/>
  <c r="BE316"/>
  <c r="BI314"/>
  <c r="BH314"/>
  <c r="BG314"/>
  <c r="BF314"/>
  <c r="T314"/>
  <c r="T313"/>
  <c r="R314"/>
  <c r="R313"/>
  <c r="P314"/>
  <c r="P313"/>
  <c r="BK314"/>
  <c r="BK313"/>
  <c r="J313"/>
  <c r="J314"/>
  <c r="BE314"/>
  <c r="J111"/>
  <c r="BI311"/>
  <c r="BH311"/>
  <c r="BG311"/>
  <c r="BF311"/>
  <c r="T311"/>
  <c r="R311"/>
  <c r="P311"/>
  <c r="BK311"/>
  <c r="J311"/>
  <c r="BE311"/>
  <c r="BI308"/>
  <c r="BH308"/>
  <c r="BG308"/>
  <c r="BF308"/>
  <c r="T308"/>
  <c r="T307"/>
  <c r="R308"/>
  <c r="R307"/>
  <c r="P308"/>
  <c r="P307"/>
  <c r="BK308"/>
  <c r="BK307"/>
  <c r="J307"/>
  <c r="J308"/>
  <c r="BE308"/>
  <c r="J110"/>
  <c r="BI304"/>
  <c r="BH304"/>
  <c r="BG304"/>
  <c r="BF304"/>
  <c r="T304"/>
  <c r="R304"/>
  <c r="P304"/>
  <c r="BK304"/>
  <c r="J304"/>
  <c r="BE304"/>
  <c r="BI301"/>
  <c r="BH301"/>
  <c r="BG301"/>
  <c r="BF301"/>
  <c r="T301"/>
  <c r="R301"/>
  <c r="P301"/>
  <c r="BK301"/>
  <c r="J301"/>
  <c r="BE301"/>
  <c r="BI298"/>
  <c r="BH298"/>
  <c r="BG298"/>
  <c r="BF298"/>
  <c r="T298"/>
  <c r="R298"/>
  <c r="P298"/>
  <c r="BK298"/>
  <c r="J298"/>
  <c r="BE298"/>
  <c r="BI296"/>
  <c r="BH296"/>
  <c r="BG296"/>
  <c r="BF296"/>
  <c r="T296"/>
  <c r="T295"/>
  <c r="R296"/>
  <c r="R295"/>
  <c r="P296"/>
  <c r="P295"/>
  <c r="BK296"/>
  <c r="BK295"/>
  <c r="J295"/>
  <c r="J296"/>
  <c r="BE296"/>
  <c r="J109"/>
  <c r="BI292"/>
  <c r="BH292"/>
  <c r="BG292"/>
  <c r="BF292"/>
  <c r="T292"/>
  <c r="T291"/>
  <c r="R292"/>
  <c r="R291"/>
  <c r="P292"/>
  <c r="P291"/>
  <c r="BK292"/>
  <c r="BK291"/>
  <c r="J291"/>
  <c r="J292"/>
  <c r="BE292"/>
  <c r="J108"/>
  <c r="BI288"/>
  <c r="BH288"/>
  <c r="BG288"/>
  <c r="BF288"/>
  <c r="T288"/>
  <c r="R288"/>
  <c r="P288"/>
  <c r="BK288"/>
  <c r="J288"/>
  <c r="BE288"/>
  <c r="BI285"/>
  <c r="BH285"/>
  <c r="BG285"/>
  <c r="BF285"/>
  <c r="T285"/>
  <c r="T284"/>
  <c r="R285"/>
  <c r="R284"/>
  <c r="P285"/>
  <c r="P284"/>
  <c r="BK285"/>
  <c r="BK284"/>
  <c r="J284"/>
  <c r="J285"/>
  <c r="BE285"/>
  <c r="J107"/>
  <c r="BI281"/>
  <c r="BH281"/>
  <c r="BG281"/>
  <c r="BF281"/>
  <c r="T281"/>
  <c r="R281"/>
  <c r="P281"/>
  <c r="BK281"/>
  <c r="J281"/>
  <c r="BE281"/>
  <c r="BI278"/>
  <c r="BH278"/>
  <c r="BG278"/>
  <c r="BF278"/>
  <c r="T278"/>
  <c r="R278"/>
  <c r="P278"/>
  <c r="BK278"/>
  <c r="J278"/>
  <c r="BE278"/>
  <c r="BI276"/>
  <c r="BH276"/>
  <c r="BG276"/>
  <c r="BF276"/>
  <c r="T276"/>
  <c r="R276"/>
  <c r="P276"/>
  <c r="BK276"/>
  <c r="J276"/>
  <c r="BE276"/>
  <c r="BI274"/>
  <c r="BH274"/>
  <c r="BG274"/>
  <c r="BF274"/>
  <c r="T274"/>
  <c r="R274"/>
  <c r="P274"/>
  <c r="BK274"/>
  <c r="J274"/>
  <c r="BE274"/>
  <c r="BI270"/>
  <c r="BH270"/>
  <c r="BG270"/>
  <c r="BF270"/>
  <c r="T270"/>
  <c r="R270"/>
  <c r="P270"/>
  <c r="BK270"/>
  <c r="J270"/>
  <c r="BE270"/>
  <c r="BI269"/>
  <c r="BH269"/>
  <c r="BG269"/>
  <c r="BF269"/>
  <c r="T269"/>
  <c r="T268"/>
  <c r="R269"/>
  <c r="R268"/>
  <c r="P269"/>
  <c r="P268"/>
  <c r="BK269"/>
  <c r="BK268"/>
  <c r="J268"/>
  <c r="J269"/>
  <c r="BE269"/>
  <c r="J106"/>
  <c r="BI260"/>
  <c r="BH260"/>
  <c r="BG260"/>
  <c r="BF260"/>
  <c r="T260"/>
  <c r="T259"/>
  <c r="R260"/>
  <c r="R259"/>
  <c r="P260"/>
  <c r="P259"/>
  <c r="BK260"/>
  <c r="BK259"/>
  <c r="J259"/>
  <c r="J260"/>
  <c r="BE260"/>
  <c r="J105"/>
  <c r="BI257"/>
  <c r="BH257"/>
  <c r="BG257"/>
  <c r="BF257"/>
  <c r="T257"/>
  <c r="T256"/>
  <c r="R257"/>
  <c r="R256"/>
  <c r="P257"/>
  <c r="P256"/>
  <c r="BK257"/>
  <c r="BK256"/>
  <c r="J256"/>
  <c r="J257"/>
  <c r="BE257"/>
  <c r="J104"/>
  <c r="BI254"/>
  <c r="BH254"/>
  <c r="BG254"/>
  <c r="BF254"/>
  <c r="T254"/>
  <c r="R254"/>
  <c r="P254"/>
  <c r="BK254"/>
  <c r="J254"/>
  <c r="BE254"/>
  <c r="BI252"/>
  <c r="BH252"/>
  <c r="BG252"/>
  <c r="BF252"/>
  <c r="T252"/>
  <c r="R252"/>
  <c r="P252"/>
  <c r="BK252"/>
  <c r="J252"/>
  <c r="BE252"/>
  <c r="BI249"/>
  <c r="BH249"/>
  <c r="BG249"/>
  <c r="BF249"/>
  <c r="T249"/>
  <c r="R249"/>
  <c r="P249"/>
  <c r="BK249"/>
  <c r="J249"/>
  <c r="BE249"/>
  <c r="BI246"/>
  <c r="BH246"/>
  <c r="BG246"/>
  <c r="BF246"/>
  <c r="T246"/>
  <c r="R246"/>
  <c r="P246"/>
  <c r="BK246"/>
  <c r="J246"/>
  <c r="BE246"/>
  <c r="BI243"/>
  <c r="BH243"/>
  <c r="BG243"/>
  <c r="BF243"/>
  <c r="T243"/>
  <c r="T242"/>
  <c r="T241"/>
  <c r="R243"/>
  <c r="R242"/>
  <c r="R241"/>
  <c r="P243"/>
  <c r="P242"/>
  <c r="P241"/>
  <c r="BK243"/>
  <c r="BK242"/>
  <c r="J242"/>
  <c r="BK241"/>
  <c r="J241"/>
  <c r="J243"/>
  <c r="BE243"/>
  <c r="J103"/>
  <c r="J102"/>
  <c r="BI240"/>
  <c r="BH240"/>
  <c r="BG240"/>
  <c r="BF240"/>
  <c r="T240"/>
  <c r="T239"/>
  <c r="R240"/>
  <c r="R239"/>
  <c r="P240"/>
  <c r="P239"/>
  <c r="BK240"/>
  <c r="BK239"/>
  <c r="J239"/>
  <c r="J240"/>
  <c r="BE240"/>
  <c r="J101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T227"/>
  <c r="R228"/>
  <c r="R227"/>
  <c r="P228"/>
  <c r="P227"/>
  <c r="BK228"/>
  <c r="BK227"/>
  <c r="J227"/>
  <c r="J228"/>
  <c r="BE228"/>
  <c r="J100"/>
  <c r="BI225"/>
  <c r="BH225"/>
  <c r="BG225"/>
  <c r="BF225"/>
  <c r="T225"/>
  <c r="R225"/>
  <c r="P225"/>
  <c r="BK225"/>
  <c r="J225"/>
  <c r="BE225"/>
  <c r="BI222"/>
  <c r="BH222"/>
  <c r="BG222"/>
  <c r="BF222"/>
  <c r="T222"/>
  <c r="R222"/>
  <c r="P222"/>
  <c r="BK222"/>
  <c r="J222"/>
  <c r="BE222"/>
  <c r="BI219"/>
  <c r="BH219"/>
  <c r="BG219"/>
  <c r="BF219"/>
  <c r="T219"/>
  <c r="R219"/>
  <c r="P219"/>
  <c r="BK219"/>
  <c r="J219"/>
  <c r="BE219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3"/>
  <c r="BH213"/>
  <c r="BG213"/>
  <c r="BF213"/>
  <c r="T213"/>
  <c r="R213"/>
  <c r="P213"/>
  <c r="BK213"/>
  <c r="J213"/>
  <c r="BE213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6"/>
  <c r="BH206"/>
  <c r="BG206"/>
  <c r="BF206"/>
  <c r="T206"/>
  <c r="R206"/>
  <c r="P206"/>
  <c r="BK206"/>
  <c r="J206"/>
  <c r="BE206"/>
  <c r="BI203"/>
  <c r="BH203"/>
  <c r="BG203"/>
  <c r="BF203"/>
  <c r="T203"/>
  <c r="R203"/>
  <c r="P203"/>
  <c r="BK203"/>
  <c r="J203"/>
  <c r="BE203"/>
  <c r="BI196"/>
  <c r="BH196"/>
  <c r="BG196"/>
  <c r="BF196"/>
  <c r="T196"/>
  <c r="R196"/>
  <c r="P196"/>
  <c r="BK196"/>
  <c r="J196"/>
  <c r="BE196"/>
  <c r="BI192"/>
  <c r="BH192"/>
  <c r="BG192"/>
  <c r="BF192"/>
  <c r="T192"/>
  <c r="R192"/>
  <c r="P192"/>
  <c r="BK192"/>
  <c r="J192"/>
  <c r="BE192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7"/>
  <c r="BH177"/>
  <c r="BG177"/>
  <c r="BF177"/>
  <c r="T177"/>
  <c r="R177"/>
  <c r="P177"/>
  <c r="BK177"/>
  <c r="J177"/>
  <c r="BE177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59"/>
  <c r="BH159"/>
  <c r="BG159"/>
  <c r="BF159"/>
  <c r="T159"/>
  <c r="R159"/>
  <c r="P159"/>
  <c r="BK159"/>
  <c r="J159"/>
  <c r="BE159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T147"/>
  <c r="R148"/>
  <c r="R147"/>
  <c r="P148"/>
  <c r="P147"/>
  <c r="BK148"/>
  <c r="BK147"/>
  <c r="J147"/>
  <c r="J148"/>
  <c r="BE148"/>
  <c r="J99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F37"/>
  <c i="1" r="BD96"/>
  <c i="3" r="BH141"/>
  <c r="F36"/>
  <c i="1" r="BC96"/>
  <c i="3" r="BG141"/>
  <c r="F35"/>
  <c i="1" r="BB96"/>
  <c i="3" r="BF141"/>
  <c r="J34"/>
  <c i="1" r="AW96"/>
  <c i="3" r="F34"/>
  <c i="1" r="BA96"/>
  <c i="3" r="T141"/>
  <c r="T140"/>
  <c r="T139"/>
  <c r="T138"/>
  <c r="R141"/>
  <c r="R140"/>
  <c r="R139"/>
  <c r="R138"/>
  <c r="P141"/>
  <c r="P140"/>
  <c r="P139"/>
  <c r="P138"/>
  <c i="1" r="AU96"/>
  <c i="3" r="BK141"/>
  <c r="BK140"/>
  <c r="J140"/>
  <c r="BK139"/>
  <c r="J139"/>
  <c r="BK138"/>
  <c r="J138"/>
  <c r="J96"/>
  <c r="J30"/>
  <c i="1" r="AG96"/>
  <c i="3" r="J141"/>
  <c r="BE141"/>
  <c r="J33"/>
  <c i="1" r="AV96"/>
  <c i="3" r="F33"/>
  <c i="1" r="AZ96"/>
  <c i="3" r="J98"/>
  <c r="J97"/>
  <c r="F132"/>
  <c r="E130"/>
  <c r="F89"/>
  <c r="E87"/>
  <c r="J39"/>
  <c r="J24"/>
  <c r="E24"/>
  <c r="J135"/>
  <c r="J92"/>
  <c r="J23"/>
  <c r="J21"/>
  <c r="E21"/>
  <c r="J134"/>
  <c r="J91"/>
  <c r="J20"/>
  <c r="J18"/>
  <c r="E18"/>
  <c r="F135"/>
  <c r="F92"/>
  <c r="J17"/>
  <c r="J15"/>
  <c r="E15"/>
  <c r="F134"/>
  <c r="F91"/>
  <c r="J14"/>
  <c r="J12"/>
  <c r="J132"/>
  <c r="J89"/>
  <c r="E7"/>
  <c r="E128"/>
  <c r="E85"/>
  <c i="2" r="J35"/>
  <c r="J34"/>
  <c i="1" r="AY95"/>
  <c i="2" r="J33"/>
  <c i="1" r="AX95"/>
  <c i="2" r="BI129"/>
  <c r="BH129"/>
  <c r="BG129"/>
  <c r="BF129"/>
  <c r="T129"/>
  <c r="R129"/>
  <c r="P129"/>
  <c r="BK129"/>
  <c r="J129"/>
  <c r="BE129"/>
  <c r="BI128"/>
  <c r="BH128"/>
  <c r="BG128"/>
  <c r="BF128"/>
  <c r="T128"/>
  <c r="T127"/>
  <c r="R128"/>
  <c r="R127"/>
  <c r="P128"/>
  <c r="P127"/>
  <c r="BK128"/>
  <c r="BK127"/>
  <c r="J127"/>
  <c r="J128"/>
  <c r="BE128"/>
  <c r="J98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T121"/>
  <c r="R122"/>
  <c r="R121"/>
  <c r="P122"/>
  <c r="P121"/>
  <c r="BK122"/>
  <c r="BK121"/>
  <c r="J121"/>
  <c r="J122"/>
  <c r="BE122"/>
  <c r="J97"/>
  <c r="BI120"/>
  <c r="BH120"/>
  <c r="BG120"/>
  <c r="BF120"/>
  <c r="T120"/>
  <c r="R120"/>
  <c r="P120"/>
  <c r="BK120"/>
  <c r="J120"/>
  <c r="BE120"/>
  <c r="BI119"/>
  <c r="F35"/>
  <c i="1" r="BD95"/>
  <c i="2" r="BH119"/>
  <c r="F34"/>
  <c i="1" r="BC95"/>
  <c i="2" r="BG119"/>
  <c r="F33"/>
  <c i="1" r="BB95"/>
  <c i="2" r="BF119"/>
  <c r="J32"/>
  <c i="1" r="AW95"/>
  <c i="2" r="F32"/>
  <c i="1" r="BA95"/>
  <c i="2" r="T119"/>
  <c r="T118"/>
  <c r="T117"/>
  <c r="T116"/>
  <c r="R119"/>
  <c r="R118"/>
  <c r="R117"/>
  <c r="R116"/>
  <c r="P119"/>
  <c r="P118"/>
  <c r="P117"/>
  <c r="P116"/>
  <c i="1" r="AU95"/>
  <c i="2" r="BK119"/>
  <c r="BK118"/>
  <c r="J118"/>
  <c r="BK117"/>
  <c r="J117"/>
  <c r="BK116"/>
  <c r="J116"/>
  <c r="J94"/>
  <c r="J28"/>
  <c i="1" r="AG95"/>
  <c i="2" r="J119"/>
  <c r="BE119"/>
  <c r="J31"/>
  <c i="1" r="AV95"/>
  <c i="2" r="F31"/>
  <c i="1" r="AZ95"/>
  <c i="2" r="J96"/>
  <c r="J95"/>
  <c r="J112"/>
  <c r="F112"/>
  <c r="F110"/>
  <c r="E108"/>
  <c r="J89"/>
  <c r="F89"/>
  <c r="F87"/>
  <c r="E85"/>
  <c r="J37"/>
  <c r="J22"/>
  <c r="E22"/>
  <c r="J113"/>
  <c r="J90"/>
  <c r="J21"/>
  <c r="J16"/>
  <c r="E16"/>
  <c r="F113"/>
  <c r="F90"/>
  <c r="J15"/>
  <c r="J10"/>
  <c r="J110"/>
  <c r="J87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103"/>
  <c r="AN103"/>
  <c r="AT102"/>
  <c r="AN102"/>
  <c r="AT101"/>
  <c r="AN101"/>
  <c r="AT100"/>
  <c r="AN100"/>
  <c r="AT99"/>
  <c r="AN99"/>
  <c r="AT98"/>
  <c r="AN98"/>
  <c r="AT97"/>
  <c r="AN97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<sst xmlns="http://schemas.openxmlformats.org/spreadsheetml/2006/main">
  <si>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</si>
  <si>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</si>
  <si>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</si>
  <si>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</si>
  <si>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</si>
  <si>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{86f71127-ef54-4767-9bf9-22e6dbd0c473}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</si>
  <si>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</si>
  <si>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</si>
  <si>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</si>
  <si>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</si>
  <si>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</si>
  <si>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</si>
  <si>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</si>
  <si>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</si>
  <si>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</si>
  <si>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</si>
  <si>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</si>
  <si>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nové dispozice zubních ordinací pavilonu G</t>
  </si>
  <si>
    <t>KSO:</t>
  </si>
  <si>
    <t>CC-CZ:</t>
  </si>
  <si>
    <t>Místo:</t>
  </si>
  <si>
    <t>Areál SZZ Krnov</t>
  </si>
  <si>
    <t>Datum:</t>
  </si>
  <si>
    <t>11. 5. 2021</t>
  </si>
  <si>
    <t>Zadavatel:</t>
  </si>
  <si>
    <t>IČ:</t>
  </si>
  <si>
    <t>00844641</t>
  </si>
  <si>
    <t>SZZ Krnov, p.o.</t>
  </si>
  <si>
    <t>DIČ:</t>
  </si>
  <si>
    <t>CZ00844641</t>
  </si>
  <si>
    <t>Uchazeč:</t>
  </si>
  <si>
    <t>Vyplň údaj</t>
  </si>
  <si>
    <t>Projektant:</t>
  </si>
  <si>
    <t>01202553</t>
  </si>
  <si>
    <t>Ing.Zbyněk Svoboda</t>
  </si>
  <si>
    <t>True</t>
  </si>
  <si>
    <t>Zpracovatel:</t>
  </si>
  <si>
    <t xml:space="preserve"> </t>
  </si>
  <si>
    <t>Poznámka:</t>
  </si>
  <si>
    <t>včetně dodatku č.1 k PD_x000d_
Revize č.3 ze dne 11.5.2021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</si>
  <si>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</si>
  <si>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</si>
  <si>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</si>
  <si>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</si>
  <si>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</si>
  <si>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</si>
  <si>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</si>
  <si>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</si>
  <si>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</si>
  <si>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</si>
  <si>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</si>
  <si>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</si>
  <si>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</si>
  <si>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</si>
  <si>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</si>
  <si>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</si>
  <si>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</si>
  <si>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</si>
  <si>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</si>
  <si>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</si>
  <si>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</si>
  <si>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</si>
  <si>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</si>
  <si>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</si>
  <si>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</si>
  <si>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</si>
  <si>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</si>
  <si>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</si>
  <si>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</si>
  <si>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</si>
  <si>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</si>
  <si>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</si>
  <si>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</si>
  <si>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</si>
  <si>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</si>
  <si>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</si>
  <si>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</si>
  <si>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</si>
  <si>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</si>
  <si>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</si>
  <si>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</si>
  <si>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</si>
  <si>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</si>
  <si>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</si>
  <si>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</si>
  <si>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</si>
  <si>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</si>
  <si>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SO 01</t>
  </si>
  <si>
    <t>Bourací práce</t>
  </si>
  <si>
    <t>{452fe599-a35d-4a42-83cb-5f943f4d7198}</t>
  </si>
  <si>
    <t>2</t>
  </si>
  <si>
    <t>SO 02</t>
  </si>
  <si>
    <t>Nové konstrukce</t>
  </si>
  <si>
    <t>{07ad8ada-8919-4403-9b18-aeabbd4862c3}</t>
  </si>
  <si>
    <t>01</t>
  </si>
  <si>
    <t>Zdravotechnika</t>
  </si>
  <si>
    <t>{6d886f5b-0304-4c53-b996-636f006d7c72}</t>
  </si>
  <si>
    <t>02</t>
  </si>
  <si>
    <t>Vzduchotechnika</t>
  </si>
  <si>
    <t>{3d68ef23-e4b0-4012-9249-4db7c9d24ecd}</t>
  </si>
  <si>
    <t>03</t>
  </si>
  <si>
    <t>Vytápění</t>
  </si>
  <si>
    <t>{15eb14e3-4136-4976-a64c-d810ff758d22}</t>
  </si>
  <si>
    <t>05</t>
  </si>
  <si>
    <t>Elektro silnoproud</t>
  </si>
  <si>
    <t>{4fe3ba16-ff59-4396-a6a1-fa6d2e24d52a}</t>
  </si>
  <si>
    <t>07</t>
  </si>
  <si>
    <t>Oprava balkonu</t>
  </si>
  <si>
    <t>{7cc6ac03-f02b-429f-a9bc-fa6ad661d606}</t>
  </si>
  <si>
    <t>dodatek č.1</t>
  </si>
  <si>
    <t>Příprava pro zavěšení mikroskopu</t>
  </si>
  <si>
    <t>{0b0ad7e7-283d-4356-a57d-c1c95d72311c}</t>
  </si>
  <si>
    <t>KRYCÍ LIST SOUPISU PRACÍ</t>
  </si>
  <si>
    <t>včetně dodatku č.1 k PD Revize č.3 ze dne 11.5.2021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</si>
  <si>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</si>
  <si>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</si>
  <si>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</si>
  <si>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</si>
  <si>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</si>
  <si>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</si>
  <si>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</si>
  <si>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</si>
  <si>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</si>
  <si>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</si>
  <si>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</si>
  <si>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</si>
  <si>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</si>
  <si>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</si>
  <si>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</si>
  <si>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</si>
  <si>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</si>
  <si>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</si>
  <si>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</si>
  <si>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</si>
  <si>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</si>
  <si>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</si>
  <si>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</si>
  <si>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</si>
  <si>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</si>
  <si>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</si>
  <si>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</si>
  <si>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</si>
  <si>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</si>
  <si>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013244000</t>
  </si>
  <si>
    <t>Dokumentace pro provádění stavby DÍLENSKÁ A REALIZAČNÍ DOKUMENTACE</t>
  </si>
  <si>
    <t>…</t>
  </si>
  <si>
    <t>CS ÚRS 2019 01</t>
  </si>
  <si>
    <t>1024</t>
  </si>
  <si>
    <t>523864915</t>
  </si>
  <si>
    <t>013254000</t>
  </si>
  <si>
    <t>Dokumentace skutečného provedení stavby</t>
  </si>
  <si>
    <t>-286675809</t>
  </si>
  <si>
    <t>VRN3</t>
  </si>
  <si>
    <t>Zařízení staveniště</t>
  </si>
  <si>
    <t>3</t>
  </si>
  <si>
    <t>032103000</t>
  </si>
  <si>
    <t>Náklady na stavební buňky</t>
  </si>
  <si>
    <t>126416711</t>
  </si>
  <si>
    <t>4</t>
  </si>
  <si>
    <t>033103000</t>
  </si>
  <si>
    <t>Připojení energií</t>
  </si>
  <si>
    <t>-1464857146</t>
  </si>
  <si>
    <t>033203000</t>
  </si>
  <si>
    <t>Energie pro zařízení staveniště</t>
  </si>
  <si>
    <t>-1799264587</t>
  </si>
  <si>
    <t>6</t>
  </si>
  <si>
    <t>034103000</t>
  </si>
  <si>
    <t>Oplocení staveniště</t>
  </si>
  <si>
    <t>-1272111954</t>
  </si>
  <si>
    <t>7</t>
  </si>
  <si>
    <t>034503000</t>
  </si>
  <si>
    <t>Informační tabule na staveništi</t>
  </si>
  <si>
    <t>866991203</t>
  </si>
  <si>
    <t>VRN4</t>
  </si>
  <si>
    <t>Inženýrská činnost</t>
  </si>
  <si>
    <t>8</t>
  </si>
  <si>
    <t>049103000</t>
  </si>
  <si>
    <t>Náklady vzniklé v souvislosti s realizací stavby - náklady na vzorkování, pořízení a předání fotodokumnetace průběhu stavby</t>
  </si>
  <si>
    <t>2089272885</t>
  </si>
  <si>
    <t>9</t>
  </si>
  <si>
    <t>049303000</t>
  </si>
  <si>
    <t>Náklady vzniklé v souvislosti s předáním stavby - předání technických listů na všechny použité materiály a prohlášení o shodě na všechna použitá zařízení a další doklady související s provedením díla</t>
  </si>
  <si>
    <t>-1446668678</t>
  </si>
  <si>
    <t>Objekt:</t>
  </si>
  <si>
    <t>SO 01 - Bourací práce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</si>
  <si>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</si>
  <si>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</si>
  <si>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</si>
  <si>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</si>
  <si>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</si>
  <si>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</si>
  <si>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</si>
  <si>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733 - Ústřední vytápění - rozvodné potrubí</t>
  </si>
  <si>
    <t xml:space="preserve">    735 - Ústřední vytápění - otopná tělesa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</si>
  <si>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</si>
  <si>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</si>
  <si>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</si>
  <si>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</si>
  <si>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</si>
  <si>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</si>
  <si>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</si>
  <si>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</si>
  <si>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</si>
  <si>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</si>
  <si>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HZS - Hodinové zúčtovací sazby</t>
  </si>
  <si>
    <t xml:space="preserve">    VRN9 - Ostatní náklady</t>
  </si>
  <si>
    <t>HSV</t>
  </si>
  <si>
    <t>Práce a dodávky HSV</t>
  </si>
  <si>
    <t>Úpravy povrchů, podlahy a osazování výplní</t>
  </si>
  <si>
    <t>619991011</t>
  </si>
  <si>
    <t>Obalení konstrukcí a prvků fólií přilepenou lepící páskou</t>
  </si>
  <si>
    <t>m2</t>
  </si>
  <si>
    <t>-789220465</t>
  </si>
  <si>
    <t>VV</t>
  </si>
  <si>
    <t xml:space="preserve">"stávající ordinace, vstupní chodba" 50 </t>
  </si>
  <si>
    <t>619996135</t>
  </si>
  <si>
    <t>Ochrana konstrukcí nebo samostatných prvků obedněním</t>
  </si>
  <si>
    <t>339403230</t>
  </si>
  <si>
    <t>"stávající dveře, prostor schodiště" 20</t>
  </si>
  <si>
    <t>619996145</t>
  </si>
  <si>
    <t>Ochrana konstrukcí nebo samostatných prvků obalením geotextilií</t>
  </si>
  <si>
    <t>1999780604</t>
  </si>
  <si>
    <t>" ordinace, vstupní chodba" 33,88+20,35+15</t>
  </si>
  <si>
    <t>Ostatní konstrukce a práce, bourání</t>
  </si>
  <si>
    <t>949101112</t>
  </si>
  <si>
    <t>Lešení pomocné pro objekty pozemních staveb s lešeňovou podlahou v do 3,5 m zatížení do 150 kg/m2</t>
  </si>
  <si>
    <t>333301741</t>
  </si>
  <si>
    <t>"viz.podlahová plocha" 28,89+13,81+18,21+31,32+11,19+3,41+2,76+6,74+1,6+1,6</t>
  </si>
  <si>
    <t>952902121</t>
  </si>
  <si>
    <t>Čištění budov zametení drsných podlah</t>
  </si>
  <si>
    <t>-2027153405</t>
  </si>
  <si>
    <t>"po bourání" 119,53</t>
  </si>
  <si>
    <t>952902611</t>
  </si>
  <si>
    <t>Čištění budov vysátí prachu z ostatních ploch</t>
  </si>
  <si>
    <t>1123885795</t>
  </si>
  <si>
    <t>"dtto" 119,53</t>
  </si>
  <si>
    <t>962031132</t>
  </si>
  <si>
    <t>Bourání příček z cihel pálených na MVC tl do 100 mm</t>
  </si>
  <si>
    <t>611839160</t>
  </si>
  <si>
    <t>P</t>
  </si>
  <si>
    <t>Poznámka k položce:_x000d_
B13</t>
  </si>
  <si>
    <t>1,55*3,37</t>
  </si>
  <si>
    <t>1,6*3,37</t>
  </si>
  <si>
    <t>Součet</t>
  </si>
  <si>
    <t>962031133</t>
  </si>
  <si>
    <t>Bourání příček z cihel pálených na MVC tl do 150 mm</t>
  </si>
  <si>
    <t>-857078221</t>
  </si>
  <si>
    <t>2,55*3,37</t>
  </si>
  <si>
    <t>2,1*3,37</t>
  </si>
  <si>
    <t>962032230</t>
  </si>
  <si>
    <t>Bourání zdiva z cihel pálených nebo vápenopískových na MV nebo MVC do 1 m3</t>
  </si>
  <si>
    <t>m3</t>
  </si>
  <si>
    <t>1828823388</t>
  </si>
  <si>
    <t>"práh mezi 102 a 103" 0,8*0,2*0,2</t>
  </si>
  <si>
    <t>10</t>
  </si>
  <si>
    <t>965042121</t>
  </si>
  <si>
    <t>Bourání podkladů pod dlažby nebo mazanin betonových nebo z litého asfaltu tl do 100 mm pl do 1 m2</t>
  </si>
  <si>
    <t>1332705907</t>
  </si>
  <si>
    <t>"sonda do podlahy pod ocelové rámy" 2*0,5*0,5*0,1</t>
  </si>
  <si>
    <t>"bourání pro patky" 1,1*0,3*0,1*4</t>
  </si>
  <si>
    <t>11</t>
  </si>
  <si>
    <t>965042231</t>
  </si>
  <si>
    <t>Bourání podkladů pod dlažby nebo mazanin betonových nebo z litého asfaltu tl přes 100 mm pl do 4 m2</t>
  </si>
  <si>
    <t>-202553176</t>
  </si>
  <si>
    <t>(3,41+2,76+6,74+1,6+1,6)*0,12</t>
  </si>
  <si>
    <t>12</t>
  </si>
  <si>
    <t>965043341</t>
  </si>
  <si>
    <t>Bourání podkladů pod dlažby betonových s potěrem nebo teracem tl do 100 mm pl přes 4 m2</t>
  </si>
  <si>
    <t>-695876624</t>
  </si>
  <si>
    <t>(3,41+2,76+6,74+1,6+1,6)*0,1</t>
  </si>
  <si>
    <t>13</t>
  </si>
  <si>
    <t>965082922</t>
  </si>
  <si>
    <t>Odstranění násypů pod podlahami tl do 100 mm pl do 2 m2</t>
  </si>
  <si>
    <t>1538765358</t>
  </si>
  <si>
    <t>Poznámka k položce:_x000d_
B9</t>
  </si>
  <si>
    <t>(1,6+1,6)*0,09</t>
  </si>
  <si>
    <t>14</t>
  </si>
  <si>
    <t>965082923</t>
  </si>
  <si>
    <t>Odstranění násypů pod podlahami tl do 100 mm pl přes 2 m2</t>
  </si>
  <si>
    <t>1455081542</t>
  </si>
  <si>
    <t>(28,89+13,81+18,21+31,32+11,19+3,41+2,76+6,74)*0,09</t>
  </si>
  <si>
    <t>965082932</t>
  </si>
  <si>
    <t>Odstranění násypů pod podlahami tl do 200 mm pl do 2 m2</t>
  </si>
  <si>
    <t>-376547619</t>
  </si>
  <si>
    <t>"patky pod ocelové rámy" 0,15*1,1*0,3*4</t>
  </si>
  <si>
    <t>16</t>
  </si>
  <si>
    <t>967031132</t>
  </si>
  <si>
    <t>Přisekání rovných ostění v cihelném zdivu na MV nebo MVC</t>
  </si>
  <si>
    <t>-1799730365</t>
  </si>
  <si>
    <t>"po hrubém vybourání otvorů" 3,37* 8</t>
  </si>
  <si>
    <t>17</t>
  </si>
  <si>
    <t>968062356</t>
  </si>
  <si>
    <t>Vybourání dřevěných rámů oken dvojitých včetně křídel pl do 4 m2</t>
  </si>
  <si>
    <t>-1807416337</t>
  </si>
  <si>
    <t>"101" 2*0,66*0,92</t>
  </si>
  <si>
    <t>"103" 1,2*1,8</t>
  </si>
  <si>
    <t>"107" 2,08*1,8</t>
  </si>
  <si>
    <t>"109" 0,92*0,66</t>
  </si>
  <si>
    <t>"112" 0,68*1,56</t>
  </si>
  <si>
    <t>"113" 0,5*1,5</t>
  </si>
  <si>
    <t>18</t>
  </si>
  <si>
    <t>968062357</t>
  </si>
  <si>
    <t>Vybourání dřevěných rámů oken dvojitých včetně křídel pl přes 4 m2</t>
  </si>
  <si>
    <t>1325200548</t>
  </si>
  <si>
    <t>"101" 1,87*1,84</t>
  </si>
  <si>
    <t>"102" 1,2*1,8*3</t>
  </si>
  <si>
    <t>19</t>
  </si>
  <si>
    <t>968062455</t>
  </si>
  <si>
    <t>Vybourání dřevěných dveřních zárubní pl do 2 m2</t>
  </si>
  <si>
    <t>2100670607</t>
  </si>
  <si>
    <t>Poznámka k položce:_x000d_
B2</t>
  </si>
  <si>
    <t>0,65*2,2*2</t>
  </si>
  <si>
    <t>0,8*2,2</t>
  </si>
  <si>
    <t>0,9*2,2*2</t>
  </si>
  <si>
    <t>0,8*2,16</t>
  </si>
  <si>
    <t>20</t>
  </si>
  <si>
    <t>968062456</t>
  </si>
  <si>
    <t>Vybourání dřevěných dveřních zárubní pl přes 2 m2</t>
  </si>
  <si>
    <t>891084477</t>
  </si>
  <si>
    <t>0,95*2,2</t>
  </si>
  <si>
    <t>968062745</t>
  </si>
  <si>
    <t>Vybourání stěn dřevěných plných, zasklených nebo výkladních pl do 2 m2</t>
  </si>
  <si>
    <t>-33393138</t>
  </si>
  <si>
    <t>Poznámka k položce:_x000d_
B14 - vybourání nadsvětlíku</t>
  </si>
  <si>
    <t>1,1</t>
  </si>
  <si>
    <t>22</t>
  </si>
  <si>
    <t>969011121</t>
  </si>
  <si>
    <t>Vybourání vodovodního nebo plynového vedení DN do 52</t>
  </si>
  <si>
    <t>m</t>
  </si>
  <si>
    <t>-276753268</t>
  </si>
  <si>
    <t>"Odhad, bude čerpáno dle skutečnosti" 66</t>
  </si>
  <si>
    <t>23</t>
  </si>
  <si>
    <t>969021111</t>
  </si>
  <si>
    <t>Vybourání kanalizačního potrubí DN do 100</t>
  </si>
  <si>
    <t>153741968</t>
  </si>
  <si>
    <t>"Odhad, bude čerpáno dle skutečnosti" 73</t>
  </si>
  <si>
    <t>24</t>
  </si>
  <si>
    <t>973031324</t>
  </si>
  <si>
    <t>Vysekání kapes ve zdivu cihelném na MV nebo MVC pl do 0,10 m2 hl do 150 mm</t>
  </si>
  <si>
    <t>kus</t>
  </si>
  <si>
    <t>1697361168</t>
  </si>
  <si>
    <t>"Kotvéní nového zdiva" 8*9</t>
  </si>
  <si>
    <t>25</t>
  </si>
  <si>
    <t>974042547</t>
  </si>
  <si>
    <t>Vysekání rýh v dlažbě betonové nebo jiné monolitické hl do 70 mm š do 300 mm</t>
  </si>
  <si>
    <t>-1276227563</t>
  </si>
  <si>
    <t>"vysekání zdiva z podlah" 0,9+4,97+4,97+0,9+1,11</t>
  </si>
  <si>
    <t>26</t>
  </si>
  <si>
    <t>974082113</t>
  </si>
  <si>
    <t>Vysekání rýh pro vodiče v omítce MV nebo MVC stěn š do 50 mm</t>
  </si>
  <si>
    <t>-1295409715</t>
  </si>
  <si>
    <t>"Odhad, bude čerpáno dle skutečnosti" 200</t>
  </si>
  <si>
    <t>27</t>
  </si>
  <si>
    <t>977151123</t>
  </si>
  <si>
    <t>Jádrové vrty diamantovými korunkami do D 150 mm do stavebních materiálů</t>
  </si>
  <si>
    <t>-147540180</t>
  </si>
  <si>
    <t>Poznámka k položce:_x000d_
Podmínky provedení viz.technická zpráva ke statickému výpočtu.</t>
  </si>
  <si>
    <t>"pro zubní soupravy a kompresor" 3*0,2</t>
  </si>
  <si>
    <t>28</t>
  </si>
  <si>
    <t>978012191</t>
  </si>
  <si>
    <t>Otlučení (osekání) vnitřní vápenné nebo vápenocementové omítky stropů rákosových v rozsahu do 100 %</t>
  </si>
  <si>
    <t>-568883454</t>
  </si>
  <si>
    <t>Poznámka k položce:_x000d_
B11</t>
  </si>
  <si>
    <t>28,89+13,81+18,21+31,32+11,19</t>
  </si>
  <si>
    <t>29</t>
  </si>
  <si>
    <t>978013191</t>
  </si>
  <si>
    <t>Otlučení (osekání) vnitřní vápenné nebo vápenocementové omítky stěn v rozsahu do 100 %</t>
  </si>
  <si>
    <t>-591015944</t>
  </si>
  <si>
    <t>"vrstva hrubé_m pod obkladem" 2,47+2,69+2,43+3,13+8,47+2,09+5,76</t>
  </si>
  <si>
    <t>997</t>
  </si>
  <si>
    <t>Přesun sutě</t>
  </si>
  <si>
    <t>30</t>
  </si>
  <si>
    <t>997013152</t>
  </si>
  <si>
    <t xml:space="preserve">Vnitrostaveništní doprava suti a vybouraných hmot pro budovy v do 9 m </t>
  </si>
  <si>
    <t>t</t>
  </si>
  <si>
    <t>-1178630254</t>
  </si>
  <si>
    <t>31</t>
  </si>
  <si>
    <t>997013311</t>
  </si>
  <si>
    <t>Montáž a demontáž shozu suti v do 10 m</t>
  </si>
  <si>
    <t>686918165</t>
  </si>
  <si>
    <t>32</t>
  </si>
  <si>
    <t>997013321</t>
  </si>
  <si>
    <t>Příplatek k shozu suti v do 10 m za první a ZKD den použití</t>
  </si>
  <si>
    <t>-1187471084</t>
  </si>
  <si>
    <t>12*40</t>
  </si>
  <si>
    <t>33</t>
  </si>
  <si>
    <t>997013501</t>
  </si>
  <si>
    <t>Odvoz suti a vybouraných hmot na skládku nebo meziskládku do 1 km se složením</t>
  </si>
  <si>
    <t>-142762479</t>
  </si>
  <si>
    <t>34</t>
  </si>
  <si>
    <t>997013509</t>
  </si>
  <si>
    <t>Příplatek k odvozu suti a vybouraných hmot na skládku ZKD 1 km přes 1 km</t>
  </si>
  <si>
    <t>-966064018</t>
  </si>
  <si>
    <t>Poznámka k položce:_x000d_
Skládka 15km</t>
  </si>
  <si>
    <t>56,122*15 'Přepočtené koeficientem množství</t>
  </si>
  <si>
    <t>35</t>
  </si>
  <si>
    <t>997013803</t>
  </si>
  <si>
    <t>Poplatek za uložení na skládce (skládkovné) stavebního odpadu cihelného kód odpadu 170 102</t>
  </si>
  <si>
    <t>-316125715</t>
  </si>
  <si>
    <t>36</t>
  </si>
  <si>
    <t>997013807</t>
  </si>
  <si>
    <t>Poplatek za uložení na skládce (skládkovné) stavebního odpadu keramického kód odpadu 170 103</t>
  </si>
  <si>
    <t>2117784449</t>
  </si>
  <si>
    <t>37</t>
  </si>
  <si>
    <t>997013831</t>
  </si>
  <si>
    <t>Poplatek za uložení na skládce (skládkovné) stavebního odpadu směsného kód odpadu 170 904</t>
  </si>
  <si>
    <t>-1966977446</t>
  </si>
  <si>
    <t>998</t>
  </si>
  <si>
    <t>Přesun hmot</t>
  </si>
  <si>
    <t>38</t>
  </si>
  <si>
    <t>998017002</t>
  </si>
  <si>
    <t>Přesun hmot s omezením mechanizace pro budovy v do 12 m</t>
  </si>
  <si>
    <t>1982032149</t>
  </si>
  <si>
    <t>PSV</t>
  </si>
  <si>
    <t>Práce a dodávky PSV</t>
  </si>
  <si>
    <t>725</t>
  </si>
  <si>
    <t>Zdravotechnika - zařizovací předměty</t>
  </si>
  <si>
    <t>39</t>
  </si>
  <si>
    <t>725110811</t>
  </si>
  <si>
    <t>Demontáž klozetů splachovací s nádrží</t>
  </si>
  <si>
    <t>soubor</t>
  </si>
  <si>
    <t>1472843307</t>
  </si>
  <si>
    <t>Poznámka k položce:_x000d_
B6</t>
  </si>
  <si>
    <t>40</t>
  </si>
  <si>
    <t>725210821</t>
  </si>
  <si>
    <t>Demontáž umyvadel bez výtokových armatur</t>
  </si>
  <si>
    <t>-479814014</t>
  </si>
  <si>
    <t>41</t>
  </si>
  <si>
    <t>725310823</t>
  </si>
  <si>
    <t>Demontáž dřez jednoduchý vestavěný v kuchyňských sestavách bez výtokových armatur</t>
  </si>
  <si>
    <t>1288127133</t>
  </si>
  <si>
    <t>Poznámka k položce:_x000d_
B12</t>
  </si>
  <si>
    <t>42</t>
  </si>
  <si>
    <t>725820801</t>
  </si>
  <si>
    <t>Demontáž baterie nástěnné do G 3 / 4</t>
  </si>
  <si>
    <t>290903975</t>
  </si>
  <si>
    <t>43</t>
  </si>
  <si>
    <t>725860811</t>
  </si>
  <si>
    <t>Demontáž uzávěrů zápachu jednoduchých</t>
  </si>
  <si>
    <t>-36283144</t>
  </si>
  <si>
    <t>733</t>
  </si>
  <si>
    <t>Ústřední vytápění - rozvodné potrubí</t>
  </si>
  <si>
    <t>44</t>
  </si>
  <si>
    <t>733110806</t>
  </si>
  <si>
    <t>Demontáž potrubí ocelového závitového do DN 32</t>
  </si>
  <si>
    <t>-545548229</t>
  </si>
  <si>
    <t>735</t>
  </si>
  <si>
    <t>Ústřední vytápění - otopná tělesa</t>
  </si>
  <si>
    <t>45</t>
  </si>
  <si>
    <t>735121810</t>
  </si>
  <si>
    <t>Demontáž otopného tělesa ocelového článkového</t>
  </si>
  <si>
    <t>1070377130</t>
  </si>
  <si>
    <t>Poznámka k položce:_x000d_
B8</t>
  </si>
  <si>
    <t>"101" 2*0,6</t>
  </si>
  <si>
    <t>"102" 1*0,6*3</t>
  </si>
  <si>
    <t>"103" 1*0,6</t>
  </si>
  <si>
    <t>"105" 2*1*1,6</t>
  </si>
  <si>
    <t>"107" 2*0,6</t>
  </si>
  <si>
    <t>741</t>
  </si>
  <si>
    <t>Elektroinstalace - silnoproud</t>
  </si>
  <si>
    <t>46</t>
  </si>
  <si>
    <t>741 R02</t>
  </si>
  <si>
    <t xml:space="preserve">Odpojení a úprava stávající elektroinstalace </t>
  </si>
  <si>
    <t>1151638639</t>
  </si>
  <si>
    <t>47</t>
  </si>
  <si>
    <t>741211821</t>
  </si>
  <si>
    <t>Demontáž rozvodnic kovových pod omítkou s krytím přes IPx4 plochou do 0,2 m2</t>
  </si>
  <si>
    <t>-1202282483</t>
  </si>
  <si>
    <t>"103" 1</t>
  </si>
  <si>
    <t>"101" 1</t>
  </si>
  <si>
    <t>48</t>
  </si>
  <si>
    <t>741311813</t>
  </si>
  <si>
    <t>Demontáž spínačů nástěnných normálních do 10 A šroubových bez zachování funkčnosti do 2 svorek</t>
  </si>
  <si>
    <t>1171937463</t>
  </si>
  <si>
    <t>49</t>
  </si>
  <si>
    <t>741315823</t>
  </si>
  <si>
    <t>Demontáž zásuvek domovních normálních do 16A zapuštěných šroubových bez zachování funkčnosti 2P+PE</t>
  </si>
  <si>
    <t>295086200</t>
  </si>
  <si>
    <t>50</t>
  </si>
  <si>
    <t>741371823</t>
  </si>
  <si>
    <t>Demontáž osvětlovacího modulového systému zářivkového délky přes 1100 mm bez zachováním funkčnosti</t>
  </si>
  <si>
    <t>-1138300937</t>
  </si>
  <si>
    <t>Poznámka k položce:_x000d_
B7</t>
  </si>
  <si>
    <t>51</t>
  </si>
  <si>
    <t>741371861</t>
  </si>
  <si>
    <t>Demontáž svítidla bytového se standardní paticí zavěšeného do 0,09 m2 bez zachováním funkčnosti</t>
  </si>
  <si>
    <t>-2064484397</t>
  </si>
  <si>
    <t>762</t>
  </si>
  <si>
    <t>Konstrukce tesařské</t>
  </si>
  <si>
    <t>52</t>
  </si>
  <si>
    <t>762522811</t>
  </si>
  <si>
    <t>Demontáž podlah s polštáři z prken tloušťky do 32 mm</t>
  </si>
  <si>
    <t>462678182</t>
  </si>
  <si>
    <t>Poznámka k položce:_x000d_
B4</t>
  </si>
  <si>
    <t>53</t>
  </si>
  <si>
    <t>762841812</t>
  </si>
  <si>
    <t>Demontáž podbíjení obkladů stropů z hrubých prken s omítkou</t>
  </si>
  <si>
    <t>-208831848</t>
  </si>
  <si>
    <t>763</t>
  </si>
  <si>
    <t>Konstrukce suché výstavby</t>
  </si>
  <si>
    <t>54</t>
  </si>
  <si>
    <t>763111812</t>
  </si>
  <si>
    <t>Demontáž SDK příčky s jednoduchou ocelovou nosnou konstrukcí opláštění dvojité</t>
  </si>
  <si>
    <t>-2145135752</t>
  </si>
  <si>
    <t>2*3-2*0,8</t>
  </si>
  <si>
    <t>766</t>
  </si>
  <si>
    <t>Konstrukce truhlářské</t>
  </si>
  <si>
    <t>55</t>
  </si>
  <si>
    <t>766441821</t>
  </si>
  <si>
    <t>Demontáž parapetních desek dřevěných nebo plastových šířky do 30 cm délky přes 1,0 m</t>
  </si>
  <si>
    <t>-755681822</t>
  </si>
  <si>
    <t>56</t>
  </si>
  <si>
    <t>766691915</t>
  </si>
  <si>
    <t>Vyvěšení nebo zavěšení dřevěných křídel dveří pl přes 2 m2</t>
  </si>
  <si>
    <t>2052361662</t>
  </si>
  <si>
    <t>Poznámka k položce:_x000d_
B1</t>
  </si>
  <si>
    <t>57</t>
  </si>
  <si>
    <t>766812820</t>
  </si>
  <si>
    <t>Demontáž kuchyňských linek dřevěných nebo kovových délky do 1,5 m</t>
  </si>
  <si>
    <t>138101573</t>
  </si>
  <si>
    <t>"102" 1</t>
  </si>
  <si>
    <t>58</t>
  </si>
  <si>
    <t>766825821</t>
  </si>
  <si>
    <t>Demontáž truhlářských vestavěných skříní dvoukřídlových</t>
  </si>
  <si>
    <t>123900003</t>
  </si>
  <si>
    <t>767</t>
  </si>
  <si>
    <t>Konstrukce zámečnické</t>
  </si>
  <si>
    <t>59</t>
  </si>
  <si>
    <t>767641800</t>
  </si>
  <si>
    <t>Demontáž zárubní dveří odřezáním plochy do 2,5 m2</t>
  </si>
  <si>
    <t>1538063827</t>
  </si>
  <si>
    <t>Poznámka k položce:_x000d_
B3</t>
  </si>
  <si>
    <t>60</t>
  </si>
  <si>
    <t>767810811</t>
  </si>
  <si>
    <t>Demontáž mřížek větracích ocelových čtyřhranných nebo kruhových</t>
  </si>
  <si>
    <t>-286072005</t>
  </si>
  <si>
    <t>771</t>
  </si>
  <si>
    <t>Podlahy z dlaždic</t>
  </si>
  <si>
    <t>61</t>
  </si>
  <si>
    <t>771473810</t>
  </si>
  <si>
    <t>Demontáž soklíků z dlaždic keramických lepených rovných</t>
  </si>
  <si>
    <t>1316144362</t>
  </si>
  <si>
    <t>"102" 15,2</t>
  </si>
  <si>
    <t>62</t>
  </si>
  <si>
    <t>771573810</t>
  </si>
  <si>
    <t>Demontáž podlah z dlaždic keramických lepených</t>
  </si>
  <si>
    <t>1847750139</t>
  </si>
  <si>
    <t>"102" 13,81</t>
  </si>
  <si>
    <t>775</t>
  </si>
  <si>
    <t>Podlahy skládané</t>
  </si>
  <si>
    <t>63</t>
  </si>
  <si>
    <t>775511830</t>
  </si>
  <si>
    <t>Demontáž podlah vlysových přibíjených bez lišt</t>
  </si>
  <si>
    <t>851346140</t>
  </si>
  <si>
    <t>28,89+18,21+31,32+11,19</t>
  </si>
  <si>
    <t>776</t>
  </si>
  <si>
    <t>Podlahy povlakové</t>
  </si>
  <si>
    <t>64</t>
  </si>
  <si>
    <t>776201811</t>
  </si>
  <si>
    <t>Demontáž lepených povlakových podlah bez podložky ručně</t>
  </si>
  <si>
    <t>1847747330</t>
  </si>
  <si>
    <t xml:space="preserve">Poznámka k položce:_x000d_
B4_x000d_
</t>
  </si>
  <si>
    <t>"1vrstva" 28,89+13,81+18,21+31,32+11,9</t>
  </si>
  <si>
    <t>"2vrstva" 28,89+18,21+31,32+11,19</t>
  </si>
  <si>
    <t>65</t>
  </si>
  <si>
    <t>776410811</t>
  </si>
  <si>
    <t>Odstranění soklíků a lišt pryžových nebo plastových</t>
  </si>
  <si>
    <t>1298852537</t>
  </si>
  <si>
    <t>"101" 21,6</t>
  </si>
  <si>
    <t>"102" 16,0</t>
  </si>
  <si>
    <t>"103" 17,4</t>
  </si>
  <si>
    <t>"105" 22,4</t>
  </si>
  <si>
    <t>"107" 14,5</t>
  </si>
  <si>
    <t>66</t>
  </si>
  <si>
    <t>776991821</t>
  </si>
  <si>
    <t>Odstranění lepidla ručně z podlah</t>
  </si>
  <si>
    <t>177325712</t>
  </si>
  <si>
    <t>104,13</t>
  </si>
  <si>
    <t>781</t>
  </si>
  <si>
    <t>Dokončovací práce - obklady</t>
  </si>
  <si>
    <t>67</t>
  </si>
  <si>
    <t>781473810</t>
  </si>
  <si>
    <t>Demontáž obkladů z obkladaček keramických lepených</t>
  </si>
  <si>
    <t>638032348</t>
  </si>
  <si>
    <t>Poznámka k položce:_x000d_
B10</t>
  </si>
  <si>
    <t>2,47+2,69+2,43+3,13+8,47+2,09+5,76</t>
  </si>
  <si>
    <t>784</t>
  </si>
  <si>
    <t>Dokončovací práce - malby a tapety</t>
  </si>
  <si>
    <t>68</t>
  </si>
  <si>
    <t>784121003</t>
  </si>
  <si>
    <t>Oškrabání malby v mísnostech výšky do 5,00 m</t>
  </si>
  <si>
    <t>-739062067</t>
  </si>
  <si>
    <t>70,09+51,74+56,20+72,35+45,87+22,29+22,93+33,27+16,15+16,15</t>
  </si>
  <si>
    <t>HZS</t>
  </si>
  <si>
    <t>Hodinové zúčtovací sazby</t>
  </si>
  <si>
    <t>69</t>
  </si>
  <si>
    <t>HZS1292</t>
  </si>
  <si>
    <t>Hodinová zúčtovací sazba stavební dělník</t>
  </si>
  <si>
    <t>hod</t>
  </si>
  <si>
    <t>512</t>
  </si>
  <si>
    <t>1573685836</t>
  </si>
  <si>
    <t>VRN9</t>
  </si>
  <si>
    <t>Ostatní náklady</t>
  </si>
  <si>
    <t>70</t>
  </si>
  <si>
    <t>094103000</t>
  </si>
  <si>
    <t>Náklady na plánované vyklizení objektu</t>
  </si>
  <si>
    <t>kpl</t>
  </si>
  <si>
    <t>-887839322</t>
  </si>
  <si>
    <t>Poznámka k položce:_x000d_
VČETNĚ ODVOZU A LIKVIDACE</t>
  </si>
  <si>
    <t>SO 02 - Nové konstrukce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</si>
  <si>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</si>
  <si>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</si>
  <si>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</si>
  <si>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711 - Izolace proti vodě, vlhkosti a plynům</t>
  </si>
  <si>
    <t xml:space="preserve">    713 - Izolace tepelné</t>
  </si>
  <si>
    <t xml:space="preserve">    764 - Konstrukce klempířské</t>
  </si>
  <si>
    <t xml:space="preserve">    783 - Dokončovací práce - nátěry</t>
  </si>
  <si>
    <t xml:space="preserve">    786 - Dokončovací práce - čalounické úpravy</t>
  </si>
  <si>
    <t>Zakládání</t>
  </si>
  <si>
    <t>275313711</t>
  </si>
  <si>
    <t>Základové patky z betonu tř. C 20/25</t>
  </si>
  <si>
    <t>-1125654065</t>
  </si>
  <si>
    <t>"patky pod ocelové rámy" 1,1*0,3*0,25*4</t>
  </si>
  <si>
    <t>Svislé a kompletní konstrukce</t>
  </si>
  <si>
    <t>310237241</t>
  </si>
  <si>
    <t>Zazdívka otvorů pl do 0,25 m2 ve zdivu nadzákladovém cihlami pálenými tl do 300 mm</t>
  </si>
  <si>
    <t>-1007195986</t>
  </si>
  <si>
    <t>310239211</t>
  </si>
  <si>
    <t>Zazdívka otvorů pl do 4 m2 ve zdivu nadzákladovém cihlami pálenými na MVC</t>
  </si>
  <si>
    <t>1480398333</t>
  </si>
  <si>
    <t>1*2,20*0,25+0,88*3,23*0,34+1,62*3,23*0,16+1*2,2*0,2+1*2,2*0,3</t>
  </si>
  <si>
    <t>317142412</t>
  </si>
  <si>
    <t>Překlad nenosný pórobetonový š 75 mm v do 250 mm na tenkovrstvou maltu dl do 1250 mm</t>
  </si>
  <si>
    <t>-1640729821</t>
  </si>
  <si>
    <t>Poznámka k položce:_x000d_
vč. uchycení překladu k přilehlé nosné stěně zasekáním do kapsy nebo pomocí úhelníku kotveného cehm.kotvou.</t>
  </si>
  <si>
    <t>317142448</t>
  </si>
  <si>
    <t>Překlad nenosný pórobetonový š 150 mm v do 250 mm na tenkovrstvou maltu dl do 2500 mm</t>
  </si>
  <si>
    <t>-2069266027</t>
  </si>
  <si>
    <t>342272225</t>
  </si>
  <si>
    <t>Příčka z pórobetonových hladkých tvárnic na tenkovrstvou maltu tl 100 mm</t>
  </si>
  <si>
    <t>1582504048</t>
  </si>
  <si>
    <t>Poznámka k položce:_x000d_
vč. stěnových nerez spon v každé vodorovné spáře.</t>
  </si>
  <si>
    <t>1,55*3,23</t>
  </si>
  <si>
    <t>(1,8+2,1)*3,23+1,4-1,4</t>
  </si>
  <si>
    <t>342272245</t>
  </si>
  <si>
    <t>Příčka z pórobetonových hladkých tvárnic na tenkovrstvou maltu tl 150 mm</t>
  </si>
  <si>
    <t>-1094094267</t>
  </si>
  <si>
    <t>2,55*3,23-1,6-1,6</t>
  </si>
  <si>
    <t>342291121</t>
  </si>
  <si>
    <t>Ukotvení příček k cihelným konstrukcím plochými kotvami</t>
  </si>
  <si>
    <t>1732596441</t>
  </si>
  <si>
    <t>6*3,4</t>
  </si>
  <si>
    <t>Vodorovné konstrukce</t>
  </si>
  <si>
    <t>411388621</t>
  </si>
  <si>
    <t>Zabetonování otvorů tl do 150 mm ze suchých směsí pl do 0,25 m2 ve stropech</t>
  </si>
  <si>
    <t>1374814503</t>
  </si>
  <si>
    <t>"po demontáži stupaček, dobetonávka nových prostupů" 15</t>
  </si>
  <si>
    <t>612131101</t>
  </si>
  <si>
    <t>Cementový postřik vnitřních stěn nanášený celoplošně ručně</t>
  </si>
  <si>
    <t>-1019277895</t>
  </si>
  <si>
    <t>3,46+2,49+3,44+12,48+14,70+10,72+10,72+20</t>
  </si>
  <si>
    <t>612131121</t>
  </si>
  <si>
    <t>Penetrační disperzní nátěr vnitřních stěn nanášený ručně</t>
  </si>
  <si>
    <t>436046620</t>
  </si>
  <si>
    <t>327,830</t>
  </si>
  <si>
    <t>612135011</t>
  </si>
  <si>
    <t>Vyrovnání podkladu vnitřních stěn tmelem tl do 2 mm</t>
  </si>
  <si>
    <t>353238547</t>
  </si>
  <si>
    <t>612142001</t>
  </si>
  <si>
    <t>Potažení vnitřních stěn sklovláknitým pletivem vtlačeným do tenkovrstvé hmoty</t>
  </si>
  <si>
    <t>-1435154719</t>
  </si>
  <si>
    <t>68,86+51,74+56,20+73,42+35,41+7,68+9,04+6,59+6,59+12,30</t>
  </si>
  <si>
    <t>612311131</t>
  </si>
  <si>
    <t>Potažení vnitřních stěn vápenným štukem tloušťky do 3 mm</t>
  </si>
  <si>
    <t>-2113314363</t>
  </si>
  <si>
    <t>327,83</t>
  </si>
  <si>
    <t>612321111</t>
  </si>
  <si>
    <t>Vápenocementová omítka hrubá jednovrstvá zatřená vnitřních stěn nanášená ručně</t>
  </si>
  <si>
    <t>-222026523</t>
  </si>
  <si>
    <t>"hrubá_m"3,46+2,49+3,44+12,48+14,70+10,72+10,72+20</t>
  </si>
  <si>
    <t>612321191</t>
  </si>
  <si>
    <t>Příplatek k vápenocementové omítce vnitřních stěn za každých dalších 5 mm tloušťky ručně</t>
  </si>
  <si>
    <t>-1977284578</t>
  </si>
  <si>
    <t>"hruba_m*2" 78,01*2</t>
  </si>
  <si>
    <t>612325101</t>
  </si>
  <si>
    <t>Vápenocementová hrubá omítka rýh ve stěnách šířky do 150 mm</t>
  </si>
  <si>
    <t>2072979131</t>
  </si>
  <si>
    <t>Poznámka k položce:_x000d_
Zahazovaní drážek</t>
  </si>
  <si>
    <t>"předpoklad" 120*0,15</t>
  </si>
  <si>
    <t>612325302</t>
  </si>
  <si>
    <t>Vápenocementová štuková omítka ostění nebo nadpraží</t>
  </si>
  <si>
    <t>-1913435996</t>
  </si>
  <si>
    <t>Poznámka k položce:_x000d_
VČETNĚ ZAČIŠŤOVACÍHO OKENNÍHO PROFILU S TKANINOU</t>
  </si>
  <si>
    <t>622143003</t>
  </si>
  <si>
    <t>Montáž omítkových plastových nebo pozinkovaných rohových profilů s tkaninou</t>
  </si>
  <si>
    <t>-432028081</t>
  </si>
  <si>
    <t>"stěny" 3,3*6</t>
  </si>
  <si>
    <t>"špalety" 30</t>
  </si>
  <si>
    <t>M</t>
  </si>
  <si>
    <t>59051486</t>
  </si>
  <si>
    <t>lišta rohová PVC 10/15cm s tkaninou</t>
  </si>
  <si>
    <t>-1745969478</t>
  </si>
  <si>
    <t>49,8*1,05 'Přepočtené koeficientem množství</t>
  </si>
  <si>
    <t>622143004</t>
  </si>
  <si>
    <t>Montáž omítkových samolepících začišťovacích profilů pro spojení s okenním rámem</t>
  </si>
  <si>
    <t>-780080770</t>
  </si>
  <si>
    <t>59051476</t>
  </si>
  <si>
    <t>profil okenní začišťovací se sklovláknitou armovací tkaninou 9 mm/2,4 m</t>
  </si>
  <si>
    <t>-1562362198</t>
  </si>
  <si>
    <t>1,84*2+1,87+0,6*2+0,92*2+1,2+1,8*2+2,06+1,78*2+0,675+1,56*2+0,5+1,5*2</t>
  </si>
  <si>
    <t>26,305*1,05 'Přepočtené koeficientem množství</t>
  </si>
  <si>
    <t>622332121</t>
  </si>
  <si>
    <t>Škrábaná omítka (břízolitová) vnějších stěn nanášená ručně na neomítnutý podklad</t>
  </si>
  <si>
    <t>131465403</t>
  </si>
  <si>
    <t>"oprava fasády po výměně oken" (1,84*2+1,87+0,6*2+0,92*2+1,2+1,8*2+2,06+1,78*2+0,675+1,56*2+0,5+1,5*2)*0,2</t>
  </si>
  <si>
    <t>632441225</t>
  </si>
  <si>
    <t>Potěr anhydritový samonivelační litý C30 tl do 50 mm</t>
  </si>
  <si>
    <t>1757972540</t>
  </si>
  <si>
    <t>28,89+13,81+18,21+31,32+11,19+2,57+3,20+6,09+1,88+1,88</t>
  </si>
  <si>
    <t>632459175</t>
  </si>
  <si>
    <t>Příplatek k potěrům tl do 50 mm za plochu do 5 m2</t>
  </si>
  <si>
    <t>1162885468</t>
  </si>
  <si>
    <t>2,57+3,2+1,88+1,88</t>
  </si>
  <si>
    <t>632481213</t>
  </si>
  <si>
    <t>Separační vrstva z PE fólie</t>
  </si>
  <si>
    <t>404984034</t>
  </si>
  <si>
    <t>641951721</t>
  </si>
  <si>
    <t>Osazování kovových zárubní</t>
  </si>
  <si>
    <t>-1638563249</t>
  </si>
  <si>
    <t>Poznámka k položce:_x000d_
Osazovaní ocelových montovaných zárubní</t>
  </si>
  <si>
    <t>553R01</t>
  </si>
  <si>
    <t>Zárubeň ocelová jednokřídlá, typ DZD-T, ústí 150, pro bezfalcové dveře, čela 40/55, RAL 7035 komaxit, š.700-800</t>
  </si>
  <si>
    <t>736666047</t>
  </si>
  <si>
    <t>Poznámka k položce:_x000d_
specifikace viz. výpis výrobků</t>
  </si>
  <si>
    <t>-1502312661</t>
  </si>
  <si>
    <t>"viz.podlahová plocha" 28,89+13,81+18,21+31,32+11,19+2,57+3,20+6,09+1,88+1,88</t>
  </si>
  <si>
    <t>952901114</t>
  </si>
  <si>
    <t>Vyčištění budov bytové a občanské výstavby při výšce podlaží přes 4 m</t>
  </si>
  <si>
    <t>-1599547503</t>
  </si>
  <si>
    <t>"viz. podlahová plocha" 119,040</t>
  </si>
  <si>
    <t>711</t>
  </si>
  <si>
    <t>Izolace proti vodě, vlhkosti a plynům</t>
  </si>
  <si>
    <t>711141559</t>
  </si>
  <si>
    <t>Provedení izolace proti zemní vlhkosti pásy přitavením vodorovné NAIP</t>
  </si>
  <si>
    <t>931442077</t>
  </si>
  <si>
    <t>Poznámka k položce:_x000d_
dle TP založení porobetonových tvárnic</t>
  </si>
  <si>
    <t>"separace pod založení příčky" (1,6+2,1+2,55+1,55)*0,2</t>
  </si>
  <si>
    <t>62832001</t>
  </si>
  <si>
    <t>pás asfaltový natavitelný oxidovaný tl. 3,5mm typu V60 S35 s vložkou ze skleněné rohože, s jemnozrnným minerálním posypem</t>
  </si>
  <si>
    <t>635300907</t>
  </si>
  <si>
    <t>1,56*1,15 'Přepočtené koeficientem množství</t>
  </si>
  <si>
    <t>713</t>
  </si>
  <si>
    <t>Izolace tepelné</t>
  </si>
  <si>
    <t>713121121</t>
  </si>
  <si>
    <t>Montáž izolace tepelné podlah volně kladenými rohožemi, pásy, dílci, deskami 2 vrstvy</t>
  </si>
  <si>
    <t>-1408859371</t>
  </si>
  <si>
    <t>28372305</t>
  </si>
  <si>
    <t>deska EPS 100 pro trvalé zatížení v tlaku (max. 2000 kg/m2) tl 50mm</t>
  </si>
  <si>
    <t>376111460</t>
  </si>
  <si>
    <t>(119,040-2,57-3,2-6,09-1,88-1,88)*1,15</t>
  </si>
  <si>
    <t>28372303</t>
  </si>
  <si>
    <t>deska EPS 100 pro trvalé zatížení v tlaku (max. 2000 kg/m2) tl 40mm</t>
  </si>
  <si>
    <t>-1919387334</t>
  </si>
  <si>
    <t>(119,040+2,57+3,2+6,09+1,88+1,88)*1,15</t>
  </si>
  <si>
    <t>998713201</t>
  </si>
  <si>
    <t>Přesun hmot procentní pro izolace tepelné v objektech v do 6 m</t>
  </si>
  <si>
    <t>%</t>
  </si>
  <si>
    <t>1701365354</t>
  </si>
  <si>
    <t>763111316</t>
  </si>
  <si>
    <t>SDK příčka tl 125 mm profil CW+UW 100 desky 1xA 12,5</t>
  </si>
  <si>
    <t>-1649399335</t>
  </si>
  <si>
    <t>"105" 4*1,94</t>
  </si>
  <si>
    <t>763113341</t>
  </si>
  <si>
    <t>SDK příčka instalační tl 155 mm zdvojený profil CW+UW 50 desky 2xH2 12,5 TI 50 mm EI 60 Rw 52 dB</t>
  </si>
  <si>
    <t>-851130724</t>
  </si>
  <si>
    <t>Poznámka k položce:_x000d_
vč.zesílení pro kotvení madel wc invalid</t>
  </si>
  <si>
    <t>"109" 1,07*3,37</t>
  </si>
  <si>
    <t>"108" 0,75*3,37</t>
  </si>
  <si>
    <t>"112" 1*3,37</t>
  </si>
  <si>
    <t>"113"1*3,37</t>
  </si>
  <si>
    <t>"101" 0,25*3,37</t>
  </si>
  <si>
    <t>"102" 0,79*3,37</t>
  </si>
  <si>
    <t>763131431</t>
  </si>
  <si>
    <t>SDK podhled deska 1xDF 12,5 bez TI dvouvrstvá spodní kce profil CD+UD</t>
  </si>
  <si>
    <t>1851710502</t>
  </si>
  <si>
    <t>28,89+18,21</t>
  </si>
  <si>
    <t>763131451</t>
  </si>
  <si>
    <t>SDK podhled deska 1xH2 12,5 bez TI dvouvrstvá spodní kce profil CD+UD</t>
  </si>
  <si>
    <t>-1311453721</t>
  </si>
  <si>
    <t xml:space="preserve">"108" 2,57 </t>
  </si>
  <si>
    <t>"109" 3,2</t>
  </si>
  <si>
    <t>"111" 6,09</t>
  </si>
  <si>
    <t>"112" 1,88</t>
  </si>
  <si>
    <t>"113" 1,88</t>
  </si>
  <si>
    <t>763135101</t>
  </si>
  <si>
    <t>Montáž SDK kazetového podhledu z kazet 600x600 mm na zavěšenou viditelnou nosnou konstrukci</t>
  </si>
  <si>
    <t>-117184717</t>
  </si>
  <si>
    <t>13,81+31,32+11,19+2,54+3,20+6,09+1,88+1,88</t>
  </si>
  <si>
    <t>59030570</t>
  </si>
  <si>
    <t>podhled kazetový bez děrování viditelný rastr 600x600mm</t>
  </si>
  <si>
    <t>-2102813593</t>
  </si>
  <si>
    <t>Poznámka k položce:_x000d_
specifikace uvedená ve technické zprávě</t>
  </si>
  <si>
    <t>71,91*1,05 'Přepočtené koeficientem množství</t>
  </si>
  <si>
    <t>763172312</t>
  </si>
  <si>
    <t>Montáž revizních dvířek SDK kcí vel. 300x300 mm</t>
  </si>
  <si>
    <t>-2143092967</t>
  </si>
  <si>
    <t>59030710</t>
  </si>
  <si>
    <t>dvířka revizní s automatickým zámkem 200x200mm</t>
  </si>
  <si>
    <t>-1891205177</t>
  </si>
  <si>
    <t>998763402</t>
  </si>
  <si>
    <t>Přesun hmot procentní pro sádrokartonové konstrukce v objektech v do 12 m</t>
  </si>
  <si>
    <t>-1018312354</t>
  </si>
  <si>
    <t>764</t>
  </si>
  <si>
    <t>Konstrukce klempířské</t>
  </si>
  <si>
    <t>764001911</t>
  </si>
  <si>
    <t>Napojení klempířských konstrukcí na stávající délky spoje přes 0,5 m</t>
  </si>
  <si>
    <t>1481876408</t>
  </si>
  <si>
    <t xml:space="preserve">Poznámka k položce:_x000d_
Napojení nového parapetu na stávající oplechování._x000d_
</t>
  </si>
  <si>
    <t xml:space="preserve">"O/1" 1,87 </t>
  </si>
  <si>
    <t>"O/2" 0,66*2</t>
  </si>
  <si>
    <t>"O/3" 1,2* 4</t>
  </si>
  <si>
    <t>13814183</t>
  </si>
  <si>
    <t>plech hladký Pz jakost DX51+Z275 tl 0,55mm tabule</t>
  </si>
  <si>
    <t>-1968689756</t>
  </si>
  <si>
    <t>Poznámka k položce:_x000d_
Hmotnost: 4,4 kg/m2</t>
  </si>
  <si>
    <t>764206107</t>
  </si>
  <si>
    <t>Montáž oplechování rovných parapetů rš přes 400 mm</t>
  </si>
  <si>
    <t>316155970</t>
  </si>
  <si>
    <t>"O/4" 2,06</t>
  </si>
  <si>
    <t>"O/5" 0,675</t>
  </si>
  <si>
    <t>"O/6" 0,58</t>
  </si>
  <si>
    <t>1827438262</t>
  </si>
  <si>
    <t>998764201</t>
  </si>
  <si>
    <t>Přesun hmot procentní pro konstrukce klempířské v objektech v do 6 m</t>
  </si>
  <si>
    <t>-1789588984</t>
  </si>
  <si>
    <t>766621012</t>
  </si>
  <si>
    <t>Montáž dřevěných oken plochy přes 1 m2 pevných výšky do 2,5 m s rámem do zdiva</t>
  </si>
  <si>
    <t>-1211447484</t>
  </si>
  <si>
    <t>"O/1" 1,87*1,84</t>
  </si>
  <si>
    <t>"O/3" (1,2*1,8)*4</t>
  </si>
  <si>
    <t>"O/4" 2,06*1,78</t>
  </si>
  <si>
    <t>"O/5" 0,675*1,565</t>
  </si>
  <si>
    <t>"O/6" 0,58*1,5</t>
  </si>
  <si>
    <t>611M01</t>
  </si>
  <si>
    <t>O/1 okno dřevěné, zasklení izolačním dvojsklem, okenní profil IV68, š.80mm, bílá barva RAL 9010, kování bronz, vč.doplňku, rozměr 1865x1840mm</t>
  </si>
  <si>
    <t>1930838037</t>
  </si>
  <si>
    <t>Poznámka k položce:_x000d_
specifikace ve výpisu výrobků</t>
  </si>
  <si>
    <t>611M02</t>
  </si>
  <si>
    <t>O/3 okno dřevěné, zasklení izolačním dvojsklem, okenní profil IV68, š.80mm, bílá barva RAL 9010, kování bronz, vč.doplňku, rozměr 1200x1800mm</t>
  </si>
  <si>
    <t>213290151</t>
  </si>
  <si>
    <t>611M03</t>
  </si>
  <si>
    <t>O/4 okno dřevěné, zasklení izolačním dvojsklem, okenní profil IV68, š.80mm, bílá barva RAL 9010, kování bronz, vč.doplňku, rozměr 2060x1775mm</t>
  </si>
  <si>
    <t>1734228704</t>
  </si>
  <si>
    <t>611M04</t>
  </si>
  <si>
    <t>O/5 okno dřevěné, zasklení izolačním dvojsklem, okenní profil IV68, š.80mm, bílá barva RAL 9010, kování bronz, vč.doplňku, rozměr 675x1565mm</t>
  </si>
  <si>
    <t>-542925777</t>
  </si>
  <si>
    <t>611M05</t>
  </si>
  <si>
    <t>O/6 okno dřevěné, zasklení izolačním dvojsklem, okenní profil IV68, š.80mm, bílá barva RAL 9010, kování bronz, vč.doplňku, rozměr 500x1500mm</t>
  </si>
  <si>
    <t>2024706342</t>
  </si>
  <si>
    <t>766621435</t>
  </si>
  <si>
    <t>Montáž dřevěných oken obloukových nebo kulatých plochy přes 1 m2 výšky do 1,5 m s rámem do zdiva</t>
  </si>
  <si>
    <t>-749896534</t>
  </si>
  <si>
    <t>"O/2"0,6*0,92</t>
  </si>
  <si>
    <t>611M06</t>
  </si>
  <si>
    <t>O/2 okno dřevěné, zasklení izolačním dvojsklem, okenní profil IV68, š.80mm, bílá barva RAL 9010, kování bronz, vč.doplňku, rozměr 660x920mm</t>
  </si>
  <si>
    <t>1556103396</t>
  </si>
  <si>
    <t>766660001</t>
  </si>
  <si>
    <t>Montáž dveřních křídel otvíravých jednokřídlových š do 0,8 m do ocelové zárubně</t>
  </si>
  <si>
    <t>408468480</t>
  </si>
  <si>
    <t>"D/1" 2</t>
  </si>
  <si>
    <t>"D/2" 2</t>
  </si>
  <si>
    <t>766M03</t>
  </si>
  <si>
    <t>dveře dřevěné vnitřní hladké plné 1křídlé 700x1970mm, včetně kování, RAL 7035, bez polodrážky</t>
  </si>
  <si>
    <t>1248064383</t>
  </si>
  <si>
    <t>Poznámka k položce:_x000d_
D/2_x000d_
Včetně příslušenství uvedeného ve VÝPISU PRVKŮ, specifikace uvedená ve VÝPISU PRVKŮ</t>
  </si>
  <si>
    <t>766M05</t>
  </si>
  <si>
    <t>dveře dřevěné vnitřní hladké plné 1křídlé 800x1970mm, včetně kování, RAL7035, bez polodrážky</t>
  </si>
  <si>
    <t>-1404385016</t>
  </si>
  <si>
    <t>Poznámka k položce:_x000d_
D/1_x000d_
Včetně příslušenství uvedeného ve VÝPISU PRVKŮ, specifikace uvedená ve VÝPISU PRVKŮ</t>
  </si>
  <si>
    <t>766660192</t>
  </si>
  <si>
    <t>Montáž dveřních křídel otvíravých jednokřídlových š nad 0,8 m masivní dřevo polodrážka obložková zárubeň</t>
  </si>
  <si>
    <t>-1350140992</t>
  </si>
  <si>
    <t>"D/3" 2</t>
  </si>
  <si>
    <t>766M02</t>
  </si>
  <si>
    <t>dveře dřevěné vnitřní kazetové plné 1křídlé 900x2200mm</t>
  </si>
  <si>
    <t>1029595221</t>
  </si>
  <si>
    <t>Poznámka k položce:_x000d_
D/3_x000d_
Včetně příslušenství uvedeného ve VÝPISU PRVKŮ, specifikace uvedená ve VÝPISU PRVKŮ</t>
  </si>
  <si>
    <t>766660720</t>
  </si>
  <si>
    <t>Osazení větrací mřížky s vyříznutím otvoru</t>
  </si>
  <si>
    <t>186089520</t>
  </si>
  <si>
    <t>M02</t>
  </si>
  <si>
    <t>Větrací mřížka do dveří</t>
  </si>
  <si>
    <t>-1046767555</t>
  </si>
  <si>
    <t>766694112</t>
  </si>
  <si>
    <t>Montáž parapetních desek dřevěných nebo plastových šířky do 30 cm délky do 1,6 m</t>
  </si>
  <si>
    <t>-505193309</t>
  </si>
  <si>
    <t>"O/3" 3</t>
  </si>
  <si>
    <t>"O/5" 1</t>
  </si>
  <si>
    <t>"O/6" 1</t>
  </si>
  <si>
    <t>60794101</t>
  </si>
  <si>
    <t>deska parapetní dřevotřísková vnitřní 200x1000mm</t>
  </si>
  <si>
    <t>-2005665170</t>
  </si>
  <si>
    <t>Poznámka k položce:_x000d_
dle specifikace uvedené ve výpisu prvků</t>
  </si>
  <si>
    <t>1,2*3+1+1</t>
  </si>
  <si>
    <t>766694113</t>
  </si>
  <si>
    <t>Montáž parapetních desek dřevěných nebo plastových šířky do 30 cm délky do 2,6 m</t>
  </si>
  <si>
    <t>337730002</t>
  </si>
  <si>
    <t>"O/1" 1</t>
  </si>
  <si>
    <t>"O/4" 1</t>
  </si>
  <si>
    <t>-2080858429</t>
  </si>
  <si>
    <t>2*1+2*1</t>
  </si>
  <si>
    <t>60794121</t>
  </si>
  <si>
    <t>koncovka PVC k parapetním dřevotřískovým deskám 600mm</t>
  </si>
  <si>
    <t>631051872</t>
  </si>
  <si>
    <t>71</t>
  </si>
  <si>
    <t>766R01</t>
  </si>
  <si>
    <t>Renovace interiérových dveř</t>
  </si>
  <si>
    <t>1276393705</t>
  </si>
  <si>
    <t>Poznámka k položce:_x000d_
R1_x000d_
Oprava povrchové úpravy včetně doplnění chybějicích částí kování a obnovení plné funkčnosti.</t>
  </si>
  <si>
    <t>72</t>
  </si>
  <si>
    <t>998766201</t>
  </si>
  <si>
    <t>Přesun hmot procentní pro konstrukce truhlářské v objektech v do 6 m</t>
  </si>
  <si>
    <t>1296205340</t>
  </si>
  <si>
    <t>73</t>
  </si>
  <si>
    <t>767531121</t>
  </si>
  <si>
    <t>Osazení zapuštěného rámu z L profilů k čistícím rohožím</t>
  </si>
  <si>
    <t>-718782144</t>
  </si>
  <si>
    <t>2,62*2</t>
  </si>
  <si>
    <t>74</t>
  </si>
  <si>
    <t>69752160</t>
  </si>
  <si>
    <t>rám pro zapuštění profil L-30/30 25/25 20/30 15/30-Al</t>
  </si>
  <si>
    <t>1065966923</t>
  </si>
  <si>
    <t>75</t>
  </si>
  <si>
    <t>767995115</t>
  </si>
  <si>
    <t>Montáž atypických zámečnických konstrukcí hmotnosti do 100 kg</t>
  </si>
  <si>
    <t>kg</t>
  </si>
  <si>
    <t>-354138995</t>
  </si>
  <si>
    <t>"S/1" 39,25*2</t>
  </si>
  <si>
    <t>"překlad mezi 102 a 103" 2*1,2*3,06</t>
  </si>
  <si>
    <t>76</t>
  </si>
  <si>
    <t>767M02</t>
  </si>
  <si>
    <t>Sloupky S/1</t>
  </si>
  <si>
    <t>-1184025879</t>
  </si>
  <si>
    <t>77</t>
  </si>
  <si>
    <t>767995117</t>
  </si>
  <si>
    <t>Montáž atypických zámečnických konstrukcí hmotnosti do 500 kg</t>
  </si>
  <si>
    <t>316487252</t>
  </si>
  <si>
    <t>858</t>
  </si>
  <si>
    <t>78</t>
  </si>
  <si>
    <t>767M01</t>
  </si>
  <si>
    <t>Ocelové rámy</t>
  </si>
  <si>
    <t>711811369</t>
  </si>
  <si>
    <t>Poznámka k položce:_x000d_
viz.výkres D.1.1-08</t>
  </si>
  <si>
    <t>79</t>
  </si>
  <si>
    <t>998767202</t>
  </si>
  <si>
    <t>Přesun hmot procentní pro zámečnické konstrukce v objektech v do 12 m</t>
  </si>
  <si>
    <t>-845546478</t>
  </si>
  <si>
    <t>80</t>
  </si>
  <si>
    <t>R03</t>
  </si>
  <si>
    <t>D+M ochrany rohů nerez 2m lepením</t>
  </si>
  <si>
    <t>1201944203</t>
  </si>
  <si>
    <t>"1NP" 15</t>
  </si>
  <si>
    <t>81</t>
  </si>
  <si>
    <t>771121011</t>
  </si>
  <si>
    <t>Nátěr penetrační na podlahu</t>
  </si>
  <si>
    <t>-1934153951</t>
  </si>
  <si>
    <t>82</t>
  </si>
  <si>
    <t>771574153</t>
  </si>
  <si>
    <t>Montáž podlah keramických velkoformátových hladkých lepených flexibilním lepidlem do 4 ks/m2</t>
  </si>
  <si>
    <t>-781575928</t>
  </si>
  <si>
    <t>2,57+3,20+6,09+1,88+1,88</t>
  </si>
  <si>
    <t>83</t>
  </si>
  <si>
    <t>59761008</t>
  </si>
  <si>
    <t>dlažba velkoformátová keramická slinutá hladká do interiéru i exteriéru přes 2 do 4ks/m2</t>
  </si>
  <si>
    <t>22309165</t>
  </si>
  <si>
    <t>Poznámka k položce:_x000d_
Specifikace obkladu viz.technická zpráva. Odstín šedý, formát 600x600mm, protiskluz R10</t>
  </si>
  <si>
    <t>15,62*1,15 'Přepočtené koeficientem množství</t>
  </si>
  <si>
    <t>84</t>
  </si>
  <si>
    <t>771591112</t>
  </si>
  <si>
    <t>Izolace pod dlažbu nátěrem nebo stěrkou ve dvou vrstvách</t>
  </si>
  <si>
    <t>-1177685714</t>
  </si>
  <si>
    <t>"podlaha" 15,62</t>
  </si>
  <si>
    <t>"sokl" (6,24+7,3+5,6+5,6+10,1)*0,2</t>
  </si>
  <si>
    <t>85</t>
  </si>
  <si>
    <t>771591115</t>
  </si>
  <si>
    <t>Podlahy spárování silikonem</t>
  </si>
  <si>
    <t>577907958</t>
  </si>
  <si>
    <t>6,24+7,35+5,36+5,36+10</t>
  </si>
  <si>
    <t>86</t>
  </si>
  <si>
    <t>998771202</t>
  </si>
  <si>
    <t>Přesun hmot procentní pro podlahy z dlaždic v objektech v do 12 m</t>
  </si>
  <si>
    <t>945679455</t>
  </si>
  <si>
    <t>87</t>
  </si>
  <si>
    <t>776111311</t>
  </si>
  <si>
    <t>Vysátí podkladu povlakových podlah</t>
  </si>
  <si>
    <t>-1467426795</t>
  </si>
  <si>
    <t>88</t>
  </si>
  <si>
    <t>776121321</t>
  </si>
  <si>
    <t>Vodou ředitelná penetrace savého podkladu povlakových podlah neředěná</t>
  </si>
  <si>
    <t>-1212647460</t>
  </si>
  <si>
    <t>103,420</t>
  </si>
  <si>
    <t>89</t>
  </si>
  <si>
    <t>776141111</t>
  </si>
  <si>
    <t>Vyrovnání podkladu povlakových podlah samonivelační stěrkou pevnosti 20 MPa tl 3 mm</t>
  </si>
  <si>
    <t>-1060348442</t>
  </si>
  <si>
    <t>103,42</t>
  </si>
  <si>
    <t>90</t>
  </si>
  <si>
    <t>776221111</t>
  </si>
  <si>
    <t>Lepení pásů z PVC standardním lepidlem</t>
  </si>
  <si>
    <t>-1462399663</t>
  </si>
  <si>
    <t>"podlaha" 13,81+31,32+11,19</t>
  </si>
  <si>
    <t>"sokl" 16,02*0,1+30,4*0,1+14,17*0,1</t>
  </si>
  <si>
    <t>91</t>
  </si>
  <si>
    <t>28411000</t>
  </si>
  <si>
    <t>PVC heterogenní zátěžová antibakteriální tl.2mm, nášlapná vrstva 0,90mm, třída zátěže 34/43, otlak do 0,03mm, R10, hořlavost Bfl S1</t>
  </si>
  <si>
    <t>856802014</t>
  </si>
  <si>
    <t>Poznámka k položce:_x000d_
Specifikace PVC viz.technická zpráva.</t>
  </si>
  <si>
    <t>62,379*1,1 'Přepočtené koeficientem množství</t>
  </si>
  <si>
    <t>92</t>
  </si>
  <si>
    <t>776221121</t>
  </si>
  <si>
    <t>Lepení elektrostaticky vodivých pásů z PVC vodivým lepidlem</t>
  </si>
  <si>
    <t>-1347535242</t>
  </si>
  <si>
    <t>"podlaha" 28,89+18,21</t>
  </si>
  <si>
    <t>"sokl" 21,32*0,1+17,4*0,1</t>
  </si>
  <si>
    <t>93</t>
  </si>
  <si>
    <t>28411026</t>
  </si>
  <si>
    <t>PVC homogenní zátěžová elektrostaticky vodivé tl 2,00mm, R 0,05-1MΩ, třída zátěže 34/43, třída otěru P, hořlavost Bfl S1</t>
  </si>
  <si>
    <t>-1819392825</t>
  </si>
  <si>
    <t>Poznámka k položce:_x000d_
Specifikace PVC viz.technická zpráva._x000d_
Dodávka včetně závěrečného měření.</t>
  </si>
  <si>
    <t>50,972*1,1 'Přepočtené koeficientem množství</t>
  </si>
  <si>
    <t>94</t>
  </si>
  <si>
    <t>776421111</t>
  </si>
  <si>
    <t>Montáž obvodových lišt lepením, fabionová lišta</t>
  </si>
  <si>
    <t>687455005</t>
  </si>
  <si>
    <t>16,02+30,4+14,17+21,32+12,1</t>
  </si>
  <si>
    <t>95</t>
  </si>
  <si>
    <t>28411005</t>
  </si>
  <si>
    <t xml:space="preserve">lišta fabionová PVC samolepící </t>
  </si>
  <si>
    <t>1479330791</t>
  </si>
  <si>
    <t>94,01*1,02 'Přepočtené koeficientem množství</t>
  </si>
  <si>
    <t>96</t>
  </si>
  <si>
    <t>776421312</t>
  </si>
  <si>
    <t>Montáž přechodových šroubovaných lišt</t>
  </si>
  <si>
    <t>1589098542</t>
  </si>
  <si>
    <t>1*7</t>
  </si>
  <si>
    <t>97</t>
  </si>
  <si>
    <t>55343114</t>
  </si>
  <si>
    <t>profil přechodový Al narážecí 30mm bronz</t>
  </si>
  <si>
    <t>97659224</t>
  </si>
  <si>
    <t>7*1,02 'Přepočtené koeficientem množství</t>
  </si>
  <si>
    <t>98</t>
  </si>
  <si>
    <t>776991111</t>
  </si>
  <si>
    <t>Spárování silikonem</t>
  </si>
  <si>
    <t>1052527014</t>
  </si>
  <si>
    <t>"opracování detilů prostupů stávajicího vedení rozvodů" 30</t>
  </si>
  <si>
    <t>99</t>
  </si>
  <si>
    <t>776991121</t>
  </si>
  <si>
    <t>Základní čištění nově položených podlahovin vysátím a setřením vlhkým mopem</t>
  </si>
  <si>
    <t>-1730187286</t>
  </si>
  <si>
    <t>100</t>
  </si>
  <si>
    <t>776 R01</t>
  </si>
  <si>
    <t>Lepení Cu zemnících pásků, včetně vývodu do krabic</t>
  </si>
  <si>
    <t>1496259008</t>
  </si>
  <si>
    <t>101</t>
  </si>
  <si>
    <t>776 R02</t>
  </si>
  <si>
    <t>D+M čistící zony</t>
  </si>
  <si>
    <t>-376081394</t>
  </si>
  <si>
    <t>102</t>
  </si>
  <si>
    <t>776 R03</t>
  </si>
  <si>
    <t xml:space="preserve">D+M obložení stěny čekárny stěnovou krytinou z heterogenního PVC, vrchní probarvená vrstva opatřená PUR ochrannou </t>
  </si>
  <si>
    <t>-1551379829</t>
  </si>
  <si>
    <t>Poznámka k položce:_x000d_
přesná specifikace viz.technická zpráva, oddíl ostatní výrobky.</t>
  </si>
  <si>
    <t>37*0,2</t>
  </si>
  <si>
    <t>103</t>
  </si>
  <si>
    <t>998776202</t>
  </si>
  <si>
    <t>Přesun hmot procentní pro podlahy povlakové v objektech v do 12 m</t>
  </si>
  <si>
    <t>999637688</t>
  </si>
  <si>
    <t>104</t>
  </si>
  <si>
    <t>781121011</t>
  </si>
  <si>
    <t>Nátěr penetrační na stěnu</t>
  </si>
  <si>
    <t>749408707</t>
  </si>
  <si>
    <t>"101" 4,32*0,5</t>
  </si>
  <si>
    <t>"102" 3,11*0,5</t>
  </si>
  <si>
    <t>"103" 3,21*0,5</t>
  </si>
  <si>
    <t>"108" 5*2,2</t>
  </si>
  <si>
    <t>"109" 6,8*2,2</t>
  </si>
  <si>
    <t>"111" 20</t>
  </si>
  <si>
    <t>"112" 10,72</t>
  </si>
  <si>
    <t>"113" 10,72</t>
  </si>
  <si>
    <t>105</t>
  </si>
  <si>
    <t>781131112</t>
  </si>
  <si>
    <t>Izolace pod obklad nátěrem nebo stěrkou ve dvou vrstvách</t>
  </si>
  <si>
    <t>-1839349030</t>
  </si>
  <si>
    <t>"výška 0,2" (6,24+7,35+5,36+5,36+10,0)*0,2</t>
  </si>
  <si>
    <t>106</t>
  </si>
  <si>
    <t>781131237</t>
  </si>
  <si>
    <t>Montáž izolace pod obklad těsnícími pásy pro styčné nebo dilatační spáry</t>
  </si>
  <si>
    <t>-569236643</t>
  </si>
  <si>
    <t>"podlaha x stěna"9,76+5,32*2+7,5+6,5</t>
  </si>
  <si>
    <t>"stěny" 0,2*21</t>
  </si>
  <si>
    <t>107</t>
  </si>
  <si>
    <t>59054220</t>
  </si>
  <si>
    <t>páska pružná těsnící hydroizolační š 185mm</t>
  </si>
  <si>
    <t>-1704944451</t>
  </si>
  <si>
    <t>38,6*1,05 'Přepočtené koeficientem množství</t>
  </si>
  <si>
    <t>108</t>
  </si>
  <si>
    <t>781474154</t>
  </si>
  <si>
    <t>Montáž obkladů vnitřních keramických velkoformátových hladkých do 6 ks/m2 lepených flexibilním lepidlem</t>
  </si>
  <si>
    <t>-1025679954</t>
  </si>
  <si>
    <t>"viz.výměra penetrace" 72,72</t>
  </si>
  <si>
    <t>109</t>
  </si>
  <si>
    <t>59761060</t>
  </si>
  <si>
    <t>dekor keramický pro interiér i exteriér do 6 ks/m2</t>
  </si>
  <si>
    <t>-823282540</t>
  </si>
  <si>
    <t>Poznámka k položce:_x000d_
Specifikace obkladu viz.technická zpráva. Odstín šedý, formát 300x600mm.</t>
  </si>
  <si>
    <t>72,72*1,15 'Přepočtené koeficientem množství</t>
  </si>
  <si>
    <t>110</t>
  </si>
  <si>
    <t>781477111</t>
  </si>
  <si>
    <t>Příplatek k montáži obkladů vnitřních keramických hladkých za plochu do 10 m2</t>
  </si>
  <si>
    <t>1434527017</t>
  </si>
  <si>
    <t>72,72</t>
  </si>
  <si>
    <t>111</t>
  </si>
  <si>
    <t>781494511</t>
  </si>
  <si>
    <t>Nerez profily ukončovací lepené flexibilním lepidlem</t>
  </si>
  <si>
    <t>-2035649606</t>
  </si>
  <si>
    <t>112</t>
  </si>
  <si>
    <t>781495115</t>
  </si>
  <si>
    <t>Spárování vnitřních obkladů silikonem</t>
  </si>
  <si>
    <t>1681652581</t>
  </si>
  <si>
    <t>113</t>
  </si>
  <si>
    <t>998781202</t>
  </si>
  <si>
    <t>Přesun hmot procentní pro obklady keramické v objektech v do 12 m</t>
  </si>
  <si>
    <t>-777219527</t>
  </si>
  <si>
    <t>783</t>
  </si>
  <si>
    <t>Dokončovací práce - nátěry</t>
  </si>
  <si>
    <t>114</t>
  </si>
  <si>
    <t>783301313</t>
  </si>
  <si>
    <t>Odmaštění zámečnických konstrukcí ředidlovým odmašťovačem</t>
  </si>
  <si>
    <t>1170777321</t>
  </si>
  <si>
    <t>Poznámka k položce:_x000d_
R2</t>
  </si>
  <si>
    <t>"rozvaděč č.m.105" 0,6*0,8</t>
  </si>
  <si>
    <t>115</t>
  </si>
  <si>
    <t>783314101</t>
  </si>
  <si>
    <t>Základní jednonásobný syntetický nátěr zámečnických konstrukcí</t>
  </si>
  <si>
    <t>-138090822</t>
  </si>
  <si>
    <t>0,48</t>
  </si>
  <si>
    <t>116</t>
  </si>
  <si>
    <t>783317101</t>
  </si>
  <si>
    <t>Krycí jednonásobný syntetický standardní nátěr zámečnických konstrukcí</t>
  </si>
  <si>
    <t>-1681668787</t>
  </si>
  <si>
    <t>117</t>
  </si>
  <si>
    <t>784181121</t>
  </si>
  <si>
    <t>Hloubková jednonásobná penetrace podkladu v místnostech výšky do 3,80 m</t>
  </si>
  <si>
    <t>1189675461</t>
  </si>
  <si>
    <t>"po oškrabaní původní malby" 327,83+28,89+18,21</t>
  </si>
  <si>
    <t>118</t>
  </si>
  <si>
    <t>784211103</t>
  </si>
  <si>
    <t>Dvojnásobné bílé malby ze směsí za mokra výborně otěruvzdorných v místnostech výšky do 5,00 m</t>
  </si>
  <si>
    <t>808496262</t>
  </si>
  <si>
    <t>374,93</t>
  </si>
  <si>
    <t>786</t>
  </si>
  <si>
    <t>Dokončovací práce - čalounické úpravy</t>
  </si>
  <si>
    <t>119</t>
  </si>
  <si>
    <t>786625211</t>
  </si>
  <si>
    <t>Montáž lamelové žaluzie do oken zdvojených dřevěných kyvných nebo otočných</t>
  </si>
  <si>
    <t>-1823908299</t>
  </si>
  <si>
    <t>17,7+0,6</t>
  </si>
  <si>
    <t>120</t>
  </si>
  <si>
    <t>55346200</t>
  </si>
  <si>
    <t>žaluzie horizontální interiérové</t>
  </si>
  <si>
    <t>-957454548</t>
  </si>
  <si>
    <t>121</t>
  </si>
  <si>
    <t>817385293</t>
  </si>
  <si>
    <t>01 - Zdravotechnika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</si>
  <si>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</si>
  <si>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</si>
  <si>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</si>
  <si>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>768601334</t>
  </si>
  <si>
    <t>971033261</t>
  </si>
  <si>
    <t>Vybourání otvorů ve zdivu cihelném pl do 0,0225 m2 na MVC nebo MV tl do 600 mm</t>
  </si>
  <si>
    <t>1637043860</t>
  </si>
  <si>
    <t>Poznámka k položce:_x000d_
Průrazy přes nosnou střední stěnu 1.PP</t>
  </si>
  <si>
    <t>"15x15cm" 5</t>
  </si>
  <si>
    <t>971033351</t>
  </si>
  <si>
    <t>Vybourání otvorů ve zdivu cihelném pl do 0,09 m2 na MVC nebo MV tl do 450 mm</t>
  </si>
  <si>
    <t>-1022310314</t>
  </si>
  <si>
    <t>972054141</t>
  </si>
  <si>
    <t>Vybourání otvorů v ŽB stropech nebo klenbách pl do 0,0225 m2 tl do 150 mm</t>
  </si>
  <si>
    <t>-956178870</t>
  </si>
  <si>
    <t>"prostupy kanalizace" 6</t>
  </si>
  <si>
    <t>"prostupy vody" 4</t>
  </si>
  <si>
    <t>974031164</t>
  </si>
  <si>
    <t>Vysekání rýh ve zdivu cihelném hl do 150 mm š do 150 mm</t>
  </si>
  <si>
    <t>227318406</t>
  </si>
  <si>
    <t>"Odhad, bude čerpáno dle skutečnosti" 80</t>
  </si>
  <si>
    <t>440988515</t>
  </si>
  <si>
    <t>997013211</t>
  </si>
  <si>
    <t>Vnitrostaveništní doprava suti a vybouraných hmot pro budovy v do 6 m ručně</t>
  </si>
  <si>
    <t>-992144714</t>
  </si>
  <si>
    <t>479078680</t>
  </si>
  <si>
    <t>571804817</t>
  </si>
  <si>
    <t>"skladka do 15km" 4,653*15</t>
  </si>
  <si>
    <t>-270998231</t>
  </si>
  <si>
    <t>4,653</t>
  </si>
  <si>
    <t>713463111</t>
  </si>
  <si>
    <t>Montáž izolace tepelné potrubí potrubními pouzdry bez úpravy staženými drátem 1x D do 100 mm</t>
  </si>
  <si>
    <t>300851486</t>
  </si>
  <si>
    <t>"akustická izolace stoupaček" 4*4+3*2</t>
  </si>
  <si>
    <t>631M01</t>
  </si>
  <si>
    <t>Termoakustická izolace sanitárních svodů</t>
  </si>
  <si>
    <t>226641788</t>
  </si>
  <si>
    <t>721</t>
  </si>
  <si>
    <t>Zdravotechnika - vnitřní kanalizace</t>
  </si>
  <si>
    <t>721140918</t>
  </si>
  <si>
    <t>Potrubí litinové propojení potrubí DN 200</t>
  </si>
  <si>
    <t>-1916572126</t>
  </si>
  <si>
    <t>"napojení na stávající potrubí" 5</t>
  </si>
  <si>
    <t>721174024</t>
  </si>
  <si>
    <t>Potrubí kanalizační z PP odpadní DN 75</t>
  </si>
  <si>
    <t>157725842</t>
  </si>
  <si>
    <t>3+4+5+19+2</t>
  </si>
  <si>
    <t>721174025</t>
  </si>
  <si>
    <t>Potrubí kanalizační z PP odpadní DN 110</t>
  </si>
  <si>
    <t>-1778668265</t>
  </si>
  <si>
    <t>4,5+4,5+5+1+4+13</t>
  </si>
  <si>
    <t>721174041</t>
  </si>
  <si>
    <t>Potrubí kanalizační z PP připojovací DN 32</t>
  </si>
  <si>
    <t>1939935387</t>
  </si>
  <si>
    <t>721174042</t>
  </si>
  <si>
    <t>Potrubí kanalizační z PP připojovací DN 40</t>
  </si>
  <si>
    <t>1088705152</t>
  </si>
  <si>
    <t>3+1,5+2+1,5+2,5+1,5+1</t>
  </si>
  <si>
    <t>"sání" 18</t>
  </si>
  <si>
    <t>721174043</t>
  </si>
  <si>
    <t>Potrubí kanalizační z PP připojovací DN 50</t>
  </si>
  <si>
    <t>1272760979</t>
  </si>
  <si>
    <t>2+3</t>
  </si>
  <si>
    <t>721194104</t>
  </si>
  <si>
    <t>Vyvedení a upevnění odpadních výpustek DN 40</t>
  </si>
  <si>
    <t>-1378932123</t>
  </si>
  <si>
    <t>721274123</t>
  </si>
  <si>
    <t>Přivzdušňovací ventil vnitřní odpadních potrubí DN 100</t>
  </si>
  <si>
    <t>1069634433</t>
  </si>
  <si>
    <t>721290111</t>
  </si>
  <si>
    <t>Zkouška těsnosti potrubí kanalizace vodou do DN 125</t>
  </si>
  <si>
    <t>-1915716217</t>
  </si>
  <si>
    <t>721R01</t>
  </si>
  <si>
    <t>Napojení na stávající rozvody kanalizace</t>
  </si>
  <si>
    <t>1275752000</t>
  </si>
  <si>
    <t>998721201</t>
  </si>
  <si>
    <t>Přesun hmot procentní pro vnitřní kanalizace v objektech v do 6 m</t>
  </si>
  <si>
    <t>671948639</t>
  </si>
  <si>
    <t>722</t>
  </si>
  <si>
    <t>Zdravotechnika - vnitřní vodovod</t>
  </si>
  <si>
    <t>722131914</t>
  </si>
  <si>
    <t>Potrubí pozinkované závitové vsazení odbočky do potrubí DN 32</t>
  </si>
  <si>
    <t>2067793127</t>
  </si>
  <si>
    <t>"napojení na stávající potrubí" 3</t>
  </si>
  <si>
    <t>722174022</t>
  </si>
  <si>
    <t>Potrubí vodovodní plastové PPR svar polyfuze PN 20 D 20 x 3,4 mm</t>
  </si>
  <si>
    <t>604434594</t>
  </si>
  <si>
    <t>"voda" 12+8+6+3+3+12+3+3+3+24+5+7</t>
  </si>
  <si>
    <t>"vzduch" 12+4</t>
  </si>
  <si>
    <t>722174023</t>
  </si>
  <si>
    <t>Potrubí vodovodní plastové PPR svar polyfuze PN 20 D 25 x 4,2 mm</t>
  </si>
  <si>
    <t>677661168</t>
  </si>
  <si>
    <t>3+45++22+12+13,5+7+12</t>
  </si>
  <si>
    <t>722181231</t>
  </si>
  <si>
    <t>Ochrana vodovodního potrubí přilepenými termoizolačními trubicemi z PE tl do 13 mm DN do 22 mm</t>
  </si>
  <si>
    <t>1242545580</t>
  </si>
  <si>
    <t>722181232</t>
  </si>
  <si>
    <t>Ochrana vodovodního potrubí přilepenými termoizolačními trubicemi z PE tl do 13 mm DN do 45 mm</t>
  </si>
  <si>
    <t>1284334702</t>
  </si>
  <si>
    <t>114,5</t>
  </si>
  <si>
    <t>722182011</t>
  </si>
  <si>
    <t>Podpůrný žlab pro potrubí D 20</t>
  </si>
  <si>
    <t>2080900322</t>
  </si>
  <si>
    <t>"voda"12+12+6+24+6</t>
  </si>
  <si>
    <t>"vzduch" 12</t>
  </si>
  <si>
    <t>722182012</t>
  </si>
  <si>
    <t>Podpůrný žlab pro potrubí D 25</t>
  </si>
  <si>
    <t>1613926731</t>
  </si>
  <si>
    <t>3+45+15+13,5+21</t>
  </si>
  <si>
    <t>722220152</t>
  </si>
  <si>
    <t>Nástěnka závitová plastová PPR PN 20 DN 20 x G 1/2</t>
  </si>
  <si>
    <t>955181225</t>
  </si>
  <si>
    <t>722220221</t>
  </si>
  <si>
    <t>T-kus PPR PN 20 D 20 x G 1/2 x D 20 s kovovým vnitřním závitem</t>
  </si>
  <si>
    <t>-1608500019</t>
  </si>
  <si>
    <t>722220222</t>
  </si>
  <si>
    <t>T-kus PPR PN 20 D 25 x G 3/4 x D 25 s kovovým vnitřním závitem</t>
  </si>
  <si>
    <t>-17324539</t>
  </si>
  <si>
    <t>722220241</t>
  </si>
  <si>
    <t>Přechodka dGK PPR PN 20 D 20 x G 1/2 s kovovým vnitřním závitem a převlečnou maticí</t>
  </si>
  <si>
    <t>227092527</t>
  </si>
  <si>
    <t>Poznámka k položce:_x000d_
přesná specifikace závitu dle požadavků dodavatele technologie</t>
  </si>
  <si>
    <t>"ukončení rozvodu vzduchu" 4</t>
  </si>
  <si>
    <t>722221135</t>
  </si>
  <si>
    <t>Ventil výtokový G 3/4 s jedním závitem</t>
  </si>
  <si>
    <t>866751502</t>
  </si>
  <si>
    <t>722224115</t>
  </si>
  <si>
    <t>Kohout plnicí nebo vypouštěcí G 1/2 PN 10 s jedním závitem</t>
  </si>
  <si>
    <t>1250629704</t>
  </si>
  <si>
    <t>722240101</t>
  </si>
  <si>
    <t>Ventily plastové PPR přímé DN 20</t>
  </si>
  <si>
    <t>1724001838</t>
  </si>
  <si>
    <t>722240102</t>
  </si>
  <si>
    <t>Ventily plastové PPR přímé DN 25</t>
  </si>
  <si>
    <t>-1084745639</t>
  </si>
  <si>
    <t>722290234</t>
  </si>
  <si>
    <t>Proplach a dezinfekce vodovodního potrubí do DN 80</t>
  </si>
  <si>
    <t>627754251</t>
  </si>
  <si>
    <t>998722201</t>
  </si>
  <si>
    <t>Přesun hmot procentní pro vnitřní vodovod v objektech v do 6 m</t>
  </si>
  <si>
    <t>-202117344</t>
  </si>
  <si>
    <t>725 R01</t>
  </si>
  <si>
    <t>D+M vybavení WC kabiny invalid</t>
  </si>
  <si>
    <t>-83941929</t>
  </si>
  <si>
    <t xml:space="preserve">Poznámka k položce:_x000d_
specifikace viz.technická zpráva stavební části TZ-00, odstavec bezbarierové uživání stavby_x000d_
</t>
  </si>
  <si>
    <t>"zrcadlo 40x60cm sklopné" 1</t>
  </si>
  <si>
    <t xml:space="preserve">"dva háčky na oděv, odpatkový koš, odkládací polička u umyvadla, svislé madlo u umyvadla, dvě sklopná madla u záchodové mísy" 1 </t>
  </si>
  <si>
    <t>725 R02</t>
  </si>
  <si>
    <t>D+M vybavení sociálního zázemí a WC kabin</t>
  </si>
  <si>
    <t>873059963</t>
  </si>
  <si>
    <t>Poznámka k položce:_x000d_
specifikace viz.technická zpráva stavební části TZ-00, odstavec ostatní výrobky</t>
  </si>
  <si>
    <t>"zásobník toaletního papíru"4</t>
  </si>
  <si>
    <t>"zásobníky tekutého mýdla, zásobníky na papírové ručníky, zrcadlo 40x60cm, dvojháček na oděv, odpadkový koš s poklopem nerez 10l, wc štětka nerez" 4</t>
  </si>
  <si>
    <t>725 R03</t>
  </si>
  <si>
    <t>D+M oddálené ovládání pneumatické podomítkové</t>
  </si>
  <si>
    <t>-1977468472</t>
  </si>
  <si>
    <t>725112022</t>
  </si>
  <si>
    <t>Klozet keramický závěsný na nosné stěny s hlubokým splachováním odpad vodorovný</t>
  </si>
  <si>
    <t>-106086229</t>
  </si>
  <si>
    <t>Poznámka k položce:_x000d_
specifikace v technické zpráce, WC 1</t>
  </si>
  <si>
    <t>725112022.1</t>
  </si>
  <si>
    <t>Klozet keramický závěsný na nosné stěny s hlubokým splachováním odpad vodorovný, provedení INVALID</t>
  </si>
  <si>
    <t>781348706</t>
  </si>
  <si>
    <t>Poznámka k položce:_x000d_
specifikace v technické zpráce, WC 2</t>
  </si>
  <si>
    <t>725211618</t>
  </si>
  <si>
    <t>Umyvadlo keramické bílé šířky 650 mm s krytem na sifon připevněné na stěnu šrouby</t>
  </si>
  <si>
    <t>-1377495376</t>
  </si>
  <si>
    <t>725813111</t>
  </si>
  <si>
    <t>Ventil rohový bez připojovací trubičky nebo flexi hadičky G 1/2</t>
  </si>
  <si>
    <t>452821263</t>
  </si>
  <si>
    <t>725822611</t>
  </si>
  <si>
    <t>Baterie umyvadlová stojánková páková bez výpusti</t>
  </si>
  <si>
    <t>-1391357856</t>
  </si>
  <si>
    <t>725861102</t>
  </si>
  <si>
    <t>Zápachová uzávěrka pro umyvadla DN 40</t>
  </si>
  <si>
    <t>-1192834667</t>
  </si>
  <si>
    <t>998725202</t>
  </si>
  <si>
    <t>Přesun hmot procentní pro zařizovací předměty v objektech v do 12 m</t>
  </si>
  <si>
    <t>-2041894557</t>
  </si>
  <si>
    <t>726</t>
  </si>
  <si>
    <t>Zdravotechnika - předstěnové instalace</t>
  </si>
  <si>
    <t>726131041</t>
  </si>
  <si>
    <t>Instalační předstěna - klozet závěsný v 1120 mm s ovládáním zepředu do lehkých stěn s kovovou kcí</t>
  </si>
  <si>
    <t>-2131494466</t>
  </si>
  <si>
    <t>726191001</t>
  </si>
  <si>
    <t>Zvukoizolační souprava pro klozet a bidet</t>
  </si>
  <si>
    <t>-1163279118</t>
  </si>
  <si>
    <t>726191002</t>
  </si>
  <si>
    <t>Souprava pro předstěnovou montáž</t>
  </si>
  <si>
    <t>320058964</t>
  </si>
  <si>
    <t>998726212</t>
  </si>
  <si>
    <t>Přesun hmot procentní pro instalační prefabrikáty v objektech v do 12 m</t>
  </si>
  <si>
    <t>-1883226758</t>
  </si>
  <si>
    <t>767 R01</t>
  </si>
  <si>
    <t>D+M Kovová objímka pro upevnění potrubního rozvodu vodovodu a kanalizace</t>
  </si>
  <si>
    <t>-1191879574</t>
  </si>
  <si>
    <t>"odhad" 100</t>
  </si>
  <si>
    <t>HZS2211</t>
  </si>
  <si>
    <t>Hodinová zúčtovací sazba instalatér</t>
  </si>
  <si>
    <t>-2127556033</t>
  </si>
  <si>
    <t>02 - Vzduchotechnika</t>
  </si>
  <si>
    <t xml:space="preserve">    751 - Vzduchotechnika</t>
  </si>
  <si>
    <t>VZT R01</t>
  </si>
  <si>
    <t>Provedení prostupů přes obvodovou zeď</t>
  </si>
  <si>
    <t>-397853223</t>
  </si>
  <si>
    <t>767934621</t>
  </si>
  <si>
    <t>"viz.podlahová plocha vnitřní" 3,41+2,76+6,74+1,6+1,6</t>
  </si>
  <si>
    <t>"venkovní" 20</t>
  </si>
  <si>
    <t>713411141</t>
  </si>
  <si>
    <t>Montáž izolace tepelné potrubí pásy nebo rohožemi s Al fólií staženými Al páskou 1x</t>
  </si>
  <si>
    <t>1338895438</t>
  </si>
  <si>
    <t>0,314*18</t>
  </si>
  <si>
    <t>63154580</t>
  </si>
  <si>
    <t xml:space="preserve">pouzdro izolační potrubní s jednostrannou Al fólií </t>
  </si>
  <si>
    <t>-1730111461</t>
  </si>
  <si>
    <t>EL 01</t>
  </si>
  <si>
    <t>D+M elektroinstalace včetně dopojení v rozvaděči</t>
  </si>
  <si>
    <t>-427941353</t>
  </si>
  <si>
    <t>751</t>
  </si>
  <si>
    <t>751111131</t>
  </si>
  <si>
    <t>Mtž vent ax ntl potrubního základního D do 200 mm</t>
  </si>
  <si>
    <t>2040684600</t>
  </si>
  <si>
    <t>751M03</t>
  </si>
  <si>
    <t>Potrubní ventilátor</t>
  </si>
  <si>
    <t>-1955170924</t>
  </si>
  <si>
    <t>751322011</t>
  </si>
  <si>
    <t>Mtž talířového ventilu D do 100 mm</t>
  </si>
  <si>
    <t>1860048976</t>
  </si>
  <si>
    <t>751M04</t>
  </si>
  <si>
    <t>Talířový ventil 100</t>
  </si>
  <si>
    <t>1923660149</t>
  </si>
  <si>
    <t>751322012</t>
  </si>
  <si>
    <t>Mtž talířového ventilu D do 200 mm</t>
  </si>
  <si>
    <t>-956579814</t>
  </si>
  <si>
    <t>751M05</t>
  </si>
  <si>
    <t>Talířový ventil 125</t>
  </si>
  <si>
    <t>-1540374258</t>
  </si>
  <si>
    <t>751398041</t>
  </si>
  <si>
    <t>Mtž protidešťové žaluzie potrubí D do 300 mm</t>
  </si>
  <si>
    <t>2085707887</t>
  </si>
  <si>
    <t>751M02</t>
  </si>
  <si>
    <t>Mřížka venkovní</t>
  </si>
  <si>
    <t>-1902056925</t>
  </si>
  <si>
    <t>751511182</t>
  </si>
  <si>
    <t>Mtž potrubí plech skupiny I kruh bez příruby tloušťky plechu 0,6 mm D do 200 mm</t>
  </si>
  <si>
    <t>800925850</t>
  </si>
  <si>
    <t>751M01</t>
  </si>
  <si>
    <t>Potrubí spiro</t>
  </si>
  <si>
    <t>-891982211</t>
  </si>
  <si>
    <t>751514679</t>
  </si>
  <si>
    <t>Mtž zpětné klapky do plech potrubí kruhové bez příruby D do 200 mm</t>
  </si>
  <si>
    <t>1277803972</t>
  </si>
  <si>
    <t>751M06</t>
  </si>
  <si>
    <t>Zpětná klapka</t>
  </si>
  <si>
    <t>-949939413</t>
  </si>
  <si>
    <t>751572102</t>
  </si>
  <si>
    <t>Uchycení potrubí kruhového pomocí objímky kotvenou do betonu D do 200 mm</t>
  </si>
  <si>
    <t>-2018309410</t>
  </si>
  <si>
    <t>998751201</t>
  </si>
  <si>
    <t>Přesun hmot procentní pro vzduchotechniku v objektech v do 12 m</t>
  </si>
  <si>
    <t>-608298008</t>
  </si>
  <si>
    <t>HZS3211</t>
  </si>
  <si>
    <t>Hodinová zúčtovací sazba montér vzduchotechniky a chlazení</t>
  </si>
  <si>
    <t>1704874637</t>
  </si>
  <si>
    <t>03 - Vytápění</t>
  </si>
  <si>
    <t xml:space="preserve">    734 - Ústřední vytápění - armatury</t>
  </si>
  <si>
    <t>M - Práce a dodávky M</t>
  </si>
  <si>
    <t xml:space="preserve">    23-M - Montáže potrubí</t>
  </si>
  <si>
    <t>612135101</t>
  </si>
  <si>
    <t>Hrubá výplň rýh ve stěnách maltou jakékoli šířky rýhy</t>
  </si>
  <si>
    <t>886657509</t>
  </si>
  <si>
    <t>"přeložka 109" 7*0,1</t>
  </si>
  <si>
    <t>974031154</t>
  </si>
  <si>
    <t>Vysekání rýh ve zdivu cihelném hl do 100 mm š do 150 mm</t>
  </si>
  <si>
    <t>1332337943</t>
  </si>
  <si>
    <t>"přeložka 109" 16</t>
  </si>
  <si>
    <t>998011001</t>
  </si>
  <si>
    <t>Přesun hmot pro budovy zděné v do 6 m</t>
  </si>
  <si>
    <t>623595715</t>
  </si>
  <si>
    <t>713463121</t>
  </si>
  <si>
    <t>Montáž izolace tepelné potrubí potrubními pouzdry bez úpravy uchycenými sponami 1x</t>
  </si>
  <si>
    <t>-744985438</t>
  </si>
  <si>
    <t>"přeložka" 12</t>
  </si>
  <si>
    <t>28377051</t>
  </si>
  <si>
    <t>izolace tepelná potrubí z pěnového polyetylenu 32 x 9 mm</t>
  </si>
  <si>
    <t>258033237</t>
  </si>
  <si>
    <t>733191906</t>
  </si>
  <si>
    <t>Montáž potrubí ocelového závitového běžného nebo zesíleného při opravě DN 32</t>
  </si>
  <si>
    <t>-685379488</t>
  </si>
  <si>
    <t>"přeložka potrubí č.m.109" 2*6</t>
  </si>
  <si>
    <t>"přeložka potrubí č.m.112" 2*3,5</t>
  </si>
  <si>
    <t>14031010</t>
  </si>
  <si>
    <t>trubka ocelová podélně svařovaná hladká jakost 11 343 16x1,5mm</t>
  </si>
  <si>
    <t>-1008106223</t>
  </si>
  <si>
    <t>733221102</t>
  </si>
  <si>
    <t>Potrubí měděné měkké spojované měkkým pájením D 15x1</t>
  </si>
  <si>
    <t>-1673620139</t>
  </si>
  <si>
    <t>Poznámka k položce:_x000d_
Dopojení nových otopných těles na stávající rozvody</t>
  </si>
  <si>
    <t>2*1*7</t>
  </si>
  <si>
    <t>733221104</t>
  </si>
  <si>
    <t>Potrubí měděné měkké spojované měkkým pájením D 22x1</t>
  </si>
  <si>
    <t>-89314536</t>
  </si>
  <si>
    <t>2*6</t>
  </si>
  <si>
    <t>733291101</t>
  </si>
  <si>
    <t xml:space="preserve">Zkouška těsnosti potrubí </t>
  </si>
  <si>
    <t>-640512340</t>
  </si>
  <si>
    <t>19+14+12</t>
  </si>
  <si>
    <t>733291902.1</t>
  </si>
  <si>
    <t>Propojení potrubí měděného pomocí mosaz tvarovky</t>
  </si>
  <si>
    <t>-1683197606</t>
  </si>
  <si>
    <t>7*2</t>
  </si>
  <si>
    <t>733293906</t>
  </si>
  <si>
    <t>Vsazení odbočky na potrubí měděné o rozměru D 35x1,5 mm</t>
  </si>
  <si>
    <t>1040026763</t>
  </si>
  <si>
    <t>998733201</t>
  </si>
  <si>
    <t>Přesun hmot procentní pro rozvody potrubí v objektech v do 6 m</t>
  </si>
  <si>
    <t>549445875</t>
  </si>
  <si>
    <t>734</t>
  </si>
  <si>
    <t>Ústřední vytápění - armatury</t>
  </si>
  <si>
    <t>734209104</t>
  </si>
  <si>
    <t xml:space="preserve">Montáž závitových armatur  s 1 závitem G 3/4 (DN 20)</t>
  </si>
  <si>
    <t>-1599212779</t>
  </si>
  <si>
    <t>5+5+5</t>
  </si>
  <si>
    <t>55121196.1</t>
  </si>
  <si>
    <t>regulační šroubení přímé</t>
  </si>
  <si>
    <t>-1757407054</t>
  </si>
  <si>
    <t>55121196.2</t>
  </si>
  <si>
    <t>termostatický radiátorový ventil</t>
  </si>
  <si>
    <t>-1147069102</t>
  </si>
  <si>
    <t>55121196.3</t>
  </si>
  <si>
    <t>termostatická hlavice</t>
  </si>
  <si>
    <t>1555878115</t>
  </si>
  <si>
    <t>735 R01</t>
  </si>
  <si>
    <t>Vypuštění a znovunapuštění systému</t>
  </si>
  <si>
    <t>1915979812</t>
  </si>
  <si>
    <t>735000911</t>
  </si>
  <si>
    <t>Vyregulování ventilu nebo kohoutu dvojregulačního s ručním ovládáním</t>
  </si>
  <si>
    <t>123494619</t>
  </si>
  <si>
    <t>"nové tělesa" 7</t>
  </si>
  <si>
    <t>735151663.1</t>
  </si>
  <si>
    <t>Otopné těleso panelové třídeskové výška/délka 700/2000 mm, provedení HYGIENE</t>
  </si>
  <si>
    <t>-1372442159</t>
  </si>
  <si>
    <t>Poznámka k položce:_x000d_
D+M včetně konzol</t>
  </si>
  <si>
    <t>735151663.2</t>
  </si>
  <si>
    <t>Otopné těleso panelové třídeskové výška/délka 700/1100 mm, provedení HYGIENE</t>
  </si>
  <si>
    <t>-79761154</t>
  </si>
  <si>
    <t>735151663.3</t>
  </si>
  <si>
    <t>Otopné těleso panelové dvojdeskové výška/délka 600/900 mm, typ 21 R</t>
  </si>
  <si>
    <t>-342276253</t>
  </si>
  <si>
    <t>"102" 3</t>
  </si>
  <si>
    <t>735151663.4</t>
  </si>
  <si>
    <t>Otopné těleso panelové dvojdeskové výška/délka 600/2000 mm, typ 22 R</t>
  </si>
  <si>
    <t>-1653689541</t>
  </si>
  <si>
    <t>"107" 1</t>
  </si>
  <si>
    <t>735151663.5</t>
  </si>
  <si>
    <t>Otopné těleso panelové dvojdeskové výška/délka 1800/884 mm, typ K20V, KORATHERM VERTIKAL, boční připojení</t>
  </si>
  <si>
    <t>-265066719</t>
  </si>
  <si>
    <t>"105" 2</t>
  </si>
  <si>
    <t>735191905</t>
  </si>
  <si>
    <t>Odvzdušnění otopných těles</t>
  </si>
  <si>
    <t>29463709</t>
  </si>
  <si>
    <t>"celý objekt odhad" 30</t>
  </si>
  <si>
    <t>998735202</t>
  </si>
  <si>
    <t>Přesun hmot procentní pro otopná tělesa v objektech v do 12 m</t>
  </si>
  <si>
    <t>-1708082777</t>
  </si>
  <si>
    <t>783000101</t>
  </si>
  <si>
    <t>Ochrana podlah nebo vodorovných ploch při provádění nátěrů olepením páskou nebo fólií</t>
  </si>
  <si>
    <t>1201137377</t>
  </si>
  <si>
    <t>58124833</t>
  </si>
  <si>
    <t>páska pro malířské potřeby maskovací krepová 19mmx50m</t>
  </si>
  <si>
    <t>272040722</t>
  </si>
  <si>
    <t>60*1,05 'Přepočtené koeficientem množství</t>
  </si>
  <si>
    <t>783000103</t>
  </si>
  <si>
    <t>Ochrana podlah nebo vodorovných ploch při provádění nátěrů položením fólie</t>
  </si>
  <si>
    <t>1180128642</t>
  </si>
  <si>
    <t>58124844</t>
  </si>
  <si>
    <t>fólie pro malířské potřeby zakrývací tl 25µ 4x5m</t>
  </si>
  <si>
    <t>-690673300</t>
  </si>
  <si>
    <t>55*1,05 'Přepočtené koeficientem množství</t>
  </si>
  <si>
    <t>783606861</t>
  </si>
  <si>
    <t>Odstranění nátěrů z potrubí DN do 50 mm obroušením</t>
  </si>
  <si>
    <t>-1075151758</t>
  </si>
  <si>
    <t>2*3,23*8</t>
  </si>
  <si>
    <t>783614551</t>
  </si>
  <si>
    <t>Základní jednonásobný syntetický nátěr potrubí DN do 50 mm</t>
  </si>
  <si>
    <t>-1637069578</t>
  </si>
  <si>
    <t>783617611</t>
  </si>
  <si>
    <t>Krycí dvojnásobný syntetický nátěr potrubí DN do 50 mm</t>
  </si>
  <si>
    <t>-1827360903</t>
  </si>
  <si>
    <t>Poznámka k položce:_x000d_
RAL 9010</t>
  </si>
  <si>
    <t>51,68</t>
  </si>
  <si>
    <t>Práce a dodávky M</t>
  </si>
  <si>
    <t>23-M</t>
  </si>
  <si>
    <t>Montáže potrubí</t>
  </si>
  <si>
    <t>230170011</t>
  </si>
  <si>
    <t>Tlakové zkoušky těsnosti potrubí - zkouška DN do 40</t>
  </si>
  <si>
    <t>1660172533</t>
  </si>
  <si>
    <t>297314920</t>
  </si>
  <si>
    <t>05 - Elektro silnoproud</t>
  </si>
  <si>
    <t>EL R01</t>
  </si>
  <si>
    <t>Kompletní dodávka silnoproudu viz.samostatný rozpočet</t>
  </si>
  <si>
    <t>-2061985533</t>
  </si>
  <si>
    <t>07 - Oprava balkonu</t>
  </si>
  <si>
    <t>R01</t>
  </si>
  <si>
    <t>Oprava balkonu viz.samostatný rozpočet</t>
  </si>
  <si>
    <t>574841028</t>
  </si>
  <si>
    <t>dodatek č.1 - Příprava pro zavěšení mikroskopu</t>
  </si>
  <si>
    <t xml:space="preserve">    742 - Elektroinstalace - slaboproud</t>
  </si>
  <si>
    <t>949101111</t>
  </si>
  <si>
    <t>Lešení pomocné pro objekty pozemních staveb s lešeňovou podlahou v do 1,9 m zatížení do 150 kg/m2</t>
  </si>
  <si>
    <t>147497833</t>
  </si>
  <si>
    <t>5,4*2</t>
  </si>
  <si>
    <t>953962112</t>
  </si>
  <si>
    <t>Kotvy chemickým tmelem M 10 do zdiva z plných cihel s vyvrtáním otvoru</t>
  </si>
  <si>
    <t>-56788837</t>
  </si>
  <si>
    <t>953965115</t>
  </si>
  <si>
    <t>Kotevní šroub pro chemické kotvy M 10 dl 130 mm</t>
  </si>
  <si>
    <t>1394995778</t>
  </si>
  <si>
    <t>1877503370</t>
  </si>
  <si>
    <t>"chránička pro HDMI kabel" 3</t>
  </si>
  <si>
    <t>741122211</t>
  </si>
  <si>
    <t>Montáž kabel Cu plný kulatý žíla 3x1,5 až 6 mm2 uložený volně (CYKY)</t>
  </si>
  <si>
    <t>-66618046</t>
  </si>
  <si>
    <t>34111036</t>
  </si>
  <si>
    <t>kabel silový s Cu jádrem 1 kV 3x2,5mm2</t>
  </si>
  <si>
    <t>1866307258</t>
  </si>
  <si>
    <t>741130001</t>
  </si>
  <si>
    <t>Ukončení vodič izolovaný do 2,5mm2 v rozváděči nebo na přístroji</t>
  </si>
  <si>
    <t>1135108998</t>
  </si>
  <si>
    <t>741130021</t>
  </si>
  <si>
    <t>Ukončení vodič izolovaný do 2,5 mm2 na svorkovnici</t>
  </si>
  <si>
    <t>552599013</t>
  </si>
  <si>
    <t>742</t>
  </si>
  <si>
    <t>Elektroinstalace - slaboproud</t>
  </si>
  <si>
    <t>742110401</t>
  </si>
  <si>
    <t>Montáž instalačních kanálů pro slaboproud plastových jednokomorových</t>
  </si>
  <si>
    <t>-541868819</t>
  </si>
  <si>
    <t>34571052</t>
  </si>
  <si>
    <t>trubka elektroinstalační ohebná EN 500 86-1141 D 28,4 /34,5 mm</t>
  </si>
  <si>
    <t>-1223821541</t>
  </si>
  <si>
    <t>763164635</t>
  </si>
  <si>
    <t>SDK obklad kovových kcí tvaru U š do 1,2 m desky 1xDF 12,5</t>
  </si>
  <si>
    <t>-870349453</t>
  </si>
  <si>
    <t>5,4</t>
  </si>
  <si>
    <t>-1582007082</t>
  </si>
  <si>
    <t>"výkres D 1.1 - 10" 91</t>
  </si>
  <si>
    <t>Ocelový nosník mikroskopu</t>
  </si>
  <si>
    <t>-1676215011</t>
  </si>
  <si>
    <t>998767201</t>
  </si>
  <si>
    <t>Přesun hmot procentní pro zámečnické konstrukce v objektech v do 6 m</t>
  </si>
  <si>
    <t>-67400004</t>
  </si>
  <si>
    <t>1604112166</t>
  </si>
  <si>
    <t>(0,14*2+0,6*2)*5,4+1</t>
  </si>
  <si>
    <t>-1390723647</t>
  </si>
  <si>
    <t>8,992</t>
  </si>
  <si>
    <t>620789149</t>
  </si>
  <si>
    <t>2*8,992</t>
  </si>
  <si>
    <t>784181101</t>
  </si>
  <si>
    <t>Základní akrylátová jednonásobná penetrace podkladu v místnostech výšky do 3,80m</t>
  </si>
  <si>
    <t>375894322</t>
  </si>
  <si>
    <t>0,45*5,4*2+0,27*5,4</t>
  </si>
  <si>
    <t>784221101</t>
  </si>
  <si>
    <t>Dvojnásobné bílé malby ze směsí za sucha dobře otěruvzdorných v místnostech do 3,80 m</t>
  </si>
  <si>
    <t>315529347</t>
  </si>
  <si>
    <t>6,318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</si>
</sst>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ht="36.96" customHeight="1">
      <c r="AR2"/>
      <c r="BS2" s="15" t="s">
        <v>6</v>
      </c>
      <c r="BT2" s="15" t="s">
        <v>7</v>
      </c>
    </row>
    <row r="3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26</v>
      </c>
      <c r="AO10" s="20"/>
      <c r="AP10" s="20"/>
      <c r="AQ10" s="20"/>
      <c r="AR10" s="18"/>
      <c r="BE10" s="29"/>
      <c r="BS10" s="15" t="s">
        <v>6</v>
      </c>
    </row>
    <row r="11" ht="18.48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28</v>
      </c>
      <c r="AL11" s="20"/>
      <c r="AM11" s="20"/>
      <c r="AN11" s="25" t="s">
        <v>29</v>
      </c>
      <c r="AO11" s="20"/>
      <c r="AP11" s="20"/>
      <c r="AQ11" s="20"/>
      <c r="AR11" s="18"/>
      <c r="BE11" s="29"/>
      <c r="BS11" s="15" t="s">
        <v>6</v>
      </c>
    </row>
    <row r="12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ht="12" customHeight="1">
      <c r="B13" s="19"/>
      <c r="C13" s="20"/>
      <c r="D13" s="30" t="s">
        <v>30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31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31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L14" s="20"/>
      <c r="AM14" s="20"/>
      <c r="AN14" s="32" t="s">
        <v>31</v>
      </c>
      <c r="AO14" s="20"/>
      <c r="AP14" s="20"/>
      <c r="AQ14" s="20"/>
      <c r="AR14" s="18"/>
      <c r="BE14" s="29"/>
      <c r="BS14" s="15" t="s">
        <v>6</v>
      </c>
    </row>
    <row r="15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ht="12" customHeight="1">
      <c r="B16" s="19"/>
      <c r="C16" s="20"/>
      <c r="D16" s="30" t="s">
        <v>32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33</v>
      </c>
      <c r="AO16" s="20"/>
      <c r="AP16" s="20"/>
      <c r="AQ16" s="20"/>
      <c r="AR16" s="18"/>
      <c r="BE16" s="29"/>
      <c r="BS16" s="15" t="s">
        <v>4</v>
      </c>
    </row>
    <row r="17" ht="18.48" customHeight="1">
      <c r="B17" s="19"/>
      <c r="C17" s="20"/>
      <c r="D17" s="20"/>
      <c r="E17" s="25" t="s">
        <v>34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28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35</v>
      </c>
    </row>
    <row r="18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ht="12" customHeight="1">
      <c r="B19" s="19"/>
      <c r="C19" s="20"/>
      <c r="D19" s="30" t="s">
        <v>36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ht="18.48" customHeight="1">
      <c r="B20" s="19"/>
      <c r="C20" s="20"/>
      <c r="D20" s="20"/>
      <c r="E20" s="25" t="s">
        <v>37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28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35</v>
      </c>
    </row>
    <row r="2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ht="12" customHeight="1">
      <c r="B22" s="19"/>
      <c r="C22" s="20"/>
      <c r="D22" s="30" t="s">
        <v>38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ht="25.5" customHeight="1">
      <c r="B23" s="19"/>
      <c r="C23" s="20"/>
      <c r="D23" s="20"/>
      <c r="E23" s="34" t="s">
        <v>39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1" customFormat="1" ht="25.92" customHeight="1">
      <c r="B26" s="36"/>
      <c r="C26" s="37"/>
      <c r="D26" s="38" t="s">
        <v>40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9"/>
    </row>
    <row r="27" s="1" customFormat="1" ht="6.96" customHeight="1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9"/>
    </row>
    <row r="28" s="1" customForma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41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42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43</v>
      </c>
      <c r="AL28" s="42"/>
      <c r="AM28" s="42"/>
      <c r="AN28" s="42"/>
      <c r="AO28" s="42"/>
      <c r="AP28" s="37"/>
      <c r="AQ28" s="37"/>
      <c r="AR28" s="41"/>
      <c r="BE28" s="29"/>
    </row>
    <row r="29" s="2" customFormat="1" ht="14.4" customHeight="1">
      <c r="B29" s="43"/>
      <c r="C29" s="44"/>
      <c r="D29" s="30" t="s">
        <v>44</v>
      </c>
      <c r="E29" s="44"/>
      <c r="F29" s="30" t="s">
        <v>45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2" customFormat="1" ht="14.4" customHeight="1">
      <c r="B30" s="43"/>
      <c r="C30" s="44"/>
      <c r="D30" s="44"/>
      <c r="E30" s="44"/>
      <c r="F30" s="30" t="s">
        <v>46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2" customFormat="1" ht="14.4" customHeight="1">
      <c r="B31" s="43"/>
      <c r="C31" s="44"/>
      <c r="D31" s="44"/>
      <c r="E31" s="44"/>
      <c r="F31" s="30" t="s">
        <v>47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2" customFormat="1" ht="14.4" customHeight="1">
      <c r="B32" s="43"/>
      <c r="C32" s="44"/>
      <c r="D32" s="44"/>
      <c r="E32" s="44"/>
      <c r="F32" s="30" t="s">
        <v>48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2" customFormat="1" ht="14.4" customHeight="1">
      <c r="B33" s="43"/>
      <c r="C33" s="44"/>
      <c r="D33" s="44"/>
      <c r="E33" s="44"/>
      <c r="F33" s="30" t="s">
        <v>49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1" customFormat="1" ht="6.96" customHeight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9"/>
    </row>
    <row r="35" s="1" customFormat="1" ht="25.92" customHeight="1">
      <c r="B35" s="36"/>
      <c r="C35" s="49"/>
      <c r="D35" s="50" t="s">
        <v>50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51</v>
      </c>
      <c r="U35" s="51"/>
      <c r="V35" s="51"/>
      <c r="W35" s="51"/>
      <c r="X35" s="53" t="s">
        <v>52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</row>
    <row r="36" s="1" customFormat="1" ht="6.96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</row>
    <row r="37" s="1" customFormat="1" ht="14.4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</row>
    <row r="38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1" customFormat="1" ht="14.4" customHeight="1">
      <c r="B49" s="36"/>
      <c r="C49" s="37"/>
      <c r="D49" s="56" t="s">
        <v>53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54</v>
      </c>
      <c r="AI49" s="57"/>
      <c r="AJ49" s="57"/>
      <c r="AK49" s="57"/>
      <c r="AL49" s="57"/>
      <c r="AM49" s="57"/>
      <c r="AN49" s="57"/>
      <c r="AO49" s="57"/>
      <c r="AP49" s="37"/>
      <c r="AQ49" s="37"/>
      <c r="AR49" s="4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1" customFormat="1">
      <c r="B60" s="36"/>
      <c r="C60" s="37"/>
      <c r="D60" s="58" t="s">
        <v>55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8" t="s">
        <v>56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8" t="s">
        <v>55</v>
      </c>
      <c r="AI60" s="39"/>
      <c r="AJ60" s="39"/>
      <c r="AK60" s="39"/>
      <c r="AL60" s="39"/>
      <c r="AM60" s="58" t="s">
        <v>56</v>
      </c>
      <c r="AN60" s="39"/>
      <c r="AO60" s="39"/>
      <c r="AP60" s="37"/>
      <c r="AQ60" s="37"/>
      <c r="AR60" s="41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1" customFormat="1">
      <c r="B64" s="36"/>
      <c r="C64" s="37"/>
      <c r="D64" s="56" t="s">
        <v>57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6" t="s">
        <v>58</v>
      </c>
      <c r="AI64" s="57"/>
      <c r="AJ64" s="57"/>
      <c r="AK64" s="57"/>
      <c r="AL64" s="57"/>
      <c r="AM64" s="57"/>
      <c r="AN64" s="57"/>
      <c r="AO64" s="57"/>
      <c r="AP64" s="37"/>
      <c r="AQ64" s="37"/>
      <c r="AR64" s="41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1" customFormat="1">
      <c r="B75" s="36"/>
      <c r="C75" s="37"/>
      <c r="D75" s="58" t="s">
        <v>55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8" t="s">
        <v>56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8" t="s">
        <v>55</v>
      </c>
      <c r="AI75" s="39"/>
      <c r="AJ75" s="39"/>
      <c r="AK75" s="39"/>
      <c r="AL75" s="39"/>
      <c r="AM75" s="58" t="s">
        <v>56</v>
      </c>
      <c r="AN75" s="39"/>
      <c r="AO75" s="39"/>
      <c r="AP75" s="37"/>
      <c r="AQ75" s="37"/>
      <c r="AR75" s="41"/>
    </row>
    <row r="76" s="1" customFormat="1"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</row>
    <row r="77" s="1" customFormat="1" ht="6.96" customHeight="1"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41"/>
    </row>
    <row r="81" s="1" customFormat="1" ht="6.96" customHeight="1"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41"/>
    </row>
    <row r="82" s="1" customFormat="1" ht="24.96" customHeight="1">
      <c r="B82" s="36"/>
      <c r="C82" s="21" t="s">
        <v>59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</row>
    <row r="84" s="3" customFormat="1" ht="12" customHeight="1">
      <c r="B84" s="63"/>
      <c r="C84" s="30" t="s">
        <v>13</v>
      </c>
      <c r="D84" s="64"/>
      <c r="E84" s="64"/>
      <c r="F84" s="64"/>
      <c r="G84" s="64"/>
      <c r="H84" s="64"/>
      <c r="I84" s="64"/>
      <c r="J84" s="64"/>
      <c r="K84" s="64"/>
      <c r="L84" s="64" t="str">
        <f>K5</f>
        <v>2520</v>
      </c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5"/>
    </row>
    <row r="85" s="4" customFormat="1" ht="36.96" customHeight="1">
      <c r="B85" s="66"/>
      <c r="C85" s="67" t="s">
        <v>16</v>
      </c>
      <c r="D85" s="68"/>
      <c r="E85" s="68"/>
      <c r="F85" s="68"/>
      <c r="G85" s="68"/>
      <c r="H85" s="68"/>
      <c r="I85" s="68"/>
      <c r="J85" s="68"/>
      <c r="K85" s="68"/>
      <c r="L85" s="69" t="str">
        <f>K6</f>
        <v>Stavební úpravy nové dispozice zubních ordinací pavilonu G</v>
      </c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70"/>
    </row>
    <row r="86" s="1" customFormat="1" ht="6.96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</row>
    <row r="87" s="1" customFormat="1" ht="12" customHeight="1"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71" t="str">
        <f>IF(K8="","",K8)</f>
        <v>Areál SZZ Krnov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72" t="str">
        <f>IF(AN8= "","",AN8)</f>
        <v>11. 5. 2021</v>
      </c>
      <c r="AN87" s="72"/>
      <c r="AO87" s="37"/>
      <c r="AP87" s="37"/>
      <c r="AQ87" s="37"/>
      <c r="AR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</row>
    <row r="89" s="1" customFormat="1" ht="15.15" customHeight="1"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4" t="str">
        <f>IF(E11= "","",E11)</f>
        <v>SZZ Krnov, p.o.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32</v>
      </c>
      <c r="AJ89" s="37"/>
      <c r="AK89" s="37"/>
      <c r="AL89" s="37"/>
      <c r="AM89" s="73" t="str">
        <f>IF(E17="","",E17)</f>
        <v>Ing.Zbyněk Svoboda</v>
      </c>
      <c r="AN89" s="64"/>
      <c r="AO89" s="64"/>
      <c r="AP89" s="64"/>
      <c r="AQ89" s="37"/>
      <c r="AR89" s="41"/>
      <c r="AS89" s="74" t="s">
        <v>60</v>
      </c>
      <c r="AT89" s="75"/>
      <c r="AU89" s="76"/>
      <c r="AV89" s="76"/>
      <c r="AW89" s="76"/>
      <c r="AX89" s="76"/>
      <c r="AY89" s="76"/>
      <c r="AZ89" s="76"/>
      <c r="BA89" s="76"/>
      <c r="BB89" s="76"/>
      <c r="BC89" s="76"/>
      <c r="BD89" s="77"/>
    </row>
    <row r="90" s="1" customFormat="1" ht="15.15" customHeight="1">
      <c r="B90" s="36"/>
      <c r="C90" s="30" t="s">
        <v>30</v>
      </c>
      <c r="D90" s="37"/>
      <c r="E90" s="37"/>
      <c r="F90" s="37"/>
      <c r="G90" s="37"/>
      <c r="H90" s="37"/>
      <c r="I90" s="37"/>
      <c r="J90" s="37"/>
      <c r="K90" s="37"/>
      <c r="L90" s="6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36</v>
      </c>
      <c r="AJ90" s="37"/>
      <c r="AK90" s="37"/>
      <c r="AL90" s="37"/>
      <c r="AM90" s="73" t="str">
        <f>IF(E20="","",E20)</f>
        <v xml:space="preserve"> </v>
      </c>
      <c r="AN90" s="64"/>
      <c r="AO90" s="64"/>
      <c r="AP90" s="64"/>
      <c r="AQ90" s="37"/>
      <c r="AR90" s="41"/>
      <c r="AS90" s="78"/>
      <c r="AT90" s="79"/>
      <c r="AU90" s="80"/>
      <c r="AV90" s="80"/>
      <c r="AW90" s="80"/>
      <c r="AX90" s="80"/>
      <c r="AY90" s="80"/>
      <c r="AZ90" s="80"/>
      <c r="BA90" s="80"/>
      <c r="BB90" s="80"/>
      <c r="BC90" s="80"/>
      <c r="BD90" s="81"/>
    </row>
    <row r="91" s="1" customFormat="1" ht="10.8" customHeight="1"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2"/>
      <c r="AT91" s="83"/>
      <c r="AU91" s="84"/>
      <c r="AV91" s="84"/>
      <c r="AW91" s="84"/>
      <c r="AX91" s="84"/>
      <c r="AY91" s="84"/>
      <c r="AZ91" s="84"/>
      <c r="BA91" s="84"/>
      <c r="BB91" s="84"/>
      <c r="BC91" s="84"/>
      <c r="BD91" s="85"/>
    </row>
    <row r="92" s="1" customFormat="1" ht="29.28" customHeight="1">
      <c r="B92" s="36"/>
      <c r="C92" s="86" t="s">
        <v>61</v>
      </c>
      <c r="D92" s="87"/>
      <c r="E92" s="87"/>
      <c r="F92" s="87"/>
      <c r="G92" s="87"/>
      <c r="H92" s="88"/>
      <c r="I92" s="89" t="s">
        <v>62</v>
      </c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90" t="s">
        <v>63</v>
      </c>
      <c r="AH92" s="87"/>
      <c r="AI92" s="87"/>
      <c r="AJ92" s="87"/>
      <c r="AK92" s="87"/>
      <c r="AL92" s="87"/>
      <c r="AM92" s="87"/>
      <c r="AN92" s="89" t="s">
        <v>64</v>
      </c>
      <c r="AO92" s="87"/>
      <c r="AP92" s="91"/>
      <c r="AQ92" s="92" t="s">
        <v>65</v>
      </c>
      <c r="AR92" s="41"/>
      <c r="AS92" s="93" t="s">
        <v>66</v>
      </c>
      <c r="AT92" s="94" t="s">
        <v>67</v>
      </c>
      <c r="AU92" s="94" t="s">
        <v>68</v>
      </c>
      <c r="AV92" s="94" t="s">
        <v>69</v>
      </c>
      <c r="AW92" s="94" t="s">
        <v>70</v>
      </c>
      <c r="AX92" s="94" t="s">
        <v>71</v>
      </c>
      <c r="AY92" s="94" t="s">
        <v>72</v>
      </c>
      <c r="AZ92" s="94" t="s">
        <v>73</v>
      </c>
      <c r="BA92" s="94" t="s">
        <v>74</v>
      </c>
      <c r="BB92" s="94" t="s">
        <v>75</v>
      </c>
      <c r="BC92" s="94" t="s">
        <v>76</v>
      </c>
      <c r="BD92" s="95" t="s">
        <v>77</v>
      </c>
    </row>
    <row r="93" s="1" customFormat="1" ht="10.8" customHeight="1"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96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8"/>
    </row>
    <row r="94" s="5" customFormat="1" ht="32.4" customHeight="1">
      <c r="B94" s="99"/>
      <c r="C94" s="100" t="s">
        <v>78</v>
      </c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2">
        <f>ROUND(SUM(AG95:AG103),2)</f>
        <v>0</v>
      </c>
      <c r="AH94" s="102"/>
      <c r="AI94" s="102"/>
      <c r="AJ94" s="102"/>
      <c r="AK94" s="102"/>
      <c r="AL94" s="102"/>
      <c r="AM94" s="102"/>
      <c r="AN94" s="103">
        <f>SUM(AG94,AT94)</f>
        <v>0</v>
      </c>
      <c r="AO94" s="103"/>
      <c r="AP94" s="103"/>
      <c r="AQ94" s="104" t="s">
        <v>1</v>
      </c>
      <c r="AR94" s="105"/>
      <c r="AS94" s="106">
        <f>ROUND(SUM(AS95:AS103),2)</f>
        <v>0</v>
      </c>
      <c r="AT94" s="107">
        <f>ROUND(SUM(AV94:AW94),2)</f>
        <v>0</v>
      </c>
      <c r="AU94" s="108">
        <f>ROUND(SUM(AU95:AU103),5)</f>
        <v>0</v>
      </c>
      <c r="AV94" s="107">
        <f>ROUND(AZ94*L29,2)</f>
        <v>0</v>
      </c>
      <c r="AW94" s="107">
        <f>ROUND(BA94*L30,2)</f>
        <v>0</v>
      </c>
      <c r="AX94" s="107">
        <f>ROUND(BB94*L29,2)</f>
        <v>0</v>
      </c>
      <c r="AY94" s="107">
        <f>ROUND(BC94*L30,2)</f>
        <v>0</v>
      </c>
      <c r="AZ94" s="107">
        <f>ROUND(SUM(AZ95:AZ103),2)</f>
        <v>0</v>
      </c>
      <c r="BA94" s="107">
        <f>ROUND(SUM(BA95:BA103),2)</f>
        <v>0</v>
      </c>
      <c r="BB94" s="107">
        <f>ROUND(SUM(BB95:BB103),2)</f>
        <v>0</v>
      </c>
      <c r="BC94" s="107">
        <f>ROUND(SUM(BC95:BC103),2)</f>
        <v>0</v>
      </c>
      <c r="BD94" s="109">
        <f>ROUND(SUM(BD95:BD103),2)</f>
        <v>0</v>
      </c>
      <c r="BS94" s="110" t="s">
        <v>79</v>
      </c>
      <c r="BT94" s="110" t="s">
        <v>80</v>
      </c>
      <c r="BV94" s="110" t="s">
        <v>81</v>
      </c>
      <c r="BW94" s="110" t="s">
        <v>5</v>
      </c>
      <c r="BX94" s="110" t="s">
        <v>82</v>
      </c>
      <c r="CL94" s="110" t="s">
        <v>1</v>
      </c>
    </row>
    <row r="95" s="6" customFormat="1" ht="27" customHeight="1">
      <c r="A95" s="111" t="s">
        <v>83</v>
      </c>
      <c r="B95" s="112"/>
      <c r="C95" s="113"/>
      <c r="D95" s="114" t="s">
        <v>14</v>
      </c>
      <c r="E95" s="114"/>
      <c r="F95" s="114"/>
      <c r="G95" s="114"/>
      <c r="H95" s="114"/>
      <c r="I95" s="115"/>
      <c r="J95" s="114" t="s">
        <v>17</v>
      </c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6">
        <f>'2520 - Stavební úpravy no...'!J28</f>
        <v>0</v>
      </c>
      <c r="AH95" s="115"/>
      <c r="AI95" s="115"/>
      <c r="AJ95" s="115"/>
      <c r="AK95" s="115"/>
      <c r="AL95" s="115"/>
      <c r="AM95" s="115"/>
      <c r="AN95" s="116">
        <f>SUM(AG95,AT95)</f>
        <v>0</v>
      </c>
      <c r="AO95" s="115"/>
      <c r="AP95" s="115"/>
      <c r="AQ95" s="117" t="s">
        <v>84</v>
      </c>
      <c r="AR95" s="118"/>
      <c r="AS95" s="119">
        <v>0</v>
      </c>
      <c r="AT95" s="120">
        <f>ROUND(SUM(AV95:AW95),2)</f>
        <v>0</v>
      </c>
      <c r="AU95" s="121">
        <f>'2520 - Stavební úpravy no...'!P116</f>
        <v>0</v>
      </c>
      <c r="AV95" s="120">
        <f>'2520 - Stavební úpravy no...'!J31</f>
        <v>0</v>
      </c>
      <c r="AW95" s="120">
        <f>'2520 - Stavební úpravy no...'!J32</f>
        <v>0</v>
      </c>
      <c r="AX95" s="120">
        <f>'2520 - Stavební úpravy no...'!J33</f>
        <v>0</v>
      </c>
      <c r="AY95" s="120">
        <f>'2520 - Stavební úpravy no...'!J34</f>
        <v>0</v>
      </c>
      <c r="AZ95" s="120">
        <f>'2520 - Stavební úpravy no...'!F31</f>
        <v>0</v>
      </c>
      <c r="BA95" s="120">
        <f>'2520 - Stavební úpravy no...'!F32</f>
        <v>0</v>
      </c>
      <c r="BB95" s="120">
        <f>'2520 - Stavební úpravy no...'!F33</f>
        <v>0</v>
      </c>
      <c r="BC95" s="120">
        <f>'2520 - Stavební úpravy no...'!F34</f>
        <v>0</v>
      </c>
      <c r="BD95" s="122">
        <f>'2520 - Stavební úpravy no...'!F35</f>
        <v>0</v>
      </c>
      <c r="BT95" s="123" t="s">
        <v>85</v>
      </c>
      <c r="BU95" s="123" t="s">
        <v>86</v>
      </c>
      <c r="BV95" s="123" t="s">
        <v>81</v>
      </c>
      <c r="BW95" s="123" t="s">
        <v>5</v>
      </c>
      <c r="BX95" s="123" t="s">
        <v>82</v>
      </c>
      <c r="CL95" s="123" t="s">
        <v>1</v>
      </c>
    </row>
    <row r="96" s="6" customFormat="1" ht="16.5" customHeight="1">
      <c r="A96" s="111" t="s">
        <v>83</v>
      </c>
      <c r="B96" s="112"/>
      <c r="C96" s="113"/>
      <c r="D96" s="114" t="s">
        <v>87</v>
      </c>
      <c r="E96" s="114"/>
      <c r="F96" s="114"/>
      <c r="G96" s="114"/>
      <c r="H96" s="114"/>
      <c r="I96" s="115"/>
      <c r="J96" s="114" t="s">
        <v>88</v>
      </c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6">
        <f>'SO 01 - Bourací práce'!J30</f>
        <v>0</v>
      </c>
      <c r="AH96" s="115"/>
      <c r="AI96" s="115"/>
      <c r="AJ96" s="115"/>
      <c r="AK96" s="115"/>
      <c r="AL96" s="115"/>
      <c r="AM96" s="115"/>
      <c r="AN96" s="116">
        <f>SUM(AG96,AT96)</f>
        <v>0</v>
      </c>
      <c r="AO96" s="115"/>
      <c r="AP96" s="115"/>
      <c r="AQ96" s="117" t="s">
        <v>84</v>
      </c>
      <c r="AR96" s="118"/>
      <c r="AS96" s="119">
        <v>0</v>
      </c>
      <c r="AT96" s="120">
        <f>ROUND(SUM(AV96:AW96),2)</f>
        <v>0</v>
      </c>
      <c r="AU96" s="121">
        <f>'SO 01 - Bourací práce'!P138</f>
        <v>0</v>
      </c>
      <c r="AV96" s="120">
        <f>'SO 01 - Bourací práce'!J33</f>
        <v>0</v>
      </c>
      <c r="AW96" s="120">
        <f>'SO 01 - Bourací práce'!J34</f>
        <v>0</v>
      </c>
      <c r="AX96" s="120">
        <f>'SO 01 - Bourací práce'!J35</f>
        <v>0</v>
      </c>
      <c r="AY96" s="120">
        <f>'SO 01 - Bourací práce'!J36</f>
        <v>0</v>
      </c>
      <c r="AZ96" s="120">
        <f>'SO 01 - Bourací práce'!F33</f>
        <v>0</v>
      </c>
      <c r="BA96" s="120">
        <f>'SO 01 - Bourací práce'!F34</f>
        <v>0</v>
      </c>
      <c r="BB96" s="120">
        <f>'SO 01 - Bourací práce'!F35</f>
        <v>0</v>
      </c>
      <c r="BC96" s="120">
        <f>'SO 01 - Bourací práce'!F36</f>
        <v>0</v>
      </c>
      <c r="BD96" s="122">
        <f>'SO 01 - Bourací práce'!F37</f>
        <v>0</v>
      </c>
      <c r="BT96" s="123" t="s">
        <v>85</v>
      </c>
      <c r="BV96" s="123" t="s">
        <v>81</v>
      </c>
      <c r="BW96" s="123" t="s">
        <v>89</v>
      </c>
      <c r="BX96" s="123" t="s">
        <v>5</v>
      </c>
      <c r="CL96" s="123" t="s">
        <v>1</v>
      </c>
      <c r="CM96" s="123" t="s">
        <v>90</v>
      </c>
    </row>
    <row r="97" s="6" customFormat="1" ht="16.5" customHeight="1">
      <c r="A97" s="111" t="s">
        <v>83</v>
      </c>
      <c r="B97" s="112"/>
      <c r="C97" s="113"/>
      <c r="D97" s="114" t="s">
        <v>91</v>
      </c>
      <c r="E97" s="114"/>
      <c r="F97" s="114"/>
      <c r="G97" s="114"/>
      <c r="H97" s="114"/>
      <c r="I97" s="115"/>
      <c r="J97" s="114" t="s">
        <v>92</v>
      </c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6">
        <f>'SO 02 - Nové konstrukce'!J30</f>
        <v>0</v>
      </c>
      <c r="AH97" s="115"/>
      <c r="AI97" s="115"/>
      <c r="AJ97" s="115"/>
      <c r="AK97" s="115"/>
      <c r="AL97" s="115"/>
      <c r="AM97" s="115"/>
      <c r="AN97" s="116">
        <f>SUM(AG97,AT97)</f>
        <v>0</v>
      </c>
      <c r="AO97" s="115"/>
      <c r="AP97" s="115"/>
      <c r="AQ97" s="117" t="s">
        <v>84</v>
      </c>
      <c r="AR97" s="118"/>
      <c r="AS97" s="119">
        <v>0</v>
      </c>
      <c r="AT97" s="120">
        <f>ROUND(SUM(AV97:AW97),2)</f>
        <v>0</v>
      </c>
      <c r="AU97" s="121">
        <f>'SO 02 - Nové konstrukce'!P136</f>
        <v>0</v>
      </c>
      <c r="AV97" s="120">
        <f>'SO 02 - Nové konstrukce'!J33</f>
        <v>0</v>
      </c>
      <c r="AW97" s="120">
        <f>'SO 02 - Nové konstrukce'!J34</f>
        <v>0</v>
      </c>
      <c r="AX97" s="120">
        <f>'SO 02 - Nové konstrukce'!J35</f>
        <v>0</v>
      </c>
      <c r="AY97" s="120">
        <f>'SO 02 - Nové konstrukce'!J36</f>
        <v>0</v>
      </c>
      <c r="AZ97" s="120">
        <f>'SO 02 - Nové konstrukce'!F33</f>
        <v>0</v>
      </c>
      <c r="BA97" s="120">
        <f>'SO 02 - Nové konstrukce'!F34</f>
        <v>0</v>
      </c>
      <c r="BB97" s="120">
        <f>'SO 02 - Nové konstrukce'!F35</f>
        <v>0</v>
      </c>
      <c r="BC97" s="120">
        <f>'SO 02 - Nové konstrukce'!F36</f>
        <v>0</v>
      </c>
      <c r="BD97" s="122">
        <f>'SO 02 - Nové konstrukce'!F37</f>
        <v>0</v>
      </c>
      <c r="BT97" s="123" t="s">
        <v>85</v>
      </c>
      <c r="BV97" s="123" t="s">
        <v>81</v>
      </c>
      <c r="BW97" s="123" t="s">
        <v>93</v>
      </c>
      <c r="BX97" s="123" t="s">
        <v>5</v>
      </c>
      <c r="CL97" s="123" t="s">
        <v>1</v>
      </c>
      <c r="CM97" s="123" t="s">
        <v>90</v>
      </c>
    </row>
    <row r="98" s="6" customFormat="1" ht="16.5" customHeight="1">
      <c r="A98" s="111" t="s">
        <v>83</v>
      </c>
      <c r="B98" s="112"/>
      <c r="C98" s="113"/>
      <c r="D98" s="114" t="s">
        <v>94</v>
      </c>
      <c r="E98" s="114"/>
      <c r="F98" s="114"/>
      <c r="G98" s="114"/>
      <c r="H98" s="114"/>
      <c r="I98" s="115"/>
      <c r="J98" s="114" t="s">
        <v>95</v>
      </c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6">
        <f>'01 - Zdravotechnika'!J30</f>
        <v>0</v>
      </c>
      <c r="AH98" s="115"/>
      <c r="AI98" s="115"/>
      <c r="AJ98" s="115"/>
      <c r="AK98" s="115"/>
      <c r="AL98" s="115"/>
      <c r="AM98" s="115"/>
      <c r="AN98" s="116">
        <f>SUM(AG98,AT98)</f>
        <v>0</v>
      </c>
      <c r="AO98" s="115"/>
      <c r="AP98" s="115"/>
      <c r="AQ98" s="117" t="s">
        <v>84</v>
      </c>
      <c r="AR98" s="118"/>
      <c r="AS98" s="119">
        <v>0</v>
      </c>
      <c r="AT98" s="120">
        <f>ROUND(SUM(AV98:AW98),2)</f>
        <v>0</v>
      </c>
      <c r="AU98" s="121">
        <f>'01 - Zdravotechnika'!P127</f>
        <v>0</v>
      </c>
      <c r="AV98" s="120">
        <f>'01 - Zdravotechnika'!J33</f>
        <v>0</v>
      </c>
      <c r="AW98" s="120">
        <f>'01 - Zdravotechnika'!J34</f>
        <v>0</v>
      </c>
      <c r="AX98" s="120">
        <f>'01 - Zdravotechnika'!J35</f>
        <v>0</v>
      </c>
      <c r="AY98" s="120">
        <f>'01 - Zdravotechnika'!J36</f>
        <v>0</v>
      </c>
      <c r="AZ98" s="120">
        <f>'01 - Zdravotechnika'!F33</f>
        <v>0</v>
      </c>
      <c r="BA98" s="120">
        <f>'01 - Zdravotechnika'!F34</f>
        <v>0</v>
      </c>
      <c r="BB98" s="120">
        <f>'01 - Zdravotechnika'!F35</f>
        <v>0</v>
      </c>
      <c r="BC98" s="120">
        <f>'01 - Zdravotechnika'!F36</f>
        <v>0</v>
      </c>
      <c r="BD98" s="122">
        <f>'01 - Zdravotechnika'!F37</f>
        <v>0</v>
      </c>
      <c r="BT98" s="123" t="s">
        <v>85</v>
      </c>
      <c r="BV98" s="123" t="s">
        <v>81</v>
      </c>
      <c r="BW98" s="123" t="s">
        <v>96</v>
      </c>
      <c r="BX98" s="123" t="s">
        <v>5</v>
      </c>
      <c r="CL98" s="123" t="s">
        <v>1</v>
      </c>
      <c r="CM98" s="123" t="s">
        <v>90</v>
      </c>
    </row>
    <row r="99" s="6" customFormat="1" ht="16.5" customHeight="1">
      <c r="A99" s="111" t="s">
        <v>83</v>
      </c>
      <c r="B99" s="112"/>
      <c r="C99" s="113"/>
      <c r="D99" s="114" t="s">
        <v>97</v>
      </c>
      <c r="E99" s="114"/>
      <c r="F99" s="114"/>
      <c r="G99" s="114"/>
      <c r="H99" s="114"/>
      <c r="I99" s="115"/>
      <c r="J99" s="114" t="s">
        <v>98</v>
      </c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6">
        <f>'02 - Vzduchotechnika'!J30</f>
        <v>0</v>
      </c>
      <c r="AH99" s="115"/>
      <c r="AI99" s="115"/>
      <c r="AJ99" s="115"/>
      <c r="AK99" s="115"/>
      <c r="AL99" s="115"/>
      <c r="AM99" s="115"/>
      <c r="AN99" s="116">
        <f>SUM(AG99,AT99)</f>
        <v>0</v>
      </c>
      <c r="AO99" s="115"/>
      <c r="AP99" s="115"/>
      <c r="AQ99" s="117" t="s">
        <v>84</v>
      </c>
      <c r="AR99" s="118"/>
      <c r="AS99" s="119">
        <v>0</v>
      </c>
      <c r="AT99" s="120">
        <f>ROUND(SUM(AV99:AW99),2)</f>
        <v>0</v>
      </c>
      <c r="AU99" s="121">
        <f>'02 - Vzduchotechnika'!P124</f>
        <v>0</v>
      </c>
      <c r="AV99" s="120">
        <f>'02 - Vzduchotechnika'!J33</f>
        <v>0</v>
      </c>
      <c r="AW99" s="120">
        <f>'02 - Vzduchotechnika'!J34</f>
        <v>0</v>
      </c>
      <c r="AX99" s="120">
        <f>'02 - Vzduchotechnika'!J35</f>
        <v>0</v>
      </c>
      <c r="AY99" s="120">
        <f>'02 - Vzduchotechnika'!J36</f>
        <v>0</v>
      </c>
      <c r="AZ99" s="120">
        <f>'02 - Vzduchotechnika'!F33</f>
        <v>0</v>
      </c>
      <c r="BA99" s="120">
        <f>'02 - Vzduchotechnika'!F34</f>
        <v>0</v>
      </c>
      <c r="BB99" s="120">
        <f>'02 - Vzduchotechnika'!F35</f>
        <v>0</v>
      </c>
      <c r="BC99" s="120">
        <f>'02 - Vzduchotechnika'!F36</f>
        <v>0</v>
      </c>
      <c r="BD99" s="122">
        <f>'02 - Vzduchotechnika'!F37</f>
        <v>0</v>
      </c>
      <c r="BT99" s="123" t="s">
        <v>85</v>
      </c>
      <c r="BV99" s="123" t="s">
        <v>81</v>
      </c>
      <c r="BW99" s="123" t="s">
        <v>99</v>
      </c>
      <c r="BX99" s="123" t="s">
        <v>5</v>
      </c>
      <c r="CL99" s="123" t="s">
        <v>1</v>
      </c>
      <c r="CM99" s="123" t="s">
        <v>90</v>
      </c>
    </row>
    <row r="100" s="6" customFormat="1" ht="16.5" customHeight="1">
      <c r="A100" s="111" t="s">
        <v>83</v>
      </c>
      <c r="B100" s="112"/>
      <c r="C100" s="113"/>
      <c r="D100" s="114" t="s">
        <v>100</v>
      </c>
      <c r="E100" s="114"/>
      <c r="F100" s="114"/>
      <c r="G100" s="114"/>
      <c r="H100" s="114"/>
      <c r="I100" s="115"/>
      <c r="J100" s="114" t="s">
        <v>101</v>
      </c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6">
        <f>'03 - Vytápění'!J30</f>
        <v>0</v>
      </c>
      <c r="AH100" s="115"/>
      <c r="AI100" s="115"/>
      <c r="AJ100" s="115"/>
      <c r="AK100" s="115"/>
      <c r="AL100" s="115"/>
      <c r="AM100" s="115"/>
      <c r="AN100" s="116">
        <f>SUM(AG100,AT100)</f>
        <v>0</v>
      </c>
      <c r="AO100" s="115"/>
      <c r="AP100" s="115"/>
      <c r="AQ100" s="117" t="s">
        <v>84</v>
      </c>
      <c r="AR100" s="118"/>
      <c r="AS100" s="119">
        <v>0</v>
      </c>
      <c r="AT100" s="120">
        <f>ROUND(SUM(AV100:AW100),2)</f>
        <v>0</v>
      </c>
      <c r="AU100" s="121">
        <f>'03 - Vytápění'!P129</f>
        <v>0</v>
      </c>
      <c r="AV100" s="120">
        <f>'03 - Vytápění'!J33</f>
        <v>0</v>
      </c>
      <c r="AW100" s="120">
        <f>'03 - Vytápění'!J34</f>
        <v>0</v>
      </c>
      <c r="AX100" s="120">
        <f>'03 - Vytápění'!J35</f>
        <v>0</v>
      </c>
      <c r="AY100" s="120">
        <f>'03 - Vytápění'!J36</f>
        <v>0</v>
      </c>
      <c r="AZ100" s="120">
        <f>'03 - Vytápění'!F33</f>
        <v>0</v>
      </c>
      <c r="BA100" s="120">
        <f>'03 - Vytápění'!F34</f>
        <v>0</v>
      </c>
      <c r="BB100" s="120">
        <f>'03 - Vytápění'!F35</f>
        <v>0</v>
      </c>
      <c r="BC100" s="120">
        <f>'03 - Vytápění'!F36</f>
        <v>0</v>
      </c>
      <c r="BD100" s="122">
        <f>'03 - Vytápění'!F37</f>
        <v>0</v>
      </c>
      <c r="BT100" s="123" t="s">
        <v>85</v>
      </c>
      <c r="BV100" s="123" t="s">
        <v>81</v>
      </c>
      <c r="BW100" s="123" t="s">
        <v>102</v>
      </c>
      <c r="BX100" s="123" t="s">
        <v>5</v>
      </c>
      <c r="CL100" s="123" t="s">
        <v>1</v>
      </c>
      <c r="CM100" s="123" t="s">
        <v>90</v>
      </c>
    </row>
    <row r="101" s="6" customFormat="1" ht="16.5" customHeight="1">
      <c r="A101" s="111" t="s">
        <v>83</v>
      </c>
      <c r="B101" s="112"/>
      <c r="C101" s="113"/>
      <c r="D101" s="114" t="s">
        <v>103</v>
      </c>
      <c r="E101" s="114"/>
      <c r="F101" s="114"/>
      <c r="G101" s="114"/>
      <c r="H101" s="114"/>
      <c r="I101" s="115"/>
      <c r="J101" s="114" t="s">
        <v>104</v>
      </c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6">
        <f>'05 - Elektro silnoproud'!J30</f>
        <v>0</v>
      </c>
      <c r="AH101" s="115"/>
      <c r="AI101" s="115"/>
      <c r="AJ101" s="115"/>
      <c r="AK101" s="115"/>
      <c r="AL101" s="115"/>
      <c r="AM101" s="115"/>
      <c r="AN101" s="116">
        <f>SUM(AG101,AT101)</f>
        <v>0</v>
      </c>
      <c r="AO101" s="115"/>
      <c r="AP101" s="115"/>
      <c r="AQ101" s="117" t="s">
        <v>84</v>
      </c>
      <c r="AR101" s="118"/>
      <c r="AS101" s="119">
        <v>0</v>
      </c>
      <c r="AT101" s="120">
        <f>ROUND(SUM(AV101:AW101),2)</f>
        <v>0</v>
      </c>
      <c r="AU101" s="121">
        <f>'05 - Elektro silnoproud'!P118</f>
        <v>0</v>
      </c>
      <c r="AV101" s="120">
        <f>'05 - Elektro silnoproud'!J33</f>
        <v>0</v>
      </c>
      <c r="AW101" s="120">
        <f>'05 - Elektro silnoproud'!J34</f>
        <v>0</v>
      </c>
      <c r="AX101" s="120">
        <f>'05 - Elektro silnoproud'!J35</f>
        <v>0</v>
      </c>
      <c r="AY101" s="120">
        <f>'05 - Elektro silnoproud'!J36</f>
        <v>0</v>
      </c>
      <c r="AZ101" s="120">
        <f>'05 - Elektro silnoproud'!F33</f>
        <v>0</v>
      </c>
      <c r="BA101" s="120">
        <f>'05 - Elektro silnoproud'!F34</f>
        <v>0</v>
      </c>
      <c r="BB101" s="120">
        <f>'05 - Elektro silnoproud'!F35</f>
        <v>0</v>
      </c>
      <c r="BC101" s="120">
        <f>'05 - Elektro silnoproud'!F36</f>
        <v>0</v>
      </c>
      <c r="BD101" s="122">
        <f>'05 - Elektro silnoproud'!F37</f>
        <v>0</v>
      </c>
      <c r="BT101" s="123" t="s">
        <v>85</v>
      </c>
      <c r="BV101" s="123" t="s">
        <v>81</v>
      </c>
      <c r="BW101" s="123" t="s">
        <v>105</v>
      </c>
      <c r="BX101" s="123" t="s">
        <v>5</v>
      </c>
      <c r="CL101" s="123" t="s">
        <v>1</v>
      </c>
      <c r="CM101" s="123" t="s">
        <v>90</v>
      </c>
    </row>
    <row r="102" s="6" customFormat="1" ht="16.5" customHeight="1">
      <c r="A102" s="111" t="s">
        <v>83</v>
      </c>
      <c r="B102" s="112"/>
      <c r="C102" s="113"/>
      <c r="D102" s="114" t="s">
        <v>106</v>
      </c>
      <c r="E102" s="114"/>
      <c r="F102" s="114"/>
      <c r="G102" s="114"/>
      <c r="H102" s="114"/>
      <c r="I102" s="115"/>
      <c r="J102" s="114" t="s">
        <v>107</v>
      </c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6">
        <f>'07 - Oprava balkonu'!J30</f>
        <v>0</v>
      </c>
      <c r="AH102" s="115"/>
      <c r="AI102" s="115"/>
      <c r="AJ102" s="115"/>
      <c r="AK102" s="115"/>
      <c r="AL102" s="115"/>
      <c r="AM102" s="115"/>
      <c r="AN102" s="116">
        <f>SUM(AG102,AT102)</f>
        <v>0</v>
      </c>
      <c r="AO102" s="115"/>
      <c r="AP102" s="115"/>
      <c r="AQ102" s="117" t="s">
        <v>84</v>
      </c>
      <c r="AR102" s="118"/>
      <c r="AS102" s="119">
        <v>0</v>
      </c>
      <c r="AT102" s="120">
        <f>ROUND(SUM(AV102:AW102),2)</f>
        <v>0</v>
      </c>
      <c r="AU102" s="121">
        <f>'07 - Oprava balkonu'!P117</f>
        <v>0</v>
      </c>
      <c r="AV102" s="120">
        <f>'07 - Oprava balkonu'!J33</f>
        <v>0</v>
      </c>
      <c r="AW102" s="120">
        <f>'07 - Oprava balkonu'!J34</f>
        <v>0</v>
      </c>
      <c r="AX102" s="120">
        <f>'07 - Oprava balkonu'!J35</f>
        <v>0</v>
      </c>
      <c r="AY102" s="120">
        <f>'07 - Oprava balkonu'!J36</f>
        <v>0</v>
      </c>
      <c r="AZ102" s="120">
        <f>'07 - Oprava balkonu'!F33</f>
        <v>0</v>
      </c>
      <c r="BA102" s="120">
        <f>'07 - Oprava balkonu'!F34</f>
        <v>0</v>
      </c>
      <c r="BB102" s="120">
        <f>'07 - Oprava balkonu'!F35</f>
        <v>0</v>
      </c>
      <c r="BC102" s="120">
        <f>'07 - Oprava balkonu'!F36</f>
        <v>0</v>
      </c>
      <c r="BD102" s="122">
        <f>'07 - Oprava balkonu'!F37</f>
        <v>0</v>
      </c>
      <c r="BT102" s="123" t="s">
        <v>85</v>
      </c>
      <c r="BV102" s="123" t="s">
        <v>81</v>
      </c>
      <c r="BW102" s="123" t="s">
        <v>108</v>
      </c>
      <c r="BX102" s="123" t="s">
        <v>5</v>
      </c>
      <c r="CL102" s="123" t="s">
        <v>1</v>
      </c>
      <c r="CM102" s="123" t="s">
        <v>90</v>
      </c>
    </row>
    <row r="103" s="6" customFormat="1" ht="27" customHeight="1">
      <c r="A103" s="111" t="s">
        <v>83</v>
      </c>
      <c r="B103" s="112"/>
      <c r="C103" s="113"/>
      <c r="D103" s="114" t="s">
        <v>109</v>
      </c>
      <c r="E103" s="114"/>
      <c r="F103" s="114"/>
      <c r="G103" s="114"/>
      <c r="H103" s="114"/>
      <c r="I103" s="115"/>
      <c r="J103" s="114" t="s">
        <v>110</v>
      </c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6">
        <f>'dodatek č.1 - Příprava pr...'!J30</f>
        <v>0</v>
      </c>
      <c r="AH103" s="115"/>
      <c r="AI103" s="115"/>
      <c r="AJ103" s="115"/>
      <c r="AK103" s="115"/>
      <c r="AL103" s="115"/>
      <c r="AM103" s="115"/>
      <c r="AN103" s="116">
        <f>SUM(AG103,AT103)</f>
        <v>0</v>
      </c>
      <c r="AO103" s="115"/>
      <c r="AP103" s="115"/>
      <c r="AQ103" s="117" t="s">
        <v>84</v>
      </c>
      <c r="AR103" s="118"/>
      <c r="AS103" s="124">
        <v>0</v>
      </c>
      <c r="AT103" s="125">
        <f>ROUND(SUM(AV103:AW103),2)</f>
        <v>0</v>
      </c>
      <c r="AU103" s="126">
        <f>'dodatek č.1 - Příprava pr...'!P125</f>
        <v>0</v>
      </c>
      <c r="AV103" s="125">
        <f>'dodatek č.1 - Příprava pr...'!J33</f>
        <v>0</v>
      </c>
      <c r="AW103" s="125">
        <f>'dodatek č.1 - Příprava pr...'!J34</f>
        <v>0</v>
      </c>
      <c r="AX103" s="125">
        <f>'dodatek č.1 - Příprava pr...'!J35</f>
        <v>0</v>
      </c>
      <c r="AY103" s="125">
        <f>'dodatek č.1 - Příprava pr...'!J36</f>
        <v>0</v>
      </c>
      <c r="AZ103" s="125">
        <f>'dodatek č.1 - Příprava pr...'!F33</f>
        <v>0</v>
      </c>
      <c r="BA103" s="125">
        <f>'dodatek č.1 - Příprava pr...'!F34</f>
        <v>0</v>
      </c>
      <c r="BB103" s="125">
        <f>'dodatek č.1 - Příprava pr...'!F35</f>
        <v>0</v>
      </c>
      <c r="BC103" s="125">
        <f>'dodatek č.1 - Příprava pr...'!F36</f>
        <v>0</v>
      </c>
      <c r="BD103" s="127">
        <f>'dodatek č.1 - Příprava pr...'!F37</f>
        <v>0</v>
      </c>
      <c r="BT103" s="123" t="s">
        <v>85</v>
      </c>
      <c r="BV103" s="123" t="s">
        <v>81</v>
      </c>
      <c r="BW103" s="123" t="s">
        <v>111</v>
      </c>
      <c r="BX103" s="123" t="s">
        <v>5</v>
      </c>
      <c r="CL103" s="123" t="s">
        <v>1</v>
      </c>
      <c r="CM103" s="123" t="s">
        <v>90</v>
      </c>
    </row>
    <row r="104" s="1" customFormat="1" ht="30" customHeight="1"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41"/>
    </row>
    <row r="105" s="1" customFormat="1" ht="6.96" customHeight="1"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41"/>
    </row>
  </sheetData>
  <sheetProtection sheet="1" formatColumns="0" formatRows="0" objects="1" scenarios="1" spinCount="100000" saltValue="8izNne7FjFMfVTvv/QPPWhul7IhJbZJQWyCBErxHs46Uj0zyxw5EQlQlXMK+7N4RzvEL9VIt3TYVyymbpgNg0g==" hashValue="ePkMVo8CwhQOfNEBgHQgwX1FOmn+Fc9WrUGGivAbTFzrakH9o68m1vTedqZksHwCs8b4EWpSUC9AGq7tzA7V0Q==" algorithmName="SHA-512" password="CC35"/>
  <mergeCells count="74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AN102:AP102"/>
    <mergeCell ref="AN103:AP103"/>
    <mergeCell ref="D102:H102"/>
    <mergeCell ref="D95:H95"/>
    <mergeCell ref="D96:H96"/>
    <mergeCell ref="D97:H97"/>
    <mergeCell ref="D98:H98"/>
    <mergeCell ref="D99:H99"/>
    <mergeCell ref="D100:H100"/>
    <mergeCell ref="D101:H101"/>
    <mergeCell ref="D103:H103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AG102:AM102"/>
    <mergeCell ref="AG103:AM103"/>
    <mergeCell ref="AG94:AM94"/>
    <mergeCell ref="AN94:AP94"/>
    <mergeCell ref="C92:G92"/>
    <mergeCell ref="I92:AF92"/>
    <mergeCell ref="J95:AF95"/>
    <mergeCell ref="J96:AF96"/>
    <mergeCell ref="J97:AF97"/>
    <mergeCell ref="J98:AF98"/>
    <mergeCell ref="J99:AF99"/>
    <mergeCell ref="J100:AF100"/>
    <mergeCell ref="J101:AF101"/>
    <mergeCell ref="J102:AF102"/>
    <mergeCell ref="J103:AF103"/>
  </mergeCells>
  <hyperlinks>
    <hyperlink ref="A95" location="'2520 - Stavební úpravy no...'!C2" display="/"/>
    <hyperlink ref="A96" location="'SO 01 - Bourací práce'!C2" display="/"/>
    <hyperlink ref="A97" location="'SO 02 - Nové konstrukce'!C2" display="/"/>
    <hyperlink ref="A98" location="'01 - Zdravotechnika'!C2" display="/"/>
    <hyperlink ref="A99" location="'02 - Vzduchotechnika'!C2" display="/"/>
    <hyperlink ref="A100" location="'03 - Vytápění'!C2" display="/"/>
    <hyperlink ref="A101" location="'05 - Elektro silnoproud'!C2" display="/"/>
    <hyperlink ref="A102" location="'07 - Oprava balkonu'!C2" display="/"/>
    <hyperlink ref="A103" location="'dodatek č.1 - Příprava pr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5</v>
      </c>
    </row>
    <row r="3" hidden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8"/>
      <c r="AT3" s="15" t="s">
        <v>90</v>
      </c>
    </row>
    <row r="4" hidden="1" ht="24.96" customHeight="1">
      <c r="B4" s="18"/>
      <c r="D4" s="132" t="s">
        <v>112</v>
      </c>
      <c r="L4" s="18"/>
      <c r="M4" s="133" t="s">
        <v>10</v>
      </c>
      <c r="AT4" s="15" t="s">
        <v>4</v>
      </c>
    </row>
    <row r="5" hidden="1" ht="6.96" customHeight="1">
      <c r="B5" s="18"/>
      <c r="L5" s="18"/>
    </row>
    <row r="6" hidden="1" s="1" customFormat="1" ht="12" customHeight="1">
      <c r="B6" s="41"/>
      <c r="D6" s="134" t="s">
        <v>16</v>
      </c>
      <c r="I6" s="135"/>
      <c r="L6" s="41"/>
    </row>
    <row r="7" hidden="1" s="1" customFormat="1" ht="36.96" customHeight="1">
      <c r="B7" s="41"/>
      <c r="E7" s="136" t="s">
        <v>17</v>
      </c>
      <c r="F7" s="1"/>
      <c r="G7" s="1"/>
      <c r="H7" s="1"/>
      <c r="I7" s="135"/>
      <c r="L7" s="41"/>
    </row>
    <row r="8" hidden="1" s="1" customFormat="1">
      <c r="B8" s="41"/>
      <c r="I8" s="135"/>
      <c r="L8" s="41"/>
    </row>
    <row r="9" hidden="1" s="1" customFormat="1" ht="12" customHeight="1">
      <c r="B9" s="41"/>
      <c r="D9" s="134" t="s">
        <v>18</v>
      </c>
      <c r="F9" s="137" t="s">
        <v>1</v>
      </c>
      <c r="I9" s="138" t="s">
        <v>19</v>
      </c>
      <c r="J9" s="137" t="s">
        <v>1</v>
      </c>
      <c r="L9" s="41"/>
    </row>
    <row r="10" hidden="1" s="1" customFormat="1" ht="12" customHeight="1">
      <c r="B10" s="41"/>
      <c r="D10" s="134" t="s">
        <v>20</v>
      </c>
      <c r="F10" s="137" t="s">
        <v>21</v>
      </c>
      <c r="I10" s="138" t="s">
        <v>22</v>
      </c>
      <c r="J10" s="139" t="str">
        <f>'Rekapitulace stavby'!AN8</f>
        <v>11. 5. 2021</v>
      </c>
      <c r="L10" s="41"/>
    </row>
    <row r="11" hidden="1" s="1" customFormat="1" ht="10.8" customHeight="1">
      <c r="B11" s="41"/>
      <c r="I11" s="135"/>
      <c r="L11" s="41"/>
    </row>
    <row r="12" hidden="1" s="1" customFormat="1" ht="12" customHeight="1">
      <c r="B12" s="41"/>
      <c r="D12" s="134" t="s">
        <v>24</v>
      </c>
      <c r="I12" s="138" t="s">
        <v>25</v>
      </c>
      <c r="J12" s="137" t="s">
        <v>26</v>
      </c>
      <c r="L12" s="41"/>
    </row>
    <row r="13" hidden="1" s="1" customFormat="1" ht="18" customHeight="1">
      <c r="B13" s="41"/>
      <c r="E13" s="137" t="s">
        <v>27</v>
      </c>
      <c r="I13" s="138" t="s">
        <v>28</v>
      </c>
      <c r="J13" s="137" t="s">
        <v>29</v>
      </c>
      <c r="L13" s="41"/>
    </row>
    <row r="14" hidden="1" s="1" customFormat="1" ht="6.96" customHeight="1">
      <c r="B14" s="41"/>
      <c r="I14" s="135"/>
      <c r="L14" s="41"/>
    </row>
    <row r="15" hidden="1" s="1" customFormat="1" ht="12" customHeight="1">
      <c r="B15" s="41"/>
      <c r="D15" s="134" t="s">
        <v>30</v>
      </c>
      <c r="I15" s="138" t="s">
        <v>25</v>
      </c>
      <c r="J15" s="31" t="str">
        <f>'Rekapitulace stavby'!AN13</f>
        <v>Vyplň údaj</v>
      </c>
      <c r="L15" s="41"/>
    </row>
    <row r="16" hidden="1" s="1" customFormat="1" ht="18" customHeight="1">
      <c r="B16" s="41"/>
      <c r="E16" s="31" t="str">
        <f>'Rekapitulace stavby'!E14</f>
        <v>Vyplň údaj</v>
      </c>
      <c r="F16" s="137"/>
      <c r="G16" s="137"/>
      <c r="H16" s="137"/>
      <c r="I16" s="138" t="s">
        <v>28</v>
      </c>
      <c r="J16" s="31" t="str">
        <f>'Rekapitulace stavby'!AN14</f>
        <v>Vyplň údaj</v>
      </c>
      <c r="L16" s="41"/>
    </row>
    <row r="17" hidden="1" s="1" customFormat="1" ht="6.96" customHeight="1">
      <c r="B17" s="41"/>
      <c r="I17" s="135"/>
      <c r="L17" s="41"/>
    </row>
    <row r="18" hidden="1" s="1" customFormat="1" ht="12" customHeight="1">
      <c r="B18" s="41"/>
      <c r="D18" s="134" t="s">
        <v>32</v>
      </c>
      <c r="I18" s="138" t="s">
        <v>25</v>
      </c>
      <c r="J18" s="137" t="s">
        <v>33</v>
      </c>
      <c r="L18" s="41"/>
    </row>
    <row r="19" hidden="1" s="1" customFormat="1" ht="18" customHeight="1">
      <c r="B19" s="41"/>
      <c r="E19" s="137" t="s">
        <v>34</v>
      </c>
      <c r="I19" s="138" t="s">
        <v>28</v>
      </c>
      <c r="J19" s="137" t="s">
        <v>1</v>
      </c>
      <c r="L19" s="41"/>
    </row>
    <row r="20" hidden="1" s="1" customFormat="1" ht="6.96" customHeight="1">
      <c r="B20" s="41"/>
      <c r="I20" s="135"/>
      <c r="L20" s="41"/>
    </row>
    <row r="21" hidden="1" s="1" customFormat="1" ht="12" customHeight="1">
      <c r="B21" s="41"/>
      <c r="D21" s="134" t="s">
        <v>36</v>
      </c>
      <c r="I21" s="138" t="s">
        <v>25</v>
      </c>
      <c r="J21" s="137" t="str">
        <f>IF('Rekapitulace stavby'!AN19="","",'Rekapitulace stavby'!AN19)</f>
        <v/>
      </c>
      <c r="L21" s="41"/>
    </row>
    <row r="22" hidden="1" s="1" customFormat="1" ht="18" customHeight="1">
      <c r="B22" s="41"/>
      <c r="E22" s="137" t="str">
        <f>IF('Rekapitulace stavby'!E20="","",'Rekapitulace stavby'!E20)</f>
        <v xml:space="preserve"> </v>
      </c>
      <c r="I22" s="138" t="s">
        <v>28</v>
      </c>
      <c r="J22" s="137" t="str">
        <f>IF('Rekapitulace stavby'!AN20="","",'Rekapitulace stavby'!AN20)</f>
        <v/>
      </c>
      <c r="L22" s="41"/>
    </row>
    <row r="23" hidden="1" s="1" customFormat="1" ht="6.96" customHeight="1">
      <c r="B23" s="41"/>
      <c r="I23" s="135"/>
      <c r="L23" s="41"/>
    </row>
    <row r="24" hidden="1" s="1" customFormat="1" ht="12" customHeight="1">
      <c r="B24" s="41"/>
      <c r="D24" s="134" t="s">
        <v>38</v>
      </c>
      <c r="I24" s="135"/>
      <c r="L24" s="41"/>
    </row>
    <row r="25" hidden="1" s="7" customFormat="1" ht="16.5" customHeight="1">
      <c r="B25" s="140"/>
      <c r="E25" s="141" t="s">
        <v>113</v>
      </c>
      <c r="F25" s="141"/>
      <c r="G25" s="141"/>
      <c r="H25" s="141"/>
      <c r="I25" s="142"/>
      <c r="L25" s="140"/>
    </row>
    <row r="26" hidden="1" s="1" customFormat="1" ht="6.96" customHeight="1">
      <c r="B26" s="41"/>
      <c r="I26" s="135"/>
      <c r="L26" s="41"/>
    </row>
    <row r="27" hidden="1" s="1" customFormat="1" ht="6.96" customHeight="1">
      <c r="B27" s="41"/>
      <c r="D27" s="76"/>
      <c r="E27" s="76"/>
      <c r="F27" s="76"/>
      <c r="G27" s="76"/>
      <c r="H27" s="76"/>
      <c r="I27" s="143"/>
      <c r="J27" s="76"/>
      <c r="K27" s="76"/>
      <c r="L27" s="41"/>
    </row>
    <row r="28" hidden="1" s="1" customFormat="1" ht="25.44" customHeight="1">
      <c r="B28" s="41"/>
      <c r="D28" s="144" t="s">
        <v>40</v>
      </c>
      <c r="I28" s="135"/>
      <c r="J28" s="145">
        <f>ROUND(J116, 2)</f>
        <v>0</v>
      </c>
      <c r="L28" s="41"/>
    </row>
    <row r="29" hidden="1" s="1" customFormat="1" ht="6.96" customHeight="1">
      <c r="B29" s="41"/>
      <c r="D29" s="76"/>
      <c r="E29" s="76"/>
      <c r="F29" s="76"/>
      <c r="G29" s="76"/>
      <c r="H29" s="76"/>
      <c r="I29" s="143"/>
      <c r="J29" s="76"/>
      <c r="K29" s="76"/>
      <c r="L29" s="41"/>
    </row>
    <row r="30" hidden="1" s="1" customFormat="1" ht="14.4" customHeight="1">
      <c r="B30" s="41"/>
      <c r="F30" s="146" t="s">
        <v>42</v>
      </c>
      <c r="I30" s="147" t="s">
        <v>41</v>
      </c>
      <c r="J30" s="146" t="s">
        <v>43</v>
      </c>
      <c r="L30" s="41"/>
    </row>
    <row r="31" hidden="1" s="1" customFormat="1" ht="14.4" customHeight="1">
      <c r="B31" s="41"/>
      <c r="D31" s="148" t="s">
        <v>44</v>
      </c>
      <c r="E31" s="134" t="s">
        <v>45</v>
      </c>
      <c r="F31" s="149">
        <f>ROUND((SUM(BE116:BE129)),  2)</f>
        <v>0</v>
      </c>
      <c r="I31" s="150">
        <v>0.20999999999999999</v>
      </c>
      <c r="J31" s="149">
        <f>ROUND(((SUM(BE116:BE129))*I31),  2)</f>
        <v>0</v>
      </c>
      <c r="L31" s="41"/>
    </row>
    <row r="32" hidden="1" s="1" customFormat="1" ht="14.4" customHeight="1">
      <c r="B32" s="41"/>
      <c r="E32" s="134" t="s">
        <v>46</v>
      </c>
      <c r="F32" s="149">
        <f>ROUND((SUM(BF116:BF129)),  2)</f>
        <v>0</v>
      </c>
      <c r="I32" s="150">
        <v>0.14999999999999999</v>
      </c>
      <c r="J32" s="149">
        <f>ROUND(((SUM(BF116:BF129))*I32),  2)</f>
        <v>0</v>
      </c>
      <c r="L32" s="41"/>
    </row>
    <row r="33" hidden="1" s="1" customFormat="1" ht="14.4" customHeight="1">
      <c r="B33" s="41"/>
      <c r="E33" s="134" t="s">
        <v>47</v>
      </c>
      <c r="F33" s="149">
        <f>ROUND((SUM(BG116:BG129)),  2)</f>
        <v>0</v>
      </c>
      <c r="I33" s="150">
        <v>0.20999999999999999</v>
      </c>
      <c r="J33" s="149">
        <f>0</f>
        <v>0</v>
      </c>
      <c r="L33" s="41"/>
    </row>
    <row r="34" hidden="1" s="1" customFormat="1" ht="14.4" customHeight="1">
      <c r="B34" s="41"/>
      <c r="E34" s="134" t="s">
        <v>48</v>
      </c>
      <c r="F34" s="149">
        <f>ROUND((SUM(BH116:BH129)),  2)</f>
        <v>0</v>
      </c>
      <c r="I34" s="150">
        <v>0.14999999999999999</v>
      </c>
      <c r="J34" s="149">
        <f>0</f>
        <v>0</v>
      </c>
      <c r="L34" s="41"/>
    </row>
    <row r="35" hidden="1" s="1" customFormat="1" ht="14.4" customHeight="1">
      <c r="B35" s="41"/>
      <c r="E35" s="134" t="s">
        <v>49</v>
      </c>
      <c r="F35" s="149">
        <f>ROUND((SUM(BI116:BI129)),  2)</f>
        <v>0</v>
      </c>
      <c r="I35" s="150">
        <v>0</v>
      </c>
      <c r="J35" s="149">
        <f>0</f>
        <v>0</v>
      </c>
      <c r="L35" s="41"/>
    </row>
    <row r="36" hidden="1" s="1" customFormat="1" ht="6.96" customHeight="1">
      <c r="B36" s="41"/>
      <c r="I36" s="135"/>
      <c r="L36" s="41"/>
    </row>
    <row r="37" hidden="1" s="1" customFormat="1" ht="25.44" customHeight="1">
      <c r="B37" s="41"/>
      <c r="C37" s="151"/>
      <c r="D37" s="152" t="s">
        <v>50</v>
      </c>
      <c r="E37" s="153"/>
      <c r="F37" s="153"/>
      <c r="G37" s="154" t="s">
        <v>51</v>
      </c>
      <c r="H37" s="155" t="s">
        <v>52</v>
      </c>
      <c r="I37" s="156"/>
      <c r="J37" s="157">
        <f>SUM(J28:J35)</f>
        <v>0</v>
      </c>
      <c r="K37" s="158"/>
      <c r="L37" s="41"/>
    </row>
    <row r="38" hidden="1" s="1" customFormat="1" ht="14.4" customHeight="1">
      <c r="B38" s="41"/>
      <c r="I38" s="135"/>
      <c r="L38" s="41"/>
    </row>
    <row r="39" hidden="1" ht="14.4" customHeight="1">
      <c r="B39" s="18"/>
      <c r="L39" s="18"/>
    </row>
    <row r="40" hidden="1" ht="14.4" customHeight="1">
      <c r="B40" s="18"/>
      <c r="L40" s="18"/>
    </row>
    <row r="41" hidden="1" ht="14.4" customHeight="1">
      <c r="B41" s="18"/>
      <c r="L41" s="18"/>
    </row>
    <row r="42" hidden="1" ht="14.4" customHeight="1">
      <c r="B42" s="18"/>
      <c r="L42" s="18"/>
    </row>
    <row r="43" hidden="1" ht="14.4" customHeight="1">
      <c r="B43" s="18"/>
      <c r="L43" s="18"/>
    </row>
    <row r="44" hidden="1" ht="14.4" customHeight="1">
      <c r="B44" s="18"/>
      <c r="L44" s="18"/>
    </row>
    <row r="45" hidden="1" ht="14.4" customHeight="1">
      <c r="B45" s="18"/>
      <c r="L45" s="18"/>
    </row>
    <row r="46" hidden="1" ht="14.4" customHeight="1">
      <c r="B46" s="18"/>
      <c r="L46" s="18"/>
    </row>
    <row r="47" hidden="1" ht="14.4" customHeight="1">
      <c r="B47" s="18"/>
      <c r="L47" s="18"/>
    </row>
    <row r="48" hidden="1" ht="14.4" customHeight="1">
      <c r="B48" s="18"/>
      <c r="L48" s="18"/>
    </row>
    <row r="49" hidden="1" ht="14.4" customHeight="1">
      <c r="B49" s="18"/>
      <c r="L49" s="18"/>
    </row>
    <row r="50" hidden="1" s="1" customFormat="1" ht="14.4" customHeight="1">
      <c r="B50" s="41"/>
      <c r="D50" s="159" t="s">
        <v>53</v>
      </c>
      <c r="E50" s="160"/>
      <c r="F50" s="160"/>
      <c r="G50" s="159" t="s">
        <v>54</v>
      </c>
      <c r="H50" s="160"/>
      <c r="I50" s="161"/>
      <c r="J50" s="160"/>
      <c r="K50" s="160"/>
      <c r="L50" s="41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1" customFormat="1">
      <c r="B61" s="41"/>
      <c r="D61" s="162" t="s">
        <v>55</v>
      </c>
      <c r="E61" s="163"/>
      <c r="F61" s="164" t="s">
        <v>56</v>
      </c>
      <c r="G61" s="162" t="s">
        <v>55</v>
      </c>
      <c r="H61" s="163"/>
      <c r="I61" s="165"/>
      <c r="J61" s="166" t="s">
        <v>56</v>
      </c>
      <c r="K61" s="163"/>
      <c r="L61" s="41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1" customFormat="1">
      <c r="B65" s="41"/>
      <c r="D65" s="159" t="s">
        <v>57</v>
      </c>
      <c r="E65" s="160"/>
      <c r="F65" s="160"/>
      <c r="G65" s="159" t="s">
        <v>58</v>
      </c>
      <c r="H65" s="160"/>
      <c r="I65" s="161"/>
      <c r="J65" s="160"/>
      <c r="K65" s="160"/>
      <c r="L65" s="41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1" customFormat="1">
      <c r="B76" s="41"/>
      <c r="D76" s="162" t="s">
        <v>55</v>
      </c>
      <c r="E76" s="163"/>
      <c r="F76" s="164" t="s">
        <v>56</v>
      </c>
      <c r="G76" s="162" t="s">
        <v>55</v>
      </c>
      <c r="H76" s="163"/>
      <c r="I76" s="165"/>
      <c r="J76" s="166" t="s">
        <v>56</v>
      </c>
      <c r="K76" s="163"/>
      <c r="L76" s="41"/>
    </row>
    <row r="77" hidden="1" s="1" customFormat="1" ht="14.4" customHeight="1">
      <c r="B77" s="167"/>
      <c r="C77" s="168"/>
      <c r="D77" s="168"/>
      <c r="E77" s="168"/>
      <c r="F77" s="168"/>
      <c r="G77" s="168"/>
      <c r="H77" s="168"/>
      <c r="I77" s="169"/>
      <c r="J77" s="168"/>
      <c r="K77" s="168"/>
      <c r="L77" s="41"/>
    </row>
    <row r="78" hidden="1"/>
    <row r="79" hidden="1"/>
    <row r="80" hidden="1"/>
    <row r="81" hidden="1" s="1" customFormat="1" ht="6.96" customHeight="1">
      <c r="B81" s="170"/>
      <c r="C81" s="171"/>
      <c r="D81" s="171"/>
      <c r="E81" s="171"/>
      <c r="F81" s="171"/>
      <c r="G81" s="171"/>
      <c r="H81" s="171"/>
      <c r="I81" s="172"/>
      <c r="J81" s="171"/>
      <c r="K81" s="171"/>
      <c r="L81" s="41"/>
    </row>
    <row r="82" hidden="1" s="1" customFormat="1" ht="24.96" customHeight="1">
      <c r="B82" s="36"/>
      <c r="C82" s="21" t="s">
        <v>114</v>
      </c>
      <c r="D82" s="37"/>
      <c r="E82" s="37"/>
      <c r="F82" s="37"/>
      <c r="G82" s="37"/>
      <c r="H82" s="37"/>
      <c r="I82" s="135"/>
      <c r="J82" s="37"/>
      <c r="K82" s="37"/>
      <c r="L82" s="41"/>
    </row>
    <row r="83" hidden="1" s="1" customFormat="1" ht="6.96" customHeight="1">
      <c r="B83" s="36"/>
      <c r="C83" s="37"/>
      <c r="D83" s="37"/>
      <c r="E83" s="37"/>
      <c r="F83" s="37"/>
      <c r="G83" s="37"/>
      <c r="H83" s="37"/>
      <c r="I83" s="135"/>
      <c r="J83" s="37"/>
      <c r="K83" s="37"/>
      <c r="L83" s="41"/>
    </row>
    <row r="84" hidden="1" s="1" customFormat="1" ht="12" customHeight="1">
      <c r="B84" s="36"/>
      <c r="C84" s="30" t="s">
        <v>16</v>
      </c>
      <c r="D84" s="37"/>
      <c r="E84" s="37"/>
      <c r="F84" s="37"/>
      <c r="G84" s="37"/>
      <c r="H84" s="37"/>
      <c r="I84" s="135"/>
      <c r="J84" s="37"/>
      <c r="K84" s="37"/>
      <c r="L84" s="41"/>
    </row>
    <row r="85" hidden="1" s="1" customFormat="1" ht="16.5" customHeight="1">
      <c r="B85" s="36"/>
      <c r="C85" s="37"/>
      <c r="D85" s="37"/>
      <c r="E85" s="69" t="str">
        <f>E7</f>
        <v>Stavební úpravy nové dispozice zubních ordinací pavilonu G</v>
      </c>
      <c r="F85" s="37"/>
      <c r="G85" s="37"/>
      <c r="H85" s="37"/>
      <c r="I85" s="135"/>
      <c r="J85" s="37"/>
      <c r="K85" s="37"/>
      <c r="L85" s="41"/>
    </row>
    <row r="86" hidden="1" s="1" customFormat="1" ht="6.96" customHeight="1">
      <c r="B86" s="36"/>
      <c r="C86" s="37"/>
      <c r="D86" s="37"/>
      <c r="E86" s="37"/>
      <c r="F86" s="37"/>
      <c r="G86" s="37"/>
      <c r="H86" s="37"/>
      <c r="I86" s="135"/>
      <c r="J86" s="37"/>
      <c r="K86" s="37"/>
      <c r="L86" s="41"/>
    </row>
    <row r="87" hidden="1" s="1" customFormat="1" ht="12" customHeight="1">
      <c r="B87" s="36"/>
      <c r="C87" s="30" t="s">
        <v>20</v>
      </c>
      <c r="D87" s="37"/>
      <c r="E87" s="37"/>
      <c r="F87" s="25" t="str">
        <f>F10</f>
        <v>Areál SZZ Krnov</v>
      </c>
      <c r="G87" s="37"/>
      <c r="H87" s="37"/>
      <c r="I87" s="138" t="s">
        <v>22</v>
      </c>
      <c r="J87" s="72" t="str">
        <f>IF(J10="","",J10)</f>
        <v>11. 5. 2021</v>
      </c>
      <c r="K87" s="37"/>
      <c r="L87" s="41"/>
    </row>
    <row r="88" hidden="1" s="1" customFormat="1" ht="6.96" customHeight="1">
      <c r="B88" s="36"/>
      <c r="C88" s="37"/>
      <c r="D88" s="37"/>
      <c r="E88" s="37"/>
      <c r="F88" s="37"/>
      <c r="G88" s="37"/>
      <c r="H88" s="37"/>
      <c r="I88" s="135"/>
      <c r="J88" s="37"/>
      <c r="K88" s="37"/>
      <c r="L88" s="41"/>
    </row>
    <row r="89" hidden="1" s="1" customFormat="1" ht="27.9" customHeight="1">
      <c r="B89" s="36"/>
      <c r="C89" s="30" t="s">
        <v>24</v>
      </c>
      <c r="D89" s="37"/>
      <c r="E89" s="37"/>
      <c r="F89" s="25" t="str">
        <f>E13</f>
        <v>SZZ Krnov, p.o.</v>
      </c>
      <c r="G89" s="37"/>
      <c r="H89" s="37"/>
      <c r="I89" s="138" t="s">
        <v>32</v>
      </c>
      <c r="J89" s="34" t="str">
        <f>E19</f>
        <v>Ing.Zbyněk Svoboda</v>
      </c>
      <c r="K89" s="37"/>
      <c r="L89" s="41"/>
    </row>
    <row r="90" hidden="1" s="1" customFormat="1" ht="15.15" customHeight="1">
      <c r="B90" s="36"/>
      <c r="C90" s="30" t="s">
        <v>30</v>
      </c>
      <c r="D90" s="37"/>
      <c r="E90" s="37"/>
      <c r="F90" s="25" t="str">
        <f>IF(E16="","",E16)</f>
        <v>Vyplň údaj</v>
      </c>
      <c r="G90" s="37"/>
      <c r="H90" s="37"/>
      <c r="I90" s="138" t="s">
        <v>36</v>
      </c>
      <c r="J90" s="34" t="str">
        <f>E22</f>
        <v xml:space="preserve"> </v>
      </c>
      <c r="K90" s="37"/>
      <c r="L90" s="41"/>
    </row>
    <row r="91" hidden="1" s="1" customFormat="1" ht="10.32" customHeight="1">
      <c r="B91" s="36"/>
      <c r="C91" s="37"/>
      <c r="D91" s="37"/>
      <c r="E91" s="37"/>
      <c r="F91" s="37"/>
      <c r="G91" s="37"/>
      <c r="H91" s="37"/>
      <c r="I91" s="135"/>
      <c r="J91" s="37"/>
      <c r="K91" s="37"/>
      <c r="L91" s="41"/>
    </row>
    <row r="92" hidden="1" s="1" customFormat="1" ht="29.28" customHeight="1">
      <c r="B92" s="36"/>
      <c r="C92" s="173" t="s">
        <v>115</v>
      </c>
      <c r="D92" s="174"/>
      <c r="E92" s="174"/>
      <c r="F92" s="174"/>
      <c r="G92" s="174"/>
      <c r="H92" s="174"/>
      <c r="I92" s="175"/>
      <c r="J92" s="176" t="s">
        <v>116</v>
      </c>
      <c r="K92" s="174"/>
      <c r="L92" s="41"/>
    </row>
    <row r="93" hidden="1" s="1" customFormat="1" ht="10.32" customHeight="1">
      <c r="B93" s="36"/>
      <c r="C93" s="37"/>
      <c r="D93" s="37"/>
      <c r="E93" s="37"/>
      <c r="F93" s="37"/>
      <c r="G93" s="37"/>
      <c r="H93" s="37"/>
      <c r="I93" s="135"/>
      <c r="J93" s="37"/>
      <c r="K93" s="37"/>
      <c r="L93" s="41"/>
    </row>
    <row r="94" hidden="1" s="1" customFormat="1" ht="22.8" customHeight="1">
      <c r="B94" s="36"/>
      <c r="C94" s="177" t="s">
        <v>117</v>
      </c>
      <c r="D94" s="37"/>
      <c r="E94" s="37"/>
      <c r="F94" s="37"/>
      <c r="G94" s="37"/>
      <c r="H94" s="37"/>
      <c r="I94" s="135"/>
      <c r="J94" s="103">
        <f>J116</f>
        <v>0</v>
      </c>
      <c r="K94" s="37"/>
      <c r="L94" s="41"/>
      <c r="AU94" s="15" t="s">
        <v>118</v>
      </c>
    </row>
    <row r="95" hidden="1" s="8" customFormat="1" ht="24.96" customHeight="1">
      <c r="B95" s="178"/>
      <c r="C95" s="179"/>
      <c r="D95" s="180" t="s">
        <v>119</v>
      </c>
      <c r="E95" s="181"/>
      <c r="F95" s="181"/>
      <c r="G95" s="181"/>
      <c r="H95" s="181"/>
      <c r="I95" s="182"/>
      <c r="J95" s="183">
        <f>J117</f>
        <v>0</v>
      </c>
      <c r="K95" s="179"/>
      <c r="L95" s="184"/>
    </row>
    <row r="96" hidden="1" s="9" customFormat="1" ht="19.92" customHeight="1">
      <c r="B96" s="185"/>
      <c r="C96" s="186"/>
      <c r="D96" s="187" t="s">
        <v>120</v>
      </c>
      <c r="E96" s="188"/>
      <c r="F96" s="188"/>
      <c r="G96" s="188"/>
      <c r="H96" s="188"/>
      <c r="I96" s="189"/>
      <c r="J96" s="190">
        <f>J118</f>
        <v>0</v>
      </c>
      <c r="K96" s="186"/>
      <c r="L96" s="191"/>
    </row>
    <row r="97" hidden="1" s="9" customFormat="1" ht="19.92" customHeight="1">
      <c r="B97" s="185"/>
      <c r="C97" s="186"/>
      <c r="D97" s="187" t="s">
        <v>121</v>
      </c>
      <c r="E97" s="188"/>
      <c r="F97" s="188"/>
      <c r="G97" s="188"/>
      <c r="H97" s="188"/>
      <c r="I97" s="189"/>
      <c r="J97" s="190">
        <f>J121</f>
        <v>0</v>
      </c>
      <c r="K97" s="186"/>
      <c r="L97" s="191"/>
    </row>
    <row r="98" hidden="1" s="9" customFormat="1" ht="19.92" customHeight="1">
      <c r="B98" s="185"/>
      <c r="C98" s="186"/>
      <c r="D98" s="187" t="s">
        <v>122</v>
      </c>
      <c r="E98" s="188"/>
      <c r="F98" s="188"/>
      <c r="G98" s="188"/>
      <c r="H98" s="188"/>
      <c r="I98" s="189"/>
      <c r="J98" s="190">
        <f>J127</f>
        <v>0</v>
      </c>
      <c r="K98" s="186"/>
      <c r="L98" s="191"/>
    </row>
    <row r="99" hidden="1" s="1" customFormat="1" ht="21.84" customHeight="1">
      <c r="B99" s="36"/>
      <c r="C99" s="37"/>
      <c r="D99" s="37"/>
      <c r="E99" s="37"/>
      <c r="F99" s="37"/>
      <c r="G99" s="37"/>
      <c r="H99" s="37"/>
      <c r="I99" s="135"/>
      <c r="J99" s="37"/>
      <c r="K99" s="37"/>
      <c r="L99" s="41"/>
    </row>
    <row r="100" hidden="1" s="1" customFormat="1" ht="6.96" customHeight="1">
      <c r="B100" s="59"/>
      <c r="C100" s="60"/>
      <c r="D100" s="60"/>
      <c r="E100" s="60"/>
      <c r="F100" s="60"/>
      <c r="G100" s="60"/>
      <c r="H100" s="60"/>
      <c r="I100" s="169"/>
      <c r="J100" s="60"/>
      <c r="K100" s="60"/>
      <c r="L100" s="41"/>
    </row>
    <row r="101" hidden="1"/>
    <row r="102" hidden="1"/>
    <row r="103" hidden="1"/>
    <row r="104" s="1" customFormat="1" ht="6.96" customHeight="1">
      <c r="B104" s="61"/>
      <c r="C104" s="62"/>
      <c r="D104" s="62"/>
      <c r="E104" s="62"/>
      <c r="F104" s="62"/>
      <c r="G104" s="62"/>
      <c r="H104" s="62"/>
      <c r="I104" s="172"/>
      <c r="J104" s="62"/>
      <c r="K104" s="62"/>
      <c r="L104" s="41"/>
    </row>
    <row r="105" s="1" customFormat="1" ht="24.96" customHeight="1">
      <c r="B105" s="36"/>
      <c r="C105" s="21" t="s">
        <v>123</v>
      </c>
      <c r="D105" s="37"/>
      <c r="E105" s="37"/>
      <c r="F105" s="37"/>
      <c r="G105" s="37"/>
      <c r="H105" s="37"/>
      <c r="I105" s="135"/>
      <c r="J105" s="37"/>
      <c r="K105" s="37"/>
      <c r="L105" s="41"/>
    </row>
    <row r="106" s="1" customFormat="1" ht="6.96" customHeight="1">
      <c r="B106" s="36"/>
      <c r="C106" s="37"/>
      <c r="D106" s="37"/>
      <c r="E106" s="37"/>
      <c r="F106" s="37"/>
      <c r="G106" s="37"/>
      <c r="H106" s="37"/>
      <c r="I106" s="135"/>
      <c r="J106" s="37"/>
      <c r="K106" s="37"/>
      <c r="L106" s="41"/>
    </row>
    <row r="107" s="1" customFormat="1" ht="12" customHeight="1">
      <c r="B107" s="36"/>
      <c r="C107" s="30" t="s">
        <v>16</v>
      </c>
      <c r="D107" s="37"/>
      <c r="E107" s="37"/>
      <c r="F107" s="37"/>
      <c r="G107" s="37"/>
      <c r="H107" s="37"/>
      <c r="I107" s="135"/>
      <c r="J107" s="37"/>
      <c r="K107" s="37"/>
      <c r="L107" s="41"/>
    </row>
    <row r="108" s="1" customFormat="1" ht="16.5" customHeight="1">
      <c r="B108" s="36"/>
      <c r="C108" s="37"/>
      <c r="D108" s="37"/>
      <c r="E108" s="69" t="str">
        <f>E7</f>
        <v>Stavební úpravy nové dispozice zubních ordinací pavilonu G</v>
      </c>
      <c r="F108" s="37"/>
      <c r="G108" s="37"/>
      <c r="H108" s="37"/>
      <c r="I108" s="135"/>
      <c r="J108" s="37"/>
      <c r="K108" s="37"/>
      <c r="L108" s="41"/>
    </row>
    <row r="109" s="1" customFormat="1" ht="6.96" customHeight="1">
      <c r="B109" s="36"/>
      <c r="C109" s="37"/>
      <c r="D109" s="37"/>
      <c r="E109" s="37"/>
      <c r="F109" s="37"/>
      <c r="G109" s="37"/>
      <c r="H109" s="37"/>
      <c r="I109" s="135"/>
      <c r="J109" s="37"/>
      <c r="K109" s="37"/>
      <c r="L109" s="41"/>
    </row>
    <row r="110" s="1" customFormat="1" ht="12" customHeight="1">
      <c r="B110" s="36"/>
      <c r="C110" s="30" t="s">
        <v>20</v>
      </c>
      <c r="D110" s="37"/>
      <c r="E110" s="37"/>
      <c r="F110" s="25" t="str">
        <f>F10</f>
        <v>Areál SZZ Krnov</v>
      </c>
      <c r="G110" s="37"/>
      <c r="H110" s="37"/>
      <c r="I110" s="138" t="s">
        <v>22</v>
      </c>
      <c r="J110" s="72" t="str">
        <f>IF(J10="","",J10)</f>
        <v>11. 5. 2021</v>
      </c>
      <c r="K110" s="37"/>
      <c r="L110" s="41"/>
    </row>
    <row r="111" s="1" customFormat="1" ht="6.96" customHeight="1">
      <c r="B111" s="36"/>
      <c r="C111" s="37"/>
      <c r="D111" s="37"/>
      <c r="E111" s="37"/>
      <c r="F111" s="37"/>
      <c r="G111" s="37"/>
      <c r="H111" s="37"/>
      <c r="I111" s="135"/>
      <c r="J111" s="37"/>
      <c r="K111" s="37"/>
      <c r="L111" s="41"/>
    </row>
    <row r="112" s="1" customFormat="1" ht="27.9" customHeight="1">
      <c r="B112" s="36"/>
      <c r="C112" s="30" t="s">
        <v>24</v>
      </c>
      <c r="D112" s="37"/>
      <c r="E112" s="37"/>
      <c r="F112" s="25" t="str">
        <f>E13</f>
        <v>SZZ Krnov, p.o.</v>
      </c>
      <c r="G112" s="37"/>
      <c r="H112" s="37"/>
      <c r="I112" s="138" t="s">
        <v>32</v>
      </c>
      <c r="J112" s="34" t="str">
        <f>E19</f>
        <v>Ing.Zbyněk Svoboda</v>
      </c>
      <c r="K112" s="37"/>
      <c r="L112" s="41"/>
    </row>
    <row r="113" s="1" customFormat="1" ht="15.15" customHeight="1">
      <c r="B113" s="36"/>
      <c r="C113" s="30" t="s">
        <v>30</v>
      </c>
      <c r="D113" s="37"/>
      <c r="E113" s="37"/>
      <c r="F113" s="25" t="str">
        <f>IF(E16="","",E16)</f>
        <v>Vyplň údaj</v>
      </c>
      <c r="G113" s="37"/>
      <c r="H113" s="37"/>
      <c r="I113" s="138" t="s">
        <v>36</v>
      </c>
      <c r="J113" s="34" t="str">
        <f>E22</f>
        <v xml:space="preserve"> </v>
      </c>
      <c r="K113" s="37"/>
      <c r="L113" s="41"/>
    </row>
    <row r="114" s="1" customFormat="1" ht="10.32" customHeight="1">
      <c r="B114" s="36"/>
      <c r="C114" s="37"/>
      <c r="D114" s="37"/>
      <c r="E114" s="37"/>
      <c r="F114" s="37"/>
      <c r="G114" s="37"/>
      <c r="H114" s="37"/>
      <c r="I114" s="135"/>
      <c r="J114" s="37"/>
      <c r="K114" s="37"/>
      <c r="L114" s="41"/>
    </row>
    <row r="115" s="10" customFormat="1" ht="29.28" customHeight="1">
      <c r="B115" s="192"/>
      <c r="C115" s="193" t="s">
        <v>124</v>
      </c>
      <c r="D115" s="194" t="s">
        <v>65</v>
      </c>
      <c r="E115" s="194" t="s">
        <v>61</v>
      </c>
      <c r="F115" s="194" t="s">
        <v>62</v>
      </c>
      <c r="G115" s="194" t="s">
        <v>125</v>
      </c>
      <c r="H115" s="194" t="s">
        <v>126</v>
      </c>
      <c r="I115" s="195" t="s">
        <v>127</v>
      </c>
      <c r="J115" s="196" t="s">
        <v>116</v>
      </c>
      <c r="K115" s="197" t="s">
        <v>128</v>
      </c>
      <c r="L115" s="198"/>
      <c r="M115" s="93" t="s">
        <v>1</v>
      </c>
      <c r="N115" s="94" t="s">
        <v>44</v>
      </c>
      <c r="O115" s="94" t="s">
        <v>129</v>
      </c>
      <c r="P115" s="94" t="s">
        <v>130</v>
      </c>
      <c r="Q115" s="94" t="s">
        <v>131</v>
      </c>
      <c r="R115" s="94" t="s">
        <v>132</v>
      </c>
      <c r="S115" s="94" t="s">
        <v>133</v>
      </c>
      <c r="T115" s="95" t="s">
        <v>134</v>
      </c>
    </row>
    <row r="116" s="1" customFormat="1" ht="22.8" customHeight="1">
      <c r="B116" s="36"/>
      <c r="C116" s="100" t="s">
        <v>135</v>
      </c>
      <c r="D116" s="37"/>
      <c r="E116" s="37"/>
      <c r="F116" s="37"/>
      <c r="G116" s="37"/>
      <c r="H116" s="37"/>
      <c r="I116" s="135"/>
      <c r="J116" s="199">
        <f>BK116</f>
        <v>0</v>
      </c>
      <c r="K116" s="37"/>
      <c r="L116" s="41"/>
      <c r="M116" s="96"/>
      <c r="N116" s="97"/>
      <c r="O116" s="97"/>
      <c r="P116" s="200">
        <f>P117</f>
        <v>0</v>
      </c>
      <c r="Q116" s="97"/>
      <c r="R116" s="200">
        <f>R117</f>
        <v>0</v>
      </c>
      <c r="S116" s="97"/>
      <c r="T116" s="201">
        <f>T117</f>
        <v>0</v>
      </c>
      <c r="AT116" s="15" t="s">
        <v>79</v>
      </c>
      <c r="AU116" s="15" t="s">
        <v>118</v>
      </c>
      <c r="BK116" s="202">
        <f>BK117</f>
        <v>0</v>
      </c>
    </row>
    <row r="117" s="11" customFormat="1" ht="25.92" customHeight="1">
      <c r="B117" s="203"/>
      <c r="C117" s="204"/>
      <c r="D117" s="205" t="s">
        <v>79</v>
      </c>
      <c r="E117" s="206" t="s">
        <v>136</v>
      </c>
      <c r="F117" s="206" t="s">
        <v>137</v>
      </c>
      <c r="G117" s="204"/>
      <c r="H117" s="204"/>
      <c r="I117" s="207"/>
      <c r="J117" s="208">
        <f>BK117</f>
        <v>0</v>
      </c>
      <c r="K117" s="204"/>
      <c r="L117" s="209"/>
      <c r="M117" s="210"/>
      <c r="N117" s="211"/>
      <c r="O117" s="211"/>
      <c r="P117" s="212">
        <f>P118+P121+P127</f>
        <v>0</v>
      </c>
      <c r="Q117" s="211"/>
      <c r="R117" s="212">
        <f>R118+R121+R127</f>
        <v>0</v>
      </c>
      <c r="S117" s="211"/>
      <c r="T117" s="213">
        <f>T118+T121+T127</f>
        <v>0</v>
      </c>
      <c r="AR117" s="214" t="s">
        <v>138</v>
      </c>
      <c r="AT117" s="215" t="s">
        <v>79</v>
      </c>
      <c r="AU117" s="215" t="s">
        <v>80</v>
      </c>
      <c r="AY117" s="214" t="s">
        <v>139</v>
      </c>
      <c r="BK117" s="216">
        <f>BK118+BK121+BK127</f>
        <v>0</v>
      </c>
    </row>
    <row r="118" s="11" customFormat="1" ht="22.8" customHeight="1">
      <c r="B118" s="203"/>
      <c r="C118" s="204"/>
      <c r="D118" s="205" t="s">
        <v>79</v>
      </c>
      <c r="E118" s="217" t="s">
        <v>140</v>
      </c>
      <c r="F118" s="217" t="s">
        <v>141</v>
      </c>
      <c r="G118" s="204"/>
      <c r="H118" s="204"/>
      <c r="I118" s="207"/>
      <c r="J118" s="218">
        <f>BK118</f>
        <v>0</v>
      </c>
      <c r="K118" s="204"/>
      <c r="L118" s="209"/>
      <c r="M118" s="210"/>
      <c r="N118" s="211"/>
      <c r="O118" s="211"/>
      <c r="P118" s="212">
        <f>SUM(P119:P120)</f>
        <v>0</v>
      </c>
      <c r="Q118" s="211"/>
      <c r="R118" s="212">
        <f>SUM(R119:R120)</f>
        <v>0</v>
      </c>
      <c r="S118" s="211"/>
      <c r="T118" s="213">
        <f>SUM(T119:T120)</f>
        <v>0</v>
      </c>
      <c r="AR118" s="214" t="s">
        <v>138</v>
      </c>
      <c r="AT118" s="215" t="s">
        <v>79</v>
      </c>
      <c r="AU118" s="215" t="s">
        <v>85</v>
      </c>
      <c r="AY118" s="214" t="s">
        <v>139</v>
      </c>
      <c r="BK118" s="216">
        <f>SUM(BK119:BK120)</f>
        <v>0</v>
      </c>
    </row>
    <row r="119" s="1" customFormat="1" ht="24" customHeight="1">
      <c r="B119" s="36"/>
      <c r="C119" s="219" t="s">
        <v>85</v>
      </c>
      <c r="D119" s="219" t="s">
        <v>142</v>
      </c>
      <c r="E119" s="220" t="s">
        <v>143</v>
      </c>
      <c r="F119" s="221" t="s">
        <v>144</v>
      </c>
      <c r="G119" s="222" t="s">
        <v>145</v>
      </c>
      <c r="H119" s="223">
        <v>1</v>
      </c>
      <c r="I119" s="224"/>
      <c r="J119" s="225">
        <f>ROUND(I119*H119,2)</f>
        <v>0</v>
      </c>
      <c r="K119" s="221" t="s">
        <v>146</v>
      </c>
      <c r="L119" s="41"/>
      <c r="M119" s="226" t="s">
        <v>1</v>
      </c>
      <c r="N119" s="227" t="s">
        <v>45</v>
      </c>
      <c r="O119" s="84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AR119" s="230" t="s">
        <v>147</v>
      </c>
      <c r="AT119" s="230" t="s">
        <v>142</v>
      </c>
      <c r="AU119" s="230" t="s">
        <v>90</v>
      </c>
      <c r="AY119" s="15" t="s">
        <v>139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15" t="s">
        <v>85</v>
      </c>
      <c r="BK119" s="231">
        <f>ROUND(I119*H119,2)</f>
        <v>0</v>
      </c>
      <c r="BL119" s="15" t="s">
        <v>147</v>
      </c>
      <c r="BM119" s="230" t="s">
        <v>148</v>
      </c>
    </row>
    <row r="120" s="1" customFormat="1" ht="16.5" customHeight="1">
      <c r="B120" s="36"/>
      <c r="C120" s="219" t="s">
        <v>90</v>
      </c>
      <c r="D120" s="219" t="s">
        <v>142</v>
      </c>
      <c r="E120" s="220" t="s">
        <v>149</v>
      </c>
      <c r="F120" s="221" t="s">
        <v>150</v>
      </c>
      <c r="G120" s="222" t="s">
        <v>145</v>
      </c>
      <c r="H120" s="223">
        <v>1</v>
      </c>
      <c r="I120" s="224"/>
      <c r="J120" s="225">
        <f>ROUND(I120*H120,2)</f>
        <v>0</v>
      </c>
      <c r="K120" s="221" t="s">
        <v>146</v>
      </c>
      <c r="L120" s="41"/>
      <c r="M120" s="226" t="s">
        <v>1</v>
      </c>
      <c r="N120" s="227" t="s">
        <v>45</v>
      </c>
      <c r="O120" s="84"/>
      <c r="P120" s="228">
        <f>O120*H120</f>
        <v>0</v>
      </c>
      <c r="Q120" s="228">
        <v>0</v>
      </c>
      <c r="R120" s="228">
        <f>Q120*H120</f>
        <v>0</v>
      </c>
      <c r="S120" s="228">
        <v>0</v>
      </c>
      <c r="T120" s="229">
        <f>S120*H120</f>
        <v>0</v>
      </c>
      <c r="AR120" s="230" t="s">
        <v>147</v>
      </c>
      <c r="AT120" s="230" t="s">
        <v>142</v>
      </c>
      <c r="AU120" s="230" t="s">
        <v>90</v>
      </c>
      <c r="AY120" s="15" t="s">
        <v>139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5" t="s">
        <v>85</v>
      </c>
      <c r="BK120" s="231">
        <f>ROUND(I120*H120,2)</f>
        <v>0</v>
      </c>
      <c r="BL120" s="15" t="s">
        <v>147</v>
      </c>
      <c r="BM120" s="230" t="s">
        <v>151</v>
      </c>
    </row>
    <row r="121" s="11" customFormat="1" ht="22.8" customHeight="1">
      <c r="B121" s="203"/>
      <c r="C121" s="204"/>
      <c r="D121" s="205" t="s">
        <v>79</v>
      </c>
      <c r="E121" s="217" t="s">
        <v>152</v>
      </c>
      <c r="F121" s="217" t="s">
        <v>153</v>
      </c>
      <c r="G121" s="204"/>
      <c r="H121" s="204"/>
      <c r="I121" s="207"/>
      <c r="J121" s="218">
        <f>BK121</f>
        <v>0</v>
      </c>
      <c r="K121" s="204"/>
      <c r="L121" s="209"/>
      <c r="M121" s="210"/>
      <c r="N121" s="211"/>
      <c r="O121" s="211"/>
      <c r="P121" s="212">
        <f>SUM(P122:P126)</f>
        <v>0</v>
      </c>
      <c r="Q121" s="211"/>
      <c r="R121" s="212">
        <f>SUM(R122:R126)</f>
        <v>0</v>
      </c>
      <c r="S121" s="211"/>
      <c r="T121" s="213">
        <f>SUM(T122:T126)</f>
        <v>0</v>
      </c>
      <c r="AR121" s="214" t="s">
        <v>138</v>
      </c>
      <c r="AT121" s="215" t="s">
        <v>79</v>
      </c>
      <c r="AU121" s="215" t="s">
        <v>85</v>
      </c>
      <c r="AY121" s="214" t="s">
        <v>139</v>
      </c>
      <c r="BK121" s="216">
        <f>SUM(BK122:BK126)</f>
        <v>0</v>
      </c>
    </row>
    <row r="122" s="1" customFormat="1" ht="16.5" customHeight="1">
      <c r="B122" s="36"/>
      <c r="C122" s="219" t="s">
        <v>154</v>
      </c>
      <c r="D122" s="219" t="s">
        <v>142</v>
      </c>
      <c r="E122" s="220" t="s">
        <v>155</v>
      </c>
      <c r="F122" s="221" t="s">
        <v>156</v>
      </c>
      <c r="G122" s="222" t="s">
        <v>145</v>
      </c>
      <c r="H122" s="223">
        <v>1</v>
      </c>
      <c r="I122" s="224"/>
      <c r="J122" s="225">
        <f>ROUND(I122*H122,2)</f>
        <v>0</v>
      </c>
      <c r="K122" s="221" t="s">
        <v>146</v>
      </c>
      <c r="L122" s="41"/>
      <c r="M122" s="226" t="s">
        <v>1</v>
      </c>
      <c r="N122" s="227" t="s">
        <v>45</v>
      </c>
      <c r="O122" s="84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AR122" s="230" t="s">
        <v>147</v>
      </c>
      <c r="AT122" s="230" t="s">
        <v>142</v>
      </c>
      <c r="AU122" s="230" t="s">
        <v>90</v>
      </c>
      <c r="AY122" s="15" t="s">
        <v>139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5" t="s">
        <v>85</v>
      </c>
      <c r="BK122" s="231">
        <f>ROUND(I122*H122,2)</f>
        <v>0</v>
      </c>
      <c r="BL122" s="15" t="s">
        <v>147</v>
      </c>
      <c r="BM122" s="230" t="s">
        <v>157</v>
      </c>
    </row>
    <row r="123" s="1" customFormat="1" ht="16.5" customHeight="1">
      <c r="B123" s="36"/>
      <c r="C123" s="219" t="s">
        <v>158</v>
      </c>
      <c r="D123" s="219" t="s">
        <v>142</v>
      </c>
      <c r="E123" s="220" t="s">
        <v>159</v>
      </c>
      <c r="F123" s="221" t="s">
        <v>160</v>
      </c>
      <c r="G123" s="222" t="s">
        <v>145</v>
      </c>
      <c r="H123" s="223">
        <v>1</v>
      </c>
      <c r="I123" s="224"/>
      <c r="J123" s="225">
        <f>ROUND(I123*H123,2)</f>
        <v>0</v>
      </c>
      <c r="K123" s="221" t="s">
        <v>146</v>
      </c>
      <c r="L123" s="41"/>
      <c r="M123" s="226" t="s">
        <v>1</v>
      </c>
      <c r="N123" s="227" t="s">
        <v>45</v>
      </c>
      <c r="O123" s="84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AR123" s="230" t="s">
        <v>147</v>
      </c>
      <c r="AT123" s="230" t="s">
        <v>142</v>
      </c>
      <c r="AU123" s="230" t="s">
        <v>90</v>
      </c>
      <c r="AY123" s="15" t="s">
        <v>139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5" t="s">
        <v>85</v>
      </c>
      <c r="BK123" s="231">
        <f>ROUND(I123*H123,2)</f>
        <v>0</v>
      </c>
      <c r="BL123" s="15" t="s">
        <v>147</v>
      </c>
      <c r="BM123" s="230" t="s">
        <v>161</v>
      </c>
    </row>
    <row r="124" s="1" customFormat="1" ht="16.5" customHeight="1">
      <c r="B124" s="36"/>
      <c r="C124" s="219" t="s">
        <v>138</v>
      </c>
      <c r="D124" s="219" t="s">
        <v>142</v>
      </c>
      <c r="E124" s="220" t="s">
        <v>162</v>
      </c>
      <c r="F124" s="221" t="s">
        <v>163</v>
      </c>
      <c r="G124" s="222" t="s">
        <v>145</v>
      </c>
      <c r="H124" s="223">
        <v>1</v>
      </c>
      <c r="I124" s="224"/>
      <c r="J124" s="225">
        <f>ROUND(I124*H124,2)</f>
        <v>0</v>
      </c>
      <c r="K124" s="221" t="s">
        <v>146</v>
      </c>
      <c r="L124" s="41"/>
      <c r="M124" s="226" t="s">
        <v>1</v>
      </c>
      <c r="N124" s="227" t="s">
        <v>45</v>
      </c>
      <c r="O124" s="84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AR124" s="230" t="s">
        <v>147</v>
      </c>
      <c r="AT124" s="230" t="s">
        <v>142</v>
      </c>
      <c r="AU124" s="230" t="s">
        <v>90</v>
      </c>
      <c r="AY124" s="15" t="s">
        <v>139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5" t="s">
        <v>85</v>
      </c>
      <c r="BK124" s="231">
        <f>ROUND(I124*H124,2)</f>
        <v>0</v>
      </c>
      <c r="BL124" s="15" t="s">
        <v>147</v>
      </c>
      <c r="BM124" s="230" t="s">
        <v>164</v>
      </c>
    </row>
    <row r="125" s="1" customFormat="1" ht="16.5" customHeight="1">
      <c r="B125" s="36"/>
      <c r="C125" s="219" t="s">
        <v>165</v>
      </c>
      <c r="D125" s="219" t="s">
        <v>142</v>
      </c>
      <c r="E125" s="220" t="s">
        <v>166</v>
      </c>
      <c r="F125" s="221" t="s">
        <v>167</v>
      </c>
      <c r="G125" s="222" t="s">
        <v>145</v>
      </c>
      <c r="H125" s="223">
        <v>1</v>
      </c>
      <c r="I125" s="224"/>
      <c r="J125" s="225">
        <f>ROUND(I125*H125,2)</f>
        <v>0</v>
      </c>
      <c r="K125" s="221" t="s">
        <v>146</v>
      </c>
      <c r="L125" s="41"/>
      <c r="M125" s="226" t="s">
        <v>1</v>
      </c>
      <c r="N125" s="227" t="s">
        <v>45</v>
      </c>
      <c r="O125" s="84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AR125" s="230" t="s">
        <v>147</v>
      </c>
      <c r="AT125" s="230" t="s">
        <v>142</v>
      </c>
      <c r="AU125" s="230" t="s">
        <v>90</v>
      </c>
      <c r="AY125" s="15" t="s">
        <v>139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5" t="s">
        <v>85</v>
      </c>
      <c r="BK125" s="231">
        <f>ROUND(I125*H125,2)</f>
        <v>0</v>
      </c>
      <c r="BL125" s="15" t="s">
        <v>147</v>
      </c>
      <c r="BM125" s="230" t="s">
        <v>168</v>
      </c>
    </row>
    <row r="126" s="1" customFormat="1" ht="16.5" customHeight="1">
      <c r="B126" s="36"/>
      <c r="C126" s="219" t="s">
        <v>169</v>
      </c>
      <c r="D126" s="219" t="s">
        <v>142</v>
      </c>
      <c r="E126" s="220" t="s">
        <v>170</v>
      </c>
      <c r="F126" s="221" t="s">
        <v>171</v>
      </c>
      <c r="G126" s="222" t="s">
        <v>145</v>
      </c>
      <c r="H126" s="223">
        <v>1</v>
      </c>
      <c r="I126" s="224"/>
      <c r="J126" s="225">
        <f>ROUND(I126*H126,2)</f>
        <v>0</v>
      </c>
      <c r="K126" s="221" t="s">
        <v>146</v>
      </c>
      <c r="L126" s="41"/>
      <c r="M126" s="226" t="s">
        <v>1</v>
      </c>
      <c r="N126" s="227" t="s">
        <v>45</v>
      </c>
      <c r="O126" s="84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AR126" s="230" t="s">
        <v>147</v>
      </c>
      <c r="AT126" s="230" t="s">
        <v>142</v>
      </c>
      <c r="AU126" s="230" t="s">
        <v>90</v>
      </c>
      <c r="AY126" s="15" t="s">
        <v>139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5" t="s">
        <v>85</v>
      </c>
      <c r="BK126" s="231">
        <f>ROUND(I126*H126,2)</f>
        <v>0</v>
      </c>
      <c r="BL126" s="15" t="s">
        <v>147</v>
      </c>
      <c r="BM126" s="230" t="s">
        <v>172</v>
      </c>
    </row>
    <row r="127" s="11" customFormat="1" ht="22.8" customHeight="1">
      <c r="B127" s="203"/>
      <c r="C127" s="204"/>
      <c r="D127" s="205" t="s">
        <v>79</v>
      </c>
      <c r="E127" s="217" t="s">
        <v>173</v>
      </c>
      <c r="F127" s="217" t="s">
        <v>174</v>
      </c>
      <c r="G127" s="204"/>
      <c r="H127" s="204"/>
      <c r="I127" s="207"/>
      <c r="J127" s="218">
        <f>BK127</f>
        <v>0</v>
      </c>
      <c r="K127" s="204"/>
      <c r="L127" s="209"/>
      <c r="M127" s="210"/>
      <c r="N127" s="211"/>
      <c r="O127" s="211"/>
      <c r="P127" s="212">
        <f>SUM(P128:P129)</f>
        <v>0</v>
      </c>
      <c r="Q127" s="211"/>
      <c r="R127" s="212">
        <f>SUM(R128:R129)</f>
        <v>0</v>
      </c>
      <c r="S127" s="211"/>
      <c r="T127" s="213">
        <f>SUM(T128:T129)</f>
        <v>0</v>
      </c>
      <c r="AR127" s="214" t="s">
        <v>138</v>
      </c>
      <c r="AT127" s="215" t="s">
        <v>79</v>
      </c>
      <c r="AU127" s="215" t="s">
        <v>85</v>
      </c>
      <c r="AY127" s="214" t="s">
        <v>139</v>
      </c>
      <c r="BK127" s="216">
        <f>SUM(BK128:BK129)</f>
        <v>0</v>
      </c>
    </row>
    <row r="128" s="1" customFormat="1" ht="36" customHeight="1">
      <c r="B128" s="36"/>
      <c r="C128" s="219" t="s">
        <v>175</v>
      </c>
      <c r="D128" s="219" t="s">
        <v>142</v>
      </c>
      <c r="E128" s="220" t="s">
        <v>176</v>
      </c>
      <c r="F128" s="221" t="s">
        <v>177</v>
      </c>
      <c r="G128" s="222" t="s">
        <v>145</v>
      </c>
      <c r="H128" s="223">
        <v>1</v>
      </c>
      <c r="I128" s="224"/>
      <c r="J128" s="225">
        <f>ROUND(I128*H128,2)</f>
        <v>0</v>
      </c>
      <c r="K128" s="221" t="s">
        <v>146</v>
      </c>
      <c r="L128" s="41"/>
      <c r="M128" s="226" t="s">
        <v>1</v>
      </c>
      <c r="N128" s="227" t="s">
        <v>45</v>
      </c>
      <c r="O128" s="84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AR128" s="230" t="s">
        <v>147</v>
      </c>
      <c r="AT128" s="230" t="s">
        <v>142</v>
      </c>
      <c r="AU128" s="230" t="s">
        <v>90</v>
      </c>
      <c r="AY128" s="15" t="s">
        <v>139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5" t="s">
        <v>85</v>
      </c>
      <c r="BK128" s="231">
        <f>ROUND(I128*H128,2)</f>
        <v>0</v>
      </c>
      <c r="BL128" s="15" t="s">
        <v>147</v>
      </c>
      <c r="BM128" s="230" t="s">
        <v>178</v>
      </c>
    </row>
    <row r="129" s="1" customFormat="1" ht="48" customHeight="1">
      <c r="B129" s="36"/>
      <c r="C129" s="219" t="s">
        <v>179</v>
      </c>
      <c r="D129" s="219" t="s">
        <v>142</v>
      </c>
      <c r="E129" s="220" t="s">
        <v>180</v>
      </c>
      <c r="F129" s="221" t="s">
        <v>181</v>
      </c>
      <c r="G129" s="222" t="s">
        <v>145</v>
      </c>
      <c r="H129" s="223">
        <v>1</v>
      </c>
      <c r="I129" s="224"/>
      <c r="J129" s="225">
        <f>ROUND(I129*H129,2)</f>
        <v>0</v>
      </c>
      <c r="K129" s="221" t="s">
        <v>146</v>
      </c>
      <c r="L129" s="41"/>
      <c r="M129" s="232" t="s">
        <v>1</v>
      </c>
      <c r="N129" s="233" t="s">
        <v>45</v>
      </c>
      <c r="O129" s="234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AR129" s="230" t="s">
        <v>147</v>
      </c>
      <c r="AT129" s="230" t="s">
        <v>142</v>
      </c>
      <c r="AU129" s="230" t="s">
        <v>90</v>
      </c>
      <c r="AY129" s="15" t="s">
        <v>139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5" t="s">
        <v>85</v>
      </c>
      <c r="BK129" s="231">
        <f>ROUND(I129*H129,2)</f>
        <v>0</v>
      </c>
      <c r="BL129" s="15" t="s">
        <v>147</v>
      </c>
      <c r="BM129" s="230" t="s">
        <v>182</v>
      </c>
    </row>
    <row r="130" s="1" customFormat="1" ht="6.96" customHeight="1">
      <c r="B130" s="59"/>
      <c r="C130" s="60"/>
      <c r="D130" s="60"/>
      <c r="E130" s="60"/>
      <c r="F130" s="60"/>
      <c r="G130" s="60"/>
      <c r="H130" s="60"/>
      <c r="I130" s="169"/>
      <c r="J130" s="60"/>
      <c r="K130" s="60"/>
      <c r="L130" s="41"/>
    </row>
  </sheetData>
  <sheetProtection sheet="1" autoFilter="0" formatColumns="0" formatRows="0" objects="1" scenarios="1" spinCount="100000" saltValue="4VIHcJOLztCuTJSN/89zasN9X8C6vFRCCJq5kHI3JhhCdNcWQoMWF2JizL4YLm0pj6wiEKIP/qyyAhwaJpWiOw==" hashValue="Qa16RZbmm4Fa+xwP7FUa/xQ2xvEAPWzAvL9QEoHgz2KG+FE6cwL31McyNM4nyf2eY/apNyRRXuh/mGS9Gn3Bvg==" algorithmName="SHA-512" password="CC35"/>
  <autoFilter ref="C115:K129"/>
  <mergeCells count="6">
    <mergeCell ref="E7:H7"/>
    <mergeCell ref="E16:H16"/>
    <mergeCell ref="E25:H25"/>
    <mergeCell ref="E85:H85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89</v>
      </c>
    </row>
    <row r="3" hidden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8"/>
      <c r="AT3" s="15" t="s">
        <v>90</v>
      </c>
    </row>
    <row r="4" hidden="1" ht="24.96" customHeight="1">
      <c r="B4" s="18"/>
      <c r="D4" s="132" t="s">
        <v>112</v>
      </c>
      <c r="L4" s="18"/>
      <c r="M4" s="133" t="s">
        <v>10</v>
      </c>
      <c r="AT4" s="15" t="s">
        <v>4</v>
      </c>
    </row>
    <row r="5" hidden="1" ht="6.96" customHeight="1">
      <c r="B5" s="18"/>
      <c r="L5" s="18"/>
    </row>
    <row r="6" hidden="1" ht="12" customHeight="1">
      <c r="B6" s="18"/>
      <c r="D6" s="134" t="s">
        <v>16</v>
      </c>
      <c r="L6" s="18"/>
    </row>
    <row r="7" hidden="1" ht="16.5" customHeight="1">
      <c r="B7" s="18"/>
      <c r="E7" s="237" t="str">
        <f>'Rekapitulace stavby'!K6</f>
        <v>Stavební úpravy nové dispozice zubních ordinací pavilonu G</v>
      </c>
      <c r="F7" s="134"/>
      <c r="G7" s="134"/>
      <c r="H7" s="134"/>
      <c r="L7" s="18"/>
    </row>
    <row r="8" hidden="1" s="1" customFormat="1" ht="12" customHeight="1">
      <c r="B8" s="41"/>
      <c r="D8" s="134" t="s">
        <v>183</v>
      </c>
      <c r="I8" s="135"/>
      <c r="L8" s="41"/>
    </row>
    <row r="9" hidden="1" s="1" customFormat="1" ht="36.96" customHeight="1">
      <c r="B9" s="41"/>
      <c r="E9" s="136" t="s">
        <v>184</v>
      </c>
      <c r="F9" s="1"/>
      <c r="G9" s="1"/>
      <c r="H9" s="1"/>
      <c r="I9" s="135"/>
      <c r="L9" s="41"/>
    </row>
    <row r="10" hidden="1" s="1" customFormat="1">
      <c r="B10" s="41"/>
      <c r="I10" s="135"/>
      <c r="L10" s="41"/>
    </row>
    <row r="11" hidden="1" s="1" customFormat="1" ht="12" customHeight="1">
      <c r="B11" s="41"/>
      <c r="D11" s="134" t="s">
        <v>18</v>
      </c>
      <c r="F11" s="137" t="s">
        <v>1</v>
      </c>
      <c r="I11" s="138" t="s">
        <v>19</v>
      </c>
      <c r="J11" s="137" t="s">
        <v>1</v>
      </c>
      <c r="L11" s="41"/>
    </row>
    <row r="12" hidden="1" s="1" customFormat="1" ht="12" customHeight="1">
      <c r="B12" s="41"/>
      <c r="D12" s="134" t="s">
        <v>20</v>
      </c>
      <c r="F12" s="137" t="s">
        <v>37</v>
      </c>
      <c r="I12" s="138" t="s">
        <v>22</v>
      </c>
      <c r="J12" s="139" t="str">
        <f>'Rekapitulace stavby'!AN8</f>
        <v>11. 5. 2021</v>
      </c>
      <c r="L12" s="41"/>
    </row>
    <row r="13" hidden="1" s="1" customFormat="1" ht="10.8" customHeight="1">
      <c r="B13" s="41"/>
      <c r="I13" s="135"/>
      <c r="L13" s="41"/>
    </row>
    <row r="14" hidden="1" s="1" customFormat="1" ht="12" customHeight="1">
      <c r="B14" s="41"/>
      <c r="D14" s="134" t="s">
        <v>24</v>
      </c>
      <c r="I14" s="138" t="s">
        <v>25</v>
      </c>
      <c r="J14" s="137" t="str">
        <f>IF('Rekapitulace stavby'!AN10="","",'Rekapitulace stavby'!AN10)</f>
        <v>00844641</v>
      </c>
      <c r="L14" s="41"/>
    </row>
    <row r="15" hidden="1" s="1" customFormat="1" ht="18" customHeight="1">
      <c r="B15" s="41"/>
      <c r="E15" s="137" t="str">
        <f>IF('Rekapitulace stavby'!E11="","",'Rekapitulace stavby'!E11)</f>
        <v>SZZ Krnov, p.o.</v>
      </c>
      <c r="I15" s="138" t="s">
        <v>28</v>
      </c>
      <c r="J15" s="137" t="str">
        <f>IF('Rekapitulace stavby'!AN11="","",'Rekapitulace stavby'!AN11)</f>
        <v>CZ00844641</v>
      </c>
      <c r="L15" s="41"/>
    </row>
    <row r="16" hidden="1" s="1" customFormat="1" ht="6.96" customHeight="1">
      <c r="B16" s="41"/>
      <c r="I16" s="135"/>
      <c r="L16" s="41"/>
    </row>
    <row r="17" hidden="1" s="1" customFormat="1" ht="12" customHeight="1">
      <c r="B17" s="41"/>
      <c r="D17" s="134" t="s">
        <v>30</v>
      </c>
      <c r="I17" s="138" t="s">
        <v>25</v>
      </c>
      <c r="J17" s="31" t="str">
        <f>'Rekapitulace stavby'!AN13</f>
        <v>Vyplň údaj</v>
      </c>
      <c r="L17" s="41"/>
    </row>
    <row r="18" hidden="1" s="1" customFormat="1" ht="18" customHeight="1">
      <c r="B18" s="41"/>
      <c r="E18" s="31" t="str">
        <f>'Rekapitulace stavby'!E14</f>
        <v>Vyplň údaj</v>
      </c>
      <c r="F18" s="137"/>
      <c r="G18" s="137"/>
      <c r="H18" s="137"/>
      <c r="I18" s="138" t="s">
        <v>28</v>
      </c>
      <c r="J18" s="31" t="str">
        <f>'Rekapitulace stavby'!AN14</f>
        <v>Vyplň údaj</v>
      </c>
      <c r="L18" s="41"/>
    </row>
    <row r="19" hidden="1" s="1" customFormat="1" ht="6.96" customHeight="1">
      <c r="B19" s="41"/>
      <c r="I19" s="135"/>
      <c r="L19" s="41"/>
    </row>
    <row r="20" hidden="1" s="1" customFormat="1" ht="12" customHeight="1">
      <c r="B20" s="41"/>
      <c r="D20" s="134" t="s">
        <v>32</v>
      </c>
      <c r="I20" s="138" t="s">
        <v>25</v>
      </c>
      <c r="J20" s="137" t="str">
        <f>IF('Rekapitulace stavby'!AN16="","",'Rekapitulace stavby'!AN16)</f>
        <v>01202553</v>
      </c>
      <c r="L20" s="41"/>
    </row>
    <row r="21" hidden="1" s="1" customFormat="1" ht="18" customHeight="1">
      <c r="B21" s="41"/>
      <c r="E21" s="137" t="str">
        <f>IF('Rekapitulace stavby'!E17="","",'Rekapitulace stavby'!E17)</f>
        <v>Ing.Zbyněk Svoboda</v>
      </c>
      <c r="I21" s="138" t="s">
        <v>28</v>
      </c>
      <c r="J21" s="137" t="str">
        <f>IF('Rekapitulace stavby'!AN17="","",'Rekapitulace stavby'!AN17)</f>
        <v/>
      </c>
      <c r="L21" s="41"/>
    </row>
    <row r="22" hidden="1" s="1" customFormat="1" ht="6.96" customHeight="1">
      <c r="B22" s="41"/>
      <c r="I22" s="135"/>
      <c r="L22" s="41"/>
    </row>
    <row r="23" hidden="1" s="1" customFormat="1" ht="12" customHeight="1">
      <c r="B23" s="41"/>
      <c r="D23" s="134" t="s">
        <v>36</v>
      </c>
      <c r="I23" s="138" t="s">
        <v>25</v>
      </c>
      <c r="J23" s="137" t="str">
        <f>IF('Rekapitulace stavby'!AN19="","",'Rekapitulace stavby'!AN19)</f>
        <v/>
      </c>
      <c r="L23" s="41"/>
    </row>
    <row r="24" hidden="1" s="1" customFormat="1" ht="18" customHeight="1">
      <c r="B24" s="41"/>
      <c r="E24" s="137" t="str">
        <f>IF('Rekapitulace stavby'!E20="","",'Rekapitulace stavby'!E20)</f>
        <v xml:space="preserve"> </v>
      </c>
      <c r="I24" s="138" t="s">
        <v>28</v>
      </c>
      <c r="J24" s="137" t="str">
        <f>IF('Rekapitulace stavby'!AN20="","",'Rekapitulace stavby'!AN20)</f>
        <v/>
      </c>
      <c r="L24" s="41"/>
    </row>
    <row r="25" hidden="1" s="1" customFormat="1" ht="6.96" customHeight="1">
      <c r="B25" s="41"/>
      <c r="I25" s="135"/>
      <c r="L25" s="41"/>
    </row>
    <row r="26" hidden="1" s="1" customFormat="1" ht="12" customHeight="1">
      <c r="B26" s="41"/>
      <c r="D26" s="134" t="s">
        <v>38</v>
      </c>
      <c r="I26" s="135"/>
      <c r="L26" s="41"/>
    </row>
    <row r="27" hidden="1" s="7" customFormat="1" ht="16.5" customHeight="1">
      <c r="B27" s="140"/>
      <c r="E27" s="141" t="s">
        <v>1</v>
      </c>
      <c r="F27" s="141"/>
      <c r="G27" s="141"/>
      <c r="H27" s="141"/>
      <c r="I27" s="142"/>
      <c r="L27" s="140"/>
    </row>
    <row r="28" hidden="1" s="1" customFormat="1" ht="6.96" customHeight="1">
      <c r="B28" s="41"/>
      <c r="I28" s="135"/>
      <c r="L28" s="41"/>
    </row>
    <row r="29" hidden="1" s="1" customFormat="1" ht="6.96" customHeight="1">
      <c r="B29" s="41"/>
      <c r="D29" s="76"/>
      <c r="E29" s="76"/>
      <c r="F29" s="76"/>
      <c r="G29" s="76"/>
      <c r="H29" s="76"/>
      <c r="I29" s="143"/>
      <c r="J29" s="76"/>
      <c r="K29" s="76"/>
      <c r="L29" s="41"/>
    </row>
    <row r="30" hidden="1" s="1" customFormat="1" ht="25.44" customHeight="1">
      <c r="B30" s="41"/>
      <c r="D30" s="144" t="s">
        <v>40</v>
      </c>
      <c r="I30" s="135"/>
      <c r="J30" s="145">
        <f>ROUND(J138, 2)</f>
        <v>0</v>
      </c>
      <c r="L30" s="41"/>
    </row>
    <row r="31" hidden="1" s="1" customFormat="1" ht="6.96" customHeight="1">
      <c r="B31" s="41"/>
      <c r="D31" s="76"/>
      <c r="E31" s="76"/>
      <c r="F31" s="76"/>
      <c r="G31" s="76"/>
      <c r="H31" s="76"/>
      <c r="I31" s="143"/>
      <c r="J31" s="76"/>
      <c r="K31" s="76"/>
      <c r="L31" s="41"/>
    </row>
    <row r="32" hidden="1" s="1" customFormat="1" ht="14.4" customHeight="1">
      <c r="B32" s="41"/>
      <c r="F32" s="146" t="s">
        <v>42</v>
      </c>
      <c r="I32" s="147" t="s">
        <v>41</v>
      </c>
      <c r="J32" s="146" t="s">
        <v>43</v>
      </c>
      <c r="L32" s="41"/>
    </row>
    <row r="33" hidden="1" s="1" customFormat="1" ht="14.4" customHeight="1">
      <c r="B33" s="41"/>
      <c r="D33" s="148" t="s">
        <v>44</v>
      </c>
      <c r="E33" s="134" t="s">
        <v>45</v>
      </c>
      <c r="F33" s="149">
        <f>ROUND((SUM(BE138:BE349)),  2)</f>
        <v>0</v>
      </c>
      <c r="I33" s="150">
        <v>0.20999999999999999</v>
      </c>
      <c r="J33" s="149">
        <f>ROUND(((SUM(BE138:BE349))*I33),  2)</f>
        <v>0</v>
      </c>
      <c r="L33" s="41"/>
    </row>
    <row r="34" hidden="1" s="1" customFormat="1" ht="14.4" customHeight="1">
      <c r="B34" s="41"/>
      <c r="E34" s="134" t="s">
        <v>46</v>
      </c>
      <c r="F34" s="149">
        <f>ROUND((SUM(BF138:BF349)),  2)</f>
        <v>0</v>
      </c>
      <c r="I34" s="150">
        <v>0.14999999999999999</v>
      </c>
      <c r="J34" s="149">
        <f>ROUND(((SUM(BF138:BF349))*I34),  2)</f>
        <v>0</v>
      </c>
      <c r="L34" s="41"/>
    </row>
    <row r="35" hidden="1" s="1" customFormat="1" ht="14.4" customHeight="1">
      <c r="B35" s="41"/>
      <c r="E35" s="134" t="s">
        <v>47</v>
      </c>
      <c r="F35" s="149">
        <f>ROUND((SUM(BG138:BG349)),  2)</f>
        <v>0</v>
      </c>
      <c r="I35" s="150">
        <v>0.20999999999999999</v>
      </c>
      <c r="J35" s="149">
        <f>0</f>
        <v>0</v>
      </c>
      <c r="L35" s="41"/>
    </row>
    <row r="36" hidden="1" s="1" customFormat="1" ht="14.4" customHeight="1">
      <c r="B36" s="41"/>
      <c r="E36" s="134" t="s">
        <v>48</v>
      </c>
      <c r="F36" s="149">
        <f>ROUND((SUM(BH138:BH349)),  2)</f>
        <v>0</v>
      </c>
      <c r="I36" s="150">
        <v>0.14999999999999999</v>
      </c>
      <c r="J36" s="149">
        <f>0</f>
        <v>0</v>
      </c>
      <c r="L36" s="41"/>
    </row>
    <row r="37" hidden="1" s="1" customFormat="1" ht="14.4" customHeight="1">
      <c r="B37" s="41"/>
      <c r="E37" s="134" t="s">
        <v>49</v>
      </c>
      <c r="F37" s="149">
        <f>ROUND((SUM(BI138:BI349)),  2)</f>
        <v>0</v>
      </c>
      <c r="I37" s="150">
        <v>0</v>
      </c>
      <c r="J37" s="149">
        <f>0</f>
        <v>0</v>
      </c>
      <c r="L37" s="41"/>
    </row>
    <row r="38" hidden="1" s="1" customFormat="1" ht="6.96" customHeight="1">
      <c r="B38" s="41"/>
      <c r="I38" s="135"/>
      <c r="L38" s="41"/>
    </row>
    <row r="39" hidden="1" s="1" customFormat="1" ht="25.44" customHeight="1">
      <c r="B39" s="41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6"/>
      <c r="J39" s="157">
        <f>SUM(J30:J37)</f>
        <v>0</v>
      </c>
      <c r="K39" s="158"/>
      <c r="L39" s="41"/>
    </row>
    <row r="40" hidden="1" s="1" customFormat="1" ht="14.4" customHeight="1">
      <c r="B40" s="41"/>
      <c r="I40" s="135"/>
      <c r="L40" s="41"/>
    </row>
    <row r="41" hidden="1" ht="14.4" customHeight="1">
      <c r="B41" s="18"/>
      <c r="L41" s="18"/>
    </row>
    <row r="42" hidden="1" ht="14.4" customHeight="1">
      <c r="B42" s="18"/>
      <c r="L42" s="18"/>
    </row>
    <row r="43" hidden="1" ht="14.4" customHeight="1">
      <c r="B43" s="18"/>
      <c r="L43" s="18"/>
    </row>
    <row r="44" hidden="1" ht="14.4" customHeight="1">
      <c r="B44" s="18"/>
      <c r="L44" s="18"/>
    </row>
    <row r="45" hidden="1" ht="14.4" customHeight="1">
      <c r="B45" s="18"/>
      <c r="L45" s="18"/>
    </row>
    <row r="46" hidden="1" ht="14.4" customHeight="1">
      <c r="B46" s="18"/>
      <c r="L46" s="18"/>
    </row>
    <row r="47" hidden="1" ht="14.4" customHeight="1">
      <c r="B47" s="18"/>
      <c r="L47" s="18"/>
    </row>
    <row r="48" hidden="1" ht="14.4" customHeight="1">
      <c r="B48" s="18"/>
      <c r="L48" s="18"/>
    </row>
    <row r="49" hidden="1" ht="14.4" customHeight="1">
      <c r="B49" s="18"/>
      <c r="L49" s="18"/>
    </row>
    <row r="50" hidden="1" s="1" customFormat="1" ht="14.4" customHeight="1">
      <c r="B50" s="41"/>
      <c r="D50" s="159" t="s">
        <v>53</v>
      </c>
      <c r="E50" s="160"/>
      <c r="F50" s="160"/>
      <c r="G50" s="159" t="s">
        <v>54</v>
      </c>
      <c r="H50" s="160"/>
      <c r="I50" s="161"/>
      <c r="J50" s="160"/>
      <c r="K50" s="160"/>
      <c r="L50" s="41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1" customFormat="1">
      <c r="B61" s="41"/>
      <c r="D61" s="162" t="s">
        <v>55</v>
      </c>
      <c r="E61" s="163"/>
      <c r="F61" s="164" t="s">
        <v>56</v>
      </c>
      <c r="G61" s="162" t="s">
        <v>55</v>
      </c>
      <c r="H61" s="163"/>
      <c r="I61" s="165"/>
      <c r="J61" s="166" t="s">
        <v>56</v>
      </c>
      <c r="K61" s="163"/>
      <c r="L61" s="41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1" customFormat="1">
      <c r="B65" s="41"/>
      <c r="D65" s="159" t="s">
        <v>57</v>
      </c>
      <c r="E65" s="160"/>
      <c r="F65" s="160"/>
      <c r="G65" s="159" t="s">
        <v>58</v>
      </c>
      <c r="H65" s="160"/>
      <c r="I65" s="161"/>
      <c r="J65" s="160"/>
      <c r="K65" s="160"/>
      <c r="L65" s="41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1" customFormat="1">
      <c r="B76" s="41"/>
      <c r="D76" s="162" t="s">
        <v>55</v>
      </c>
      <c r="E76" s="163"/>
      <c r="F76" s="164" t="s">
        <v>56</v>
      </c>
      <c r="G76" s="162" t="s">
        <v>55</v>
      </c>
      <c r="H76" s="163"/>
      <c r="I76" s="165"/>
      <c r="J76" s="166" t="s">
        <v>56</v>
      </c>
      <c r="K76" s="163"/>
      <c r="L76" s="41"/>
    </row>
    <row r="77" hidden="1" s="1" customFormat="1" ht="14.4" customHeight="1">
      <c r="B77" s="167"/>
      <c r="C77" s="168"/>
      <c r="D77" s="168"/>
      <c r="E77" s="168"/>
      <c r="F77" s="168"/>
      <c r="G77" s="168"/>
      <c r="H77" s="168"/>
      <c r="I77" s="169"/>
      <c r="J77" s="168"/>
      <c r="K77" s="168"/>
      <c r="L77" s="41"/>
    </row>
    <row r="78" hidden="1"/>
    <row r="79" hidden="1"/>
    <row r="80" hidden="1"/>
    <row r="81" hidden="1" s="1" customFormat="1" ht="6.96" customHeight="1">
      <c r="B81" s="170"/>
      <c r="C81" s="171"/>
      <c r="D81" s="171"/>
      <c r="E81" s="171"/>
      <c r="F81" s="171"/>
      <c r="G81" s="171"/>
      <c r="H81" s="171"/>
      <c r="I81" s="172"/>
      <c r="J81" s="171"/>
      <c r="K81" s="171"/>
      <c r="L81" s="41"/>
    </row>
    <row r="82" hidden="1" s="1" customFormat="1" ht="24.96" customHeight="1">
      <c r="B82" s="36"/>
      <c r="C82" s="21" t="s">
        <v>114</v>
      </c>
      <c r="D82" s="37"/>
      <c r="E82" s="37"/>
      <c r="F82" s="37"/>
      <c r="G82" s="37"/>
      <c r="H82" s="37"/>
      <c r="I82" s="135"/>
      <c r="J82" s="37"/>
      <c r="K82" s="37"/>
      <c r="L82" s="41"/>
    </row>
    <row r="83" hidden="1" s="1" customFormat="1" ht="6.96" customHeight="1">
      <c r="B83" s="36"/>
      <c r="C83" s="37"/>
      <c r="D83" s="37"/>
      <c r="E83" s="37"/>
      <c r="F83" s="37"/>
      <c r="G83" s="37"/>
      <c r="H83" s="37"/>
      <c r="I83" s="135"/>
      <c r="J83" s="37"/>
      <c r="K83" s="37"/>
      <c r="L83" s="41"/>
    </row>
    <row r="84" hidden="1" s="1" customFormat="1" ht="12" customHeight="1">
      <c r="B84" s="36"/>
      <c r="C84" s="30" t="s">
        <v>16</v>
      </c>
      <c r="D84" s="37"/>
      <c r="E84" s="37"/>
      <c r="F84" s="37"/>
      <c r="G84" s="37"/>
      <c r="H84" s="37"/>
      <c r="I84" s="135"/>
      <c r="J84" s="37"/>
      <c r="K84" s="37"/>
      <c r="L84" s="41"/>
    </row>
    <row r="85" hidden="1" s="1" customFormat="1" ht="16.5" customHeight="1">
      <c r="B85" s="36"/>
      <c r="C85" s="37"/>
      <c r="D85" s="37"/>
      <c r="E85" s="238" t="str">
        <f>E7</f>
        <v>Stavební úpravy nové dispozice zubních ordinací pavilonu G</v>
      </c>
      <c r="F85" s="30"/>
      <c r="G85" s="30"/>
      <c r="H85" s="30"/>
      <c r="I85" s="135"/>
      <c r="J85" s="37"/>
      <c r="K85" s="37"/>
      <c r="L85" s="41"/>
    </row>
    <row r="86" hidden="1" s="1" customFormat="1" ht="12" customHeight="1">
      <c r="B86" s="36"/>
      <c r="C86" s="30" t="s">
        <v>183</v>
      </c>
      <c r="D86" s="37"/>
      <c r="E86" s="37"/>
      <c r="F86" s="37"/>
      <c r="G86" s="37"/>
      <c r="H86" s="37"/>
      <c r="I86" s="135"/>
      <c r="J86" s="37"/>
      <c r="K86" s="37"/>
      <c r="L86" s="41"/>
    </row>
    <row r="87" hidden="1" s="1" customFormat="1" ht="16.5" customHeight="1">
      <c r="B87" s="36"/>
      <c r="C87" s="37"/>
      <c r="D87" s="37"/>
      <c r="E87" s="69" t="str">
        <f>E9</f>
        <v>SO 01 - Bourací práce</v>
      </c>
      <c r="F87" s="37"/>
      <c r="G87" s="37"/>
      <c r="H87" s="37"/>
      <c r="I87" s="135"/>
      <c r="J87" s="37"/>
      <c r="K87" s="37"/>
      <c r="L87" s="41"/>
    </row>
    <row r="88" hidden="1" s="1" customFormat="1" ht="6.96" customHeight="1">
      <c r="B88" s="36"/>
      <c r="C88" s="37"/>
      <c r="D88" s="37"/>
      <c r="E88" s="37"/>
      <c r="F88" s="37"/>
      <c r="G88" s="37"/>
      <c r="H88" s="37"/>
      <c r="I88" s="135"/>
      <c r="J88" s="37"/>
      <c r="K88" s="37"/>
      <c r="L88" s="41"/>
    </row>
    <row r="89" hidden="1" s="1" customFormat="1" ht="12" customHeight="1">
      <c r="B89" s="36"/>
      <c r="C89" s="30" t="s">
        <v>20</v>
      </c>
      <c r="D89" s="37"/>
      <c r="E89" s="37"/>
      <c r="F89" s="25" t="str">
        <f>F12</f>
        <v xml:space="preserve"> </v>
      </c>
      <c r="G89" s="37"/>
      <c r="H89" s="37"/>
      <c r="I89" s="138" t="s">
        <v>22</v>
      </c>
      <c r="J89" s="72" t="str">
        <f>IF(J12="","",J12)</f>
        <v>11. 5. 2021</v>
      </c>
      <c r="K89" s="37"/>
      <c r="L89" s="41"/>
    </row>
    <row r="90" hidden="1" s="1" customFormat="1" ht="6.96" customHeight="1">
      <c r="B90" s="36"/>
      <c r="C90" s="37"/>
      <c r="D90" s="37"/>
      <c r="E90" s="37"/>
      <c r="F90" s="37"/>
      <c r="G90" s="37"/>
      <c r="H90" s="37"/>
      <c r="I90" s="135"/>
      <c r="J90" s="37"/>
      <c r="K90" s="37"/>
      <c r="L90" s="41"/>
    </row>
    <row r="91" hidden="1" s="1" customFormat="1" ht="27.9" customHeight="1">
      <c r="B91" s="36"/>
      <c r="C91" s="30" t="s">
        <v>24</v>
      </c>
      <c r="D91" s="37"/>
      <c r="E91" s="37"/>
      <c r="F91" s="25" t="str">
        <f>E15</f>
        <v>SZZ Krnov, p.o.</v>
      </c>
      <c r="G91" s="37"/>
      <c r="H91" s="37"/>
      <c r="I91" s="138" t="s">
        <v>32</v>
      </c>
      <c r="J91" s="34" t="str">
        <f>E21</f>
        <v>Ing.Zbyněk Svoboda</v>
      </c>
      <c r="K91" s="37"/>
      <c r="L91" s="41"/>
    </row>
    <row r="92" hidden="1" s="1" customFormat="1" ht="15.15" customHeight="1">
      <c r="B92" s="36"/>
      <c r="C92" s="30" t="s">
        <v>30</v>
      </c>
      <c r="D92" s="37"/>
      <c r="E92" s="37"/>
      <c r="F92" s="25" t="str">
        <f>IF(E18="","",E18)</f>
        <v>Vyplň údaj</v>
      </c>
      <c r="G92" s="37"/>
      <c r="H92" s="37"/>
      <c r="I92" s="138" t="s">
        <v>36</v>
      </c>
      <c r="J92" s="34" t="str">
        <f>E24</f>
        <v xml:space="preserve"> </v>
      </c>
      <c r="K92" s="37"/>
      <c r="L92" s="41"/>
    </row>
    <row r="93" hidden="1" s="1" customFormat="1" ht="10.32" customHeight="1">
      <c r="B93" s="36"/>
      <c r="C93" s="37"/>
      <c r="D93" s="37"/>
      <c r="E93" s="37"/>
      <c r="F93" s="37"/>
      <c r="G93" s="37"/>
      <c r="H93" s="37"/>
      <c r="I93" s="135"/>
      <c r="J93" s="37"/>
      <c r="K93" s="37"/>
      <c r="L93" s="41"/>
    </row>
    <row r="94" hidden="1" s="1" customFormat="1" ht="29.28" customHeight="1">
      <c r="B94" s="36"/>
      <c r="C94" s="173" t="s">
        <v>115</v>
      </c>
      <c r="D94" s="174"/>
      <c r="E94" s="174"/>
      <c r="F94" s="174"/>
      <c r="G94" s="174"/>
      <c r="H94" s="174"/>
      <c r="I94" s="175"/>
      <c r="J94" s="176" t="s">
        <v>116</v>
      </c>
      <c r="K94" s="174"/>
      <c r="L94" s="41"/>
    </row>
    <row r="95" hidden="1" s="1" customFormat="1" ht="10.32" customHeight="1">
      <c r="B95" s="36"/>
      <c r="C95" s="37"/>
      <c r="D95" s="37"/>
      <c r="E95" s="37"/>
      <c r="F95" s="37"/>
      <c r="G95" s="37"/>
      <c r="H95" s="37"/>
      <c r="I95" s="135"/>
      <c r="J95" s="37"/>
      <c r="K95" s="37"/>
      <c r="L95" s="41"/>
    </row>
    <row r="96" hidden="1" s="1" customFormat="1" ht="22.8" customHeight="1">
      <c r="B96" s="36"/>
      <c r="C96" s="177" t="s">
        <v>117</v>
      </c>
      <c r="D96" s="37"/>
      <c r="E96" s="37"/>
      <c r="F96" s="37"/>
      <c r="G96" s="37"/>
      <c r="H96" s="37"/>
      <c r="I96" s="135"/>
      <c r="J96" s="103">
        <f>J138</f>
        <v>0</v>
      </c>
      <c r="K96" s="37"/>
      <c r="L96" s="41"/>
      <c r="AU96" s="15" t="s">
        <v>118</v>
      </c>
    </row>
    <row r="97" hidden="1" s="8" customFormat="1" ht="24.96" customHeight="1">
      <c r="B97" s="178"/>
      <c r="C97" s="179"/>
      <c r="D97" s="180" t="s">
        <v>185</v>
      </c>
      <c r="E97" s="181"/>
      <c r="F97" s="181"/>
      <c r="G97" s="181"/>
      <c r="H97" s="181"/>
      <c r="I97" s="182"/>
      <c r="J97" s="183">
        <f>J139</f>
        <v>0</v>
      </c>
      <c r="K97" s="179"/>
      <c r="L97" s="184"/>
    </row>
    <row r="98" hidden="1" s="9" customFormat="1" ht="19.92" customHeight="1">
      <c r="B98" s="185"/>
      <c r="C98" s="186"/>
      <c r="D98" s="187" t="s">
        <v>186</v>
      </c>
      <c r="E98" s="188"/>
      <c r="F98" s="188"/>
      <c r="G98" s="188"/>
      <c r="H98" s="188"/>
      <c r="I98" s="189"/>
      <c r="J98" s="190">
        <f>J140</f>
        <v>0</v>
      </c>
      <c r="K98" s="186"/>
      <c r="L98" s="191"/>
    </row>
    <row r="99" hidden="1" s="9" customFormat="1" ht="19.92" customHeight="1">
      <c r="B99" s="185"/>
      <c r="C99" s="186"/>
      <c r="D99" s="187" t="s">
        <v>187</v>
      </c>
      <c r="E99" s="188"/>
      <c r="F99" s="188"/>
      <c r="G99" s="188"/>
      <c r="H99" s="188"/>
      <c r="I99" s="189"/>
      <c r="J99" s="190">
        <f>J147</f>
        <v>0</v>
      </c>
      <c r="K99" s="186"/>
      <c r="L99" s="191"/>
    </row>
    <row r="100" hidden="1" s="9" customFormat="1" ht="19.92" customHeight="1">
      <c r="B100" s="185"/>
      <c r="C100" s="186"/>
      <c r="D100" s="187" t="s">
        <v>188</v>
      </c>
      <c r="E100" s="188"/>
      <c r="F100" s="188"/>
      <c r="G100" s="188"/>
      <c r="H100" s="188"/>
      <c r="I100" s="189"/>
      <c r="J100" s="190">
        <f>J227</f>
        <v>0</v>
      </c>
      <c r="K100" s="186"/>
      <c r="L100" s="191"/>
    </row>
    <row r="101" hidden="1" s="9" customFormat="1" ht="19.92" customHeight="1">
      <c r="B101" s="185"/>
      <c r="C101" s="186"/>
      <c r="D101" s="187" t="s">
        <v>189</v>
      </c>
      <c r="E101" s="188"/>
      <c r="F101" s="188"/>
      <c r="G101" s="188"/>
      <c r="H101" s="188"/>
      <c r="I101" s="189"/>
      <c r="J101" s="190">
        <f>J239</f>
        <v>0</v>
      </c>
      <c r="K101" s="186"/>
      <c r="L101" s="191"/>
    </row>
    <row r="102" hidden="1" s="8" customFormat="1" ht="24.96" customHeight="1">
      <c r="B102" s="178"/>
      <c r="C102" s="179"/>
      <c r="D102" s="180" t="s">
        <v>190</v>
      </c>
      <c r="E102" s="181"/>
      <c r="F102" s="181"/>
      <c r="G102" s="181"/>
      <c r="H102" s="181"/>
      <c r="I102" s="182"/>
      <c r="J102" s="183">
        <f>J241</f>
        <v>0</v>
      </c>
      <c r="K102" s="179"/>
      <c r="L102" s="184"/>
    </row>
    <row r="103" hidden="1" s="9" customFormat="1" ht="19.92" customHeight="1">
      <c r="B103" s="185"/>
      <c r="C103" s="186"/>
      <c r="D103" s="187" t="s">
        <v>191</v>
      </c>
      <c r="E103" s="188"/>
      <c r="F103" s="188"/>
      <c r="G103" s="188"/>
      <c r="H103" s="188"/>
      <c r="I103" s="189"/>
      <c r="J103" s="190">
        <f>J242</f>
        <v>0</v>
      </c>
      <c r="K103" s="186"/>
      <c r="L103" s="191"/>
    </row>
    <row r="104" hidden="1" s="9" customFormat="1" ht="19.92" customHeight="1">
      <c r="B104" s="185"/>
      <c r="C104" s="186"/>
      <c r="D104" s="187" t="s">
        <v>192</v>
      </c>
      <c r="E104" s="188"/>
      <c r="F104" s="188"/>
      <c r="G104" s="188"/>
      <c r="H104" s="188"/>
      <c r="I104" s="189"/>
      <c r="J104" s="190">
        <f>J256</f>
        <v>0</v>
      </c>
      <c r="K104" s="186"/>
      <c r="L104" s="191"/>
    </row>
    <row r="105" hidden="1" s="9" customFormat="1" ht="19.92" customHeight="1">
      <c r="B105" s="185"/>
      <c r="C105" s="186"/>
      <c r="D105" s="187" t="s">
        <v>193</v>
      </c>
      <c r="E105" s="188"/>
      <c r="F105" s="188"/>
      <c r="G105" s="188"/>
      <c r="H105" s="188"/>
      <c r="I105" s="189"/>
      <c r="J105" s="190">
        <f>J259</f>
        <v>0</v>
      </c>
      <c r="K105" s="186"/>
      <c r="L105" s="191"/>
    </row>
    <row r="106" hidden="1" s="9" customFormat="1" ht="19.92" customHeight="1">
      <c r="B106" s="185"/>
      <c r="C106" s="186"/>
      <c r="D106" s="187" t="s">
        <v>194</v>
      </c>
      <c r="E106" s="188"/>
      <c r="F106" s="188"/>
      <c r="G106" s="188"/>
      <c r="H106" s="188"/>
      <c r="I106" s="189"/>
      <c r="J106" s="190">
        <f>J268</f>
        <v>0</v>
      </c>
      <c r="K106" s="186"/>
      <c r="L106" s="191"/>
    </row>
    <row r="107" hidden="1" s="9" customFormat="1" ht="19.92" customHeight="1">
      <c r="B107" s="185"/>
      <c r="C107" s="186"/>
      <c r="D107" s="187" t="s">
        <v>195</v>
      </c>
      <c r="E107" s="188"/>
      <c r="F107" s="188"/>
      <c r="G107" s="188"/>
      <c r="H107" s="188"/>
      <c r="I107" s="189"/>
      <c r="J107" s="190">
        <f>J284</f>
        <v>0</v>
      </c>
      <c r="K107" s="186"/>
      <c r="L107" s="191"/>
    </row>
    <row r="108" hidden="1" s="9" customFormat="1" ht="19.92" customHeight="1">
      <c r="B108" s="185"/>
      <c r="C108" s="186"/>
      <c r="D108" s="187" t="s">
        <v>196</v>
      </c>
      <c r="E108" s="188"/>
      <c r="F108" s="188"/>
      <c r="G108" s="188"/>
      <c r="H108" s="188"/>
      <c r="I108" s="189"/>
      <c r="J108" s="190">
        <f>J291</f>
        <v>0</v>
      </c>
      <c r="K108" s="186"/>
      <c r="L108" s="191"/>
    </row>
    <row r="109" hidden="1" s="9" customFormat="1" ht="19.92" customHeight="1">
      <c r="B109" s="185"/>
      <c r="C109" s="186"/>
      <c r="D109" s="187" t="s">
        <v>197</v>
      </c>
      <c r="E109" s="188"/>
      <c r="F109" s="188"/>
      <c r="G109" s="188"/>
      <c r="H109" s="188"/>
      <c r="I109" s="189"/>
      <c r="J109" s="190">
        <f>J295</f>
        <v>0</v>
      </c>
      <c r="K109" s="186"/>
      <c r="L109" s="191"/>
    </row>
    <row r="110" hidden="1" s="9" customFormat="1" ht="19.92" customHeight="1">
      <c r="B110" s="185"/>
      <c r="C110" s="186"/>
      <c r="D110" s="187" t="s">
        <v>198</v>
      </c>
      <c r="E110" s="188"/>
      <c r="F110" s="188"/>
      <c r="G110" s="188"/>
      <c r="H110" s="188"/>
      <c r="I110" s="189"/>
      <c r="J110" s="190">
        <f>J307</f>
        <v>0</v>
      </c>
      <c r="K110" s="186"/>
      <c r="L110" s="191"/>
    </row>
    <row r="111" hidden="1" s="9" customFormat="1" ht="19.92" customHeight="1">
      <c r="B111" s="185"/>
      <c r="C111" s="186"/>
      <c r="D111" s="187" t="s">
        <v>199</v>
      </c>
      <c r="E111" s="188"/>
      <c r="F111" s="188"/>
      <c r="G111" s="188"/>
      <c r="H111" s="188"/>
      <c r="I111" s="189"/>
      <c r="J111" s="190">
        <f>J313</f>
        <v>0</v>
      </c>
      <c r="K111" s="186"/>
      <c r="L111" s="191"/>
    </row>
    <row r="112" hidden="1" s="9" customFormat="1" ht="19.92" customHeight="1">
      <c r="B112" s="185"/>
      <c r="C112" s="186"/>
      <c r="D112" s="187" t="s">
        <v>200</v>
      </c>
      <c r="E112" s="188"/>
      <c r="F112" s="188"/>
      <c r="G112" s="188"/>
      <c r="H112" s="188"/>
      <c r="I112" s="189"/>
      <c r="J112" s="190">
        <f>J318</f>
        <v>0</v>
      </c>
      <c r="K112" s="186"/>
      <c r="L112" s="191"/>
    </row>
    <row r="113" hidden="1" s="9" customFormat="1" ht="19.92" customHeight="1">
      <c r="B113" s="185"/>
      <c r="C113" s="186"/>
      <c r="D113" s="187" t="s">
        <v>201</v>
      </c>
      <c r="E113" s="188"/>
      <c r="F113" s="188"/>
      <c r="G113" s="188"/>
      <c r="H113" s="188"/>
      <c r="I113" s="189"/>
      <c r="J113" s="190">
        <f>J322</f>
        <v>0</v>
      </c>
      <c r="K113" s="186"/>
      <c r="L113" s="191"/>
    </row>
    <row r="114" hidden="1" s="9" customFormat="1" ht="19.92" customHeight="1">
      <c r="B114" s="185"/>
      <c r="C114" s="186"/>
      <c r="D114" s="187" t="s">
        <v>202</v>
      </c>
      <c r="E114" s="188"/>
      <c r="F114" s="188"/>
      <c r="G114" s="188"/>
      <c r="H114" s="188"/>
      <c r="I114" s="189"/>
      <c r="J114" s="190">
        <f>J337</f>
        <v>0</v>
      </c>
      <c r="K114" s="186"/>
      <c r="L114" s="191"/>
    </row>
    <row r="115" hidden="1" s="9" customFormat="1" ht="19.92" customHeight="1">
      <c r="B115" s="185"/>
      <c r="C115" s="186"/>
      <c r="D115" s="187" t="s">
        <v>203</v>
      </c>
      <c r="E115" s="188"/>
      <c r="F115" s="188"/>
      <c r="G115" s="188"/>
      <c r="H115" s="188"/>
      <c r="I115" s="189"/>
      <c r="J115" s="190">
        <f>J341</f>
        <v>0</v>
      </c>
      <c r="K115" s="186"/>
      <c r="L115" s="191"/>
    </row>
    <row r="116" hidden="1" s="8" customFormat="1" ht="24.96" customHeight="1">
      <c r="B116" s="178"/>
      <c r="C116" s="179"/>
      <c r="D116" s="180" t="s">
        <v>204</v>
      </c>
      <c r="E116" s="181"/>
      <c r="F116" s="181"/>
      <c r="G116" s="181"/>
      <c r="H116" s="181"/>
      <c r="I116" s="182"/>
      <c r="J116" s="183">
        <f>J344</f>
        <v>0</v>
      </c>
      <c r="K116" s="179"/>
      <c r="L116" s="184"/>
    </row>
    <row r="117" hidden="1" s="8" customFormat="1" ht="24.96" customHeight="1">
      <c r="B117" s="178"/>
      <c r="C117" s="179"/>
      <c r="D117" s="180" t="s">
        <v>119</v>
      </c>
      <c r="E117" s="181"/>
      <c r="F117" s="181"/>
      <c r="G117" s="181"/>
      <c r="H117" s="181"/>
      <c r="I117" s="182"/>
      <c r="J117" s="183">
        <f>J346</f>
        <v>0</v>
      </c>
      <c r="K117" s="179"/>
      <c r="L117" s="184"/>
    </row>
    <row r="118" hidden="1" s="9" customFormat="1" ht="19.92" customHeight="1">
      <c r="B118" s="185"/>
      <c r="C118" s="186"/>
      <c r="D118" s="187" t="s">
        <v>205</v>
      </c>
      <c r="E118" s="188"/>
      <c r="F118" s="188"/>
      <c r="G118" s="188"/>
      <c r="H118" s="188"/>
      <c r="I118" s="189"/>
      <c r="J118" s="190">
        <f>J347</f>
        <v>0</v>
      </c>
      <c r="K118" s="186"/>
      <c r="L118" s="191"/>
    </row>
    <row r="119" hidden="1" s="1" customFormat="1" ht="21.84" customHeight="1">
      <c r="B119" s="36"/>
      <c r="C119" s="37"/>
      <c r="D119" s="37"/>
      <c r="E119" s="37"/>
      <c r="F119" s="37"/>
      <c r="G119" s="37"/>
      <c r="H119" s="37"/>
      <c r="I119" s="135"/>
      <c r="J119" s="37"/>
      <c r="K119" s="37"/>
      <c r="L119" s="41"/>
    </row>
    <row r="120" hidden="1" s="1" customFormat="1" ht="6.96" customHeight="1">
      <c r="B120" s="59"/>
      <c r="C120" s="60"/>
      <c r="D120" s="60"/>
      <c r="E120" s="60"/>
      <c r="F120" s="60"/>
      <c r="G120" s="60"/>
      <c r="H120" s="60"/>
      <c r="I120" s="169"/>
      <c r="J120" s="60"/>
      <c r="K120" s="60"/>
      <c r="L120" s="41"/>
    </row>
    <row r="121" hidden="1"/>
    <row r="122" hidden="1"/>
    <row r="123" hidden="1"/>
    <row r="124" s="1" customFormat="1" ht="6.96" customHeight="1">
      <c r="B124" s="61"/>
      <c r="C124" s="62"/>
      <c r="D124" s="62"/>
      <c r="E124" s="62"/>
      <c r="F124" s="62"/>
      <c r="G124" s="62"/>
      <c r="H124" s="62"/>
      <c r="I124" s="172"/>
      <c r="J124" s="62"/>
      <c r="K124" s="62"/>
      <c r="L124" s="41"/>
    </row>
    <row r="125" s="1" customFormat="1" ht="24.96" customHeight="1">
      <c r="B125" s="36"/>
      <c r="C125" s="21" t="s">
        <v>123</v>
      </c>
      <c r="D125" s="37"/>
      <c r="E125" s="37"/>
      <c r="F125" s="37"/>
      <c r="G125" s="37"/>
      <c r="H125" s="37"/>
      <c r="I125" s="135"/>
      <c r="J125" s="37"/>
      <c r="K125" s="37"/>
      <c r="L125" s="41"/>
    </row>
    <row r="126" s="1" customFormat="1" ht="6.96" customHeight="1">
      <c r="B126" s="36"/>
      <c r="C126" s="37"/>
      <c r="D126" s="37"/>
      <c r="E126" s="37"/>
      <c r="F126" s="37"/>
      <c r="G126" s="37"/>
      <c r="H126" s="37"/>
      <c r="I126" s="135"/>
      <c r="J126" s="37"/>
      <c r="K126" s="37"/>
      <c r="L126" s="41"/>
    </row>
    <row r="127" s="1" customFormat="1" ht="12" customHeight="1">
      <c r="B127" s="36"/>
      <c r="C127" s="30" t="s">
        <v>16</v>
      </c>
      <c r="D127" s="37"/>
      <c r="E127" s="37"/>
      <c r="F127" s="37"/>
      <c r="G127" s="37"/>
      <c r="H127" s="37"/>
      <c r="I127" s="135"/>
      <c r="J127" s="37"/>
      <c r="K127" s="37"/>
      <c r="L127" s="41"/>
    </row>
    <row r="128" s="1" customFormat="1" ht="16.5" customHeight="1">
      <c r="B128" s="36"/>
      <c r="C128" s="37"/>
      <c r="D128" s="37"/>
      <c r="E128" s="238" t="str">
        <f>E7</f>
        <v>Stavební úpravy nové dispozice zubních ordinací pavilonu G</v>
      </c>
      <c r="F128" s="30"/>
      <c r="G128" s="30"/>
      <c r="H128" s="30"/>
      <c r="I128" s="135"/>
      <c r="J128" s="37"/>
      <c r="K128" s="37"/>
      <c r="L128" s="41"/>
    </row>
    <row r="129" s="1" customFormat="1" ht="12" customHeight="1">
      <c r="B129" s="36"/>
      <c r="C129" s="30" t="s">
        <v>183</v>
      </c>
      <c r="D129" s="37"/>
      <c r="E129" s="37"/>
      <c r="F129" s="37"/>
      <c r="G129" s="37"/>
      <c r="H129" s="37"/>
      <c r="I129" s="135"/>
      <c r="J129" s="37"/>
      <c r="K129" s="37"/>
      <c r="L129" s="41"/>
    </row>
    <row r="130" s="1" customFormat="1" ht="16.5" customHeight="1">
      <c r="B130" s="36"/>
      <c r="C130" s="37"/>
      <c r="D130" s="37"/>
      <c r="E130" s="69" t="str">
        <f>E9</f>
        <v>SO 01 - Bourací práce</v>
      </c>
      <c r="F130" s="37"/>
      <c r="G130" s="37"/>
      <c r="H130" s="37"/>
      <c r="I130" s="135"/>
      <c r="J130" s="37"/>
      <c r="K130" s="37"/>
      <c r="L130" s="41"/>
    </row>
    <row r="131" s="1" customFormat="1" ht="6.96" customHeight="1">
      <c r="B131" s="36"/>
      <c r="C131" s="37"/>
      <c r="D131" s="37"/>
      <c r="E131" s="37"/>
      <c r="F131" s="37"/>
      <c r="G131" s="37"/>
      <c r="H131" s="37"/>
      <c r="I131" s="135"/>
      <c r="J131" s="37"/>
      <c r="K131" s="37"/>
      <c r="L131" s="41"/>
    </row>
    <row r="132" s="1" customFormat="1" ht="12" customHeight="1">
      <c r="B132" s="36"/>
      <c r="C132" s="30" t="s">
        <v>20</v>
      </c>
      <c r="D132" s="37"/>
      <c r="E132" s="37"/>
      <c r="F132" s="25" t="str">
        <f>F12</f>
        <v xml:space="preserve"> </v>
      </c>
      <c r="G132" s="37"/>
      <c r="H132" s="37"/>
      <c r="I132" s="138" t="s">
        <v>22</v>
      </c>
      <c r="J132" s="72" t="str">
        <f>IF(J12="","",J12)</f>
        <v>11. 5. 2021</v>
      </c>
      <c r="K132" s="37"/>
      <c r="L132" s="41"/>
    </row>
    <row r="133" s="1" customFormat="1" ht="6.96" customHeight="1">
      <c r="B133" s="36"/>
      <c r="C133" s="37"/>
      <c r="D133" s="37"/>
      <c r="E133" s="37"/>
      <c r="F133" s="37"/>
      <c r="G133" s="37"/>
      <c r="H133" s="37"/>
      <c r="I133" s="135"/>
      <c r="J133" s="37"/>
      <c r="K133" s="37"/>
      <c r="L133" s="41"/>
    </row>
    <row r="134" s="1" customFormat="1" ht="27.9" customHeight="1">
      <c r="B134" s="36"/>
      <c r="C134" s="30" t="s">
        <v>24</v>
      </c>
      <c r="D134" s="37"/>
      <c r="E134" s="37"/>
      <c r="F134" s="25" t="str">
        <f>E15</f>
        <v>SZZ Krnov, p.o.</v>
      </c>
      <c r="G134" s="37"/>
      <c r="H134" s="37"/>
      <c r="I134" s="138" t="s">
        <v>32</v>
      </c>
      <c r="J134" s="34" t="str">
        <f>E21</f>
        <v>Ing.Zbyněk Svoboda</v>
      </c>
      <c r="K134" s="37"/>
      <c r="L134" s="41"/>
    </row>
    <row r="135" s="1" customFormat="1" ht="15.15" customHeight="1">
      <c r="B135" s="36"/>
      <c r="C135" s="30" t="s">
        <v>30</v>
      </c>
      <c r="D135" s="37"/>
      <c r="E135" s="37"/>
      <c r="F135" s="25" t="str">
        <f>IF(E18="","",E18)</f>
        <v>Vyplň údaj</v>
      </c>
      <c r="G135" s="37"/>
      <c r="H135" s="37"/>
      <c r="I135" s="138" t="s">
        <v>36</v>
      </c>
      <c r="J135" s="34" t="str">
        <f>E24</f>
        <v xml:space="preserve"> </v>
      </c>
      <c r="K135" s="37"/>
      <c r="L135" s="41"/>
    </row>
    <row r="136" s="1" customFormat="1" ht="10.32" customHeight="1">
      <c r="B136" s="36"/>
      <c r="C136" s="37"/>
      <c r="D136" s="37"/>
      <c r="E136" s="37"/>
      <c r="F136" s="37"/>
      <c r="G136" s="37"/>
      <c r="H136" s="37"/>
      <c r="I136" s="135"/>
      <c r="J136" s="37"/>
      <c r="K136" s="37"/>
      <c r="L136" s="41"/>
    </row>
    <row r="137" s="10" customFormat="1" ht="29.28" customHeight="1">
      <c r="B137" s="192"/>
      <c r="C137" s="193" t="s">
        <v>124</v>
      </c>
      <c r="D137" s="194" t="s">
        <v>65</v>
      </c>
      <c r="E137" s="194" t="s">
        <v>61</v>
      </c>
      <c r="F137" s="194" t="s">
        <v>62</v>
      </c>
      <c r="G137" s="194" t="s">
        <v>125</v>
      </c>
      <c r="H137" s="194" t="s">
        <v>126</v>
      </c>
      <c r="I137" s="195" t="s">
        <v>127</v>
      </c>
      <c r="J137" s="196" t="s">
        <v>116</v>
      </c>
      <c r="K137" s="197" t="s">
        <v>128</v>
      </c>
      <c r="L137" s="198"/>
      <c r="M137" s="93" t="s">
        <v>1</v>
      </c>
      <c r="N137" s="94" t="s">
        <v>44</v>
      </c>
      <c r="O137" s="94" t="s">
        <v>129</v>
      </c>
      <c r="P137" s="94" t="s">
        <v>130</v>
      </c>
      <c r="Q137" s="94" t="s">
        <v>131</v>
      </c>
      <c r="R137" s="94" t="s">
        <v>132</v>
      </c>
      <c r="S137" s="94" t="s">
        <v>133</v>
      </c>
      <c r="T137" s="95" t="s">
        <v>134</v>
      </c>
    </row>
    <row r="138" s="1" customFormat="1" ht="22.8" customHeight="1">
      <c r="B138" s="36"/>
      <c r="C138" s="100" t="s">
        <v>135</v>
      </c>
      <c r="D138" s="37"/>
      <c r="E138" s="37"/>
      <c r="F138" s="37"/>
      <c r="G138" s="37"/>
      <c r="H138" s="37"/>
      <c r="I138" s="135"/>
      <c r="J138" s="199">
        <f>BK138</f>
        <v>0</v>
      </c>
      <c r="K138" s="37"/>
      <c r="L138" s="41"/>
      <c r="M138" s="96"/>
      <c r="N138" s="97"/>
      <c r="O138" s="97"/>
      <c r="P138" s="200">
        <f>P139+P241+P344+P346</f>
        <v>0</v>
      </c>
      <c r="Q138" s="97"/>
      <c r="R138" s="200">
        <f>R139+R241+R344+R346</f>
        <v>1.1030239</v>
      </c>
      <c r="S138" s="97"/>
      <c r="T138" s="201">
        <f>T139+T241+T344+T346</f>
        <v>56.121555399999998</v>
      </c>
      <c r="AT138" s="15" t="s">
        <v>79</v>
      </c>
      <c r="AU138" s="15" t="s">
        <v>118</v>
      </c>
      <c r="BK138" s="202">
        <f>BK139+BK241+BK344+BK346</f>
        <v>0</v>
      </c>
    </row>
    <row r="139" s="11" customFormat="1" ht="25.92" customHeight="1">
      <c r="B139" s="203"/>
      <c r="C139" s="204"/>
      <c r="D139" s="205" t="s">
        <v>79</v>
      </c>
      <c r="E139" s="206" t="s">
        <v>206</v>
      </c>
      <c r="F139" s="206" t="s">
        <v>207</v>
      </c>
      <c r="G139" s="204"/>
      <c r="H139" s="204"/>
      <c r="I139" s="207"/>
      <c r="J139" s="208">
        <f>BK139</f>
        <v>0</v>
      </c>
      <c r="K139" s="204"/>
      <c r="L139" s="209"/>
      <c r="M139" s="210"/>
      <c r="N139" s="211"/>
      <c r="O139" s="211"/>
      <c r="P139" s="212">
        <f>P140+P147+P227+P239</f>
        <v>0</v>
      </c>
      <c r="Q139" s="211"/>
      <c r="R139" s="212">
        <f>R140+R147+R227+R239</f>
        <v>0.69546389999999991</v>
      </c>
      <c r="S139" s="211"/>
      <c r="T139" s="213">
        <f>T140+T147+T227+T239</f>
        <v>45.589841999999997</v>
      </c>
      <c r="AR139" s="214" t="s">
        <v>85</v>
      </c>
      <c r="AT139" s="215" t="s">
        <v>79</v>
      </c>
      <c r="AU139" s="215" t="s">
        <v>80</v>
      </c>
      <c r="AY139" s="214" t="s">
        <v>139</v>
      </c>
      <c r="BK139" s="216">
        <f>BK140+BK147+BK227+BK239</f>
        <v>0</v>
      </c>
    </row>
    <row r="140" s="11" customFormat="1" ht="22.8" customHeight="1">
      <c r="B140" s="203"/>
      <c r="C140" s="204"/>
      <c r="D140" s="205" t="s">
        <v>79</v>
      </c>
      <c r="E140" s="217" t="s">
        <v>165</v>
      </c>
      <c r="F140" s="217" t="s">
        <v>208</v>
      </c>
      <c r="G140" s="204"/>
      <c r="H140" s="204"/>
      <c r="I140" s="207"/>
      <c r="J140" s="218">
        <f>BK140</f>
        <v>0</v>
      </c>
      <c r="K140" s="204"/>
      <c r="L140" s="209"/>
      <c r="M140" s="210"/>
      <c r="N140" s="211"/>
      <c r="O140" s="211"/>
      <c r="P140" s="212">
        <f>SUM(P141:P146)</f>
        <v>0</v>
      </c>
      <c r="Q140" s="211"/>
      <c r="R140" s="212">
        <f>SUM(R141:R146)</f>
        <v>0.66963059999999996</v>
      </c>
      <c r="S140" s="211"/>
      <c r="T140" s="213">
        <f>SUM(T141:T146)</f>
        <v>0.87846000000000002</v>
      </c>
      <c r="AR140" s="214" t="s">
        <v>85</v>
      </c>
      <c r="AT140" s="215" t="s">
        <v>79</v>
      </c>
      <c r="AU140" s="215" t="s">
        <v>85</v>
      </c>
      <c r="AY140" s="214" t="s">
        <v>139</v>
      </c>
      <c r="BK140" s="216">
        <f>SUM(BK141:BK146)</f>
        <v>0</v>
      </c>
    </row>
    <row r="141" s="1" customFormat="1" ht="24" customHeight="1">
      <c r="B141" s="36"/>
      <c r="C141" s="219" t="s">
        <v>85</v>
      </c>
      <c r="D141" s="219" t="s">
        <v>142</v>
      </c>
      <c r="E141" s="220" t="s">
        <v>209</v>
      </c>
      <c r="F141" s="221" t="s">
        <v>210</v>
      </c>
      <c r="G141" s="222" t="s">
        <v>211</v>
      </c>
      <c r="H141" s="223">
        <v>50</v>
      </c>
      <c r="I141" s="224"/>
      <c r="J141" s="225">
        <f>ROUND(I141*H141,2)</f>
        <v>0</v>
      </c>
      <c r="K141" s="221" t="s">
        <v>146</v>
      </c>
      <c r="L141" s="41"/>
      <c r="M141" s="226" t="s">
        <v>1</v>
      </c>
      <c r="N141" s="227" t="s">
        <v>45</v>
      </c>
      <c r="O141" s="84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AR141" s="230" t="s">
        <v>158</v>
      </c>
      <c r="AT141" s="230" t="s">
        <v>142</v>
      </c>
      <c r="AU141" s="230" t="s">
        <v>90</v>
      </c>
      <c r="AY141" s="15" t="s">
        <v>139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5" t="s">
        <v>85</v>
      </c>
      <c r="BK141" s="231">
        <f>ROUND(I141*H141,2)</f>
        <v>0</v>
      </c>
      <c r="BL141" s="15" t="s">
        <v>158</v>
      </c>
      <c r="BM141" s="230" t="s">
        <v>212</v>
      </c>
    </row>
    <row r="142" s="12" customFormat="1">
      <c r="B142" s="239"/>
      <c r="C142" s="240"/>
      <c r="D142" s="241" t="s">
        <v>213</v>
      </c>
      <c r="E142" s="242" t="s">
        <v>1</v>
      </c>
      <c r="F142" s="243" t="s">
        <v>214</v>
      </c>
      <c r="G142" s="240"/>
      <c r="H142" s="244">
        <v>50</v>
      </c>
      <c r="I142" s="245"/>
      <c r="J142" s="240"/>
      <c r="K142" s="240"/>
      <c r="L142" s="246"/>
      <c r="M142" s="247"/>
      <c r="N142" s="248"/>
      <c r="O142" s="248"/>
      <c r="P142" s="248"/>
      <c r="Q142" s="248"/>
      <c r="R142" s="248"/>
      <c r="S142" s="248"/>
      <c r="T142" s="249"/>
      <c r="AT142" s="250" t="s">
        <v>213</v>
      </c>
      <c r="AU142" s="250" t="s">
        <v>90</v>
      </c>
      <c r="AV142" s="12" t="s">
        <v>90</v>
      </c>
      <c r="AW142" s="12" t="s">
        <v>35</v>
      </c>
      <c r="AX142" s="12" t="s">
        <v>85</v>
      </c>
      <c r="AY142" s="250" t="s">
        <v>139</v>
      </c>
    </row>
    <row r="143" s="1" customFormat="1" ht="24" customHeight="1">
      <c r="B143" s="36"/>
      <c r="C143" s="219" t="s">
        <v>90</v>
      </c>
      <c r="D143" s="219" t="s">
        <v>142</v>
      </c>
      <c r="E143" s="220" t="s">
        <v>215</v>
      </c>
      <c r="F143" s="221" t="s">
        <v>216</v>
      </c>
      <c r="G143" s="222" t="s">
        <v>211</v>
      </c>
      <c r="H143" s="223">
        <v>20</v>
      </c>
      <c r="I143" s="224"/>
      <c r="J143" s="225">
        <f>ROUND(I143*H143,2)</f>
        <v>0</v>
      </c>
      <c r="K143" s="221" t="s">
        <v>146</v>
      </c>
      <c r="L143" s="41"/>
      <c r="M143" s="226" t="s">
        <v>1</v>
      </c>
      <c r="N143" s="227" t="s">
        <v>45</v>
      </c>
      <c r="O143" s="84"/>
      <c r="P143" s="228">
        <f>O143*H143</f>
        <v>0</v>
      </c>
      <c r="Q143" s="228">
        <v>0.032719999999999999</v>
      </c>
      <c r="R143" s="228">
        <f>Q143*H143</f>
        <v>0.65439999999999998</v>
      </c>
      <c r="S143" s="228">
        <v>0.036999999999999998</v>
      </c>
      <c r="T143" s="229">
        <f>S143*H143</f>
        <v>0.73999999999999999</v>
      </c>
      <c r="AR143" s="230" t="s">
        <v>158</v>
      </c>
      <c r="AT143" s="230" t="s">
        <v>142</v>
      </c>
      <c r="AU143" s="230" t="s">
        <v>90</v>
      </c>
      <c r="AY143" s="15" t="s">
        <v>139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5" t="s">
        <v>85</v>
      </c>
      <c r="BK143" s="231">
        <f>ROUND(I143*H143,2)</f>
        <v>0</v>
      </c>
      <c r="BL143" s="15" t="s">
        <v>158</v>
      </c>
      <c r="BM143" s="230" t="s">
        <v>217</v>
      </c>
    </row>
    <row r="144" s="12" customFormat="1">
      <c r="B144" s="239"/>
      <c r="C144" s="240"/>
      <c r="D144" s="241" t="s">
        <v>213</v>
      </c>
      <c r="E144" s="242" t="s">
        <v>1</v>
      </c>
      <c r="F144" s="243" t="s">
        <v>218</v>
      </c>
      <c r="G144" s="240"/>
      <c r="H144" s="244">
        <v>20</v>
      </c>
      <c r="I144" s="245"/>
      <c r="J144" s="240"/>
      <c r="K144" s="240"/>
      <c r="L144" s="246"/>
      <c r="M144" s="247"/>
      <c r="N144" s="248"/>
      <c r="O144" s="248"/>
      <c r="P144" s="248"/>
      <c r="Q144" s="248"/>
      <c r="R144" s="248"/>
      <c r="S144" s="248"/>
      <c r="T144" s="249"/>
      <c r="AT144" s="250" t="s">
        <v>213</v>
      </c>
      <c r="AU144" s="250" t="s">
        <v>90</v>
      </c>
      <c r="AV144" s="12" t="s">
        <v>90</v>
      </c>
      <c r="AW144" s="12" t="s">
        <v>35</v>
      </c>
      <c r="AX144" s="12" t="s">
        <v>85</v>
      </c>
      <c r="AY144" s="250" t="s">
        <v>139</v>
      </c>
    </row>
    <row r="145" s="1" customFormat="1" ht="24" customHeight="1">
      <c r="B145" s="36"/>
      <c r="C145" s="219" t="s">
        <v>154</v>
      </c>
      <c r="D145" s="219" t="s">
        <v>142</v>
      </c>
      <c r="E145" s="220" t="s">
        <v>219</v>
      </c>
      <c r="F145" s="221" t="s">
        <v>220</v>
      </c>
      <c r="G145" s="222" t="s">
        <v>211</v>
      </c>
      <c r="H145" s="223">
        <v>69.230000000000004</v>
      </c>
      <c r="I145" s="224"/>
      <c r="J145" s="225">
        <f>ROUND(I145*H145,2)</f>
        <v>0</v>
      </c>
      <c r="K145" s="221" t="s">
        <v>146</v>
      </c>
      <c r="L145" s="41"/>
      <c r="M145" s="226" t="s">
        <v>1</v>
      </c>
      <c r="N145" s="227" t="s">
        <v>45</v>
      </c>
      <c r="O145" s="84"/>
      <c r="P145" s="228">
        <f>O145*H145</f>
        <v>0</v>
      </c>
      <c r="Q145" s="228">
        <v>0.00022000000000000001</v>
      </c>
      <c r="R145" s="228">
        <f>Q145*H145</f>
        <v>0.015230600000000002</v>
      </c>
      <c r="S145" s="228">
        <v>0.002</v>
      </c>
      <c r="T145" s="229">
        <f>S145*H145</f>
        <v>0.13846</v>
      </c>
      <c r="AR145" s="230" t="s">
        <v>158</v>
      </c>
      <c r="AT145" s="230" t="s">
        <v>142</v>
      </c>
      <c r="AU145" s="230" t="s">
        <v>90</v>
      </c>
      <c r="AY145" s="15" t="s">
        <v>139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5" t="s">
        <v>85</v>
      </c>
      <c r="BK145" s="231">
        <f>ROUND(I145*H145,2)</f>
        <v>0</v>
      </c>
      <c r="BL145" s="15" t="s">
        <v>158</v>
      </c>
      <c r="BM145" s="230" t="s">
        <v>221</v>
      </c>
    </row>
    <row r="146" s="12" customFormat="1">
      <c r="B146" s="239"/>
      <c r="C146" s="240"/>
      <c r="D146" s="241" t="s">
        <v>213</v>
      </c>
      <c r="E146" s="242" t="s">
        <v>1</v>
      </c>
      <c r="F146" s="243" t="s">
        <v>222</v>
      </c>
      <c r="G146" s="240"/>
      <c r="H146" s="244">
        <v>69.230000000000004</v>
      </c>
      <c r="I146" s="245"/>
      <c r="J146" s="240"/>
      <c r="K146" s="240"/>
      <c r="L146" s="246"/>
      <c r="M146" s="247"/>
      <c r="N146" s="248"/>
      <c r="O146" s="248"/>
      <c r="P146" s="248"/>
      <c r="Q146" s="248"/>
      <c r="R146" s="248"/>
      <c r="S146" s="248"/>
      <c r="T146" s="249"/>
      <c r="AT146" s="250" t="s">
        <v>213</v>
      </c>
      <c r="AU146" s="250" t="s">
        <v>90</v>
      </c>
      <c r="AV146" s="12" t="s">
        <v>90</v>
      </c>
      <c r="AW146" s="12" t="s">
        <v>35</v>
      </c>
      <c r="AX146" s="12" t="s">
        <v>85</v>
      </c>
      <c r="AY146" s="250" t="s">
        <v>139</v>
      </c>
    </row>
    <row r="147" s="11" customFormat="1" ht="22.8" customHeight="1">
      <c r="B147" s="203"/>
      <c r="C147" s="204"/>
      <c r="D147" s="205" t="s">
        <v>79</v>
      </c>
      <c r="E147" s="217" t="s">
        <v>179</v>
      </c>
      <c r="F147" s="217" t="s">
        <v>223</v>
      </c>
      <c r="G147" s="204"/>
      <c r="H147" s="204"/>
      <c r="I147" s="207"/>
      <c r="J147" s="218">
        <f>BK147</f>
        <v>0</v>
      </c>
      <c r="K147" s="204"/>
      <c r="L147" s="209"/>
      <c r="M147" s="210"/>
      <c r="N147" s="211"/>
      <c r="O147" s="211"/>
      <c r="P147" s="212">
        <f>SUM(P148:P226)</f>
        <v>0</v>
      </c>
      <c r="Q147" s="211"/>
      <c r="R147" s="212">
        <f>SUM(R148:R226)</f>
        <v>0.0258333</v>
      </c>
      <c r="S147" s="211"/>
      <c r="T147" s="213">
        <f>SUM(T148:T226)</f>
        <v>44.711382</v>
      </c>
      <c r="AR147" s="214" t="s">
        <v>85</v>
      </c>
      <c r="AT147" s="215" t="s">
        <v>79</v>
      </c>
      <c r="AU147" s="215" t="s">
        <v>85</v>
      </c>
      <c r="AY147" s="214" t="s">
        <v>139</v>
      </c>
      <c r="BK147" s="216">
        <f>SUM(BK148:BK226)</f>
        <v>0</v>
      </c>
    </row>
    <row r="148" s="1" customFormat="1" ht="24" customHeight="1">
      <c r="B148" s="36"/>
      <c r="C148" s="219" t="s">
        <v>158</v>
      </c>
      <c r="D148" s="219" t="s">
        <v>142</v>
      </c>
      <c r="E148" s="220" t="s">
        <v>224</v>
      </c>
      <c r="F148" s="221" t="s">
        <v>225</v>
      </c>
      <c r="G148" s="222" t="s">
        <v>211</v>
      </c>
      <c r="H148" s="223">
        <v>119.53</v>
      </c>
      <c r="I148" s="224"/>
      <c r="J148" s="225">
        <f>ROUND(I148*H148,2)</f>
        <v>0</v>
      </c>
      <c r="K148" s="221" t="s">
        <v>146</v>
      </c>
      <c r="L148" s="41"/>
      <c r="M148" s="226" t="s">
        <v>1</v>
      </c>
      <c r="N148" s="227" t="s">
        <v>45</v>
      </c>
      <c r="O148" s="84"/>
      <c r="P148" s="228">
        <f>O148*H148</f>
        <v>0</v>
      </c>
      <c r="Q148" s="228">
        <v>0.00021000000000000001</v>
      </c>
      <c r="R148" s="228">
        <f>Q148*H148</f>
        <v>0.0251013</v>
      </c>
      <c r="S148" s="228">
        <v>0</v>
      </c>
      <c r="T148" s="229">
        <f>S148*H148</f>
        <v>0</v>
      </c>
      <c r="AR148" s="230" t="s">
        <v>158</v>
      </c>
      <c r="AT148" s="230" t="s">
        <v>142</v>
      </c>
      <c r="AU148" s="230" t="s">
        <v>90</v>
      </c>
      <c r="AY148" s="15" t="s">
        <v>139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5" t="s">
        <v>85</v>
      </c>
      <c r="BK148" s="231">
        <f>ROUND(I148*H148,2)</f>
        <v>0</v>
      </c>
      <c r="BL148" s="15" t="s">
        <v>158</v>
      </c>
      <c r="BM148" s="230" t="s">
        <v>226</v>
      </c>
    </row>
    <row r="149" s="12" customFormat="1">
      <c r="B149" s="239"/>
      <c r="C149" s="240"/>
      <c r="D149" s="241" t="s">
        <v>213</v>
      </c>
      <c r="E149" s="242" t="s">
        <v>1</v>
      </c>
      <c r="F149" s="243" t="s">
        <v>227</v>
      </c>
      <c r="G149" s="240"/>
      <c r="H149" s="244">
        <v>119.53</v>
      </c>
      <c r="I149" s="245"/>
      <c r="J149" s="240"/>
      <c r="K149" s="240"/>
      <c r="L149" s="246"/>
      <c r="M149" s="247"/>
      <c r="N149" s="248"/>
      <c r="O149" s="248"/>
      <c r="P149" s="248"/>
      <c r="Q149" s="248"/>
      <c r="R149" s="248"/>
      <c r="S149" s="248"/>
      <c r="T149" s="249"/>
      <c r="AT149" s="250" t="s">
        <v>213</v>
      </c>
      <c r="AU149" s="250" t="s">
        <v>90</v>
      </c>
      <c r="AV149" s="12" t="s">
        <v>90</v>
      </c>
      <c r="AW149" s="12" t="s">
        <v>35</v>
      </c>
      <c r="AX149" s="12" t="s">
        <v>85</v>
      </c>
      <c r="AY149" s="250" t="s">
        <v>139</v>
      </c>
    </row>
    <row r="150" s="1" customFormat="1" ht="16.5" customHeight="1">
      <c r="B150" s="36"/>
      <c r="C150" s="219" t="s">
        <v>138</v>
      </c>
      <c r="D150" s="219" t="s">
        <v>142</v>
      </c>
      <c r="E150" s="220" t="s">
        <v>228</v>
      </c>
      <c r="F150" s="221" t="s">
        <v>229</v>
      </c>
      <c r="G150" s="222" t="s">
        <v>211</v>
      </c>
      <c r="H150" s="223">
        <v>119.53</v>
      </c>
      <c r="I150" s="224"/>
      <c r="J150" s="225">
        <f>ROUND(I150*H150,2)</f>
        <v>0</v>
      </c>
      <c r="K150" s="221" t="s">
        <v>146</v>
      </c>
      <c r="L150" s="41"/>
      <c r="M150" s="226" t="s">
        <v>1</v>
      </c>
      <c r="N150" s="227" t="s">
        <v>45</v>
      </c>
      <c r="O150" s="84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AR150" s="230" t="s">
        <v>158</v>
      </c>
      <c r="AT150" s="230" t="s">
        <v>142</v>
      </c>
      <c r="AU150" s="230" t="s">
        <v>90</v>
      </c>
      <c r="AY150" s="15" t="s">
        <v>139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5" t="s">
        <v>85</v>
      </c>
      <c r="BK150" s="231">
        <f>ROUND(I150*H150,2)</f>
        <v>0</v>
      </c>
      <c r="BL150" s="15" t="s">
        <v>158</v>
      </c>
      <c r="BM150" s="230" t="s">
        <v>230</v>
      </c>
    </row>
    <row r="151" s="12" customFormat="1">
      <c r="B151" s="239"/>
      <c r="C151" s="240"/>
      <c r="D151" s="241" t="s">
        <v>213</v>
      </c>
      <c r="E151" s="242" t="s">
        <v>1</v>
      </c>
      <c r="F151" s="243" t="s">
        <v>231</v>
      </c>
      <c r="G151" s="240"/>
      <c r="H151" s="244">
        <v>119.53</v>
      </c>
      <c r="I151" s="245"/>
      <c r="J151" s="240"/>
      <c r="K151" s="240"/>
      <c r="L151" s="246"/>
      <c r="M151" s="247"/>
      <c r="N151" s="248"/>
      <c r="O151" s="248"/>
      <c r="P151" s="248"/>
      <c r="Q151" s="248"/>
      <c r="R151" s="248"/>
      <c r="S151" s="248"/>
      <c r="T151" s="249"/>
      <c r="AT151" s="250" t="s">
        <v>213</v>
      </c>
      <c r="AU151" s="250" t="s">
        <v>90</v>
      </c>
      <c r="AV151" s="12" t="s">
        <v>90</v>
      </c>
      <c r="AW151" s="12" t="s">
        <v>35</v>
      </c>
      <c r="AX151" s="12" t="s">
        <v>85</v>
      </c>
      <c r="AY151" s="250" t="s">
        <v>139</v>
      </c>
    </row>
    <row r="152" s="1" customFormat="1" ht="16.5" customHeight="1">
      <c r="B152" s="36"/>
      <c r="C152" s="219" t="s">
        <v>165</v>
      </c>
      <c r="D152" s="219" t="s">
        <v>142</v>
      </c>
      <c r="E152" s="220" t="s">
        <v>232</v>
      </c>
      <c r="F152" s="221" t="s">
        <v>233</v>
      </c>
      <c r="G152" s="222" t="s">
        <v>211</v>
      </c>
      <c r="H152" s="223">
        <v>119.53</v>
      </c>
      <c r="I152" s="224"/>
      <c r="J152" s="225">
        <f>ROUND(I152*H152,2)</f>
        <v>0</v>
      </c>
      <c r="K152" s="221" t="s">
        <v>146</v>
      </c>
      <c r="L152" s="41"/>
      <c r="M152" s="226" t="s">
        <v>1</v>
      </c>
      <c r="N152" s="227" t="s">
        <v>45</v>
      </c>
      <c r="O152" s="84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AR152" s="230" t="s">
        <v>158</v>
      </c>
      <c r="AT152" s="230" t="s">
        <v>142</v>
      </c>
      <c r="AU152" s="230" t="s">
        <v>90</v>
      </c>
      <c r="AY152" s="15" t="s">
        <v>139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5" t="s">
        <v>85</v>
      </c>
      <c r="BK152" s="231">
        <f>ROUND(I152*H152,2)</f>
        <v>0</v>
      </c>
      <c r="BL152" s="15" t="s">
        <v>158</v>
      </c>
      <c r="BM152" s="230" t="s">
        <v>234</v>
      </c>
    </row>
    <row r="153" s="12" customFormat="1">
      <c r="B153" s="239"/>
      <c r="C153" s="240"/>
      <c r="D153" s="241" t="s">
        <v>213</v>
      </c>
      <c r="E153" s="242" t="s">
        <v>1</v>
      </c>
      <c r="F153" s="243" t="s">
        <v>235</v>
      </c>
      <c r="G153" s="240"/>
      <c r="H153" s="244">
        <v>119.53</v>
      </c>
      <c r="I153" s="245"/>
      <c r="J153" s="240"/>
      <c r="K153" s="240"/>
      <c r="L153" s="246"/>
      <c r="M153" s="247"/>
      <c r="N153" s="248"/>
      <c r="O153" s="248"/>
      <c r="P153" s="248"/>
      <c r="Q153" s="248"/>
      <c r="R153" s="248"/>
      <c r="S153" s="248"/>
      <c r="T153" s="249"/>
      <c r="AT153" s="250" t="s">
        <v>213</v>
      </c>
      <c r="AU153" s="250" t="s">
        <v>90</v>
      </c>
      <c r="AV153" s="12" t="s">
        <v>90</v>
      </c>
      <c r="AW153" s="12" t="s">
        <v>35</v>
      </c>
      <c r="AX153" s="12" t="s">
        <v>85</v>
      </c>
      <c r="AY153" s="250" t="s">
        <v>139</v>
      </c>
    </row>
    <row r="154" s="1" customFormat="1" ht="16.5" customHeight="1">
      <c r="B154" s="36"/>
      <c r="C154" s="219" t="s">
        <v>169</v>
      </c>
      <c r="D154" s="219" t="s">
        <v>142</v>
      </c>
      <c r="E154" s="220" t="s">
        <v>236</v>
      </c>
      <c r="F154" s="221" t="s">
        <v>237</v>
      </c>
      <c r="G154" s="222" t="s">
        <v>211</v>
      </c>
      <c r="H154" s="223">
        <v>10.616</v>
      </c>
      <c r="I154" s="224"/>
      <c r="J154" s="225">
        <f>ROUND(I154*H154,2)</f>
        <v>0</v>
      </c>
      <c r="K154" s="221" t="s">
        <v>146</v>
      </c>
      <c r="L154" s="41"/>
      <c r="M154" s="226" t="s">
        <v>1</v>
      </c>
      <c r="N154" s="227" t="s">
        <v>45</v>
      </c>
      <c r="O154" s="84"/>
      <c r="P154" s="228">
        <f>O154*H154</f>
        <v>0</v>
      </c>
      <c r="Q154" s="228">
        <v>0</v>
      </c>
      <c r="R154" s="228">
        <f>Q154*H154</f>
        <v>0</v>
      </c>
      <c r="S154" s="228">
        <v>0.13100000000000001</v>
      </c>
      <c r="T154" s="229">
        <f>S154*H154</f>
        <v>1.3906959999999999</v>
      </c>
      <c r="AR154" s="230" t="s">
        <v>158</v>
      </c>
      <c r="AT154" s="230" t="s">
        <v>142</v>
      </c>
      <c r="AU154" s="230" t="s">
        <v>90</v>
      </c>
      <c r="AY154" s="15" t="s">
        <v>139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5" t="s">
        <v>85</v>
      </c>
      <c r="BK154" s="231">
        <f>ROUND(I154*H154,2)</f>
        <v>0</v>
      </c>
      <c r="BL154" s="15" t="s">
        <v>158</v>
      </c>
      <c r="BM154" s="230" t="s">
        <v>238</v>
      </c>
    </row>
    <row r="155" s="1" customFormat="1">
      <c r="B155" s="36"/>
      <c r="C155" s="37"/>
      <c r="D155" s="241" t="s">
        <v>239</v>
      </c>
      <c r="E155" s="37"/>
      <c r="F155" s="251" t="s">
        <v>240</v>
      </c>
      <c r="G155" s="37"/>
      <c r="H155" s="37"/>
      <c r="I155" s="135"/>
      <c r="J155" s="37"/>
      <c r="K155" s="37"/>
      <c r="L155" s="41"/>
      <c r="M155" s="252"/>
      <c r="N155" s="84"/>
      <c r="O155" s="84"/>
      <c r="P155" s="84"/>
      <c r="Q155" s="84"/>
      <c r="R155" s="84"/>
      <c r="S155" s="84"/>
      <c r="T155" s="85"/>
      <c r="AT155" s="15" t="s">
        <v>239</v>
      </c>
      <c r="AU155" s="15" t="s">
        <v>90</v>
      </c>
    </row>
    <row r="156" s="12" customFormat="1">
      <c r="B156" s="239"/>
      <c r="C156" s="240"/>
      <c r="D156" s="241" t="s">
        <v>213</v>
      </c>
      <c r="E156" s="242" t="s">
        <v>1</v>
      </c>
      <c r="F156" s="243" t="s">
        <v>241</v>
      </c>
      <c r="G156" s="240"/>
      <c r="H156" s="244">
        <v>5.2240000000000002</v>
      </c>
      <c r="I156" s="245"/>
      <c r="J156" s="240"/>
      <c r="K156" s="240"/>
      <c r="L156" s="246"/>
      <c r="M156" s="247"/>
      <c r="N156" s="248"/>
      <c r="O156" s="248"/>
      <c r="P156" s="248"/>
      <c r="Q156" s="248"/>
      <c r="R156" s="248"/>
      <c r="S156" s="248"/>
      <c r="T156" s="249"/>
      <c r="AT156" s="250" t="s">
        <v>213</v>
      </c>
      <c r="AU156" s="250" t="s">
        <v>90</v>
      </c>
      <c r="AV156" s="12" t="s">
        <v>90</v>
      </c>
      <c r="AW156" s="12" t="s">
        <v>35</v>
      </c>
      <c r="AX156" s="12" t="s">
        <v>80</v>
      </c>
      <c r="AY156" s="250" t="s">
        <v>139</v>
      </c>
    </row>
    <row r="157" s="12" customFormat="1">
      <c r="B157" s="239"/>
      <c r="C157" s="240"/>
      <c r="D157" s="241" t="s">
        <v>213</v>
      </c>
      <c r="E157" s="242" t="s">
        <v>1</v>
      </c>
      <c r="F157" s="243" t="s">
        <v>242</v>
      </c>
      <c r="G157" s="240"/>
      <c r="H157" s="244">
        <v>5.3920000000000003</v>
      </c>
      <c r="I157" s="245"/>
      <c r="J157" s="240"/>
      <c r="K157" s="240"/>
      <c r="L157" s="246"/>
      <c r="M157" s="247"/>
      <c r="N157" s="248"/>
      <c r="O157" s="248"/>
      <c r="P157" s="248"/>
      <c r="Q157" s="248"/>
      <c r="R157" s="248"/>
      <c r="S157" s="248"/>
      <c r="T157" s="249"/>
      <c r="AT157" s="250" t="s">
        <v>213</v>
      </c>
      <c r="AU157" s="250" t="s">
        <v>90</v>
      </c>
      <c r="AV157" s="12" t="s">
        <v>90</v>
      </c>
      <c r="AW157" s="12" t="s">
        <v>35</v>
      </c>
      <c r="AX157" s="12" t="s">
        <v>80</v>
      </c>
      <c r="AY157" s="250" t="s">
        <v>139</v>
      </c>
    </row>
    <row r="158" s="13" customFormat="1">
      <c r="B158" s="253"/>
      <c r="C158" s="254"/>
      <c r="D158" s="241" t="s">
        <v>213</v>
      </c>
      <c r="E158" s="255" t="s">
        <v>1</v>
      </c>
      <c r="F158" s="256" t="s">
        <v>243</v>
      </c>
      <c r="G158" s="254"/>
      <c r="H158" s="257">
        <v>10.616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AT158" s="263" t="s">
        <v>213</v>
      </c>
      <c r="AU158" s="263" t="s">
        <v>90</v>
      </c>
      <c r="AV158" s="13" t="s">
        <v>158</v>
      </c>
      <c r="AW158" s="13" t="s">
        <v>35</v>
      </c>
      <c r="AX158" s="13" t="s">
        <v>85</v>
      </c>
      <c r="AY158" s="263" t="s">
        <v>139</v>
      </c>
    </row>
    <row r="159" s="1" customFormat="1" ht="16.5" customHeight="1">
      <c r="B159" s="36"/>
      <c r="C159" s="219" t="s">
        <v>175</v>
      </c>
      <c r="D159" s="219" t="s">
        <v>142</v>
      </c>
      <c r="E159" s="220" t="s">
        <v>244</v>
      </c>
      <c r="F159" s="221" t="s">
        <v>245</v>
      </c>
      <c r="G159" s="222" t="s">
        <v>211</v>
      </c>
      <c r="H159" s="223">
        <v>15.670999999999999</v>
      </c>
      <c r="I159" s="224"/>
      <c r="J159" s="225">
        <f>ROUND(I159*H159,2)</f>
        <v>0</v>
      </c>
      <c r="K159" s="221" t="s">
        <v>146</v>
      </c>
      <c r="L159" s="41"/>
      <c r="M159" s="226" t="s">
        <v>1</v>
      </c>
      <c r="N159" s="227" t="s">
        <v>45</v>
      </c>
      <c r="O159" s="84"/>
      <c r="P159" s="228">
        <f>O159*H159</f>
        <v>0</v>
      </c>
      <c r="Q159" s="228">
        <v>0</v>
      </c>
      <c r="R159" s="228">
        <f>Q159*H159</f>
        <v>0</v>
      </c>
      <c r="S159" s="228">
        <v>0.26100000000000001</v>
      </c>
      <c r="T159" s="229">
        <f>S159*H159</f>
        <v>4.0901310000000004</v>
      </c>
      <c r="AR159" s="230" t="s">
        <v>158</v>
      </c>
      <c r="AT159" s="230" t="s">
        <v>142</v>
      </c>
      <c r="AU159" s="230" t="s">
        <v>90</v>
      </c>
      <c r="AY159" s="15" t="s">
        <v>139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5" t="s">
        <v>85</v>
      </c>
      <c r="BK159" s="231">
        <f>ROUND(I159*H159,2)</f>
        <v>0</v>
      </c>
      <c r="BL159" s="15" t="s">
        <v>158</v>
      </c>
      <c r="BM159" s="230" t="s">
        <v>246</v>
      </c>
    </row>
    <row r="160" s="1" customFormat="1">
      <c r="B160" s="36"/>
      <c r="C160" s="37"/>
      <c r="D160" s="241" t="s">
        <v>239</v>
      </c>
      <c r="E160" s="37"/>
      <c r="F160" s="251" t="s">
        <v>240</v>
      </c>
      <c r="G160" s="37"/>
      <c r="H160" s="37"/>
      <c r="I160" s="135"/>
      <c r="J160" s="37"/>
      <c r="K160" s="37"/>
      <c r="L160" s="41"/>
      <c r="M160" s="252"/>
      <c r="N160" s="84"/>
      <c r="O160" s="84"/>
      <c r="P160" s="84"/>
      <c r="Q160" s="84"/>
      <c r="R160" s="84"/>
      <c r="S160" s="84"/>
      <c r="T160" s="85"/>
      <c r="AT160" s="15" t="s">
        <v>239</v>
      </c>
      <c r="AU160" s="15" t="s">
        <v>90</v>
      </c>
    </row>
    <row r="161" s="12" customFormat="1">
      <c r="B161" s="239"/>
      <c r="C161" s="240"/>
      <c r="D161" s="241" t="s">
        <v>213</v>
      </c>
      <c r="E161" s="242" t="s">
        <v>1</v>
      </c>
      <c r="F161" s="243" t="s">
        <v>247</v>
      </c>
      <c r="G161" s="240"/>
      <c r="H161" s="244">
        <v>8.5939999999999994</v>
      </c>
      <c r="I161" s="245"/>
      <c r="J161" s="240"/>
      <c r="K161" s="240"/>
      <c r="L161" s="246"/>
      <c r="M161" s="247"/>
      <c r="N161" s="248"/>
      <c r="O161" s="248"/>
      <c r="P161" s="248"/>
      <c r="Q161" s="248"/>
      <c r="R161" s="248"/>
      <c r="S161" s="248"/>
      <c r="T161" s="249"/>
      <c r="AT161" s="250" t="s">
        <v>213</v>
      </c>
      <c r="AU161" s="250" t="s">
        <v>90</v>
      </c>
      <c r="AV161" s="12" t="s">
        <v>90</v>
      </c>
      <c r="AW161" s="12" t="s">
        <v>35</v>
      </c>
      <c r="AX161" s="12" t="s">
        <v>80</v>
      </c>
      <c r="AY161" s="250" t="s">
        <v>139</v>
      </c>
    </row>
    <row r="162" s="12" customFormat="1">
      <c r="B162" s="239"/>
      <c r="C162" s="240"/>
      <c r="D162" s="241" t="s">
        <v>213</v>
      </c>
      <c r="E162" s="242" t="s">
        <v>1</v>
      </c>
      <c r="F162" s="243" t="s">
        <v>248</v>
      </c>
      <c r="G162" s="240"/>
      <c r="H162" s="244">
        <v>7.077</v>
      </c>
      <c r="I162" s="245"/>
      <c r="J162" s="240"/>
      <c r="K162" s="240"/>
      <c r="L162" s="246"/>
      <c r="M162" s="247"/>
      <c r="N162" s="248"/>
      <c r="O162" s="248"/>
      <c r="P162" s="248"/>
      <c r="Q162" s="248"/>
      <c r="R162" s="248"/>
      <c r="S162" s="248"/>
      <c r="T162" s="249"/>
      <c r="AT162" s="250" t="s">
        <v>213</v>
      </c>
      <c r="AU162" s="250" t="s">
        <v>90</v>
      </c>
      <c r="AV162" s="12" t="s">
        <v>90</v>
      </c>
      <c r="AW162" s="12" t="s">
        <v>35</v>
      </c>
      <c r="AX162" s="12" t="s">
        <v>80</v>
      </c>
      <c r="AY162" s="250" t="s">
        <v>139</v>
      </c>
    </row>
    <row r="163" s="13" customFormat="1">
      <c r="B163" s="253"/>
      <c r="C163" s="254"/>
      <c r="D163" s="241" t="s">
        <v>213</v>
      </c>
      <c r="E163" s="255" t="s">
        <v>1</v>
      </c>
      <c r="F163" s="256" t="s">
        <v>243</v>
      </c>
      <c r="G163" s="254"/>
      <c r="H163" s="257">
        <v>15.670999999999999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AT163" s="263" t="s">
        <v>213</v>
      </c>
      <c r="AU163" s="263" t="s">
        <v>90</v>
      </c>
      <c r="AV163" s="13" t="s">
        <v>158</v>
      </c>
      <c r="AW163" s="13" t="s">
        <v>35</v>
      </c>
      <c r="AX163" s="13" t="s">
        <v>85</v>
      </c>
      <c r="AY163" s="263" t="s">
        <v>139</v>
      </c>
    </row>
    <row r="164" s="1" customFormat="1" ht="24" customHeight="1">
      <c r="B164" s="36"/>
      <c r="C164" s="219" t="s">
        <v>179</v>
      </c>
      <c r="D164" s="219" t="s">
        <v>142</v>
      </c>
      <c r="E164" s="220" t="s">
        <v>249</v>
      </c>
      <c r="F164" s="221" t="s">
        <v>250</v>
      </c>
      <c r="G164" s="222" t="s">
        <v>251</v>
      </c>
      <c r="H164" s="223">
        <v>0.032000000000000001</v>
      </c>
      <c r="I164" s="224"/>
      <c r="J164" s="225">
        <f>ROUND(I164*H164,2)</f>
        <v>0</v>
      </c>
      <c r="K164" s="221" t="s">
        <v>146</v>
      </c>
      <c r="L164" s="41"/>
      <c r="M164" s="226" t="s">
        <v>1</v>
      </c>
      <c r="N164" s="227" t="s">
        <v>45</v>
      </c>
      <c r="O164" s="84"/>
      <c r="P164" s="228">
        <f>O164*H164</f>
        <v>0</v>
      </c>
      <c r="Q164" s="228">
        <v>0</v>
      </c>
      <c r="R164" s="228">
        <f>Q164*H164</f>
        <v>0</v>
      </c>
      <c r="S164" s="228">
        <v>1.8</v>
      </c>
      <c r="T164" s="229">
        <f>S164*H164</f>
        <v>0.057600000000000005</v>
      </c>
      <c r="AR164" s="230" t="s">
        <v>158</v>
      </c>
      <c r="AT164" s="230" t="s">
        <v>142</v>
      </c>
      <c r="AU164" s="230" t="s">
        <v>90</v>
      </c>
      <c r="AY164" s="15" t="s">
        <v>139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5" t="s">
        <v>85</v>
      </c>
      <c r="BK164" s="231">
        <f>ROUND(I164*H164,2)</f>
        <v>0</v>
      </c>
      <c r="BL164" s="15" t="s">
        <v>158</v>
      </c>
      <c r="BM164" s="230" t="s">
        <v>252</v>
      </c>
    </row>
    <row r="165" s="12" customFormat="1">
      <c r="B165" s="239"/>
      <c r="C165" s="240"/>
      <c r="D165" s="241" t="s">
        <v>213</v>
      </c>
      <c r="E165" s="242" t="s">
        <v>1</v>
      </c>
      <c r="F165" s="243" t="s">
        <v>253</v>
      </c>
      <c r="G165" s="240"/>
      <c r="H165" s="244">
        <v>0.032000000000000001</v>
      </c>
      <c r="I165" s="245"/>
      <c r="J165" s="240"/>
      <c r="K165" s="240"/>
      <c r="L165" s="246"/>
      <c r="M165" s="247"/>
      <c r="N165" s="248"/>
      <c r="O165" s="248"/>
      <c r="P165" s="248"/>
      <c r="Q165" s="248"/>
      <c r="R165" s="248"/>
      <c r="S165" s="248"/>
      <c r="T165" s="249"/>
      <c r="AT165" s="250" t="s">
        <v>213</v>
      </c>
      <c r="AU165" s="250" t="s">
        <v>90</v>
      </c>
      <c r="AV165" s="12" t="s">
        <v>90</v>
      </c>
      <c r="AW165" s="12" t="s">
        <v>35</v>
      </c>
      <c r="AX165" s="12" t="s">
        <v>85</v>
      </c>
      <c r="AY165" s="250" t="s">
        <v>139</v>
      </c>
    </row>
    <row r="166" s="1" customFormat="1" ht="36" customHeight="1">
      <c r="B166" s="36"/>
      <c r="C166" s="219" t="s">
        <v>254</v>
      </c>
      <c r="D166" s="219" t="s">
        <v>142</v>
      </c>
      <c r="E166" s="220" t="s">
        <v>255</v>
      </c>
      <c r="F166" s="221" t="s">
        <v>256</v>
      </c>
      <c r="G166" s="222" t="s">
        <v>251</v>
      </c>
      <c r="H166" s="223">
        <v>0.182</v>
      </c>
      <c r="I166" s="224"/>
      <c r="J166" s="225">
        <f>ROUND(I166*H166,2)</f>
        <v>0</v>
      </c>
      <c r="K166" s="221" t="s">
        <v>146</v>
      </c>
      <c r="L166" s="41"/>
      <c r="M166" s="226" t="s">
        <v>1</v>
      </c>
      <c r="N166" s="227" t="s">
        <v>45</v>
      </c>
      <c r="O166" s="84"/>
      <c r="P166" s="228">
        <f>O166*H166</f>
        <v>0</v>
      </c>
      <c r="Q166" s="228">
        <v>0</v>
      </c>
      <c r="R166" s="228">
        <f>Q166*H166</f>
        <v>0</v>
      </c>
      <c r="S166" s="228">
        <v>2.2000000000000002</v>
      </c>
      <c r="T166" s="229">
        <f>S166*H166</f>
        <v>0.40040000000000003</v>
      </c>
      <c r="AR166" s="230" t="s">
        <v>158</v>
      </c>
      <c r="AT166" s="230" t="s">
        <v>142</v>
      </c>
      <c r="AU166" s="230" t="s">
        <v>90</v>
      </c>
      <c r="AY166" s="15" t="s">
        <v>139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5" t="s">
        <v>85</v>
      </c>
      <c r="BK166" s="231">
        <f>ROUND(I166*H166,2)</f>
        <v>0</v>
      </c>
      <c r="BL166" s="15" t="s">
        <v>158</v>
      </c>
      <c r="BM166" s="230" t="s">
        <v>257</v>
      </c>
    </row>
    <row r="167" s="12" customFormat="1">
      <c r="B167" s="239"/>
      <c r="C167" s="240"/>
      <c r="D167" s="241" t="s">
        <v>213</v>
      </c>
      <c r="E167" s="242" t="s">
        <v>1</v>
      </c>
      <c r="F167" s="243" t="s">
        <v>258</v>
      </c>
      <c r="G167" s="240"/>
      <c r="H167" s="244">
        <v>0.050000000000000003</v>
      </c>
      <c r="I167" s="245"/>
      <c r="J167" s="240"/>
      <c r="K167" s="240"/>
      <c r="L167" s="246"/>
      <c r="M167" s="247"/>
      <c r="N167" s="248"/>
      <c r="O167" s="248"/>
      <c r="P167" s="248"/>
      <c r="Q167" s="248"/>
      <c r="R167" s="248"/>
      <c r="S167" s="248"/>
      <c r="T167" s="249"/>
      <c r="AT167" s="250" t="s">
        <v>213</v>
      </c>
      <c r="AU167" s="250" t="s">
        <v>90</v>
      </c>
      <c r="AV167" s="12" t="s">
        <v>90</v>
      </c>
      <c r="AW167" s="12" t="s">
        <v>35</v>
      </c>
      <c r="AX167" s="12" t="s">
        <v>80</v>
      </c>
      <c r="AY167" s="250" t="s">
        <v>139</v>
      </c>
    </row>
    <row r="168" s="12" customFormat="1">
      <c r="B168" s="239"/>
      <c r="C168" s="240"/>
      <c r="D168" s="241" t="s">
        <v>213</v>
      </c>
      <c r="E168" s="242" t="s">
        <v>1</v>
      </c>
      <c r="F168" s="243" t="s">
        <v>259</v>
      </c>
      <c r="G168" s="240"/>
      <c r="H168" s="244">
        <v>0.13200000000000001</v>
      </c>
      <c r="I168" s="245"/>
      <c r="J168" s="240"/>
      <c r="K168" s="240"/>
      <c r="L168" s="246"/>
      <c r="M168" s="247"/>
      <c r="N168" s="248"/>
      <c r="O168" s="248"/>
      <c r="P168" s="248"/>
      <c r="Q168" s="248"/>
      <c r="R168" s="248"/>
      <c r="S168" s="248"/>
      <c r="T168" s="249"/>
      <c r="AT168" s="250" t="s">
        <v>213</v>
      </c>
      <c r="AU168" s="250" t="s">
        <v>90</v>
      </c>
      <c r="AV168" s="12" t="s">
        <v>90</v>
      </c>
      <c r="AW168" s="12" t="s">
        <v>35</v>
      </c>
      <c r="AX168" s="12" t="s">
        <v>80</v>
      </c>
      <c r="AY168" s="250" t="s">
        <v>139</v>
      </c>
    </row>
    <row r="169" s="13" customFormat="1">
      <c r="B169" s="253"/>
      <c r="C169" s="254"/>
      <c r="D169" s="241" t="s">
        <v>213</v>
      </c>
      <c r="E169" s="255" t="s">
        <v>1</v>
      </c>
      <c r="F169" s="256" t="s">
        <v>243</v>
      </c>
      <c r="G169" s="254"/>
      <c r="H169" s="257">
        <v>0.182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AT169" s="263" t="s">
        <v>213</v>
      </c>
      <c r="AU169" s="263" t="s">
        <v>90</v>
      </c>
      <c r="AV169" s="13" t="s">
        <v>158</v>
      </c>
      <c r="AW169" s="13" t="s">
        <v>35</v>
      </c>
      <c r="AX169" s="13" t="s">
        <v>85</v>
      </c>
      <c r="AY169" s="263" t="s">
        <v>139</v>
      </c>
    </row>
    <row r="170" s="1" customFormat="1" ht="36" customHeight="1">
      <c r="B170" s="36"/>
      <c r="C170" s="219" t="s">
        <v>260</v>
      </c>
      <c r="D170" s="219" t="s">
        <v>142</v>
      </c>
      <c r="E170" s="220" t="s">
        <v>261</v>
      </c>
      <c r="F170" s="221" t="s">
        <v>262</v>
      </c>
      <c r="G170" s="222" t="s">
        <v>251</v>
      </c>
      <c r="H170" s="223">
        <v>1.9330000000000001</v>
      </c>
      <c r="I170" s="224"/>
      <c r="J170" s="225">
        <f>ROUND(I170*H170,2)</f>
        <v>0</v>
      </c>
      <c r="K170" s="221" t="s">
        <v>146</v>
      </c>
      <c r="L170" s="41"/>
      <c r="M170" s="226" t="s">
        <v>1</v>
      </c>
      <c r="N170" s="227" t="s">
        <v>45</v>
      </c>
      <c r="O170" s="84"/>
      <c r="P170" s="228">
        <f>O170*H170</f>
        <v>0</v>
      </c>
      <c r="Q170" s="228">
        <v>0</v>
      </c>
      <c r="R170" s="228">
        <f>Q170*H170</f>
        <v>0</v>
      </c>
      <c r="S170" s="228">
        <v>2.2000000000000002</v>
      </c>
      <c r="T170" s="229">
        <f>S170*H170</f>
        <v>4.2526000000000002</v>
      </c>
      <c r="AR170" s="230" t="s">
        <v>158</v>
      </c>
      <c r="AT170" s="230" t="s">
        <v>142</v>
      </c>
      <c r="AU170" s="230" t="s">
        <v>90</v>
      </c>
      <c r="AY170" s="15" t="s">
        <v>139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5" t="s">
        <v>85</v>
      </c>
      <c r="BK170" s="231">
        <f>ROUND(I170*H170,2)</f>
        <v>0</v>
      </c>
      <c r="BL170" s="15" t="s">
        <v>158</v>
      </c>
      <c r="BM170" s="230" t="s">
        <v>263</v>
      </c>
    </row>
    <row r="171" s="12" customFormat="1">
      <c r="B171" s="239"/>
      <c r="C171" s="240"/>
      <c r="D171" s="241" t="s">
        <v>213</v>
      </c>
      <c r="E171" s="242" t="s">
        <v>1</v>
      </c>
      <c r="F171" s="243" t="s">
        <v>264</v>
      </c>
      <c r="G171" s="240"/>
      <c r="H171" s="244">
        <v>1.9330000000000001</v>
      </c>
      <c r="I171" s="245"/>
      <c r="J171" s="240"/>
      <c r="K171" s="240"/>
      <c r="L171" s="246"/>
      <c r="M171" s="247"/>
      <c r="N171" s="248"/>
      <c r="O171" s="248"/>
      <c r="P171" s="248"/>
      <c r="Q171" s="248"/>
      <c r="R171" s="248"/>
      <c r="S171" s="248"/>
      <c r="T171" s="249"/>
      <c r="AT171" s="250" t="s">
        <v>213</v>
      </c>
      <c r="AU171" s="250" t="s">
        <v>90</v>
      </c>
      <c r="AV171" s="12" t="s">
        <v>90</v>
      </c>
      <c r="AW171" s="12" t="s">
        <v>35</v>
      </c>
      <c r="AX171" s="12" t="s">
        <v>85</v>
      </c>
      <c r="AY171" s="250" t="s">
        <v>139</v>
      </c>
    </row>
    <row r="172" s="1" customFormat="1" ht="24" customHeight="1">
      <c r="B172" s="36"/>
      <c r="C172" s="219" t="s">
        <v>265</v>
      </c>
      <c r="D172" s="219" t="s">
        <v>142</v>
      </c>
      <c r="E172" s="220" t="s">
        <v>266</v>
      </c>
      <c r="F172" s="221" t="s">
        <v>267</v>
      </c>
      <c r="G172" s="222" t="s">
        <v>251</v>
      </c>
      <c r="H172" s="223">
        <v>1.611</v>
      </c>
      <c r="I172" s="224"/>
      <c r="J172" s="225">
        <f>ROUND(I172*H172,2)</f>
        <v>0</v>
      </c>
      <c r="K172" s="221" t="s">
        <v>146</v>
      </c>
      <c r="L172" s="41"/>
      <c r="M172" s="226" t="s">
        <v>1</v>
      </c>
      <c r="N172" s="227" t="s">
        <v>45</v>
      </c>
      <c r="O172" s="84"/>
      <c r="P172" s="228">
        <f>O172*H172</f>
        <v>0</v>
      </c>
      <c r="Q172" s="228">
        <v>0</v>
      </c>
      <c r="R172" s="228">
        <f>Q172*H172</f>
        <v>0</v>
      </c>
      <c r="S172" s="228">
        <v>2.2000000000000002</v>
      </c>
      <c r="T172" s="229">
        <f>S172*H172</f>
        <v>3.5442000000000005</v>
      </c>
      <c r="AR172" s="230" t="s">
        <v>158</v>
      </c>
      <c r="AT172" s="230" t="s">
        <v>142</v>
      </c>
      <c r="AU172" s="230" t="s">
        <v>90</v>
      </c>
      <c r="AY172" s="15" t="s">
        <v>139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5" t="s">
        <v>85</v>
      </c>
      <c r="BK172" s="231">
        <f>ROUND(I172*H172,2)</f>
        <v>0</v>
      </c>
      <c r="BL172" s="15" t="s">
        <v>158</v>
      </c>
      <c r="BM172" s="230" t="s">
        <v>268</v>
      </c>
    </row>
    <row r="173" s="12" customFormat="1">
      <c r="B173" s="239"/>
      <c r="C173" s="240"/>
      <c r="D173" s="241" t="s">
        <v>213</v>
      </c>
      <c r="E173" s="242" t="s">
        <v>1</v>
      </c>
      <c r="F173" s="243" t="s">
        <v>269</v>
      </c>
      <c r="G173" s="240"/>
      <c r="H173" s="244">
        <v>1.611</v>
      </c>
      <c r="I173" s="245"/>
      <c r="J173" s="240"/>
      <c r="K173" s="240"/>
      <c r="L173" s="246"/>
      <c r="M173" s="247"/>
      <c r="N173" s="248"/>
      <c r="O173" s="248"/>
      <c r="P173" s="248"/>
      <c r="Q173" s="248"/>
      <c r="R173" s="248"/>
      <c r="S173" s="248"/>
      <c r="T173" s="249"/>
      <c r="AT173" s="250" t="s">
        <v>213</v>
      </c>
      <c r="AU173" s="250" t="s">
        <v>90</v>
      </c>
      <c r="AV173" s="12" t="s">
        <v>90</v>
      </c>
      <c r="AW173" s="12" t="s">
        <v>35</v>
      </c>
      <c r="AX173" s="12" t="s">
        <v>85</v>
      </c>
      <c r="AY173" s="250" t="s">
        <v>139</v>
      </c>
    </row>
    <row r="174" s="1" customFormat="1" ht="24" customHeight="1">
      <c r="B174" s="36"/>
      <c r="C174" s="219" t="s">
        <v>270</v>
      </c>
      <c r="D174" s="219" t="s">
        <v>142</v>
      </c>
      <c r="E174" s="220" t="s">
        <v>271</v>
      </c>
      <c r="F174" s="221" t="s">
        <v>272</v>
      </c>
      <c r="G174" s="222" t="s">
        <v>251</v>
      </c>
      <c r="H174" s="223">
        <v>0.28799999999999998</v>
      </c>
      <c r="I174" s="224"/>
      <c r="J174" s="225">
        <f>ROUND(I174*H174,2)</f>
        <v>0</v>
      </c>
      <c r="K174" s="221" t="s">
        <v>146</v>
      </c>
      <c r="L174" s="41"/>
      <c r="M174" s="226" t="s">
        <v>1</v>
      </c>
      <c r="N174" s="227" t="s">
        <v>45</v>
      </c>
      <c r="O174" s="84"/>
      <c r="P174" s="228">
        <f>O174*H174</f>
        <v>0</v>
      </c>
      <c r="Q174" s="228">
        <v>0</v>
      </c>
      <c r="R174" s="228">
        <f>Q174*H174</f>
        <v>0</v>
      </c>
      <c r="S174" s="228">
        <v>1.3999999999999999</v>
      </c>
      <c r="T174" s="229">
        <f>S174*H174</f>
        <v>0.40319999999999995</v>
      </c>
      <c r="AR174" s="230" t="s">
        <v>158</v>
      </c>
      <c r="AT174" s="230" t="s">
        <v>142</v>
      </c>
      <c r="AU174" s="230" t="s">
        <v>90</v>
      </c>
      <c r="AY174" s="15" t="s">
        <v>139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5" t="s">
        <v>85</v>
      </c>
      <c r="BK174" s="231">
        <f>ROUND(I174*H174,2)</f>
        <v>0</v>
      </c>
      <c r="BL174" s="15" t="s">
        <v>158</v>
      </c>
      <c r="BM174" s="230" t="s">
        <v>273</v>
      </c>
    </row>
    <row r="175" s="1" customFormat="1">
      <c r="B175" s="36"/>
      <c r="C175" s="37"/>
      <c r="D175" s="241" t="s">
        <v>239</v>
      </c>
      <c r="E175" s="37"/>
      <c r="F175" s="251" t="s">
        <v>274</v>
      </c>
      <c r="G175" s="37"/>
      <c r="H175" s="37"/>
      <c r="I175" s="135"/>
      <c r="J175" s="37"/>
      <c r="K175" s="37"/>
      <c r="L175" s="41"/>
      <c r="M175" s="252"/>
      <c r="N175" s="84"/>
      <c r="O175" s="84"/>
      <c r="P175" s="84"/>
      <c r="Q175" s="84"/>
      <c r="R175" s="84"/>
      <c r="S175" s="84"/>
      <c r="T175" s="85"/>
      <c r="AT175" s="15" t="s">
        <v>239</v>
      </c>
      <c r="AU175" s="15" t="s">
        <v>90</v>
      </c>
    </row>
    <row r="176" s="12" customFormat="1">
      <c r="B176" s="239"/>
      <c r="C176" s="240"/>
      <c r="D176" s="241" t="s">
        <v>213</v>
      </c>
      <c r="E176" s="242" t="s">
        <v>1</v>
      </c>
      <c r="F176" s="243" t="s">
        <v>275</v>
      </c>
      <c r="G176" s="240"/>
      <c r="H176" s="244">
        <v>0.28799999999999998</v>
      </c>
      <c r="I176" s="245"/>
      <c r="J176" s="240"/>
      <c r="K176" s="240"/>
      <c r="L176" s="246"/>
      <c r="M176" s="247"/>
      <c r="N176" s="248"/>
      <c r="O176" s="248"/>
      <c r="P176" s="248"/>
      <c r="Q176" s="248"/>
      <c r="R176" s="248"/>
      <c r="S176" s="248"/>
      <c r="T176" s="249"/>
      <c r="AT176" s="250" t="s">
        <v>213</v>
      </c>
      <c r="AU176" s="250" t="s">
        <v>90</v>
      </c>
      <c r="AV176" s="12" t="s">
        <v>90</v>
      </c>
      <c r="AW176" s="12" t="s">
        <v>35</v>
      </c>
      <c r="AX176" s="12" t="s">
        <v>85</v>
      </c>
      <c r="AY176" s="250" t="s">
        <v>139</v>
      </c>
    </row>
    <row r="177" s="1" customFormat="1" ht="24" customHeight="1">
      <c r="B177" s="36"/>
      <c r="C177" s="219" t="s">
        <v>276</v>
      </c>
      <c r="D177" s="219" t="s">
        <v>142</v>
      </c>
      <c r="E177" s="220" t="s">
        <v>277</v>
      </c>
      <c r="F177" s="221" t="s">
        <v>278</v>
      </c>
      <c r="G177" s="222" t="s">
        <v>251</v>
      </c>
      <c r="H177" s="223">
        <v>10.470000000000001</v>
      </c>
      <c r="I177" s="224"/>
      <c r="J177" s="225">
        <f>ROUND(I177*H177,2)</f>
        <v>0</v>
      </c>
      <c r="K177" s="221" t="s">
        <v>146</v>
      </c>
      <c r="L177" s="41"/>
      <c r="M177" s="226" t="s">
        <v>1</v>
      </c>
      <c r="N177" s="227" t="s">
        <v>45</v>
      </c>
      <c r="O177" s="84"/>
      <c r="P177" s="228">
        <f>O177*H177</f>
        <v>0</v>
      </c>
      <c r="Q177" s="228">
        <v>0</v>
      </c>
      <c r="R177" s="228">
        <f>Q177*H177</f>
        <v>0</v>
      </c>
      <c r="S177" s="228">
        <v>1.3999999999999999</v>
      </c>
      <c r="T177" s="229">
        <f>S177*H177</f>
        <v>14.658</v>
      </c>
      <c r="AR177" s="230" t="s">
        <v>158</v>
      </c>
      <c r="AT177" s="230" t="s">
        <v>142</v>
      </c>
      <c r="AU177" s="230" t="s">
        <v>90</v>
      </c>
      <c r="AY177" s="15" t="s">
        <v>139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5" t="s">
        <v>85</v>
      </c>
      <c r="BK177" s="231">
        <f>ROUND(I177*H177,2)</f>
        <v>0</v>
      </c>
      <c r="BL177" s="15" t="s">
        <v>158</v>
      </c>
      <c r="BM177" s="230" t="s">
        <v>279</v>
      </c>
    </row>
    <row r="178" s="1" customFormat="1">
      <c r="B178" s="36"/>
      <c r="C178" s="37"/>
      <c r="D178" s="241" t="s">
        <v>239</v>
      </c>
      <c r="E178" s="37"/>
      <c r="F178" s="251" t="s">
        <v>274</v>
      </c>
      <c r="G178" s="37"/>
      <c r="H178" s="37"/>
      <c r="I178" s="135"/>
      <c r="J178" s="37"/>
      <c r="K178" s="37"/>
      <c r="L178" s="41"/>
      <c r="M178" s="252"/>
      <c r="N178" s="84"/>
      <c r="O178" s="84"/>
      <c r="P178" s="84"/>
      <c r="Q178" s="84"/>
      <c r="R178" s="84"/>
      <c r="S178" s="84"/>
      <c r="T178" s="85"/>
      <c r="AT178" s="15" t="s">
        <v>239</v>
      </c>
      <c r="AU178" s="15" t="s">
        <v>90</v>
      </c>
    </row>
    <row r="179" s="12" customFormat="1">
      <c r="B179" s="239"/>
      <c r="C179" s="240"/>
      <c r="D179" s="241" t="s">
        <v>213</v>
      </c>
      <c r="E179" s="242" t="s">
        <v>1</v>
      </c>
      <c r="F179" s="243" t="s">
        <v>280</v>
      </c>
      <c r="G179" s="240"/>
      <c r="H179" s="244">
        <v>10.470000000000001</v>
      </c>
      <c r="I179" s="245"/>
      <c r="J179" s="240"/>
      <c r="K179" s="240"/>
      <c r="L179" s="246"/>
      <c r="M179" s="247"/>
      <c r="N179" s="248"/>
      <c r="O179" s="248"/>
      <c r="P179" s="248"/>
      <c r="Q179" s="248"/>
      <c r="R179" s="248"/>
      <c r="S179" s="248"/>
      <c r="T179" s="249"/>
      <c r="AT179" s="250" t="s">
        <v>213</v>
      </c>
      <c r="AU179" s="250" t="s">
        <v>90</v>
      </c>
      <c r="AV179" s="12" t="s">
        <v>90</v>
      </c>
      <c r="AW179" s="12" t="s">
        <v>35</v>
      </c>
      <c r="AX179" s="12" t="s">
        <v>85</v>
      </c>
      <c r="AY179" s="250" t="s">
        <v>139</v>
      </c>
    </row>
    <row r="180" s="1" customFormat="1" ht="24" customHeight="1">
      <c r="B180" s="36"/>
      <c r="C180" s="219" t="s">
        <v>8</v>
      </c>
      <c r="D180" s="219" t="s">
        <v>142</v>
      </c>
      <c r="E180" s="220" t="s">
        <v>281</v>
      </c>
      <c r="F180" s="221" t="s">
        <v>282</v>
      </c>
      <c r="G180" s="222" t="s">
        <v>251</v>
      </c>
      <c r="H180" s="223">
        <v>0.19800000000000001</v>
      </c>
      <c r="I180" s="224"/>
      <c r="J180" s="225">
        <f>ROUND(I180*H180,2)</f>
        <v>0</v>
      </c>
      <c r="K180" s="221" t="s">
        <v>146</v>
      </c>
      <c r="L180" s="41"/>
      <c r="M180" s="226" t="s">
        <v>1</v>
      </c>
      <c r="N180" s="227" t="s">
        <v>45</v>
      </c>
      <c r="O180" s="84"/>
      <c r="P180" s="228">
        <f>O180*H180</f>
        <v>0</v>
      </c>
      <c r="Q180" s="228">
        <v>0</v>
      </c>
      <c r="R180" s="228">
        <f>Q180*H180</f>
        <v>0</v>
      </c>
      <c r="S180" s="228">
        <v>1.3999999999999999</v>
      </c>
      <c r="T180" s="229">
        <f>S180*H180</f>
        <v>0.2772</v>
      </c>
      <c r="AR180" s="230" t="s">
        <v>158</v>
      </c>
      <c r="AT180" s="230" t="s">
        <v>142</v>
      </c>
      <c r="AU180" s="230" t="s">
        <v>90</v>
      </c>
      <c r="AY180" s="15" t="s">
        <v>139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5" t="s">
        <v>85</v>
      </c>
      <c r="BK180" s="231">
        <f>ROUND(I180*H180,2)</f>
        <v>0</v>
      </c>
      <c r="BL180" s="15" t="s">
        <v>158</v>
      </c>
      <c r="BM180" s="230" t="s">
        <v>283</v>
      </c>
    </row>
    <row r="181" s="12" customFormat="1">
      <c r="B181" s="239"/>
      <c r="C181" s="240"/>
      <c r="D181" s="241" t="s">
        <v>213</v>
      </c>
      <c r="E181" s="242" t="s">
        <v>1</v>
      </c>
      <c r="F181" s="243" t="s">
        <v>284</v>
      </c>
      <c r="G181" s="240"/>
      <c r="H181" s="244">
        <v>0.19800000000000001</v>
      </c>
      <c r="I181" s="245"/>
      <c r="J181" s="240"/>
      <c r="K181" s="240"/>
      <c r="L181" s="246"/>
      <c r="M181" s="247"/>
      <c r="N181" s="248"/>
      <c r="O181" s="248"/>
      <c r="P181" s="248"/>
      <c r="Q181" s="248"/>
      <c r="R181" s="248"/>
      <c r="S181" s="248"/>
      <c r="T181" s="249"/>
      <c r="AT181" s="250" t="s">
        <v>213</v>
      </c>
      <c r="AU181" s="250" t="s">
        <v>90</v>
      </c>
      <c r="AV181" s="12" t="s">
        <v>90</v>
      </c>
      <c r="AW181" s="12" t="s">
        <v>35</v>
      </c>
      <c r="AX181" s="12" t="s">
        <v>85</v>
      </c>
      <c r="AY181" s="250" t="s">
        <v>139</v>
      </c>
    </row>
    <row r="182" s="1" customFormat="1" ht="24" customHeight="1">
      <c r="B182" s="36"/>
      <c r="C182" s="219" t="s">
        <v>285</v>
      </c>
      <c r="D182" s="219" t="s">
        <v>142</v>
      </c>
      <c r="E182" s="220" t="s">
        <v>286</v>
      </c>
      <c r="F182" s="221" t="s">
        <v>287</v>
      </c>
      <c r="G182" s="222" t="s">
        <v>211</v>
      </c>
      <c r="H182" s="223">
        <v>26.960000000000001</v>
      </c>
      <c r="I182" s="224"/>
      <c r="J182" s="225">
        <f>ROUND(I182*H182,2)</f>
        <v>0</v>
      </c>
      <c r="K182" s="221" t="s">
        <v>146</v>
      </c>
      <c r="L182" s="41"/>
      <c r="M182" s="226" t="s">
        <v>1</v>
      </c>
      <c r="N182" s="227" t="s">
        <v>45</v>
      </c>
      <c r="O182" s="84"/>
      <c r="P182" s="228">
        <f>O182*H182</f>
        <v>0</v>
      </c>
      <c r="Q182" s="228">
        <v>0</v>
      </c>
      <c r="R182" s="228">
        <f>Q182*H182</f>
        <v>0</v>
      </c>
      <c r="S182" s="228">
        <v>0.055</v>
      </c>
      <c r="T182" s="229">
        <f>S182*H182</f>
        <v>1.4828000000000001</v>
      </c>
      <c r="AR182" s="230" t="s">
        <v>158</v>
      </c>
      <c r="AT182" s="230" t="s">
        <v>142</v>
      </c>
      <c r="AU182" s="230" t="s">
        <v>90</v>
      </c>
      <c r="AY182" s="15" t="s">
        <v>139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5" t="s">
        <v>85</v>
      </c>
      <c r="BK182" s="231">
        <f>ROUND(I182*H182,2)</f>
        <v>0</v>
      </c>
      <c r="BL182" s="15" t="s">
        <v>158</v>
      </c>
      <c r="BM182" s="230" t="s">
        <v>288</v>
      </c>
    </row>
    <row r="183" s="12" customFormat="1">
      <c r="B183" s="239"/>
      <c r="C183" s="240"/>
      <c r="D183" s="241" t="s">
        <v>213</v>
      </c>
      <c r="E183" s="242" t="s">
        <v>1</v>
      </c>
      <c r="F183" s="243" t="s">
        <v>289</v>
      </c>
      <c r="G183" s="240"/>
      <c r="H183" s="244">
        <v>26.960000000000001</v>
      </c>
      <c r="I183" s="245"/>
      <c r="J183" s="240"/>
      <c r="K183" s="240"/>
      <c r="L183" s="246"/>
      <c r="M183" s="247"/>
      <c r="N183" s="248"/>
      <c r="O183" s="248"/>
      <c r="P183" s="248"/>
      <c r="Q183" s="248"/>
      <c r="R183" s="248"/>
      <c r="S183" s="248"/>
      <c r="T183" s="249"/>
      <c r="AT183" s="250" t="s">
        <v>213</v>
      </c>
      <c r="AU183" s="250" t="s">
        <v>90</v>
      </c>
      <c r="AV183" s="12" t="s">
        <v>90</v>
      </c>
      <c r="AW183" s="12" t="s">
        <v>35</v>
      </c>
      <c r="AX183" s="12" t="s">
        <v>85</v>
      </c>
      <c r="AY183" s="250" t="s">
        <v>139</v>
      </c>
    </row>
    <row r="184" s="1" customFormat="1" ht="24" customHeight="1">
      <c r="B184" s="36"/>
      <c r="C184" s="219" t="s">
        <v>290</v>
      </c>
      <c r="D184" s="219" t="s">
        <v>142</v>
      </c>
      <c r="E184" s="220" t="s">
        <v>291</v>
      </c>
      <c r="F184" s="221" t="s">
        <v>292</v>
      </c>
      <c r="G184" s="222" t="s">
        <v>211</v>
      </c>
      <c r="H184" s="223">
        <v>9.5359999999999996</v>
      </c>
      <c r="I184" s="224"/>
      <c r="J184" s="225">
        <f>ROUND(I184*H184,2)</f>
        <v>0</v>
      </c>
      <c r="K184" s="221" t="s">
        <v>146</v>
      </c>
      <c r="L184" s="41"/>
      <c r="M184" s="226" t="s">
        <v>1</v>
      </c>
      <c r="N184" s="227" t="s">
        <v>45</v>
      </c>
      <c r="O184" s="84"/>
      <c r="P184" s="228">
        <f>O184*H184</f>
        <v>0</v>
      </c>
      <c r="Q184" s="228">
        <v>0</v>
      </c>
      <c r="R184" s="228">
        <f>Q184*H184</f>
        <v>0</v>
      </c>
      <c r="S184" s="228">
        <v>0.053999999999999999</v>
      </c>
      <c r="T184" s="229">
        <f>S184*H184</f>
        <v>0.51494399999999996</v>
      </c>
      <c r="AR184" s="230" t="s">
        <v>285</v>
      </c>
      <c r="AT184" s="230" t="s">
        <v>142</v>
      </c>
      <c r="AU184" s="230" t="s">
        <v>90</v>
      </c>
      <c r="AY184" s="15" t="s">
        <v>139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5" t="s">
        <v>85</v>
      </c>
      <c r="BK184" s="231">
        <f>ROUND(I184*H184,2)</f>
        <v>0</v>
      </c>
      <c r="BL184" s="15" t="s">
        <v>285</v>
      </c>
      <c r="BM184" s="230" t="s">
        <v>293</v>
      </c>
    </row>
    <row r="185" s="12" customFormat="1">
      <c r="B185" s="239"/>
      <c r="C185" s="240"/>
      <c r="D185" s="241" t="s">
        <v>213</v>
      </c>
      <c r="E185" s="242" t="s">
        <v>1</v>
      </c>
      <c r="F185" s="243" t="s">
        <v>294</v>
      </c>
      <c r="G185" s="240"/>
      <c r="H185" s="244">
        <v>1.214</v>
      </c>
      <c r="I185" s="245"/>
      <c r="J185" s="240"/>
      <c r="K185" s="240"/>
      <c r="L185" s="246"/>
      <c r="M185" s="247"/>
      <c r="N185" s="248"/>
      <c r="O185" s="248"/>
      <c r="P185" s="248"/>
      <c r="Q185" s="248"/>
      <c r="R185" s="248"/>
      <c r="S185" s="248"/>
      <c r="T185" s="249"/>
      <c r="AT185" s="250" t="s">
        <v>213</v>
      </c>
      <c r="AU185" s="250" t="s">
        <v>90</v>
      </c>
      <c r="AV185" s="12" t="s">
        <v>90</v>
      </c>
      <c r="AW185" s="12" t="s">
        <v>35</v>
      </c>
      <c r="AX185" s="12" t="s">
        <v>80</v>
      </c>
      <c r="AY185" s="250" t="s">
        <v>139</v>
      </c>
    </row>
    <row r="186" s="12" customFormat="1">
      <c r="B186" s="239"/>
      <c r="C186" s="240"/>
      <c r="D186" s="241" t="s">
        <v>213</v>
      </c>
      <c r="E186" s="242" t="s">
        <v>1</v>
      </c>
      <c r="F186" s="243" t="s">
        <v>295</v>
      </c>
      <c r="G186" s="240"/>
      <c r="H186" s="244">
        <v>2.1600000000000001</v>
      </c>
      <c r="I186" s="245"/>
      <c r="J186" s="240"/>
      <c r="K186" s="240"/>
      <c r="L186" s="246"/>
      <c r="M186" s="247"/>
      <c r="N186" s="248"/>
      <c r="O186" s="248"/>
      <c r="P186" s="248"/>
      <c r="Q186" s="248"/>
      <c r="R186" s="248"/>
      <c r="S186" s="248"/>
      <c r="T186" s="249"/>
      <c r="AT186" s="250" t="s">
        <v>213</v>
      </c>
      <c r="AU186" s="250" t="s">
        <v>90</v>
      </c>
      <c r="AV186" s="12" t="s">
        <v>90</v>
      </c>
      <c r="AW186" s="12" t="s">
        <v>35</v>
      </c>
      <c r="AX186" s="12" t="s">
        <v>80</v>
      </c>
      <c r="AY186" s="250" t="s">
        <v>139</v>
      </c>
    </row>
    <row r="187" s="12" customFormat="1">
      <c r="B187" s="239"/>
      <c r="C187" s="240"/>
      <c r="D187" s="241" t="s">
        <v>213</v>
      </c>
      <c r="E187" s="242" t="s">
        <v>1</v>
      </c>
      <c r="F187" s="243" t="s">
        <v>296</v>
      </c>
      <c r="G187" s="240"/>
      <c r="H187" s="244">
        <v>3.7440000000000002</v>
      </c>
      <c r="I187" s="245"/>
      <c r="J187" s="240"/>
      <c r="K187" s="240"/>
      <c r="L187" s="246"/>
      <c r="M187" s="247"/>
      <c r="N187" s="248"/>
      <c r="O187" s="248"/>
      <c r="P187" s="248"/>
      <c r="Q187" s="248"/>
      <c r="R187" s="248"/>
      <c r="S187" s="248"/>
      <c r="T187" s="249"/>
      <c r="AT187" s="250" t="s">
        <v>213</v>
      </c>
      <c r="AU187" s="250" t="s">
        <v>90</v>
      </c>
      <c r="AV187" s="12" t="s">
        <v>90</v>
      </c>
      <c r="AW187" s="12" t="s">
        <v>35</v>
      </c>
      <c r="AX187" s="12" t="s">
        <v>80</v>
      </c>
      <c r="AY187" s="250" t="s">
        <v>139</v>
      </c>
    </row>
    <row r="188" s="12" customFormat="1">
      <c r="B188" s="239"/>
      <c r="C188" s="240"/>
      <c r="D188" s="241" t="s">
        <v>213</v>
      </c>
      <c r="E188" s="242" t="s">
        <v>1</v>
      </c>
      <c r="F188" s="243" t="s">
        <v>297</v>
      </c>
      <c r="G188" s="240"/>
      <c r="H188" s="244">
        <v>0.60699999999999998</v>
      </c>
      <c r="I188" s="245"/>
      <c r="J188" s="240"/>
      <c r="K188" s="240"/>
      <c r="L188" s="246"/>
      <c r="M188" s="247"/>
      <c r="N188" s="248"/>
      <c r="O188" s="248"/>
      <c r="P188" s="248"/>
      <c r="Q188" s="248"/>
      <c r="R188" s="248"/>
      <c r="S188" s="248"/>
      <c r="T188" s="249"/>
      <c r="AT188" s="250" t="s">
        <v>213</v>
      </c>
      <c r="AU188" s="250" t="s">
        <v>90</v>
      </c>
      <c r="AV188" s="12" t="s">
        <v>90</v>
      </c>
      <c r="AW188" s="12" t="s">
        <v>35</v>
      </c>
      <c r="AX188" s="12" t="s">
        <v>80</v>
      </c>
      <c r="AY188" s="250" t="s">
        <v>139</v>
      </c>
    </row>
    <row r="189" s="12" customFormat="1">
      <c r="B189" s="239"/>
      <c r="C189" s="240"/>
      <c r="D189" s="241" t="s">
        <v>213</v>
      </c>
      <c r="E189" s="242" t="s">
        <v>1</v>
      </c>
      <c r="F189" s="243" t="s">
        <v>298</v>
      </c>
      <c r="G189" s="240"/>
      <c r="H189" s="244">
        <v>1.0609999999999999</v>
      </c>
      <c r="I189" s="245"/>
      <c r="J189" s="240"/>
      <c r="K189" s="240"/>
      <c r="L189" s="246"/>
      <c r="M189" s="247"/>
      <c r="N189" s="248"/>
      <c r="O189" s="248"/>
      <c r="P189" s="248"/>
      <c r="Q189" s="248"/>
      <c r="R189" s="248"/>
      <c r="S189" s="248"/>
      <c r="T189" s="249"/>
      <c r="AT189" s="250" t="s">
        <v>213</v>
      </c>
      <c r="AU189" s="250" t="s">
        <v>90</v>
      </c>
      <c r="AV189" s="12" t="s">
        <v>90</v>
      </c>
      <c r="AW189" s="12" t="s">
        <v>35</v>
      </c>
      <c r="AX189" s="12" t="s">
        <v>80</v>
      </c>
      <c r="AY189" s="250" t="s">
        <v>139</v>
      </c>
    </row>
    <row r="190" s="12" customFormat="1">
      <c r="B190" s="239"/>
      <c r="C190" s="240"/>
      <c r="D190" s="241" t="s">
        <v>213</v>
      </c>
      <c r="E190" s="242" t="s">
        <v>1</v>
      </c>
      <c r="F190" s="243" t="s">
        <v>299</v>
      </c>
      <c r="G190" s="240"/>
      <c r="H190" s="244">
        <v>0.75</v>
      </c>
      <c r="I190" s="245"/>
      <c r="J190" s="240"/>
      <c r="K190" s="240"/>
      <c r="L190" s="246"/>
      <c r="M190" s="247"/>
      <c r="N190" s="248"/>
      <c r="O190" s="248"/>
      <c r="P190" s="248"/>
      <c r="Q190" s="248"/>
      <c r="R190" s="248"/>
      <c r="S190" s="248"/>
      <c r="T190" s="249"/>
      <c r="AT190" s="250" t="s">
        <v>213</v>
      </c>
      <c r="AU190" s="250" t="s">
        <v>90</v>
      </c>
      <c r="AV190" s="12" t="s">
        <v>90</v>
      </c>
      <c r="AW190" s="12" t="s">
        <v>35</v>
      </c>
      <c r="AX190" s="12" t="s">
        <v>80</v>
      </c>
      <c r="AY190" s="250" t="s">
        <v>139</v>
      </c>
    </row>
    <row r="191" s="13" customFormat="1">
      <c r="B191" s="253"/>
      <c r="C191" s="254"/>
      <c r="D191" s="241" t="s">
        <v>213</v>
      </c>
      <c r="E191" s="255" t="s">
        <v>1</v>
      </c>
      <c r="F191" s="256" t="s">
        <v>243</v>
      </c>
      <c r="G191" s="254"/>
      <c r="H191" s="257">
        <v>9.5359999999999996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AT191" s="263" t="s">
        <v>213</v>
      </c>
      <c r="AU191" s="263" t="s">
        <v>90</v>
      </c>
      <c r="AV191" s="13" t="s">
        <v>158</v>
      </c>
      <c r="AW191" s="13" t="s">
        <v>35</v>
      </c>
      <c r="AX191" s="13" t="s">
        <v>85</v>
      </c>
      <c r="AY191" s="263" t="s">
        <v>139</v>
      </c>
    </row>
    <row r="192" s="1" customFormat="1" ht="24" customHeight="1">
      <c r="B192" s="36"/>
      <c r="C192" s="219" t="s">
        <v>300</v>
      </c>
      <c r="D192" s="219" t="s">
        <v>142</v>
      </c>
      <c r="E192" s="220" t="s">
        <v>301</v>
      </c>
      <c r="F192" s="221" t="s">
        <v>302</v>
      </c>
      <c r="G192" s="222" t="s">
        <v>211</v>
      </c>
      <c r="H192" s="223">
        <v>9.9209999999999994</v>
      </c>
      <c r="I192" s="224"/>
      <c r="J192" s="225">
        <f>ROUND(I192*H192,2)</f>
        <v>0</v>
      </c>
      <c r="K192" s="221" t="s">
        <v>146</v>
      </c>
      <c r="L192" s="41"/>
      <c r="M192" s="226" t="s">
        <v>1</v>
      </c>
      <c r="N192" s="227" t="s">
        <v>45</v>
      </c>
      <c r="O192" s="84"/>
      <c r="P192" s="228">
        <f>O192*H192</f>
        <v>0</v>
      </c>
      <c r="Q192" s="228">
        <v>0</v>
      </c>
      <c r="R192" s="228">
        <f>Q192*H192</f>
        <v>0</v>
      </c>
      <c r="S192" s="228">
        <v>0.047</v>
      </c>
      <c r="T192" s="229">
        <f>S192*H192</f>
        <v>0.46628699999999995</v>
      </c>
      <c r="AR192" s="230" t="s">
        <v>158</v>
      </c>
      <c r="AT192" s="230" t="s">
        <v>142</v>
      </c>
      <c r="AU192" s="230" t="s">
        <v>90</v>
      </c>
      <c r="AY192" s="15" t="s">
        <v>139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5" t="s">
        <v>85</v>
      </c>
      <c r="BK192" s="231">
        <f>ROUND(I192*H192,2)</f>
        <v>0</v>
      </c>
      <c r="BL192" s="15" t="s">
        <v>158</v>
      </c>
      <c r="BM192" s="230" t="s">
        <v>303</v>
      </c>
    </row>
    <row r="193" s="12" customFormat="1">
      <c r="B193" s="239"/>
      <c r="C193" s="240"/>
      <c r="D193" s="241" t="s">
        <v>213</v>
      </c>
      <c r="E193" s="242" t="s">
        <v>1</v>
      </c>
      <c r="F193" s="243" t="s">
        <v>304</v>
      </c>
      <c r="G193" s="240"/>
      <c r="H193" s="244">
        <v>3.4409999999999998</v>
      </c>
      <c r="I193" s="245"/>
      <c r="J193" s="240"/>
      <c r="K193" s="240"/>
      <c r="L193" s="246"/>
      <c r="M193" s="247"/>
      <c r="N193" s="248"/>
      <c r="O193" s="248"/>
      <c r="P193" s="248"/>
      <c r="Q193" s="248"/>
      <c r="R193" s="248"/>
      <c r="S193" s="248"/>
      <c r="T193" s="249"/>
      <c r="AT193" s="250" t="s">
        <v>213</v>
      </c>
      <c r="AU193" s="250" t="s">
        <v>90</v>
      </c>
      <c r="AV193" s="12" t="s">
        <v>90</v>
      </c>
      <c r="AW193" s="12" t="s">
        <v>35</v>
      </c>
      <c r="AX193" s="12" t="s">
        <v>80</v>
      </c>
      <c r="AY193" s="250" t="s">
        <v>139</v>
      </c>
    </row>
    <row r="194" s="12" customFormat="1">
      <c r="B194" s="239"/>
      <c r="C194" s="240"/>
      <c r="D194" s="241" t="s">
        <v>213</v>
      </c>
      <c r="E194" s="242" t="s">
        <v>1</v>
      </c>
      <c r="F194" s="243" t="s">
        <v>305</v>
      </c>
      <c r="G194" s="240"/>
      <c r="H194" s="244">
        <v>6.4800000000000004</v>
      </c>
      <c r="I194" s="245"/>
      <c r="J194" s="240"/>
      <c r="K194" s="240"/>
      <c r="L194" s="246"/>
      <c r="M194" s="247"/>
      <c r="N194" s="248"/>
      <c r="O194" s="248"/>
      <c r="P194" s="248"/>
      <c r="Q194" s="248"/>
      <c r="R194" s="248"/>
      <c r="S194" s="248"/>
      <c r="T194" s="249"/>
      <c r="AT194" s="250" t="s">
        <v>213</v>
      </c>
      <c r="AU194" s="250" t="s">
        <v>90</v>
      </c>
      <c r="AV194" s="12" t="s">
        <v>90</v>
      </c>
      <c r="AW194" s="12" t="s">
        <v>35</v>
      </c>
      <c r="AX194" s="12" t="s">
        <v>80</v>
      </c>
      <c r="AY194" s="250" t="s">
        <v>139</v>
      </c>
    </row>
    <row r="195" s="13" customFormat="1">
      <c r="B195" s="253"/>
      <c r="C195" s="254"/>
      <c r="D195" s="241" t="s">
        <v>213</v>
      </c>
      <c r="E195" s="255" t="s">
        <v>1</v>
      </c>
      <c r="F195" s="256" t="s">
        <v>243</v>
      </c>
      <c r="G195" s="254"/>
      <c r="H195" s="257">
        <v>9.9209999999999994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AT195" s="263" t="s">
        <v>213</v>
      </c>
      <c r="AU195" s="263" t="s">
        <v>90</v>
      </c>
      <c r="AV195" s="13" t="s">
        <v>158</v>
      </c>
      <c r="AW195" s="13" t="s">
        <v>35</v>
      </c>
      <c r="AX195" s="13" t="s">
        <v>85</v>
      </c>
      <c r="AY195" s="263" t="s">
        <v>139</v>
      </c>
    </row>
    <row r="196" s="1" customFormat="1" ht="16.5" customHeight="1">
      <c r="B196" s="36"/>
      <c r="C196" s="219" t="s">
        <v>306</v>
      </c>
      <c r="D196" s="219" t="s">
        <v>142</v>
      </c>
      <c r="E196" s="220" t="s">
        <v>307</v>
      </c>
      <c r="F196" s="221" t="s">
        <v>308</v>
      </c>
      <c r="G196" s="222" t="s">
        <v>211</v>
      </c>
      <c r="H196" s="223">
        <v>10.308</v>
      </c>
      <c r="I196" s="224"/>
      <c r="J196" s="225">
        <f>ROUND(I196*H196,2)</f>
        <v>0</v>
      </c>
      <c r="K196" s="221" t="s">
        <v>146</v>
      </c>
      <c r="L196" s="41"/>
      <c r="M196" s="226" t="s">
        <v>1</v>
      </c>
      <c r="N196" s="227" t="s">
        <v>45</v>
      </c>
      <c r="O196" s="84"/>
      <c r="P196" s="228">
        <f>O196*H196</f>
        <v>0</v>
      </c>
      <c r="Q196" s="228">
        <v>0</v>
      </c>
      <c r="R196" s="228">
        <f>Q196*H196</f>
        <v>0</v>
      </c>
      <c r="S196" s="228">
        <v>0.087999999999999995</v>
      </c>
      <c r="T196" s="229">
        <f>S196*H196</f>
        <v>0.90710399999999991</v>
      </c>
      <c r="AR196" s="230" t="s">
        <v>158</v>
      </c>
      <c r="AT196" s="230" t="s">
        <v>142</v>
      </c>
      <c r="AU196" s="230" t="s">
        <v>90</v>
      </c>
      <c r="AY196" s="15" t="s">
        <v>139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5" t="s">
        <v>85</v>
      </c>
      <c r="BK196" s="231">
        <f>ROUND(I196*H196,2)</f>
        <v>0</v>
      </c>
      <c r="BL196" s="15" t="s">
        <v>158</v>
      </c>
      <c r="BM196" s="230" t="s">
        <v>309</v>
      </c>
    </row>
    <row r="197" s="1" customFormat="1">
      <c r="B197" s="36"/>
      <c r="C197" s="37"/>
      <c r="D197" s="241" t="s">
        <v>239</v>
      </c>
      <c r="E197" s="37"/>
      <c r="F197" s="251" t="s">
        <v>310</v>
      </c>
      <c r="G197" s="37"/>
      <c r="H197" s="37"/>
      <c r="I197" s="135"/>
      <c r="J197" s="37"/>
      <c r="K197" s="37"/>
      <c r="L197" s="41"/>
      <c r="M197" s="252"/>
      <c r="N197" s="84"/>
      <c r="O197" s="84"/>
      <c r="P197" s="84"/>
      <c r="Q197" s="84"/>
      <c r="R197" s="84"/>
      <c r="S197" s="84"/>
      <c r="T197" s="85"/>
      <c r="AT197" s="15" t="s">
        <v>239</v>
      </c>
      <c r="AU197" s="15" t="s">
        <v>90</v>
      </c>
    </row>
    <row r="198" s="12" customFormat="1">
      <c r="B198" s="239"/>
      <c r="C198" s="240"/>
      <c r="D198" s="241" t="s">
        <v>213</v>
      </c>
      <c r="E198" s="242" t="s">
        <v>1</v>
      </c>
      <c r="F198" s="243" t="s">
        <v>311</v>
      </c>
      <c r="G198" s="240"/>
      <c r="H198" s="244">
        <v>2.8599999999999999</v>
      </c>
      <c r="I198" s="245"/>
      <c r="J198" s="240"/>
      <c r="K198" s="240"/>
      <c r="L198" s="246"/>
      <c r="M198" s="247"/>
      <c r="N198" s="248"/>
      <c r="O198" s="248"/>
      <c r="P198" s="248"/>
      <c r="Q198" s="248"/>
      <c r="R198" s="248"/>
      <c r="S198" s="248"/>
      <c r="T198" s="249"/>
      <c r="AT198" s="250" t="s">
        <v>213</v>
      </c>
      <c r="AU198" s="250" t="s">
        <v>90</v>
      </c>
      <c r="AV198" s="12" t="s">
        <v>90</v>
      </c>
      <c r="AW198" s="12" t="s">
        <v>35</v>
      </c>
      <c r="AX198" s="12" t="s">
        <v>80</v>
      </c>
      <c r="AY198" s="250" t="s">
        <v>139</v>
      </c>
    </row>
    <row r="199" s="12" customFormat="1">
      <c r="B199" s="239"/>
      <c r="C199" s="240"/>
      <c r="D199" s="241" t="s">
        <v>213</v>
      </c>
      <c r="E199" s="242" t="s">
        <v>1</v>
      </c>
      <c r="F199" s="243" t="s">
        <v>312</v>
      </c>
      <c r="G199" s="240"/>
      <c r="H199" s="244">
        <v>1.76</v>
      </c>
      <c r="I199" s="245"/>
      <c r="J199" s="240"/>
      <c r="K199" s="240"/>
      <c r="L199" s="246"/>
      <c r="M199" s="247"/>
      <c r="N199" s="248"/>
      <c r="O199" s="248"/>
      <c r="P199" s="248"/>
      <c r="Q199" s="248"/>
      <c r="R199" s="248"/>
      <c r="S199" s="248"/>
      <c r="T199" s="249"/>
      <c r="AT199" s="250" t="s">
        <v>213</v>
      </c>
      <c r="AU199" s="250" t="s">
        <v>90</v>
      </c>
      <c r="AV199" s="12" t="s">
        <v>90</v>
      </c>
      <c r="AW199" s="12" t="s">
        <v>35</v>
      </c>
      <c r="AX199" s="12" t="s">
        <v>80</v>
      </c>
      <c r="AY199" s="250" t="s">
        <v>139</v>
      </c>
    </row>
    <row r="200" s="12" customFormat="1">
      <c r="B200" s="239"/>
      <c r="C200" s="240"/>
      <c r="D200" s="241" t="s">
        <v>213</v>
      </c>
      <c r="E200" s="242" t="s">
        <v>1</v>
      </c>
      <c r="F200" s="243" t="s">
        <v>313</v>
      </c>
      <c r="G200" s="240"/>
      <c r="H200" s="244">
        <v>3.96</v>
      </c>
      <c r="I200" s="245"/>
      <c r="J200" s="240"/>
      <c r="K200" s="240"/>
      <c r="L200" s="246"/>
      <c r="M200" s="247"/>
      <c r="N200" s="248"/>
      <c r="O200" s="248"/>
      <c r="P200" s="248"/>
      <c r="Q200" s="248"/>
      <c r="R200" s="248"/>
      <c r="S200" s="248"/>
      <c r="T200" s="249"/>
      <c r="AT200" s="250" t="s">
        <v>213</v>
      </c>
      <c r="AU200" s="250" t="s">
        <v>90</v>
      </c>
      <c r="AV200" s="12" t="s">
        <v>90</v>
      </c>
      <c r="AW200" s="12" t="s">
        <v>35</v>
      </c>
      <c r="AX200" s="12" t="s">
        <v>80</v>
      </c>
      <c r="AY200" s="250" t="s">
        <v>139</v>
      </c>
    </row>
    <row r="201" s="12" customFormat="1">
      <c r="B201" s="239"/>
      <c r="C201" s="240"/>
      <c r="D201" s="241" t="s">
        <v>213</v>
      </c>
      <c r="E201" s="242" t="s">
        <v>1</v>
      </c>
      <c r="F201" s="243" t="s">
        <v>314</v>
      </c>
      <c r="G201" s="240"/>
      <c r="H201" s="244">
        <v>1.728</v>
      </c>
      <c r="I201" s="245"/>
      <c r="J201" s="240"/>
      <c r="K201" s="240"/>
      <c r="L201" s="246"/>
      <c r="M201" s="247"/>
      <c r="N201" s="248"/>
      <c r="O201" s="248"/>
      <c r="P201" s="248"/>
      <c r="Q201" s="248"/>
      <c r="R201" s="248"/>
      <c r="S201" s="248"/>
      <c r="T201" s="249"/>
      <c r="AT201" s="250" t="s">
        <v>213</v>
      </c>
      <c r="AU201" s="250" t="s">
        <v>90</v>
      </c>
      <c r="AV201" s="12" t="s">
        <v>90</v>
      </c>
      <c r="AW201" s="12" t="s">
        <v>35</v>
      </c>
      <c r="AX201" s="12" t="s">
        <v>80</v>
      </c>
      <c r="AY201" s="250" t="s">
        <v>139</v>
      </c>
    </row>
    <row r="202" s="13" customFormat="1">
      <c r="B202" s="253"/>
      <c r="C202" s="254"/>
      <c r="D202" s="241" t="s">
        <v>213</v>
      </c>
      <c r="E202" s="255" t="s">
        <v>1</v>
      </c>
      <c r="F202" s="256" t="s">
        <v>243</v>
      </c>
      <c r="G202" s="254"/>
      <c r="H202" s="257">
        <v>10.308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AT202" s="263" t="s">
        <v>213</v>
      </c>
      <c r="AU202" s="263" t="s">
        <v>90</v>
      </c>
      <c r="AV202" s="13" t="s">
        <v>158</v>
      </c>
      <c r="AW202" s="13" t="s">
        <v>35</v>
      </c>
      <c r="AX202" s="13" t="s">
        <v>85</v>
      </c>
      <c r="AY202" s="263" t="s">
        <v>139</v>
      </c>
    </row>
    <row r="203" s="1" customFormat="1" ht="16.5" customHeight="1">
      <c r="B203" s="36"/>
      <c r="C203" s="219" t="s">
        <v>315</v>
      </c>
      <c r="D203" s="219" t="s">
        <v>142</v>
      </c>
      <c r="E203" s="220" t="s">
        <v>316</v>
      </c>
      <c r="F203" s="221" t="s">
        <v>317</v>
      </c>
      <c r="G203" s="222" t="s">
        <v>211</v>
      </c>
      <c r="H203" s="223">
        <v>2.0899999999999999</v>
      </c>
      <c r="I203" s="224"/>
      <c r="J203" s="225">
        <f>ROUND(I203*H203,2)</f>
        <v>0</v>
      </c>
      <c r="K203" s="221" t="s">
        <v>146</v>
      </c>
      <c r="L203" s="41"/>
      <c r="M203" s="226" t="s">
        <v>1</v>
      </c>
      <c r="N203" s="227" t="s">
        <v>45</v>
      </c>
      <c r="O203" s="84"/>
      <c r="P203" s="228">
        <f>O203*H203</f>
        <v>0</v>
      </c>
      <c r="Q203" s="228">
        <v>0</v>
      </c>
      <c r="R203" s="228">
        <f>Q203*H203</f>
        <v>0</v>
      </c>
      <c r="S203" s="228">
        <v>0.067000000000000004</v>
      </c>
      <c r="T203" s="229">
        <f>S203*H203</f>
        <v>0.14002999999999999</v>
      </c>
      <c r="AR203" s="230" t="s">
        <v>158</v>
      </c>
      <c r="AT203" s="230" t="s">
        <v>142</v>
      </c>
      <c r="AU203" s="230" t="s">
        <v>90</v>
      </c>
      <c r="AY203" s="15" t="s">
        <v>139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5" t="s">
        <v>85</v>
      </c>
      <c r="BK203" s="231">
        <f>ROUND(I203*H203,2)</f>
        <v>0</v>
      </c>
      <c r="BL203" s="15" t="s">
        <v>158</v>
      </c>
      <c r="BM203" s="230" t="s">
        <v>318</v>
      </c>
    </row>
    <row r="204" s="1" customFormat="1">
      <c r="B204" s="36"/>
      <c r="C204" s="37"/>
      <c r="D204" s="241" t="s">
        <v>239</v>
      </c>
      <c r="E204" s="37"/>
      <c r="F204" s="251" t="s">
        <v>310</v>
      </c>
      <c r="G204" s="37"/>
      <c r="H204" s="37"/>
      <c r="I204" s="135"/>
      <c r="J204" s="37"/>
      <c r="K204" s="37"/>
      <c r="L204" s="41"/>
      <c r="M204" s="252"/>
      <c r="N204" s="84"/>
      <c r="O204" s="84"/>
      <c r="P204" s="84"/>
      <c r="Q204" s="84"/>
      <c r="R204" s="84"/>
      <c r="S204" s="84"/>
      <c r="T204" s="85"/>
      <c r="AT204" s="15" t="s">
        <v>239</v>
      </c>
      <c r="AU204" s="15" t="s">
        <v>90</v>
      </c>
    </row>
    <row r="205" s="12" customFormat="1">
      <c r="B205" s="239"/>
      <c r="C205" s="240"/>
      <c r="D205" s="241" t="s">
        <v>213</v>
      </c>
      <c r="E205" s="242" t="s">
        <v>1</v>
      </c>
      <c r="F205" s="243" t="s">
        <v>319</v>
      </c>
      <c r="G205" s="240"/>
      <c r="H205" s="244">
        <v>2.0899999999999999</v>
      </c>
      <c r="I205" s="245"/>
      <c r="J205" s="240"/>
      <c r="K205" s="240"/>
      <c r="L205" s="246"/>
      <c r="M205" s="247"/>
      <c r="N205" s="248"/>
      <c r="O205" s="248"/>
      <c r="P205" s="248"/>
      <c r="Q205" s="248"/>
      <c r="R205" s="248"/>
      <c r="S205" s="248"/>
      <c r="T205" s="249"/>
      <c r="AT205" s="250" t="s">
        <v>213</v>
      </c>
      <c r="AU205" s="250" t="s">
        <v>90</v>
      </c>
      <c r="AV205" s="12" t="s">
        <v>90</v>
      </c>
      <c r="AW205" s="12" t="s">
        <v>35</v>
      </c>
      <c r="AX205" s="12" t="s">
        <v>85</v>
      </c>
      <c r="AY205" s="250" t="s">
        <v>139</v>
      </c>
    </row>
    <row r="206" s="1" customFormat="1" ht="24" customHeight="1">
      <c r="B206" s="36"/>
      <c r="C206" s="219" t="s">
        <v>7</v>
      </c>
      <c r="D206" s="219" t="s">
        <v>142</v>
      </c>
      <c r="E206" s="220" t="s">
        <v>320</v>
      </c>
      <c r="F206" s="221" t="s">
        <v>321</v>
      </c>
      <c r="G206" s="222" t="s">
        <v>211</v>
      </c>
      <c r="H206" s="223">
        <v>1.1000000000000001</v>
      </c>
      <c r="I206" s="224"/>
      <c r="J206" s="225">
        <f>ROUND(I206*H206,2)</f>
        <v>0</v>
      </c>
      <c r="K206" s="221" t="s">
        <v>146</v>
      </c>
      <c r="L206" s="41"/>
      <c r="M206" s="226" t="s">
        <v>1</v>
      </c>
      <c r="N206" s="227" t="s">
        <v>45</v>
      </c>
      <c r="O206" s="84"/>
      <c r="P206" s="228">
        <f>O206*H206</f>
        <v>0</v>
      </c>
      <c r="Q206" s="228">
        <v>0</v>
      </c>
      <c r="R206" s="228">
        <f>Q206*H206</f>
        <v>0</v>
      </c>
      <c r="S206" s="228">
        <v>0.024</v>
      </c>
      <c r="T206" s="229">
        <f>S206*H206</f>
        <v>0.026400000000000003</v>
      </c>
      <c r="AR206" s="230" t="s">
        <v>158</v>
      </c>
      <c r="AT206" s="230" t="s">
        <v>142</v>
      </c>
      <c r="AU206" s="230" t="s">
        <v>90</v>
      </c>
      <c r="AY206" s="15" t="s">
        <v>139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5" t="s">
        <v>85</v>
      </c>
      <c r="BK206" s="231">
        <f>ROUND(I206*H206,2)</f>
        <v>0</v>
      </c>
      <c r="BL206" s="15" t="s">
        <v>158</v>
      </c>
      <c r="BM206" s="230" t="s">
        <v>322</v>
      </c>
    </row>
    <row r="207" s="1" customFormat="1">
      <c r="B207" s="36"/>
      <c r="C207" s="37"/>
      <c r="D207" s="241" t="s">
        <v>239</v>
      </c>
      <c r="E207" s="37"/>
      <c r="F207" s="251" t="s">
        <v>323</v>
      </c>
      <c r="G207" s="37"/>
      <c r="H207" s="37"/>
      <c r="I207" s="135"/>
      <c r="J207" s="37"/>
      <c r="K207" s="37"/>
      <c r="L207" s="41"/>
      <c r="M207" s="252"/>
      <c r="N207" s="84"/>
      <c r="O207" s="84"/>
      <c r="P207" s="84"/>
      <c r="Q207" s="84"/>
      <c r="R207" s="84"/>
      <c r="S207" s="84"/>
      <c r="T207" s="85"/>
      <c r="AT207" s="15" t="s">
        <v>239</v>
      </c>
      <c r="AU207" s="15" t="s">
        <v>90</v>
      </c>
    </row>
    <row r="208" s="12" customFormat="1">
      <c r="B208" s="239"/>
      <c r="C208" s="240"/>
      <c r="D208" s="241" t="s">
        <v>213</v>
      </c>
      <c r="E208" s="242" t="s">
        <v>1</v>
      </c>
      <c r="F208" s="243" t="s">
        <v>324</v>
      </c>
      <c r="G208" s="240"/>
      <c r="H208" s="244">
        <v>1.1000000000000001</v>
      </c>
      <c r="I208" s="245"/>
      <c r="J208" s="240"/>
      <c r="K208" s="240"/>
      <c r="L208" s="246"/>
      <c r="M208" s="247"/>
      <c r="N208" s="248"/>
      <c r="O208" s="248"/>
      <c r="P208" s="248"/>
      <c r="Q208" s="248"/>
      <c r="R208" s="248"/>
      <c r="S208" s="248"/>
      <c r="T208" s="249"/>
      <c r="AT208" s="250" t="s">
        <v>213</v>
      </c>
      <c r="AU208" s="250" t="s">
        <v>90</v>
      </c>
      <c r="AV208" s="12" t="s">
        <v>90</v>
      </c>
      <c r="AW208" s="12" t="s">
        <v>35</v>
      </c>
      <c r="AX208" s="12" t="s">
        <v>85</v>
      </c>
      <c r="AY208" s="250" t="s">
        <v>139</v>
      </c>
    </row>
    <row r="209" s="1" customFormat="1" ht="24" customHeight="1">
      <c r="B209" s="36"/>
      <c r="C209" s="219" t="s">
        <v>325</v>
      </c>
      <c r="D209" s="219" t="s">
        <v>142</v>
      </c>
      <c r="E209" s="220" t="s">
        <v>326</v>
      </c>
      <c r="F209" s="221" t="s">
        <v>327</v>
      </c>
      <c r="G209" s="222" t="s">
        <v>328</v>
      </c>
      <c r="H209" s="223">
        <v>66</v>
      </c>
      <c r="I209" s="224"/>
      <c r="J209" s="225">
        <f>ROUND(I209*H209,2)</f>
        <v>0</v>
      </c>
      <c r="K209" s="221" t="s">
        <v>146</v>
      </c>
      <c r="L209" s="41"/>
      <c r="M209" s="226" t="s">
        <v>1</v>
      </c>
      <c r="N209" s="227" t="s">
        <v>45</v>
      </c>
      <c r="O209" s="84"/>
      <c r="P209" s="228">
        <f>O209*H209</f>
        <v>0</v>
      </c>
      <c r="Q209" s="228">
        <v>0</v>
      </c>
      <c r="R209" s="228">
        <f>Q209*H209</f>
        <v>0</v>
      </c>
      <c r="S209" s="228">
        <v>0.012999999999999999</v>
      </c>
      <c r="T209" s="229">
        <f>S209*H209</f>
        <v>0.85799999999999998</v>
      </c>
      <c r="AR209" s="230" t="s">
        <v>158</v>
      </c>
      <c r="AT209" s="230" t="s">
        <v>142</v>
      </c>
      <c r="AU209" s="230" t="s">
        <v>90</v>
      </c>
      <c r="AY209" s="15" t="s">
        <v>139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5" t="s">
        <v>85</v>
      </c>
      <c r="BK209" s="231">
        <f>ROUND(I209*H209,2)</f>
        <v>0</v>
      </c>
      <c r="BL209" s="15" t="s">
        <v>158</v>
      </c>
      <c r="BM209" s="230" t="s">
        <v>329</v>
      </c>
    </row>
    <row r="210" s="12" customFormat="1">
      <c r="B210" s="239"/>
      <c r="C210" s="240"/>
      <c r="D210" s="241" t="s">
        <v>213</v>
      </c>
      <c r="E210" s="242" t="s">
        <v>1</v>
      </c>
      <c r="F210" s="243" t="s">
        <v>330</v>
      </c>
      <c r="G210" s="240"/>
      <c r="H210" s="244">
        <v>66</v>
      </c>
      <c r="I210" s="245"/>
      <c r="J210" s="240"/>
      <c r="K210" s="240"/>
      <c r="L210" s="246"/>
      <c r="M210" s="247"/>
      <c r="N210" s="248"/>
      <c r="O210" s="248"/>
      <c r="P210" s="248"/>
      <c r="Q210" s="248"/>
      <c r="R210" s="248"/>
      <c r="S210" s="248"/>
      <c r="T210" s="249"/>
      <c r="AT210" s="250" t="s">
        <v>213</v>
      </c>
      <c r="AU210" s="250" t="s">
        <v>90</v>
      </c>
      <c r="AV210" s="12" t="s">
        <v>90</v>
      </c>
      <c r="AW210" s="12" t="s">
        <v>35</v>
      </c>
      <c r="AX210" s="12" t="s">
        <v>85</v>
      </c>
      <c r="AY210" s="250" t="s">
        <v>139</v>
      </c>
    </row>
    <row r="211" s="1" customFormat="1" ht="16.5" customHeight="1">
      <c r="B211" s="36"/>
      <c r="C211" s="219" t="s">
        <v>331</v>
      </c>
      <c r="D211" s="219" t="s">
        <v>142</v>
      </c>
      <c r="E211" s="220" t="s">
        <v>332</v>
      </c>
      <c r="F211" s="221" t="s">
        <v>333</v>
      </c>
      <c r="G211" s="222" t="s">
        <v>328</v>
      </c>
      <c r="H211" s="223">
        <v>73</v>
      </c>
      <c r="I211" s="224"/>
      <c r="J211" s="225">
        <f>ROUND(I211*H211,2)</f>
        <v>0</v>
      </c>
      <c r="K211" s="221" t="s">
        <v>146</v>
      </c>
      <c r="L211" s="41"/>
      <c r="M211" s="226" t="s">
        <v>1</v>
      </c>
      <c r="N211" s="227" t="s">
        <v>45</v>
      </c>
      <c r="O211" s="84"/>
      <c r="P211" s="228">
        <f>O211*H211</f>
        <v>0</v>
      </c>
      <c r="Q211" s="228">
        <v>0</v>
      </c>
      <c r="R211" s="228">
        <f>Q211*H211</f>
        <v>0</v>
      </c>
      <c r="S211" s="228">
        <v>0.036999999999999998</v>
      </c>
      <c r="T211" s="229">
        <f>S211*H211</f>
        <v>2.7010000000000001</v>
      </c>
      <c r="AR211" s="230" t="s">
        <v>158</v>
      </c>
      <c r="AT211" s="230" t="s">
        <v>142</v>
      </c>
      <c r="AU211" s="230" t="s">
        <v>90</v>
      </c>
      <c r="AY211" s="15" t="s">
        <v>139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5" t="s">
        <v>85</v>
      </c>
      <c r="BK211" s="231">
        <f>ROUND(I211*H211,2)</f>
        <v>0</v>
      </c>
      <c r="BL211" s="15" t="s">
        <v>158</v>
      </c>
      <c r="BM211" s="230" t="s">
        <v>334</v>
      </c>
    </row>
    <row r="212" s="12" customFormat="1">
      <c r="B212" s="239"/>
      <c r="C212" s="240"/>
      <c r="D212" s="241" t="s">
        <v>213</v>
      </c>
      <c r="E212" s="242" t="s">
        <v>1</v>
      </c>
      <c r="F212" s="243" t="s">
        <v>335</v>
      </c>
      <c r="G212" s="240"/>
      <c r="H212" s="244">
        <v>73</v>
      </c>
      <c r="I212" s="245"/>
      <c r="J212" s="240"/>
      <c r="K212" s="240"/>
      <c r="L212" s="246"/>
      <c r="M212" s="247"/>
      <c r="N212" s="248"/>
      <c r="O212" s="248"/>
      <c r="P212" s="248"/>
      <c r="Q212" s="248"/>
      <c r="R212" s="248"/>
      <c r="S212" s="248"/>
      <c r="T212" s="249"/>
      <c r="AT212" s="250" t="s">
        <v>213</v>
      </c>
      <c r="AU212" s="250" t="s">
        <v>90</v>
      </c>
      <c r="AV212" s="12" t="s">
        <v>90</v>
      </c>
      <c r="AW212" s="12" t="s">
        <v>35</v>
      </c>
      <c r="AX212" s="12" t="s">
        <v>85</v>
      </c>
      <c r="AY212" s="250" t="s">
        <v>139</v>
      </c>
    </row>
    <row r="213" s="1" customFormat="1" ht="24" customHeight="1">
      <c r="B213" s="36"/>
      <c r="C213" s="219" t="s">
        <v>336</v>
      </c>
      <c r="D213" s="219" t="s">
        <v>142</v>
      </c>
      <c r="E213" s="220" t="s">
        <v>337</v>
      </c>
      <c r="F213" s="221" t="s">
        <v>338</v>
      </c>
      <c r="G213" s="222" t="s">
        <v>339</v>
      </c>
      <c r="H213" s="223">
        <v>72</v>
      </c>
      <c r="I213" s="224"/>
      <c r="J213" s="225">
        <f>ROUND(I213*H213,2)</f>
        <v>0</v>
      </c>
      <c r="K213" s="221" t="s">
        <v>146</v>
      </c>
      <c r="L213" s="41"/>
      <c r="M213" s="226" t="s">
        <v>1</v>
      </c>
      <c r="N213" s="227" t="s">
        <v>45</v>
      </c>
      <c r="O213" s="84"/>
      <c r="P213" s="228">
        <f>O213*H213</f>
        <v>0</v>
      </c>
      <c r="Q213" s="228">
        <v>0</v>
      </c>
      <c r="R213" s="228">
        <f>Q213*H213</f>
        <v>0</v>
      </c>
      <c r="S213" s="228">
        <v>0.014999999999999999</v>
      </c>
      <c r="T213" s="229">
        <f>S213*H213</f>
        <v>1.0800000000000001</v>
      </c>
      <c r="AR213" s="230" t="s">
        <v>158</v>
      </c>
      <c r="AT213" s="230" t="s">
        <v>142</v>
      </c>
      <c r="AU213" s="230" t="s">
        <v>90</v>
      </c>
      <c r="AY213" s="15" t="s">
        <v>139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5" t="s">
        <v>85</v>
      </c>
      <c r="BK213" s="231">
        <f>ROUND(I213*H213,2)</f>
        <v>0</v>
      </c>
      <c r="BL213" s="15" t="s">
        <v>158</v>
      </c>
      <c r="BM213" s="230" t="s">
        <v>340</v>
      </c>
    </row>
    <row r="214" s="12" customFormat="1">
      <c r="B214" s="239"/>
      <c r="C214" s="240"/>
      <c r="D214" s="241" t="s">
        <v>213</v>
      </c>
      <c r="E214" s="242" t="s">
        <v>1</v>
      </c>
      <c r="F214" s="243" t="s">
        <v>341</v>
      </c>
      <c r="G214" s="240"/>
      <c r="H214" s="244">
        <v>72</v>
      </c>
      <c r="I214" s="245"/>
      <c r="J214" s="240"/>
      <c r="K214" s="240"/>
      <c r="L214" s="246"/>
      <c r="M214" s="247"/>
      <c r="N214" s="248"/>
      <c r="O214" s="248"/>
      <c r="P214" s="248"/>
      <c r="Q214" s="248"/>
      <c r="R214" s="248"/>
      <c r="S214" s="248"/>
      <c r="T214" s="249"/>
      <c r="AT214" s="250" t="s">
        <v>213</v>
      </c>
      <c r="AU214" s="250" t="s">
        <v>90</v>
      </c>
      <c r="AV214" s="12" t="s">
        <v>90</v>
      </c>
      <c r="AW214" s="12" t="s">
        <v>35</v>
      </c>
      <c r="AX214" s="12" t="s">
        <v>85</v>
      </c>
      <c r="AY214" s="250" t="s">
        <v>139</v>
      </c>
    </row>
    <row r="215" s="1" customFormat="1" ht="24" customHeight="1">
      <c r="B215" s="36"/>
      <c r="C215" s="219" t="s">
        <v>342</v>
      </c>
      <c r="D215" s="219" t="s">
        <v>142</v>
      </c>
      <c r="E215" s="220" t="s">
        <v>343</v>
      </c>
      <c r="F215" s="221" t="s">
        <v>344</v>
      </c>
      <c r="G215" s="222" t="s">
        <v>328</v>
      </c>
      <c r="H215" s="223">
        <v>12.85</v>
      </c>
      <c r="I215" s="224"/>
      <c r="J215" s="225">
        <f>ROUND(I215*H215,2)</f>
        <v>0</v>
      </c>
      <c r="K215" s="221" t="s">
        <v>146</v>
      </c>
      <c r="L215" s="41"/>
      <c r="M215" s="226" t="s">
        <v>1</v>
      </c>
      <c r="N215" s="227" t="s">
        <v>45</v>
      </c>
      <c r="O215" s="84"/>
      <c r="P215" s="228">
        <f>O215*H215</f>
        <v>0</v>
      </c>
      <c r="Q215" s="228">
        <v>0</v>
      </c>
      <c r="R215" s="228">
        <f>Q215*H215</f>
        <v>0</v>
      </c>
      <c r="S215" s="228">
        <v>0.047</v>
      </c>
      <c r="T215" s="229">
        <f>S215*H215</f>
        <v>0.60394999999999999</v>
      </c>
      <c r="AR215" s="230" t="s">
        <v>158</v>
      </c>
      <c r="AT215" s="230" t="s">
        <v>142</v>
      </c>
      <c r="AU215" s="230" t="s">
        <v>90</v>
      </c>
      <c r="AY215" s="15" t="s">
        <v>139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5" t="s">
        <v>85</v>
      </c>
      <c r="BK215" s="231">
        <f>ROUND(I215*H215,2)</f>
        <v>0</v>
      </c>
      <c r="BL215" s="15" t="s">
        <v>158</v>
      </c>
      <c r="BM215" s="230" t="s">
        <v>345</v>
      </c>
    </row>
    <row r="216" s="12" customFormat="1">
      <c r="B216" s="239"/>
      <c r="C216" s="240"/>
      <c r="D216" s="241" t="s">
        <v>213</v>
      </c>
      <c r="E216" s="242" t="s">
        <v>1</v>
      </c>
      <c r="F216" s="243" t="s">
        <v>346</v>
      </c>
      <c r="G216" s="240"/>
      <c r="H216" s="244">
        <v>12.85</v>
      </c>
      <c r="I216" s="245"/>
      <c r="J216" s="240"/>
      <c r="K216" s="240"/>
      <c r="L216" s="246"/>
      <c r="M216" s="247"/>
      <c r="N216" s="248"/>
      <c r="O216" s="248"/>
      <c r="P216" s="248"/>
      <c r="Q216" s="248"/>
      <c r="R216" s="248"/>
      <c r="S216" s="248"/>
      <c r="T216" s="249"/>
      <c r="AT216" s="250" t="s">
        <v>213</v>
      </c>
      <c r="AU216" s="250" t="s">
        <v>90</v>
      </c>
      <c r="AV216" s="12" t="s">
        <v>90</v>
      </c>
      <c r="AW216" s="12" t="s">
        <v>35</v>
      </c>
      <c r="AX216" s="12" t="s">
        <v>85</v>
      </c>
      <c r="AY216" s="250" t="s">
        <v>139</v>
      </c>
    </row>
    <row r="217" s="1" customFormat="1" ht="24" customHeight="1">
      <c r="B217" s="36"/>
      <c r="C217" s="219" t="s">
        <v>347</v>
      </c>
      <c r="D217" s="219" t="s">
        <v>142</v>
      </c>
      <c r="E217" s="220" t="s">
        <v>348</v>
      </c>
      <c r="F217" s="221" t="s">
        <v>349</v>
      </c>
      <c r="G217" s="222" t="s">
        <v>328</v>
      </c>
      <c r="H217" s="223">
        <v>200</v>
      </c>
      <c r="I217" s="224"/>
      <c r="J217" s="225">
        <f>ROUND(I217*H217,2)</f>
        <v>0</v>
      </c>
      <c r="K217" s="221" t="s">
        <v>146</v>
      </c>
      <c r="L217" s="41"/>
      <c r="M217" s="226" t="s">
        <v>1</v>
      </c>
      <c r="N217" s="227" t="s">
        <v>45</v>
      </c>
      <c r="O217" s="84"/>
      <c r="P217" s="228">
        <f>O217*H217</f>
        <v>0</v>
      </c>
      <c r="Q217" s="228">
        <v>0</v>
      </c>
      <c r="R217" s="228">
        <f>Q217*H217</f>
        <v>0</v>
      </c>
      <c r="S217" s="228">
        <v>0.002</v>
      </c>
      <c r="T217" s="229">
        <f>S217*H217</f>
        <v>0.40000000000000002</v>
      </c>
      <c r="AR217" s="230" t="s">
        <v>158</v>
      </c>
      <c r="AT217" s="230" t="s">
        <v>142</v>
      </c>
      <c r="AU217" s="230" t="s">
        <v>90</v>
      </c>
      <c r="AY217" s="15" t="s">
        <v>139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5" t="s">
        <v>85</v>
      </c>
      <c r="BK217" s="231">
        <f>ROUND(I217*H217,2)</f>
        <v>0</v>
      </c>
      <c r="BL217" s="15" t="s">
        <v>158</v>
      </c>
      <c r="BM217" s="230" t="s">
        <v>350</v>
      </c>
    </row>
    <row r="218" s="12" customFormat="1">
      <c r="B218" s="239"/>
      <c r="C218" s="240"/>
      <c r="D218" s="241" t="s">
        <v>213</v>
      </c>
      <c r="E218" s="242" t="s">
        <v>1</v>
      </c>
      <c r="F218" s="243" t="s">
        <v>351</v>
      </c>
      <c r="G218" s="240"/>
      <c r="H218" s="244">
        <v>200</v>
      </c>
      <c r="I218" s="245"/>
      <c r="J218" s="240"/>
      <c r="K218" s="240"/>
      <c r="L218" s="246"/>
      <c r="M218" s="247"/>
      <c r="N218" s="248"/>
      <c r="O218" s="248"/>
      <c r="P218" s="248"/>
      <c r="Q218" s="248"/>
      <c r="R218" s="248"/>
      <c r="S218" s="248"/>
      <c r="T218" s="249"/>
      <c r="AT218" s="250" t="s">
        <v>213</v>
      </c>
      <c r="AU218" s="250" t="s">
        <v>90</v>
      </c>
      <c r="AV218" s="12" t="s">
        <v>90</v>
      </c>
      <c r="AW218" s="12" t="s">
        <v>35</v>
      </c>
      <c r="AX218" s="12" t="s">
        <v>85</v>
      </c>
      <c r="AY218" s="250" t="s">
        <v>139</v>
      </c>
    </row>
    <row r="219" s="1" customFormat="1" ht="24" customHeight="1">
      <c r="B219" s="36"/>
      <c r="C219" s="219" t="s">
        <v>352</v>
      </c>
      <c r="D219" s="219" t="s">
        <v>142</v>
      </c>
      <c r="E219" s="220" t="s">
        <v>353</v>
      </c>
      <c r="F219" s="221" t="s">
        <v>354</v>
      </c>
      <c r="G219" s="222" t="s">
        <v>328</v>
      </c>
      <c r="H219" s="223">
        <v>0.59999999999999998</v>
      </c>
      <c r="I219" s="224"/>
      <c r="J219" s="225">
        <f>ROUND(I219*H219,2)</f>
        <v>0</v>
      </c>
      <c r="K219" s="221" t="s">
        <v>146</v>
      </c>
      <c r="L219" s="41"/>
      <c r="M219" s="226" t="s">
        <v>1</v>
      </c>
      <c r="N219" s="227" t="s">
        <v>45</v>
      </c>
      <c r="O219" s="84"/>
      <c r="P219" s="228">
        <f>O219*H219</f>
        <v>0</v>
      </c>
      <c r="Q219" s="228">
        <v>0.00122</v>
      </c>
      <c r="R219" s="228">
        <f>Q219*H219</f>
        <v>0.0007319999999999999</v>
      </c>
      <c r="S219" s="228">
        <v>0.070000000000000007</v>
      </c>
      <c r="T219" s="229">
        <f>S219*H219</f>
        <v>0.042000000000000003</v>
      </c>
      <c r="AR219" s="230" t="s">
        <v>158</v>
      </c>
      <c r="AT219" s="230" t="s">
        <v>142</v>
      </c>
      <c r="AU219" s="230" t="s">
        <v>90</v>
      </c>
      <c r="AY219" s="15" t="s">
        <v>139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5" t="s">
        <v>85</v>
      </c>
      <c r="BK219" s="231">
        <f>ROUND(I219*H219,2)</f>
        <v>0</v>
      </c>
      <c r="BL219" s="15" t="s">
        <v>158</v>
      </c>
      <c r="BM219" s="230" t="s">
        <v>355</v>
      </c>
    </row>
    <row r="220" s="1" customFormat="1">
      <c r="B220" s="36"/>
      <c r="C220" s="37"/>
      <c r="D220" s="241" t="s">
        <v>239</v>
      </c>
      <c r="E220" s="37"/>
      <c r="F220" s="251" t="s">
        <v>356</v>
      </c>
      <c r="G220" s="37"/>
      <c r="H220" s="37"/>
      <c r="I220" s="135"/>
      <c r="J220" s="37"/>
      <c r="K220" s="37"/>
      <c r="L220" s="41"/>
      <c r="M220" s="252"/>
      <c r="N220" s="84"/>
      <c r="O220" s="84"/>
      <c r="P220" s="84"/>
      <c r="Q220" s="84"/>
      <c r="R220" s="84"/>
      <c r="S220" s="84"/>
      <c r="T220" s="85"/>
      <c r="AT220" s="15" t="s">
        <v>239</v>
      </c>
      <c r="AU220" s="15" t="s">
        <v>90</v>
      </c>
    </row>
    <row r="221" s="12" customFormat="1">
      <c r="B221" s="239"/>
      <c r="C221" s="240"/>
      <c r="D221" s="241" t="s">
        <v>213</v>
      </c>
      <c r="E221" s="242" t="s">
        <v>1</v>
      </c>
      <c r="F221" s="243" t="s">
        <v>357</v>
      </c>
      <c r="G221" s="240"/>
      <c r="H221" s="244">
        <v>0.59999999999999998</v>
      </c>
      <c r="I221" s="245"/>
      <c r="J221" s="240"/>
      <c r="K221" s="240"/>
      <c r="L221" s="246"/>
      <c r="M221" s="247"/>
      <c r="N221" s="248"/>
      <c r="O221" s="248"/>
      <c r="P221" s="248"/>
      <c r="Q221" s="248"/>
      <c r="R221" s="248"/>
      <c r="S221" s="248"/>
      <c r="T221" s="249"/>
      <c r="AT221" s="250" t="s">
        <v>213</v>
      </c>
      <c r="AU221" s="250" t="s">
        <v>90</v>
      </c>
      <c r="AV221" s="12" t="s">
        <v>90</v>
      </c>
      <c r="AW221" s="12" t="s">
        <v>35</v>
      </c>
      <c r="AX221" s="12" t="s">
        <v>85</v>
      </c>
      <c r="AY221" s="250" t="s">
        <v>139</v>
      </c>
    </row>
    <row r="222" s="1" customFormat="1" ht="36" customHeight="1">
      <c r="B222" s="36"/>
      <c r="C222" s="219" t="s">
        <v>358</v>
      </c>
      <c r="D222" s="219" t="s">
        <v>142</v>
      </c>
      <c r="E222" s="220" t="s">
        <v>359</v>
      </c>
      <c r="F222" s="221" t="s">
        <v>360</v>
      </c>
      <c r="G222" s="222" t="s">
        <v>211</v>
      </c>
      <c r="H222" s="223">
        <v>103.42</v>
      </c>
      <c r="I222" s="224"/>
      <c r="J222" s="225">
        <f>ROUND(I222*H222,2)</f>
        <v>0</v>
      </c>
      <c r="K222" s="221" t="s">
        <v>146</v>
      </c>
      <c r="L222" s="41"/>
      <c r="M222" s="226" t="s">
        <v>1</v>
      </c>
      <c r="N222" s="227" t="s">
        <v>45</v>
      </c>
      <c r="O222" s="84"/>
      <c r="P222" s="228">
        <f>O222*H222</f>
        <v>0</v>
      </c>
      <c r="Q222" s="228">
        <v>0</v>
      </c>
      <c r="R222" s="228">
        <f>Q222*H222</f>
        <v>0</v>
      </c>
      <c r="S222" s="228">
        <v>0.050000000000000003</v>
      </c>
      <c r="T222" s="229">
        <f>S222*H222</f>
        <v>5.1710000000000003</v>
      </c>
      <c r="AR222" s="230" t="s">
        <v>158</v>
      </c>
      <c r="AT222" s="230" t="s">
        <v>142</v>
      </c>
      <c r="AU222" s="230" t="s">
        <v>90</v>
      </c>
      <c r="AY222" s="15" t="s">
        <v>139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5" t="s">
        <v>85</v>
      </c>
      <c r="BK222" s="231">
        <f>ROUND(I222*H222,2)</f>
        <v>0</v>
      </c>
      <c r="BL222" s="15" t="s">
        <v>158</v>
      </c>
      <c r="BM222" s="230" t="s">
        <v>361</v>
      </c>
    </row>
    <row r="223" s="1" customFormat="1">
      <c r="B223" s="36"/>
      <c r="C223" s="37"/>
      <c r="D223" s="241" t="s">
        <v>239</v>
      </c>
      <c r="E223" s="37"/>
      <c r="F223" s="251" t="s">
        <v>362</v>
      </c>
      <c r="G223" s="37"/>
      <c r="H223" s="37"/>
      <c r="I223" s="135"/>
      <c r="J223" s="37"/>
      <c r="K223" s="37"/>
      <c r="L223" s="41"/>
      <c r="M223" s="252"/>
      <c r="N223" s="84"/>
      <c r="O223" s="84"/>
      <c r="P223" s="84"/>
      <c r="Q223" s="84"/>
      <c r="R223" s="84"/>
      <c r="S223" s="84"/>
      <c r="T223" s="85"/>
      <c r="AT223" s="15" t="s">
        <v>239</v>
      </c>
      <c r="AU223" s="15" t="s">
        <v>90</v>
      </c>
    </row>
    <row r="224" s="12" customFormat="1">
      <c r="B224" s="239"/>
      <c r="C224" s="240"/>
      <c r="D224" s="241" t="s">
        <v>213</v>
      </c>
      <c r="E224" s="242" t="s">
        <v>1</v>
      </c>
      <c r="F224" s="243" t="s">
        <v>363</v>
      </c>
      <c r="G224" s="240"/>
      <c r="H224" s="244">
        <v>103.42</v>
      </c>
      <c r="I224" s="245"/>
      <c r="J224" s="240"/>
      <c r="K224" s="240"/>
      <c r="L224" s="246"/>
      <c r="M224" s="247"/>
      <c r="N224" s="248"/>
      <c r="O224" s="248"/>
      <c r="P224" s="248"/>
      <c r="Q224" s="248"/>
      <c r="R224" s="248"/>
      <c r="S224" s="248"/>
      <c r="T224" s="249"/>
      <c r="AT224" s="250" t="s">
        <v>213</v>
      </c>
      <c r="AU224" s="250" t="s">
        <v>90</v>
      </c>
      <c r="AV224" s="12" t="s">
        <v>90</v>
      </c>
      <c r="AW224" s="12" t="s">
        <v>35</v>
      </c>
      <c r="AX224" s="12" t="s">
        <v>85</v>
      </c>
      <c r="AY224" s="250" t="s">
        <v>139</v>
      </c>
    </row>
    <row r="225" s="1" customFormat="1" ht="24" customHeight="1">
      <c r="B225" s="36"/>
      <c r="C225" s="219" t="s">
        <v>364</v>
      </c>
      <c r="D225" s="219" t="s">
        <v>142</v>
      </c>
      <c r="E225" s="220" t="s">
        <v>365</v>
      </c>
      <c r="F225" s="221" t="s">
        <v>366</v>
      </c>
      <c r="G225" s="222" t="s">
        <v>211</v>
      </c>
      <c r="H225" s="223">
        <v>27.039999999999999</v>
      </c>
      <c r="I225" s="224"/>
      <c r="J225" s="225">
        <f>ROUND(I225*H225,2)</f>
        <v>0</v>
      </c>
      <c r="K225" s="221" t="s">
        <v>146</v>
      </c>
      <c r="L225" s="41"/>
      <c r="M225" s="226" t="s">
        <v>1</v>
      </c>
      <c r="N225" s="227" t="s">
        <v>45</v>
      </c>
      <c r="O225" s="84"/>
      <c r="P225" s="228">
        <f>O225*H225</f>
        <v>0</v>
      </c>
      <c r="Q225" s="228">
        <v>0</v>
      </c>
      <c r="R225" s="228">
        <f>Q225*H225</f>
        <v>0</v>
      </c>
      <c r="S225" s="228">
        <v>0.045999999999999999</v>
      </c>
      <c r="T225" s="229">
        <f>S225*H225</f>
        <v>1.2438399999999998</v>
      </c>
      <c r="AR225" s="230" t="s">
        <v>158</v>
      </c>
      <c r="AT225" s="230" t="s">
        <v>142</v>
      </c>
      <c r="AU225" s="230" t="s">
        <v>90</v>
      </c>
      <c r="AY225" s="15" t="s">
        <v>139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5" t="s">
        <v>85</v>
      </c>
      <c r="BK225" s="231">
        <f>ROUND(I225*H225,2)</f>
        <v>0</v>
      </c>
      <c r="BL225" s="15" t="s">
        <v>158</v>
      </c>
      <c r="BM225" s="230" t="s">
        <v>367</v>
      </c>
    </row>
    <row r="226" s="12" customFormat="1">
      <c r="B226" s="239"/>
      <c r="C226" s="240"/>
      <c r="D226" s="241" t="s">
        <v>213</v>
      </c>
      <c r="E226" s="242" t="s">
        <v>1</v>
      </c>
      <c r="F226" s="243" t="s">
        <v>368</v>
      </c>
      <c r="G226" s="240"/>
      <c r="H226" s="244">
        <v>27.039999999999999</v>
      </c>
      <c r="I226" s="245"/>
      <c r="J226" s="240"/>
      <c r="K226" s="240"/>
      <c r="L226" s="246"/>
      <c r="M226" s="247"/>
      <c r="N226" s="248"/>
      <c r="O226" s="248"/>
      <c r="P226" s="248"/>
      <c r="Q226" s="248"/>
      <c r="R226" s="248"/>
      <c r="S226" s="248"/>
      <c r="T226" s="249"/>
      <c r="AT226" s="250" t="s">
        <v>213</v>
      </c>
      <c r="AU226" s="250" t="s">
        <v>90</v>
      </c>
      <c r="AV226" s="12" t="s">
        <v>90</v>
      </c>
      <c r="AW226" s="12" t="s">
        <v>35</v>
      </c>
      <c r="AX226" s="12" t="s">
        <v>85</v>
      </c>
      <c r="AY226" s="250" t="s">
        <v>139</v>
      </c>
    </row>
    <row r="227" s="11" customFormat="1" ht="22.8" customHeight="1">
      <c r="B227" s="203"/>
      <c r="C227" s="204"/>
      <c r="D227" s="205" t="s">
        <v>79</v>
      </c>
      <c r="E227" s="217" t="s">
        <v>369</v>
      </c>
      <c r="F227" s="217" t="s">
        <v>370</v>
      </c>
      <c r="G227" s="204"/>
      <c r="H227" s="204"/>
      <c r="I227" s="207"/>
      <c r="J227" s="218">
        <f>BK227</f>
        <v>0</v>
      </c>
      <c r="K227" s="204"/>
      <c r="L227" s="209"/>
      <c r="M227" s="210"/>
      <c r="N227" s="211"/>
      <c r="O227" s="211"/>
      <c r="P227" s="212">
        <f>SUM(P228:P238)</f>
        <v>0</v>
      </c>
      <c r="Q227" s="211"/>
      <c r="R227" s="212">
        <f>SUM(R228:R238)</f>
        <v>0</v>
      </c>
      <c r="S227" s="211"/>
      <c r="T227" s="213">
        <f>SUM(T228:T238)</f>
        <v>0</v>
      </c>
      <c r="AR227" s="214" t="s">
        <v>85</v>
      </c>
      <c r="AT227" s="215" t="s">
        <v>79</v>
      </c>
      <c r="AU227" s="215" t="s">
        <v>85</v>
      </c>
      <c r="AY227" s="214" t="s">
        <v>139</v>
      </c>
      <c r="BK227" s="216">
        <f>SUM(BK228:BK238)</f>
        <v>0</v>
      </c>
    </row>
    <row r="228" s="1" customFormat="1" ht="24" customHeight="1">
      <c r="B228" s="36"/>
      <c r="C228" s="219" t="s">
        <v>371</v>
      </c>
      <c r="D228" s="219" t="s">
        <v>142</v>
      </c>
      <c r="E228" s="220" t="s">
        <v>372</v>
      </c>
      <c r="F228" s="221" t="s">
        <v>373</v>
      </c>
      <c r="G228" s="222" t="s">
        <v>374</v>
      </c>
      <c r="H228" s="223">
        <v>56.122</v>
      </c>
      <c r="I228" s="224"/>
      <c r="J228" s="225">
        <f>ROUND(I228*H228,2)</f>
        <v>0</v>
      </c>
      <c r="K228" s="221" t="s">
        <v>146</v>
      </c>
      <c r="L228" s="41"/>
      <c r="M228" s="226" t="s">
        <v>1</v>
      </c>
      <c r="N228" s="227" t="s">
        <v>45</v>
      </c>
      <c r="O228" s="84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AR228" s="230" t="s">
        <v>158</v>
      </c>
      <c r="AT228" s="230" t="s">
        <v>142</v>
      </c>
      <c r="AU228" s="230" t="s">
        <v>90</v>
      </c>
      <c r="AY228" s="15" t="s">
        <v>139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5" t="s">
        <v>85</v>
      </c>
      <c r="BK228" s="231">
        <f>ROUND(I228*H228,2)</f>
        <v>0</v>
      </c>
      <c r="BL228" s="15" t="s">
        <v>158</v>
      </c>
      <c r="BM228" s="230" t="s">
        <v>375</v>
      </c>
    </row>
    <row r="229" s="1" customFormat="1" ht="16.5" customHeight="1">
      <c r="B229" s="36"/>
      <c r="C229" s="219" t="s">
        <v>376</v>
      </c>
      <c r="D229" s="219" t="s">
        <v>142</v>
      </c>
      <c r="E229" s="220" t="s">
        <v>377</v>
      </c>
      <c r="F229" s="221" t="s">
        <v>378</v>
      </c>
      <c r="G229" s="222" t="s">
        <v>328</v>
      </c>
      <c r="H229" s="223">
        <v>6</v>
      </c>
      <c r="I229" s="224"/>
      <c r="J229" s="225">
        <f>ROUND(I229*H229,2)</f>
        <v>0</v>
      </c>
      <c r="K229" s="221" t="s">
        <v>146</v>
      </c>
      <c r="L229" s="41"/>
      <c r="M229" s="226" t="s">
        <v>1</v>
      </c>
      <c r="N229" s="227" t="s">
        <v>45</v>
      </c>
      <c r="O229" s="84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AR229" s="230" t="s">
        <v>158</v>
      </c>
      <c r="AT229" s="230" t="s">
        <v>142</v>
      </c>
      <c r="AU229" s="230" t="s">
        <v>90</v>
      </c>
      <c r="AY229" s="15" t="s">
        <v>139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5" t="s">
        <v>85</v>
      </c>
      <c r="BK229" s="231">
        <f>ROUND(I229*H229,2)</f>
        <v>0</v>
      </c>
      <c r="BL229" s="15" t="s">
        <v>158</v>
      </c>
      <c r="BM229" s="230" t="s">
        <v>379</v>
      </c>
    </row>
    <row r="230" s="1" customFormat="1" ht="24" customHeight="1">
      <c r="B230" s="36"/>
      <c r="C230" s="219" t="s">
        <v>380</v>
      </c>
      <c r="D230" s="219" t="s">
        <v>142</v>
      </c>
      <c r="E230" s="220" t="s">
        <v>381</v>
      </c>
      <c r="F230" s="221" t="s">
        <v>382</v>
      </c>
      <c r="G230" s="222" t="s">
        <v>328</v>
      </c>
      <c r="H230" s="223">
        <v>480</v>
      </c>
      <c r="I230" s="224"/>
      <c r="J230" s="225">
        <f>ROUND(I230*H230,2)</f>
        <v>0</v>
      </c>
      <c r="K230" s="221" t="s">
        <v>146</v>
      </c>
      <c r="L230" s="41"/>
      <c r="M230" s="226" t="s">
        <v>1</v>
      </c>
      <c r="N230" s="227" t="s">
        <v>45</v>
      </c>
      <c r="O230" s="84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AR230" s="230" t="s">
        <v>158</v>
      </c>
      <c r="AT230" s="230" t="s">
        <v>142</v>
      </c>
      <c r="AU230" s="230" t="s">
        <v>90</v>
      </c>
      <c r="AY230" s="15" t="s">
        <v>139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5" t="s">
        <v>85</v>
      </c>
      <c r="BK230" s="231">
        <f>ROUND(I230*H230,2)</f>
        <v>0</v>
      </c>
      <c r="BL230" s="15" t="s">
        <v>158</v>
      </c>
      <c r="BM230" s="230" t="s">
        <v>383</v>
      </c>
    </row>
    <row r="231" s="12" customFormat="1">
      <c r="B231" s="239"/>
      <c r="C231" s="240"/>
      <c r="D231" s="241" t="s">
        <v>213</v>
      </c>
      <c r="E231" s="242" t="s">
        <v>1</v>
      </c>
      <c r="F231" s="243" t="s">
        <v>384</v>
      </c>
      <c r="G231" s="240"/>
      <c r="H231" s="244">
        <v>480</v>
      </c>
      <c r="I231" s="245"/>
      <c r="J231" s="240"/>
      <c r="K231" s="240"/>
      <c r="L231" s="246"/>
      <c r="M231" s="247"/>
      <c r="N231" s="248"/>
      <c r="O231" s="248"/>
      <c r="P231" s="248"/>
      <c r="Q231" s="248"/>
      <c r="R231" s="248"/>
      <c r="S231" s="248"/>
      <c r="T231" s="249"/>
      <c r="AT231" s="250" t="s">
        <v>213</v>
      </c>
      <c r="AU231" s="250" t="s">
        <v>90</v>
      </c>
      <c r="AV231" s="12" t="s">
        <v>90</v>
      </c>
      <c r="AW231" s="12" t="s">
        <v>35</v>
      </c>
      <c r="AX231" s="12" t="s">
        <v>85</v>
      </c>
      <c r="AY231" s="250" t="s">
        <v>139</v>
      </c>
    </row>
    <row r="232" s="1" customFormat="1" ht="24" customHeight="1">
      <c r="B232" s="36"/>
      <c r="C232" s="219" t="s">
        <v>385</v>
      </c>
      <c r="D232" s="219" t="s">
        <v>142</v>
      </c>
      <c r="E232" s="220" t="s">
        <v>386</v>
      </c>
      <c r="F232" s="221" t="s">
        <v>387</v>
      </c>
      <c r="G232" s="222" t="s">
        <v>374</v>
      </c>
      <c r="H232" s="223">
        <v>56.122</v>
      </c>
      <c r="I232" s="224"/>
      <c r="J232" s="225">
        <f>ROUND(I232*H232,2)</f>
        <v>0</v>
      </c>
      <c r="K232" s="221" t="s">
        <v>146</v>
      </c>
      <c r="L232" s="41"/>
      <c r="M232" s="226" t="s">
        <v>1</v>
      </c>
      <c r="N232" s="227" t="s">
        <v>45</v>
      </c>
      <c r="O232" s="84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AR232" s="230" t="s">
        <v>158</v>
      </c>
      <c r="AT232" s="230" t="s">
        <v>142</v>
      </c>
      <c r="AU232" s="230" t="s">
        <v>90</v>
      </c>
      <c r="AY232" s="15" t="s">
        <v>139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5" t="s">
        <v>85</v>
      </c>
      <c r="BK232" s="231">
        <f>ROUND(I232*H232,2)</f>
        <v>0</v>
      </c>
      <c r="BL232" s="15" t="s">
        <v>158</v>
      </c>
      <c r="BM232" s="230" t="s">
        <v>388</v>
      </c>
    </row>
    <row r="233" s="1" customFormat="1" ht="24" customHeight="1">
      <c r="B233" s="36"/>
      <c r="C233" s="219" t="s">
        <v>389</v>
      </c>
      <c r="D233" s="219" t="s">
        <v>142</v>
      </c>
      <c r="E233" s="220" t="s">
        <v>390</v>
      </c>
      <c r="F233" s="221" t="s">
        <v>391</v>
      </c>
      <c r="G233" s="222" t="s">
        <v>374</v>
      </c>
      <c r="H233" s="223">
        <v>841.83000000000004</v>
      </c>
      <c r="I233" s="224"/>
      <c r="J233" s="225">
        <f>ROUND(I233*H233,2)</f>
        <v>0</v>
      </c>
      <c r="K233" s="221" t="s">
        <v>146</v>
      </c>
      <c r="L233" s="41"/>
      <c r="M233" s="226" t="s">
        <v>1</v>
      </c>
      <c r="N233" s="227" t="s">
        <v>45</v>
      </c>
      <c r="O233" s="84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AR233" s="230" t="s">
        <v>158</v>
      </c>
      <c r="AT233" s="230" t="s">
        <v>142</v>
      </c>
      <c r="AU233" s="230" t="s">
        <v>90</v>
      </c>
      <c r="AY233" s="15" t="s">
        <v>139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5" t="s">
        <v>85</v>
      </c>
      <c r="BK233" s="231">
        <f>ROUND(I233*H233,2)</f>
        <v>0</v>
      </c>
      <c r="BL233" s="15" t="s">
        <v>158</v>
      </c>
      <c r="BM233" s="230" t="s">
        <v>392</v>
      </c>
    </row>
    <row r="234" s="1" customFormat="1">
      <c r="B234" s="36"/>
      <c r="C234" s="37"/>
      <c r="D234" s="241" t="s">
        <v>239</v>
      </c>
      <c r="E234" s="37"/>
      <c r="F234" s="251" t="s">
        <v>393</v>
      </c>
      <c r="G234" s="37"/>
      <c r="H234" s="37"/>
      <c r="I234" s="135"/>
      <c r="J234" s="37"/>
      <c r="K234" s="37"/>
      <c r="L234" s="41"/>
      <c r="M234" s="252"/>
      <c r="N234" s="84"/>
      <c r="O234" s="84"/>
      <c r="P234" s="84"/>
      <c r="Q234" s="84"/>
      <c r="R234" s="84"/>
      <c r="S234" s="84"/>
      <c r="T234" s="85"/>
      <c r="AT234" s="15" t="s">
        <v>239</v>
      </c>
      <c r="AU234" s="15" t="s">
        <v>90</v>
      </c>
    </row>
    <row r="235" s="12" customFormat="1">
      <c r="B235" s="239"/>
      <c r="C235" s="240"/>
      <c r="D235" s="241" t="s">
        <v>213</v>
      </c>
      <c r="E235" s="240"/>
      <c r="F235" s="243" t="s">
        <v>394</v>
      </c>
      <c r="G235" s="240"/>
      <c r="H235" s="244">
        <v>841.83000000000004</v>
      </c>
      <c r="I235" s="245"/>
      <c r="J235" s="240"/>
      <c r="K235" s="240"/>
      <c r="L235" s="246"/>
      <c r="M235" s="247"/>
      <c r="N235" s="248"/>
      <c r="O235" s="248"/>
      <c r="P235" s="248"/>
      <c r="Q235" s="248"/>
      <c r="R235" s="248"/>
      <c r="S235" s="248"/>
      <c r="T235" s="249"/>
      <c r="AT235" s="250" t="s">
        <v>213</v>
      </c>
      <c r="AU235" s="250" t="s">
        <v>90</v>
      </c>
      <c r="AV235" s="12" t="s">
        <v>90</v>
      </c>
      <c r="AW235" s="12" t="s">
        <v>4</v>
      </c>
      <c r="AX235" s="12" t="s">
        <v>85</v>
      </c>
      <c r="AY235" s="250" t="s">
        <v>139</v>
      </c>
    </row>
    <row r="236" s="1" customFormat="1" ht="24" customHeight="1">
      <c r="B236" s="36"/>
      <c r="C236" s="219" t="s">
        <v>395</v>
      </c>
      <c r="D236" s="219" t="s">
        <v>142</v>
      </c>
      <c r="E236" s="220" t="s">
        <v>396</v>
      </c>
      <c r="F236" s="221" t="s">
        <v>397</v>
      </c>
      <c r="G236" s="222" t="s">
        <v>374</v>
      </c>
      <c r="H236" s="223">
        <v>10</v>
      </c>
      <c r="I236" s="224"/>
      <c r="J236" s="225">
        <f>ROUND(I236*H236,2)</f>
        <v>0</v>
      </c>
      <c r="K236" s="221" t="s">
        <v>146</v>
      </c>
      <c r="L236" s="41"/>
      <c r="M236" s="226" t="s">
        <v>1</v>
      </c>
      <c r="N236" s="227" t="s">
        <v>45</v>
      </c>
      <c r="O236" s="84"/>
      <c r="P236" s="228">
        <f>O236*H236</f>
        <v>0</v>
      </c>
      <c r="Q236" s="228">
        <v>0</v>
      </c>
      <c r="R236" s="228">
        <f>Q236*H236</f>
        <v>0</v>
      </c>
      <c r="S236" s="228">
        <v>0</v>
      </c>
      <c r="T236" s="229">
        <f>S236*H236</f>
        <v>0</v>
      </c>
      <c r="AR236" s="230" t="s">
        <v>158</v>
      </c>
      <c r="AT236" s="230" t="s">
        <v>142</v>
      </c>
      <c r="AU236" s="230" t="s">
        <v>90</v>
      </c>
      <c r="AY236" s="15" t="s">
        <v>139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5" t="s">
        <v>85</v>
      </c>
      <c r="BK236" s="231">
        <f>ROUND(I236*H236,2)</f>
        <v>0</v>
      </c>
      <c r="BL236" s="15" t="s">
        <v>158</v>
      </c>
      <c r="BM236" s="230" t="s">
        <v>398</v>
      </c>
    </row>
    <row r="237" s="1" customFormat="1" ht="24" customHeight="1">
      <c r="B237" s="36"/>
      <c r="C237" s="219" t="s">
        <v>399</v>
      </c>
      <c r="D237" s="219" t="s">
        <v>142</v>
      </c>
      <c r="E237" s="220" t="s">
        <v>400</v>
      </c>
      <c r="F237" s="221" t="s">
        <v>401</v>
      </c>
      <c r="G237" s="222" t="s">
        <v>374</v>
      </c>
      <c r="H237" s="223">
        <v>10</v>
      </c>
      <c r="I237" s="224"/>
      <c r="J237" s="225">
        <f>ROUND(I237*H237,2)</f>
        <v>0</v>
      </c>
      <c r="K237" s="221" t="s">
        <v>146</v>
      </c>
      <c r="L237" s="41"/>
      <c r="M237" s="226" t="s">
        <v>1</v>
      </c>
      <c r="N237" s="227" t="s">
        <v>45</v>
      </c>
      <c r="O237" s="84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AR237" s="230" t="s">
        <v>158</v>
      </c>
      <c r="AT237" s="230" t="s">
        <v>142</v>
      </c>
      <c r="AU237" s="230" t="s">
        <v>90</v>
      </c>
      <c r="AY237" s="15" t="s">
        <v>139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5" t="s">
        <v>85</v>
      </c>
      <c r="BK237" s="231">
        <f>ROUND(I237*H237,2)</f>
        <v>0</v>
      </c>
      <c r="BL237" s="15" t="s">
        <v>158</v>
      </c>
      <c r="BM237" s="230" t="s">
        <v>402</v>
      </c>
    </row>
    <row r="238" s="1" customFormat="1" ht="24" customHeight="1">
      <c r="B238" s="36"/>
      <c r="C238" s="219" t="s">
        <v>403</v>
      </c>
      <c r="D238" s="219" t="s">
        <v>142</v>
      </c>
      <c r="E238" s="220" t="s">
        <v>404</v>
      </c>
      <c r="F238" s="221" t="s">
        <v>405</v>
      </c>
      <c r="G238" s="222" t="s">
        <v>374</v>
      </c>
      <c r="H238" s="223">
        <v>36.073999999999998</v>
      </c>
      <c r="I238" s="224"/>
      <c r="J238" s="225">
        <f>ROUND(I238*H238,2)</f>
        <v>0</v>
      </c>
      <c r="K238" s="221" t="s">
        <v>146</v>
      </c>
      <c r="L238" s="41"/>
      <c r="M238" s="226" t="s">
        <v>1</v>
      </c>
      <c r="N238" s="227" t="s">
        <v>45</v>
      </c>
      <c r="O238" s="84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AR238" s="230" t="s">
        <v>158</v>
      </c>
      <c r="AT238" s="230" t="s">
        <v>142</v>
      </c>
      <c r="AU238" s="230" t="s">
        <v>90</v>
      </c>
      <c r="AY238" s="15" t="s">
        <v>139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5" t="s">
        <v>85</v>
      </c>
      <c r="BK238" s="231">
        <f>ROUND(I238*H238,2)</f>
        <v>0</v>
      </c>
      <c r="BL238" s="15" t="s">
        <v>158</v>
      </c>
      <c r="BM238" s="230" t="s">
        <v>406</v>
      </c>
    </row>
    <row r="239" s="11" customFormat="1" ht="22.8" customHeight="1">
      <c r="B239" s="203"/>
      <c r="C239" s="204"/>
      <c r="D239" s="205" t="s">
        <v>79</v>
      </c>
      <c r="E239" s="217" t="s">
        <v>407</v>
      </c>
      <c r="F239" s="217" t="s">
        <v>408</v>
      </c>
      <c r="G239" s="204"/>
      <c r="H239" s="204"/>
      <c r="I239" s="207"/>
      <c r="J239" s="218">
        <f>BK239</f>
        <v>0</v>
      </c>
      <c r="K239" s="204"/>
      <c r="L239" s="209"/>
      <c r="M239" s="210"/>
      <c r="N239" s="211"/>
      <c r="O239" s="211"/>
      <c r="P239" s="212">
        <f>P240</f>
        <v>0</v>
      </c>
      <c r="Q239" s="211"/>
      <c r="R239" s="212">
        <f>R240</f>
        <v>0</v>
      </c>
      <c r="S239" s="211"/>
      <c r="T239" s="213">
        <f>T240</f>
        <v>0</v>
      </c>
      <c r="AR239" s="214" t="s">
        <v>85</v>
      </c>
      <c r="AT239" s="215" t="s">
        <v>79</v>
      </c>
      <c r="AU239" s="215" t="s">
        <v>85</v>
      </c>
      <c r="AY239" s="214" t="s">
        <v>139</v>
      </c>
      <c r="BK239" s="216">
        <f>BK240</f>
        <v>0</v>
      </c>
    </row>
    <row r="240" s="1" customFormat="1" ht="24" customHeight="1">
      <c r="B240" s="36"/>
      <c r="C240" s="219" t="s">
        <v>409</v>
      </c>
      <c r="D240" s="219" t="s">
        <v>142</v>
      </c>
      <c r="E240" s="220" t="s">
        <v>410</v>
      </c>
      <c r="F240" s="221" t="s">
        <v>411</v>
      </c>
      <c r="G240" s="222" t="s">
        <v>374</v>
      </c>
      <c r="H240" s="223">
        <v>0.69499999999999995</v>
      </c>
      <c r="I240" s="224"/>
      <c r="J240" s="225">
        <f>ROUND(I240*H240,2)</f>
        <v>0</v>
      </c>
      <c r="K240" s="221" t="s">
        <v>146</v>
      </c>
      <c r="L240" s="41"/>
      <c r="M240" s="226" t="s">
        <v>1</v>
      </c>
      <c r="N240" s="227" t="s">
        <v>45</v>
      </c>
      <c r="O240" s="84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AR240" s="230" t="s">
        <v>158</v>
      </c>
      <c r="AT240" s="230" t="s">
        <v>142</v>
      </c>
      <c r="AU240" s="230" t="s">
        <v>90</v>
      </c>
      <c r="AY240" s="15" t="s">
        <v>139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5" t="s">
        <v>85</v>
      </c>
      <c r="BK240" s="231">
        <f>ROUND(I240*H240,2)</f>
        <v>0</v>
      </c>
      <c r="BL240" s="15" t="s">
        <v>158</v>
      </c>
      <c r="BM240" s="230" t="s">
        <v>412</v>
      </c>
    </row>
    <row r="241" s="11" customFormat="1" ht="25.92" customHeight="1">
      <c r="B241" s="203"/>
      <c r="C241" s="204"/>
      <c r="D241" s="205" t="s">
        <v>79</v>
      </c>
      <c r="E241" s="206" t="s">
        <v>413</v>
      </c>
      <c r="F241" s="206" t="s">
        <v>414</v>
      </c>
      <c r="G241" s="204"/>
      <c r="H241" s="204"/>
      <c r="I241" s="207"/>
      <c r="J241" s="208">
        <f>BK241</f>
        <v>0</v>
      </c>
      <c r="K241" s="204"/>
      <c r="L241" s="209"/>
      <c r="M241" s="210"/>
      <c r="N241" s="211"/>
      <c r="O241" s="211"/>
      <c r="P241" s="212">
        <f>P242+P256+P259+P268+P284+P291+P295+P307+P313+P318+P322+P337+P341</f>
        <v>0</v>
      </c>
      <c r="Q241" s="211"/>
      <c r="R241" s="212">
        <f>R242+R256+R259+R268+R284+R291+R295+R307+R313+R318+R322+R337+R341</f>
        <v>0.40756000000000003</v>
      </c>
      <c r="S241" s="211"/>
      <c r="T241" s="213">
        <f>T242+T256+T259+T268+T284+T291+T295+T307+T313+T318+T322+T337+T341</f>
        <v>10.531713399999999</v>
      </c>
      <c r="AR241" s="214" t="s">
        <v>90</v>
      </c>
      <c r="AT241" s="215" t="s">
        <v>79</v>
      </c>
      <c r="AU241" s="215" t="s">
        <v>80</v>
      </c>
      <c r="AY241" s="214" t="s">
        <v>139</v>
      </c>
      <c r="BK241" s="216">
        <f>BK242+BK256+BK259+BK268+BK284+BK291+BK295+BK307+BK313+BK318+BK322+BK337+BK341</f>
        <v>0</v>
      </c>
    </row>
    <row r="242" s="11" customFormat="1" ht="22.8" customHeight="1">
      <c r="B242" s="203"/>
      <c r="C242" s="204"/>
      <c r="D242" s="205" t="s">
        <v>79</v>
      </c>
      <c r="E242" s="217" t="s">
        <v>415</v>
      </c>
      <c r="F242" s="217" t="s">
        <v>416</v>
      </c>
      <c r="G242" s="204"/>
      <c r="H242" s="204"/>
      <c r="I242" s="207"/>
      <c r="J242" s="218">
        <f>BK242</f>
        <v>0</v>
      </c>
      <c r="K242" s="204"/>
      <c r="L242" s="209"/>
      <c r="M242" s="210"/>
      <c r="N242" s="211"/>
      <c r="O242" s="211"/>
      <c r="P242" s="212">
        <f>SUM(P243:P255)</f>
        <v>0</v>
      </c>
      <c r="Q242" s="211"/>
      <c r="R242" s="212">
        <f>SUM(R243:R255)</f>
        <v>0</v>
      </c>
      <c r="S242" s="211"/>
      <c r="T242" s="213">
        <f>SUM(T243:T255)</f>
        <v>0.15708</v>
      </c>
      <c r="AR242" s="214" t="s">
        <v>90</v>
      </c>
      <c r="AT242" s="215" t="s">
        <v>79</v>
      </c>
      <c r="AU242" s="215" t="s">
        <v>85</v>
      </c>
      <c r="AY242" s="214" t="s">
        <v>139</v>
      </c>
      <c r="BK242" s="216">
        <f>SUM(BK243:BK255)</f>
        <v>0</v>
      </c>
    </row>
    <row r="243" s="1" customFormat="1" ht="16.5" customHeight="1">
      <c r="B243" s="36"/>
      <c r="C243" s="219" t="s">
        <v>417</v>
      </c>
      <c r="D243" s="219" t="s">
        <v>142</v>
      </c>
      <c r="E243" s="220" t="s">
        <v>418</v>
      </c>
      <c r="F243" s="221" t="s">
        <v>419</v>
      </c>
      <c r="G243" s="222" t="s">
        <v>420</v>
      </c>
      <c r="H243" s="223">
        <v>3</v>
      </c>
      <c r="I243" s="224"/>
      <c r="J243" s="225">
        <f>ROUND(I243*H243,2)</f>
        <v>0</v>
      </c>
      <c r="K243" s="221" t="s">
        <v>146</v>
      </c>
      <c r="L243" s="41"/>
      <c r="M243" s="226" t="s">
        <v>1</v>
      </c>
      <c r="N243" s="227" t="s">
        <v>45</v>
      </c>
      <c r="O243" s="84"/>
      <c r="P243" s="228">
        <f>O243*H243</f>
        <v>0</v>
      </c>
      <c r="Q243" s="228">
        <v>0</v>
      </c>
      <c r="R243" s="228">
        <f>Q243*H243</f>
        <v>0</v>
      </c>
      <c r="S243" s="228">
        <v>0.01933</v>
      </c>
      <c r="T243" s="229">
        <f>S243*H243</f>
        <v>0.05799</v>
      </c>
      <c r="AR243" s="230" t="s">
        <v>158</v>
      </c>
      <c r="AT243" s="230" t="s">
        <v>142</v>
      </c>
      <c r="AU243" s="230" t="s">
        <v>90</v>
      </c>
      <c r="AY243" s="15" t="s">
        <v>139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5" t="s">
        <v>85</v>
      </c>
      <c r="BK243" s="231">
        <f>ROUND(I243*H243,2)</f>
        <v>0</v>
      </c>
      <c r="BL243" s="15" t="s">
        <v>158</v>
      </c>
      <c r="BM243" s="230" t="s">
        <v>421</v>
      </c>
    </row>
    <row r="244" s="1" customFormat="1">
      <c r="B244" s="36"/>
      <c r="C244" s="37"/>
      <c r="D244" s="241" t="s">
        <v>239</v>
      </c>
      <c r="E244" s="37"/>
      <c r="F244" s="251" t="s">
        <v>422</v>
      </c>
      <c r="G244" s="37"/>
      <c r="H244" s="37"/>
      <c r="I244" s="135"/>
      <c r="J244" s="37"/>
      <c r="K244" s="37"/>
      <c r="L244" s="41"/>
      <c r="M244" s="252"/>
      <c r="N244" s="84"/>
      <c r="O244" s="84"/>
      <c r="P244" s="84"/>
      <c r="Q244" s="84"/>
      <c r="R244" s="84"/>
      <c r="S244" s="84"/>
      <c r="T244" s="85"/>
      <c r="AT244" s="15" t="s">
        <v>239</v>
      </c>
      <c r="AU244" s="15" t="s">
        <v>90</v>
      </c>
    </row>
    <row r="245" s="12" customFormat="1">
      <c r="B245" s="239"/>
      <c r="C245" s="240"/>
      <c r="D245" s="241" t="s">
        <v>213</v>
      </c>
      <c r="E245" s="242" t="s">
        <v>1</v>
      </c>
      <c r="F245" s="243" t="s">
        <v>154</v>
      </c>
      <c r="G245" s="240"/>
      <c r="H245" s="244">
        <v>3</v>
      </c>
      <c r="I245" s="245"/>
      <c r="J245" s="240"/>
      <c r="K245" s="240"/>
      <c r="L245" s="246"/>
      <c r="M245" s="247"/>
      <c r="N245" s="248"/>
      <c r="O245" s="248"/>
      <c r="P245" s="248"/>
      <c r="Q245" s="248"/>
      <c r="R245" s="248"/>
      <c r="S245" s="248"/>
      <c r="T245" s="249"/>
      <c r="AT245" s="250" t="s">
        <v>213</v>
      </c>
      <c r="AU245" s="250" t="s">
        <v>90</v>
      </c>
      <c r="AV245" s="12" t="s">
        <v>90</v>
      </c>
      <c r="AW245" s="12" t="s">
        <v>35</v>
      </c>
      <c r="AX245" s="12" t="s">
        <v>85</v>
      </c>
      <c r="AY245" s="250" t="s">
        <v>139</v>
      </c>
    </row>
    <row r="246" s="1" customFormat="1" ht="16.5" customHeight="1">
      <c r="B246" s="36"/>
      <c r="C246" s="219" t="s">
        <v>423</v>
      </c>
      <c r="D246" s="219" t="s">
        <v>142</v>
      </c>
      <c r="E246" s="220" t="s">
        <v>424</v>
      </c>
      <c r="F246" s="221" t="s">
        <v>425</v>
      </c>
      <c r="G246" s="222" t="s">
        <v>420</v>
      </c>
      <c r="H246" s="223">
        <v>4</v>
      </c>
      <c r="I246" s="224"/>
      <c r="J246" s="225">
        <f>ROUND(I246*H246,2)</f>
        <v>0</v>
      </c>
      <c r="K246" s="221" t="s">
        <v>146</v>
      </c>
      <c r="L246" s="41"/>
      <c r="M246" s="226" t="s">
        <v>1</v>
      </c>
      <c r="N246" s="227" t="s">
        <v>45</v>
      </c>
      <c r="O246" s="84"/>
      <c r="P246" s="228">
        <f>O246*H246</f>
        <v>0</v>
      </c>
      <c r="Q246" s="228">
        <v>0</v>
      </c>
      <c r="R246" s="228">
        <f>Q246*H246</f>
        <v>0</v>
      </c>
      <c r="S246" s="228">
        <v>0.019460000000000002</v>
      </c>
      <c r="T246" s="229">
        <f>S246*H246</f>
        <v>0.077840000000000006</v>
      </c>
      <c r="AR246" s="230" t="s">
        <v>285</v>
      </c>
      <c r="AT246" s="230" t="s">
        <v>142</v>
      </c>
      <c r="AU246" s="230" t="s">
        <v>90</v>
      </c>
      <c r="AY246" s="15" t="s">
        <v>139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5" t="s">
        <v>85</v>
      </c>
      <c r="BK246" s="231">
        <f>ROUND(I246*H246,2)</f>
        <v>0</v>
      </c>
      <c r="BL246" s="15" t="s">
        <v>285</v>
      </c>
      <c r="BM246" s="230" t="s">
        <v>426</v>
      </c>
    </row>
    <row r="247" s="1" customFormat="1">
      <c r="B247" s="36"/>
      <c r="C247" s="37"/>
      <c r="D247" s="241" t="s">
        <v>239</v>
      </c>
      <c r="E247" s="37"/>
      <c r="F247" s="251" t="s">
        <v>422</v>
      </c>
      <c r="G247" s="37"/>
      <c r="H247" s="37"/>
      <c r="I247" s="135"/>
      <c r="J247" s="37"/>
      <c r="K247" s="37"/>
      <c r="L247" s="41"/>
      <c r="M247" s="252"/>
      <c r="N247" s="84"/>
      <c r="O247" s="84"/>
      <c r="P247" s="84"/>
      <c r="Q247" s="84"/>
      <c r="R247" s="84"/>
      <c r="S247" s="84"/>
      <c r="T247" s="85"/>
      <c r="AT247" s="15" t="s">
        <v>239</v>
      </c>
      <c r="AU247" s="15" t="s">
        <v>90</v>
      </c>
    </row>
    <row r="248" s="12" customFormat="1">
      <c r="B248" s="239"/>
      <c r="C248" s="240"/>
      <c r="D248" s="241" t="s">
        <v>213</v>
      </c>
      <c r="E248" s="242" t="s">
        <v>1</v>
      </c>
      <c r="F248" s="243" t="s">
        <v>158</v>
      </c>
      <c r="G248" s="240"/>
      <c r="H248" s="244">
        <v>4</v>
      </c>
      <c r="I248" s="245"/>
      <c r="J248" s="240"/>
      <c r="K248" s="240"/>
      <c r="L248" s="246"/>
      <c r="M248" s="247"/>
      <c r="N248" s="248"/>
      <c r="O248" s="248"/>
      <c r="P248" s="248"/>
      <c r="Q248" s="248"/>
      <c r="R248" s="248"/>
      <c r="S248" s="248"/>
      <c r="T248" s="249"/>
      <c r="AT248" s="250" t="s">
        <v>213</v>
      </c>
      <c r="AU248" s="250" t="s">
        <v>90</v>
      </c>
      <c r="AV248" s="12" t="s">
        <v>90</v>
      </c>
      <c r="AW248" s="12" t="s">
        <v>35</v>
      </c>
      <c r="AX248" s="12" t="s">
        <v>85</v>
      </c>
      <c r="AY248" s="250" t="s">
        <v>139</v>
      </c>
    </row>
    <row r="249" s="1" customFormat="1" ht="24" customHeight="1">
      <c r="B249" s="36"/>
      <c r="C249" s="219" t="s">
        <v>427</v>
      </c>
      <c r="D249" s="219" t="s">
        <v>142</v>
      </c>
      <c r="E249" s="220" t="s">
        <v>428</v>
      </c>
      <c r="F249" s="221" t="s">
        <v>429</v>
      </c>
      <c r="G249" s="222" t="s">
        <v>420</v>
      </c>
      <c r="H249" s="223">
        <v>1</v>
      </c>
      <c r="I249" s="224"/>
      <c r="J249" s="225">
        <f>ROUND(I249*H249,2)</f>
        <v>0</v>
      </c>
      <c r="K249" s="221" t="s">
        <v>146</v>
      </c>
      <c r="L249" s="41"/>
      <c r="M249" s="226" t="s">
        <v>1</v>
      </c>
      <c r="N249" s="227" t="s">
        <v>45</v>
      </c>
      <c r="O249" s="84"/>
      <c r="P249" s="228">
        <f>O249*H249</f>
        <v>0</v>
      </c>
      <c r="Q249" s="228">
        <v>0</v>
      </c>
      <c r="R249" s="228">
        <f>Q249*H249</f>
        <v>0</v>
      </c>
      <c r="S249" s="228">
        <v>0.0091999999999999998</v>
      </c>
      <c r="T249" s="229">
        <f>S249*H249</f>
        <v>0.0091999999999999998</v>
      </c>
      <c r="AR249" s="230" t="s">
        <v>285</v>
      </c>
      <c r="AT249" s="230" t="s">
        <v>142</v>
      </c>
      <c r="AU249" s="230" t="s">
        <v>90</v>
      </c>
      <c r="AY249" s="15" t="s">
        <v>139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5" t="s">
        <v>85</v>
      </c>
      <c r="BK249" s="231">
        <f>ROUND(I249*H249,2)</f>
        <v>0</v>
      </c>
      <c r="BL249" s="15" t="s">
        <v>285</v>
      </c>
      <c r="BM249" s="230" t="s">
        <v>430</v>
      </c>
    </row>
    <row r="250" s="1" customFormat="1">
      <c r="B250" s="36"/>
      <c r="C250" s="37"/>
      <c r="D250" s="241" t="s">
        <v>239</v>
      </c>
      <c r="E250" s="37"/>
      <c r="F250" s="251" t="s">
        <v>431</v>
      </c>
      <c r="G250" s="37"/>
      <c r="H250" s="37"/>
      <c r="I250" s="135"/>
      <c r="J250" s="37"/>
      <c r="K250" s="37"/>
      <c r="L250" s="41"/>
      <c r="M250" s="252"/>
      <c r="N250" s="84"/>
      <c r="O250" s="84"/>
      <c r="P250" s="84"/>
      <c r="Q250" s="84"/>
      <c r="R250" s="84"/>
      <c r="S250" s="84"/>
      <c r="T250" s="85"/>
      <c r="AT250" s="15" t="s">
        <v>239</v>
      </c>
      <c r="AU250" s="15" t="s">
        <v>90</v>
      </c>
    </row>
    <row r="251" s="12" customFormat="1">
      <c r="B251" s="239"/>
      <c r="C251" s="240"/>
      <c r="D251" s="241" t="s">
        <v>213</v>
      </c>
      <c r="E251" s="242" t="s">
        <v>1</v>
      </c>
      <c r="F251" s="243" t="s">
        <v>85</v>
      </c>
      <c r="G251" s="240"/>
      <c r="H251" s="244">
        <v>1</v>
      </c>
      <c r="I251" s="245"/>
      <c r="J251" s="240"/>
      <c r="K251" s="240"/>
      <c r="L251" s="246"/>
      <c r="M251" s="247"/>
      <c r="N251" s="248"/>
      <c r="O251" s="248"/>
      <c r="P251" s="248"/>
      <c r="Q251" s="248"/>
      <c r="R251" s="248"/>
      <c r="S251" s="248"/>
      <c r="T251" s="249"/>
      <c r="AT251" s="250" t="s">
        <v>213</v>
      </c>
      <c r="AU251" s="250" t="s">
        <v>90</v>
      </c>
      <c r="AV251" s="12" t="s">
        <v>90</v>
      </c>
      <c r="AW251" s="12" t="s">
        <v>35</v>
      </c>
      <c r="AX251" s="12" t="s">
        <v>85</v>
      </c>
      <c r="AY251" s="250" t="s">
        <v>139</v>
      </c>
    </row>
    <row r="252" s="1" customFormat="1" ht="16.5" customHeight="1">
      <c r="B252" s="36"/>
      <c r="C252" s="219" t="s">
        <v>432</v>
      </c>
      <c r="D252" s="219" t="s">
        <v>142</v>
      </c>
      <c r="E252" s="220" t="s">
        <v>433</v>
      </c>
      <c r="F252" s="221" t="s">
        <v>434</v>
      </c>
      <c r="G252" s="222" t="s">
        <v>420</v>
      </c>
      <c r="H252" s="223">
        <v>5</v>
      </c>
      <c r="I252" s="224"/>
      <c r="J252" s="225">
        <f>ROUND(I252*H252,2)</f>
        <v>0</v>
      </c>
      <c r="K252" s="221" t="s">
        <v>146</v>
      </c>
      <c r="L252" s="41"/>
      <c r="M252" s="226" t="s">
        <v>1</v>
      </c>
      <c r="N252" s="227" t="s">
        <v>45</v>
      </c>
      <c r="O252" s="84"/>
      <c r="P252" s="228">
        <f>O252*H252</f>
        <v>0</v>
      </c>
      <c r="Q252" s="228">
        <v>0</v>
      </c>
      <c r="R252" s="228">
        <f>Q252*H252</f>
        <v>0</v>
      </c>
      <c r="S252" s="228">
        <v>0.00156</v>
      </c>
      <c r="T252" s="229">
        <f>S252*H252</f>
        <v>0.0077999999999999996</v>
      </c>
      <c r="AR252" s="230" t="s">
        <v>285</v>
      </c>
      <c r="AT252" s="230" t="s">
        <v>142</v>
      </c>
      <c r="AU252" s="230" t="s">
        <v>90</v>
      </c>
      <c r="AY252" s="15" t="s">
        <v>139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5" t="s">
        <v>85</v>
      </c>
      <c r="BK252" s="231">
        <f>ROUND(I252*H252,2)</f>
        <v>0</v>
      </c>
      <c r="BL252" s="15" t="s">
        <v>285</v>
      </c>
      <c r="BM252" s="230" t="s">
        <v>435</v>
      </c>
    </row>
    <row r="253" s="12" customFormat="1">
      <c r="B253" s="239"/>
      <c r="C253" s="240"/>
      <c r="D253" s="241" t="s">
        <v>213</v>
      </c>
      <c r="E253" s="242" t="s">
        <v>1</v>
      </c>
      <c r="F253" s="243" t="s">
        <v>138</v>
      </c>
      <c r="G253" s="240"/>
      <c r="H253" s="244">
        <v>5</v>
      </c>
      <c r="I253" s="245"/>
      <c r="J253" s="240"/>
      <c r="K253" s="240"/>
      <c r="L253" s="246"/>
      <c r="M253" s="247"/>
      <c r="N253" s="248"/>
      <c r="O253" s="248"/>
      <c r="P253" s="248"/>
      <c r="Q253" s="248"/>
      <c r="R253" s="248"/>
      <c r="S253" s="248"/>
      <c r="T253" s="249"/>
      <c r="AT253" s="250" t="s">
        <v>213</v>
      </c>
      <c r="AU253" s="250" t="s">
        <v>90</v>
      </c>
      <c r="AV253" s="12" t="s">
        <v>90</v>
      </c>
      <c r="AW253" s="12" t="s">
        <v>35</v>
      </c>
      <c r="AX253" s="12" t="s">
        <v>85</v>
      </c>
      <c r="AY253" s="250" t="s">
        <v>139</v>
      </c>
    </row>
    <row r="254" s="1" customFormat="1" ht="16.5" customHeight="1">
      <c r="B254" s="36"/>
      <c r="C254" s="219" t="s">
        <v>436</v>
      </c>
      <c r="D254" s="219" t="s">
        <v>142</v>
      </c>
      <c r="E254" s="220" t="s">
        <v>437</v>
      </c>
      <c r="F254" s="221" t="s">
        <v>438</v>
      </c>
      <c r="G254" s="222" t="s">
        <v>339</v>
      </c>
      <c r="H254" s="223">
        <v>5</v>
      </c>
      <c r="I254" s="224"/>
      <c r="J254" s="225">
        <f>ROUND(I254*H254,2)</f>
        <v>0</v>
      </c>
      <c r="K254" s="221" t="s">
        <v>146</v>
      </c>
      <c r="L254" s="41"/>
      <c r="M254" s="226" t="s">
        <v>1</v>
      </c>
      <c r="N254" s="227" t="s">
        <v>45</v>
      </c>
      <c r="O254" s="84"/>
      <c r="P254" s="228">
        <f>O254*H254</f>
        <v>0</v>
      </c>
      <c r="Q254" s="228">
        <v>0</v>
      </c>
      <c r="R254" s="228">
        <f>Q254*H254</f>
        <v>0</v>
      </c>
      <c r="S254" s="228">
        <v>0.00084999999999999995</v>
      </c>
      <c r="T254" s="229">
        <f>S254*H254</f>
        <v>0.0042499999999999994</v>
      </c>
      <c r="AR254" s="230" t="s">
        <v>285</v>
      </c>
      <c r="AT254" s="230" t="s">
        <v>142</v>
      </c>
      <c r="AU254" s="230" t="s">
        <v>90</v>
      </c>
      <c r="AY254" s="15" t="s">
        <v>139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5" t="s">
        <v>85</v>
      </c>
      <c r="BK254" s="231">
        <f>ROUND(I254*H254,2)</f>
        <v>0</v>
      </c>
      <c r="BL254" s="15" t="s">
        <v>285</v>
      </c>
      <c r="BM254" s="230" t="s">
        <v>439</v>
      </c>
    </row>
    <row r="255" s="12" customFormat="1">
      <c r="B255" s="239"/>
      <c r="C255" s="240"/>
      <c r="D255" s="241" t="s">
        <v>213</v>
      </c>
      <c r="E255" s="242" t="s">
        <v>1</v>
      </c>
      <c r="F255" s="243" t="s">
        <v>138</v>
      </c>
      <c r="G255" s="240"/>
      <c r="H255" s="244">
        <v>5</v>
      </c>
      <c r="I255" s="245"/>
      <c r="J255" s="240"/>
      <c r="K255" s="240"/>
      <c r="L255" s="246"/>
      <c r="M255" s="247"/>
      <c r="N255" s="248"/>
      <c r="O255" s="248"/>
      <c r="P255" s="248"/>
      <c r="Q255" s="248"/>
      <c r="R255" s="248"/>
      <c r="S255" s="248"/>
      <c r="T255" s="249"/>
      <c r="AT255" s="250" t="s">
        <v>213</v>
      </c>
      <c r="AU255" s="250" t="s">
        <v>90</v>
      </c>
      <c r="AV255" s="12" t="s">
        <v>90</v>
      </c>
      <c r="AW255" s="12" t="s">
        <v>35</v>
      </c>
      <c r="AX255" s="12" t="s">
        <v>85</v>
      </c>
      <c r="AY255" s="250" t="s">
        <v>139</v>
      </c>
    </row>
    <row r="256" s="11" customFormat="1" ht="22.8" customHeight="1">
      <c r="B256" s="203"/>
      <c r="C256" s="204"/>
      <c r="D256" s="205" t="s">
        <v>79</v>
      </c>
      <c r="E256" s="217" t="s">
        <v>440</v>
      </c>
      <c r="F256" s="217" t="s">
        <v>441</v>
      </c>
      <c r="G256" s="204"/>
      <c r="H256" s="204"/>
      <c r="I256" s="207"/>
      <c r="J256" s="218">
        <f>BK256</f>
        <v>0</v>
      </c>
      <c r="K256" s="204"/>
      <c r="L256" s="209"/>
      <c r="M256" s="210"/>
      <c r="N256" s="211"/>
      <c r="O256" s="211"/>
      <c r="P256" s="212">
        <f>SUM(P257:P258)</f>
        <v>0</v>
      </c>
      <c r="Q256" s="211"/>
      <c r="R256" s="212">
        <f>SUM(R257:R258)</f>
        <v>0.00052000000000000006</v>
      </c>
      <c r="S256" s="211"/>
      <c r="T256" s="213">
        <f>SUM(T257:T258)</f>
        <v>0.08320000000000001</v>
      </c>
      <c r="AR256" s="214" t="s">
        <v>90</v>
      </c>
      <c r="AT256" s="215" t="s">
        <v>79</v>
      </c>
      <c r="AU256" s="215" t="s">
        <v>85</v>
      </c>
      <c r="AY256" s="214" t="s">
        <v>139</v>
      </c>
      <c r="BK256" s="216">
        <f>SUM(BK257:BK258)</f>
        <v>0</v>
      </c>
    </row>
    <row r="257" s="1" customFormat="1" ht="16.5" customHeight="1">
      <c r="B257" s="36"/>
      <c r="C257" s="219" t="s">
        <v>442</v>
      </c>
      <c r="D257" s="219" t="s">
        <v>142</v>
      </c>
      <c r="E257" s="220" t="s">
        <v>443</v>
      </c>
      <c r="F257" s="221" t="s">
        <v>444</v>
      </c>
      <c r="G257" s="222" t="s">
        <v>328</v>
      </c>
      <c r="H257" s="223">
        <v>26</v>
      </c>
      <c r="I257" s="224"/>
      <c r="J257" s="225">
        <f>ROUND(I257*H257,2)</f>
        <v>0</v>
      </c>
      <c r="K257" s="221" t="s">
        <v>146</v>
      </c>
      <c r="L257" s="41"/>
      <c r="M257" s="226" t="s">
        <v>1</v>
      </c>
      <c r="N257" s="227" t="s">
        <v>45</v>
      </c>
      <c r="O257" s="84"/>
      <c r="P257" s="228">
        <f>O257*H257</f>
        <v>0</v>
      </c>
      <c r="Q257" s="228">
        <v>2.0000000000000002E-05</v>
      </c>
      <c r="R257" s="228">
        <f>Q257*H257</f>
        <v>0.00052000000000000006</v>
      </c>
      <c r="S257" s="228">
        <v>0.0032000000000000002</v>
      </c>
      <c r="T257" s="229">
        <f>S257*H257</f>
        <v>0.08320000000000001</v>
      </c>
      <c r="AR257" s="230" t="s">
        <v>285</v>
      </c>
      <c r="AT257" s="230" t="s">
        <v>142</v>
      </c>
      <c r="AU257" s="230" t="s">
        <v>90</v>
      </c>
      <c r="AY257" s="15" t="s">
        <v>139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5" t="s">
        <v>85</v>
      </c>
      <c r="BK257" s="231">
        <f>ROUND(I257*H257,2)</f>
        <v>0</v>
      </c>
      <c r="BL257" s="15" t="s">
        <v>285</v>
      </c>
      <c r="BM257" s="230" t="s">
        <v>445</v>
      </c>
    </row>
    <row r="258" s="12" customFormat="1">
      <c r="B258" s="239"/>
      <c r="C258" s="240"/>
      <c r="D258" s="241" t="s">
        <v>213</v>
      </c>
      <c r="E258" s="242" t="s">
        <v>1</v>
      </c>
      <c r="F258" s="243" t="s">
        <v>347</v>
      </c>
      <c r="G258" s="240"/>
      <c r="H258" s="244">
        <v>26</v>
      </c>
      <c r="I258" s="245"/>
      <c r="J258" s="240"/>
      <c r="K258" s="240"/>
      <c r="L258" s="246"/>
      <c r="M258" s="247"/>
      <c r="N258" s="248"/>
      <c r="O258" s="248"/>
      <c r="P258" s="248"/>
      <c r="Q258" s="248"/>
      <c r="R258" s="248"/>
      <c r="S258" s="248"/>
      <c r="T258" s="249"/>
      <c r="AT258" s="250" t="s">
        <v>213</v>
      </c>
      <c r="AU258" s="250" t="s">
        <v>90</v>
      </c>
      <c r="AV258" s="12" t="s">
        <v>90</v>
      </c>
      <c r="AW258" s="12" t="s">
        <v>35</v>
      </c>
      <c r="AX258" s="12" t="s">
        <v>85</v>
      </c>
      <c r="AY258" s="250" t="s">
        <v>139</v>
      </c>
    </row>
    <row r="259" s="11" customFormat="1" ht="22.8" customHeight="1">
      <c r="B259" s="203"/>
      <c r="C259" s="204"/>
      <c r="D259" s="205" t="s">
        <v>79</v>
      </c>
      <c r="E259" s="217" t="s">
        <v>446</v>
      </c>
      <c r="F259" s="217" t="s">
        <v>447</v>
      </c>
      <c r="G259" s="204"/>
      <c r="H259" s="204"/>
      <c r="I259" s="207"/>
      <c r="J259" s="218">
        <f>BK259</f>
        <v>0</v>
      </c>
      <c r="K259" s="204"/>
      <c r="L259" s="209"/>
      <c r="M259" s="210"/>
      <c r="N259" s="211"/>
      <c r="O259" s="211"/>
      <c r="P259" s="212">
        <f>SUM(P260:P267)</f>
        <v>0</v>
      </c>
      <c r="Q259" s="211"/>
      <c r="R259" s="212">
        <f>SUM(R260:R267)</f>
        <v>0</v>
      </c>
      <c r="S259" s="211"/>
      <c r="T259" s="213">
        <f>SUM(T260:T267)</f>
        <v>0.084559999999999996</v>
      </c>
      <c r="AR259" s="214" t="s">
        <v>90</v>
      </c>
      <c r="AT259" s="215" t="s">
        <v>79</v>
      </c>
      <c r="AU259" s="215" t="s">
        <v>85</v>
      </c>
      <c r="AY259" s="214" t="s">
        <v>139</v>
      </c>
      <c r="BK259" s="216">
        <f>SUM(BK260:BK267)</f>
        <v>0</v>
      </c>
    </row>
    <row r="260" s="1" customFormat="1" ht="16.5" customHeight="1">
      <c r="B260" s="36"/>
      <c r="C260" s="219" t="s">
        <v>448</v>
      </c>
      <c r="D260" s="219" t="s">
        <v>142</v>
      </c>
      <c r="E260" s="220" t="s">
        <v>449</v>
      </c>
      <c r="F260" s="221" t="s">
        <v>450</v>
      </c>
      <c r="G260" s="222" t="s">
        <v>211</v>
      </c>
      <c r="H260" s="223">
        <v>8</v>
      </c>
      <c r="I260" s="224"/>
      <c r="J260" s="225">
        <f>ROUND(I260*H260,2)</f>
        <v>0</v>
      </c>
      <c r="K260" s="221" t="s">
        <v>146</v>
      </c>
      <c r="L260" s="41"/>
      <c r="M260" s="226" t="s">
        <v>1</v>
      </c>
      <c r="N260" s="227" t="s">
        <v>45</v>
      </c>
      <c r="O260" s="84"/>
      <c r="P260" s="228">
        <f>O260*H260</f>
        <v>0</v>
      </c>
      <c r="Q260" s="228">
        <v>0</v>
      </c>
      <c r="R260" s="228">
        <f>Q260*H260</f>
        <v>0</v>
      </c>
      <c r="S260" s="228">
        <v>0.01057</v>
      </c>
      <c r="T260" s="229">
        <f>S260*H260</f>
        <v>0.084559999999999996</v>
      </c>
      <c r="AR260" s="230" t="s">
        <v>285</v>
      </c>
      <c r="AT260" s="230" t="s">
        <v>142</v>
      </c>
      <c r="AU260" s="230" t="s">
        <v>90</v>
      </c>
      <c r="AY260" s="15" t="s">
        <v>139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5" t="s">
        <v>85</v>
      </c>
      <c r="BK260" s="231">
        <f>ROUND(I260*H260,2)</f>
        <v>0</v>
      </c>
      <c r="BL260" s="15" t="s">
        <v>285</v>
      </c>
      <c r="BM260" s="230" t="s">
        <v>451</v>
      </c>
    </row>
    <row r="261" s="1" customFormat="1">
      <c r="B261" s="36"/>
      <c r="C261" s="37"/>
      <c r="D261" s="241" t="s">
        <v>239</v>
      </c>
      <c r="E261" s="37"/>
      <c r="F261" s="251" t="s">
        <v>452</v>
      </c>
      <c r="G261" s="37"/>
      <c r="H261" s="37"/>
      <c r="I261" s="135"/>
      <c r="J261" s="37"/>
      <c r="K261" s="37"/>
      <c r="L261" s="41"/>
      <c r="M261" s="252"/>
      <c r="N261" s="84"/>
      <c r="O261" s="84"/>
      <c r="P261" s="84"/>
      <c r="Q261" s="84"/>
      <c r="R261" s="84"/>
      <c r="S261" s="84"/>
      <c r="T261" s="85"/>
      <c r="AT261" s="15" t="s">
        <v>239</v>
      </c>
      <c r="AU261" s="15" t="s">
        <v>90</v>
      </c>
    </row>
    <row r="262" s="12" customFormat="1">
      <c r="B262" s="239"/>
      <c r="C262" s="240"/>
      <c r="D262" s="241" t="s">
        <v>213</v>
      </c>
      <c r="E262" s="242" t="s">
        <v>1</v>
      </c>
      <c r="F262" s="243" t="s">
        <v>453</v>
      </c>
      <c r="G262" s="240"/>
      <c r="H262" s="244">
        <v>1.2</v>
      </c>
      <c r="I262" s="245"/>
      <c r="J262" s="240"/>
      <c r="K262" s="240"/>
      <c r="L262" s="246"/>
      <c r="M262" s="247"/>
      <c r="N262" s="248"/>
      <c r="O262" s="248"/>
      <c r="P262" s="248"/>
      <c r="Q262" s="248"/>
      <c r="R262" s="248"/>
      <c r="S262" s="248"/>
      <c r="T262" s="249"/>
      <c r="AT262" s="250" t="s">
        <v>213</v>
      </c>
      <c r="AU262" s="250" t="s">
        <v>90</v>
      </c>
      <c r="AV262" s="12" t="s">
        <v>90</v>
      </c>
      <c r="AW262" s="12" t="s">
        <v>35</v>
      </c>
      <c r="AX262" s="12" t="s">
        <v>80</v>
      </c>
      <c r="AY262" s="250" t="s">
        <v>139</v>
      </c>
    </row>
    <row r="263" s="12" customFormat="1">
      <c r="B263" s="239"/>
      <c r="C263" s="240"/>
      <c r="D263" s="241" t="s">
        <v>213</v>
      </c>
      <c r="E263" s="242" t="s">
        <v>1</v>
      </c>
      <c r="F263" s="243" t="s">
        <v>454</v>
      </c>
      <c r="G263" s="240"/>
      <c r="H263" s="244">
        <v>1.8</v>
      </c>
      <c r="I263" s="245"/>
      <c r="J263" s="240"/>
      <c r="K263" s="240"/>
      <c r="L263" s="246"/>
      <c r="M263" s="247"/>
      <c r="N263" s="248"/>
      <c r="O263" s="248"/>
      <c r="P263" s="248"/>
      <c r="Q263" s="248"/>
      <c r="R263" s="248"/>
      <c r="S263" s="248"/>
      <c r="T263" s="249"/>
      <c r="AT263" s="250" t="s">
        <v>213</v>
      </c>
      <c r="AU263" s="250" t="s">
        <v>90</v>
      </c>
      <c r="AV263" s="12" t="s">
        <v>90</v>
      </c>
      <c r="AW263" s="12" t="s">
        <v>35</v>
      </c>
      <c r="AX263" s="12" t="s">
        <v>80</v>
      </c>
      <c r="AY263" s="250" t="s">
        <v>139</v>
      </c>
    </row>
    <row r="264" s="12" customFormat="1">
      <c r="B264" s="239"/>
      <c r="C264" s="240"/>
      <c r="D264" s="241" t="s">
        <v>213</v>
      </c>
      <c r="E264" s="242" t="s">
        <v>1</v>
      </c>
      <c r="F264" s="243" t="s">
        <v>455</v>
      </c>
      <c r="G264" s="240"/>
      <c r="H264" s="244">
        <v>0.59999999999999998</v>
      </c>
      <c r="I264" s="245"/>
      <c r="J264" s="240"/>
      <c r="K264" s="240"/>
      <c r="L264" s="246"/>
      <c r="M264" s="247"/>
      <c r="N264" s="248"/>
      <c r="O264" s="248"/>
      <c r="P264" s="248"/>
      <c r="Q264" s="248"/>
      <c r="R264" s="248"/>
      <c r="S264" s="248"/>
      <c r="T264" s="249"/>
      <c r="AT264" s="250" t="s">
        <v>213</v>
      </c>
      <c r="AU264" s="250" t="s">
        <v>90</v>
      </c>
      <c r="AV264" s="12" t="s">
        <v>90</v>
      </c>
      <c r="AW264" s="12" t="s">
        <v>35</v>
      </c>
      <c r="AX264" s="12" t="s">
        <v>80</v>
      </c>
      <c r="AY264" s="250" t="s">
        <v>139</v>
      </c>
    </row>
    <row r="265" s="12" customFormat="1">
      <c r="B265" s="239"/>
      <c r="C265" s="240"/>
      <c r="D265" s="241" t="s">
        <v>213</v>
      </c>
      <c r="E265" s="242" t="s">
        <v>1</v>
      </c>
      <c r="F265" s="243" t="s">
        <v>456</v>
      </c>
      <c r="G265" s="240"/>
      <c r="H265" s="244">
        <v>3.2000000000000002</v>
      </c>
      <c r="I265" s="245"/>
      <c r="J265" s="240"/>
      <c r="K265" s="240"/>
      <c r="L265" s="246"/>
      <c r="M265" s="247"/>
      <c r="N265" s="248"/>
      <c r="O265" s="248"/>
      <c r="P265" s="248"/>
      <c r="Q265" s="248"/>
      <c r="R265" s="248"/>
      <c r="S265" s="248"/>
      <c r="T265" s="249"/>
      <c r="AT265" s="250" t="s">
        <v>213</v>
      </c>
      <c r="AU265" s="250" t="s">
        <v>90</v>
      </c>
      <c r="AV265" s="12" t="s">
        <v>90</v>
      </c>
      <c r="AW265" s="12" t="s">
        <v>35</v>
      </c>
      <c r="AX265" s="12" t="s">
        <v>80</v>
      </c>
      <c r="AY265" s="250" t="s">
        <v>139</v>
      </c>
    </row>
    <row r="266" s="12" customFormat="1">
      <c r="B266" s="239"/>
      <c r="C266" s="240"/>
      <c r="D266" s="241" t="s">
        <v>213</v>
      </c>
      <c r="E266" s="242" t="s">
        <v>1</v>
      </c>
      <c r="F266" s="243" t="s">
        <v>457</v>
      </c>
      <c r="G266" s="240"/>
      <c r="H266" s="244">
        <v>1.2</v>
      </c>
      <c r="I266" s="245"/>
      <c r="J266" s="240"/>
      <c r="K266" s="240"/>
      <c r="L266" s="246"/>
      <c r="M266" s="247"/>
      <c r="N266" s="248"/>
      <c r="O266" s="248"/>
      <c r="P266" s="248"/>
      <c r="Q266" s="248"/>
      <c r="R266" s="248"/>
      <c r="S266" s="248"/>
      <c r="T266" s="249"/>
      <c r="AT266" s="250" t="s">
        <v>213</v>
      </c>
      <c r="AU266" s="250" t="s">
        <v>90</v>
      </c>
      <c r="AV266" s="12" t="s">
        <v>90</v>
      </c>
      <c r="AW266" s="12" t="s">
        <v>35</v>
      </c>
      <c r="AX266" s="12" t="s">
        <v>80</v>
      </c>
      <c r="AY266" s="250" t="s">
        <v>139</v>
      </c>
    </row>
    <row r="267" s="13" customFormat="1">
      <c r="B267" s="253"/>
      <c r="C267" s="254"/>
      <c r="D267" s="241" t="s">
        <v>213</v>
      </c>
      <c r="E267" s="255" t="s">
        <v>1</v>
      </c>
      <c r="F267" s="256" t="s">
        <v>243</v>
      </c>
      <c r="G267" s="254"/>
      <c r="H267" s="257">
        <v>8</v>
      </c>
      <c r="I267" s="258"/>
      <c r="J267" s="254"/>
      <c r="K267" s="254"/>
      <c r="L267" s="259"/>
      <c r="M267" s="260"/>
      <c r="N267" s="261"/>
      <c r="O267" s="261"/>
      <c r="P267" s="261"/>
      <c r="Q267" s="261"/>
      <c r="R267" s="261"/>
      <c r="S267" s="261"/>
      <c r="T267" s="262"/>
      <c r="AT267" s="263" t="s">
        <v>213</v>
      </c>
      <c r="AU267" s="263" t="s">
        <v>90</v>
      </c>
      <c r="AV267" s="13" t="s">
        <v>158</v>
      </c>
      <c r="AW267" s="13" t="s">
        <v>35</v>
      </c>
      <c r="AX267" s="13" t="s">
        <v>85</v>
      </c>
      <c r="AY267" s="263" t="s">
        <v>139</v>
      </c>
    </row>
    <row r="268" s="11" customFormat="1" ht="22.8" customHeight="1">
      <c r="B268" s="203"/>
      <c r="C268" s="204"/>
      <c r="D268" s="205" t="s">
        <v>79</v>
      </c>
      <c r="E268" s="217" t="s">
        <v>458</v>
      </c>
      <c r="F268" s="217" t="s">
        <v>459</v>
      </c>
      <c r="G268" s="204"/>
      <c r="H268" s="204"/>
      <c r="I268" s="207"/>
      <c r="J268" s="218">
        <f>BK268</f>
        <v>0</v>
      </c>
      <c r="K268" s="204"/>
      <c r="L268" s="209"/>
      <c r="M268" s="210"/>
      <c r="N268" s="211"/>
      <c r="O268" s="211"/>
      <c r="P268" s="212">
        <f>SUM(P269:P283)</f>
        <v>0</v>
      </c>
      <c r="Q268" s="211"/>
      <c r="R268" s="212">
        <f>SUM(R269:R283)</f>
        <v>0</v>
      </c>
      <c r="S268" s="211"/>
      <c r="T268" s="213">
        <f>SUM(T269:T283)</f>
        <v>0.098807999999999993</v>
      </c>
      <c r="AR268" s="214" t="s">
        <v>90</v>
      </c>
      <c r="AT268" s="215" t="s">
        <v>79</v>
      </c>
      <c r="AU268" s="215" t="s">
        <v>85</v>
      </c>
      <c r="AY268" s="214" t="s">
        <v>139</v>
      </c>
      <c r="BK268" s="216">
        <f>SUM(BK269:BK283)</f>
        <v>0</v>
      </c>
    </row>
    <row r="269" s="1" customFormat="1" ht="16.5" customHeight="1">
      <c r="B269" s="36"/>
      <c r="C269" s="219" t="s">
        <v>460</v>
      </c>
      <c r="D269" s="219" t="s">
        <v>142</v>
      </c>
      <c r="E269" s="220" t="s">
        <v>461</v>
      </c>
      <c r="F269" s="221" t="s">
        <v>462</v>
      </c>
      <c r="G269" s="222" t="s">
        <v>420</v>
      </c>
      <c r="H269" s="223">
        <v>1</v>
      </c>
      <c r="I269" s="224"/>
      <c r="J269" s="225">
        <f>ROUND(I269*H269,2)</f>
        <v>0</v>
      </c>
      <c r="K269" s="221" t="s">
        <v>1</v>
      </c>
      <c r="L269" s="41"/>
      <c r="M269" s="226" t="s">
        <v>1</v>
      </c>
      <c r="N269" s="227" t="s">
        <v>45</v>
      </c>
      <c r="O269" s="84"/>
      <c r="P269" s="228">
        <f>O269*H269</f>
        <v>0</v>
      </c>
      <c r="Q269" s="228">
        <v>0</v>
      </c>
      <c r="R269" s="228">
        <f>Q269*H269</f>
        <v>0</v>
      </c>
      <c r="S269" s="228">
        <v>0</v>
      </c>
      <c r="T269" s="229">
        <f>S269*H269</f>
        <v>0</v>
      </c>
      <c r="AR269" s="230" t="s">
        <v>285</v>
      </c>
      <c r="AT269" s="230" t="s">
        <v>142</v>
      </c>
      <c r="AU269" s="230" t="s">
        <v>90</v>
      </c>
      <c r="AY269" s="15" t="s">
        <v>139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5" t="s">
        <v>85</v>
      </c>
      <c r="BK269" s="231">
        <f>ROUND(I269*H269,2)</f>
        <v>0</v>
      </c>
      <c r="BL269" s="15" t="s">
        <v>285</v>
      </c>
      <c r="BM269" s="230" t="s">
        <v>463</v>
      </c>
    </row>
    <row r="270" s="1" customFormat="1" ht="24" customHeight="1">
      <c r="B270" s="36"/>
      <c r="C270" s="219" t="s">
        <v>464</v>
      </c>
      <c r="D270" s="219" t="s">
        <v>142</v>
      </c>
      <c r="E270" s="220" t="s">
        <v>465</v>
      </c>
      <c r="F270" s="221" t="s">
        <v>466</v>
      </c>
      <c r="G270" s="222" t="s">
        <v>339</v>
      </c>
      <c r="H270" s="223">
        <v>2</v>
      </c>
      <c r="I270" s="224"/>
      <c r="J270" s="225">
        <f>ROUND(I270*H270,2)</f>
        <v>0</v>
      </c>
      <c r="K270" s="221" t="s">
        <v>146</v>
      </c>
      <c r="L270" s="41"/>
      <c r="M270" s="226" t="s">
        <v>1</v>
      </c>
      <c r="N270" s="227" t="s">
        <v>45</v>
      </c>
      <c r="O270" s="84"/>
      <c r="P270" s="228">
        <f>O270*H270</f>
        <v>0</v>
      </c>
      <c r="Q270" s="228">
        <v>0</v>
      </c>
      <c r="R270" s="228">
        <f>Q270*H270</f>
        <v>0</v>
      </c>
      <c r="S270" s="228">
        <v>0.017999999999999999</v>
      </c>
      <c r="T270" s="229">
        <f>S270*H270</f>
        <v>0.035999999999999997</v>
      </c>
      <c r="AR270" s="230" t="s">
        <v>285</v>
      </c>
      <c r="AT270" s="230" t="s">
        <v>142</v>
      </c>
      <c r="AU270" s="230" t="s">
        <v>90</v>
      </c>
      <c r="AY270" s="15" t="s">
        <v>139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5" t="s">
        <v>85</v>
      </c>
      <c r="BK270" s="231">
        <f>ROUND(I270*H270,2)</f>
        <v>0</v>
      </c>
      <c r="BL270" s="15" t="s">
        <v>285</v>
      </c>
      <c r="BM270" s="230" t="s">
        <v>467</v>
      </c>
    </row>
    <row r="271" s="12" customFormat="1">
      <c r="B271" s="239"/>
      <c r="C271" s="240"/>
      <c r="D271" s="241" t="s">
        <v>213</v>
      </c>
      <c r="E271" s="242" t="s">
        <v>1</v>
      </c>
      <c r="F271" s="243" t="s">
        <v>468</v>
      </c>
      <c r="G271" s="240"/>
      <c r="H271" s="244">
        <v>1</v>
      </c>
      <c r="I271" s="245"/>
      <c r="J271" s="240"/>
      <c r="K271" s="240"/>
      <c r="L271" s="246"/>
      <c r="M271" s="247"/>
      <c r="N271" s="248"/>
      <c r="O271" s="248"/>
      <c r="P271" s="248"/>
      <c r="Q271" s="248"/>
      <c r="R271" s="248"/>
      <c r="S271" s="248"/>
      <c r="T271" s="249"/>
      <c r="AT271" s="250" t="s">
        <v>213</v>
      </c>
      <c r="AU271" s="250" t="s">
        <v>90</v>
      </c>
      <c r="AV271" s="12" t="s">
        <v>90</v>
      </c>
      <c r="AW271" s="12" t="s">
        <v>35</v>
      </c>
      <c r="AX271" s="12" t="s">
        <v>80</v>
      </c>
      <c r="AY271" s="250" t="s">
        <v>139</v>
      </c>
    </row>
    <row r="272" s="12" customFormat="1">
      <c r="B272" s="239"/>
      <c r="C272" s="240"/>
      <c r="D272" s="241" t="s">
        <v>213</v>
      </c>
      <c r="E272" s="242" t="s">
        <v>1</v>
      </c>
      <c r="F272" s="243" t="s">
        <v>469</v>
      </c>
      <c r="G272" s="240"/>
      <c r="H272" s="244">
        <v>1</v>
      </c>
      <c r="I272" s="245"/>
      <c r="J272" s="240"/>
      <c r="K272" s="240"/>
      <c r="L272" s="246"/>
      <c r="M272" s="247"/>
      <c r="N272" s="248"/>
      <c r="O272" s="248"/>
      <c r="P272" s="248"/>
      <c r="Q272" s="248"/>
      <c r="R272" s="248"/>
      <c r="S272" s="248"/>
      <c r="T272" s="249"/>
      <c r="AT272" s="250" t="s">
        <v>213</v>
      </c>
      <c r="AU272" s="250" t="s">
        <v>90</v>
      </c>
      <c r="AV272" s="12" t="s">
        <v>90</v>
      </c>
      <c r="AW272" s="12" t="s">
        <v>35</v>
      </c>
      <c r="AX272" s="12" t="s">
        <v>80</v>
      </c>
      <c r="AY272" s="250" t="s">
        <v>139</v>
      </c>
    </row>
    <row r="273" s="13" customFormat="1">
      <c r="B273" s="253"/>
      <c r="C273" s="254"/>
      <c r="D273" s="241" t="s">
        <v>213</v>
      </c>
      <c r="E273" s="255" t="s">
        <v>1</v>
      </c>
      <c r="F273" s="256" t="s">
        <v>243</v>
      </c>
      <c r="G273" s="254"/>
      <c r="H273" s="257">
        <v>2</v>
      </c>
      <c r="I273" s="258"/>
      <c r="J273" s="254"/>
      <c r="K273" s="254"/>
      <c r="L273" s="259"/>
      <c r="M273" s="260"/>
      <c r="N273" s="261"/>
      <c r="O273" s="261"/>
      <c r="P273" s="261"/>
      <c r="Q273" s="261"/>
      <c r="R273" s="261"/>
      <c r="S273" s="261"/>
      <c r="T273" s="262"/>
      <c r="AT273" s="263" t="s">
        <v>213</v>
      </c>
      <c r="AU273" s="263" t="s">
        <v>90</v>
      </c>
      <c r="AV273" s="13" t="s">
        <v>158</v>
      </c>
      <c r="AW273" s="13" t="s">
        <v>35</v>
      </c>
      <c r="AX273" s="13" t="s">
        <v>85</v>
      </c>
      <c r="AY273" s="263" t="s">
        <v>139</v>
      </c>
    </row>
    <row r="274" s="1" customFormat="1" ht="24" customHeight="1">
      <c r="B274" s="36"/>
      <c r="C274" s="219" t="s">
        <v>470</v>
      </c>
      <c r="D274" s="219" t="s">
        <v>142</v>
      </c>
      <c r="E274" s="220" t="s">
        <v>471</v>
      </c>
      <c r="F274" s="221" t="s">
        <v>472</v>
      </c>
      <c r="G274" s="222" t="s">
        <v>339</v>
      </c>
      <c r="H274" s="223">
        <v>18</v>
      </c>
      <c r="I274" s="224"/>
      <c r="J274" s="225">
        <f>ROUND(I274*H274,2)</f>
        <v>0</v>
      </c>
      <c r="K274" s="221" t="s">
        <v>146</v>
      </c>
      <c r="L274" s="41"/>
      <c r="M274" s="226" t="s">
        <v>1</v>
      </c>
      <c r="N274" s="227" t="s">
        <v>45</v>
      </c>
      <c r="O274" s="84"/>
      <c r="P274" s="228">
        <f>O274*H274</f>
        <v>0</v>
      </c>
      <c r="Q274" s="228">
        <v>0</v>
      </c>
      <c r="R274" s="228">
        <f>Q274*H274</f>
        <v>0</v>
      </c>
      <c r="S274" s="228">
        <v>4.8000000000000001E-05</v>
      </c>
      <c r="T274" s="229">
        <f>S274*H274</f>
        <v>0.00086399999999999997</v>
      </c>
      <c r="AR274" s="230" t="s">
        <v>285</v>
      </c>
      <c r="AT274" s="230" t="s">
        <v>142</v>
      </c>
      <c r="AU274" s="230" t="s">
        <v>90</v>
      </c>
      <c r="AY274" s="15" t="s">
        <v>139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5" t="s">
        <v>85</v>
      </c>
      <c r="BK274" s="231">
        <f>ROUND(I274*H274,2)</f>
        <v>0</v>
      </c>
      <c r="BL274" s="15" t="s">
        <v>285</v>
      </c>
      <c r="BM274" s="230" t="s">
        <v>473</v>
      </c>
    </row>
    <row r="275" s="12" customFormat="1">
      <c r="B275" s="239"/>
      <c r="C275" s="240"/>
      <c r="D275" s="241" t="s">
        <v>213</v>
      </c>
      <c r="E275" s="242" t="s">
        <v>1</v>
      </c>
      <c r="F275" s="243" t="s">
        <v>300</v>
      </c>
      <c r="G275" s="240"/>
      <c r="H275" s="244">
        <v>18</v>
      </c>
      <c r="I275" s="245"/>
      <c r="J275" s="240"/>
      <c r="K275" s="240"/>
      <c r="L275" s="246"/>
      <c r="M275" s="247"/>
      <c r="N275" s="248"/>
      <c r="O275" s="248"/>
      <c r="P275" s="248"/>
      <c r="Q275" s="248"/>
      <c r="R275" s="248"/>
      <c r="S275" s="248"/>
      <c r="T275" s="249"/>
      <c r="AT275" s="250" t="s">
        <v>213</v>
      </c>
      <c r="AU275" s="250" t="s">
        <v>90</v>
      </c>
      <c r="AV275" s="12" t="s">
        <v>90</v>
      </c>
      <c r="AW275" s="12" t="s">
        <v>35</v>
      </c>
      <c r="AX275" s="12" t="s">
        <v>85</v>
      </c>
      <c r="AY275" s="250" t="s">
        <v>139</v>
      </c>
    </row>
    <row r="276" s="1" customFormat="1" ht="36" customHeight="1">
      <c r="B276" s="36"/>
      <c r="C276" s="219" t="s">
        <v>474</v>
      </c>
      <c r="D276" s="219" t="s">
        <v>142</v>
      </c>
      <c r="E276" s="220" t="s">
        <v>475</v>
      </c>
      <c r="F276" s="221" t="s">
        <v>476</v>
      </c>
      <c r="G276" s="222" t="s">
        <v>339</v>
      </c>
      <c r="H276" s="223">
        <v>28</v>
      </c>
      <c r="I276" s="224"/>
      <c r="J276" s="225">
        <f>ROUND(I276*H276,2)</f>
        <v>0</v>
      </c>
      <c r="K276" s="221" t="s">
        <v>146</v>
      </c>
      <c r="L276" s="41"/>
      <c r="M276" s="226" t="s">
        <v>1</v>
      </c>
      <c r="N276" s="227" t="s">
        <v>45</v>
      </c>
      <c r="O276" s="84"/>
      <c r="P276" s="228">
        <f>O276*H276</f>
        <v>0</v>
      </c>
      <c r="Q276" s="228">
        <v>0</v>
      </c>
      <c r="R276" s="228">
        <f>Q276*H276</f>
        <v>0</v>
      </c>
      <c r="S276" s="228">
        <v>4.8000000000000001E-05</v>
      </c>
      <c r="T276" s="229">
        <f>S276*H276</f>
        <v>0.0013440000000000001</v>
      </c>
      <c r="AR276" s="230" t="s">
        <v>285</v>
      </c>
      <c r="AT276" s="230" t="s">
        <v>142</v>
      </c>
      <c r="AU276" s="230" t="s">
        <v>90</v>
      </c>
      <c r="AY276" s="15" t="s">
        <v>139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5" t="s">
        <v>85</v>
      </c>
      <c r="BK276" s="231">
        <f>ROUND(I276*H276,2)</f>
        <v>0</v>
      </c>
      <c r="BL276" s="15" t="s">
        <v>285</v>
      </c>
      <c r="BM276" s="230" t="s">
        <v>477</v>
      </c>
    </row>
    <row r="277" s="12" customFormat="1">
      <c r="B277" s="239"/>
      <c r="C277" s="240"/>
      <c r="D277" s="241" t="s">
        <v>213</v>
      </c>
      <c r="E277" s="242" t="s">
        <v>1</v>
      </c>
      <c r="F277" s="243" t="s">
        <v>358</v>
      </c>
      <c r="G277" s="240"/>
      <c r="H277" s="244">
        <v>28</v>
      </c>
      <c r="I277" s="245"/>
      <c r="J277" s="240"/>
      <c r="K277" s="240"/>
      <c r="L277" s="246"/>
      <c r="M277" s="247"/>
      <c r="N277" s="248"/>
      <c r="O277" s="248"/>
      <c r="P277" s="248"/>
      <c r="Q277" s="248"/>
      <c r="R277" s="248"/>
      <c r="S277" s="248"/>
      <c r="T277" s="249"/>
      <c r="AT277" s="250" t="s">
        <v>213</v>
      </c>
      <c r="AU277" s="250" t="s">
        <v>90</v>
      </c>
      <c r="AV277" s="12" t="s">
        <v>90</v>
      </c>
      <c r="AW277" s="12" t="s">
        <v>35</v>
      </c>
      <c r="AX277" s="12" t="s">
        <v>85</v>
      </c>
      <c r="AY277" s="250" t="s">
        <v>139</v>
      </c>
    </row>
    <row r="278" s="1" customFormat="1" ht="36" customHeight="1">
      <c r="B278" s="36"/>
      <c r="C278" s="219" t="s">
        <v>478</v>
      </c>
      <c r="D278" s="219" t="s">
        <v>142</v>
      </c>
      <c r="E278" s="220" t="s">
        <v>479</v>
      </c>
      <c r="F278" s="221" t="s">
        <v>480</v>
      </c>
      <c r="G278" s="222" t="s">
        <v>339</v>
      </c>
      <c r="H278" s="223">
        <v>12</v>
      </c>
      <c r="I278" s="224"/>
      <c r="J278" s="225">
        <f>ROUND(I278*H278,2)</f>
        <v>0</v>
      </c>
      <c r="K278" s="221" t="s">
        <v>146</v>
      </c>
      <c r="L278" s="41"/>
      <c r="M278" s="226" t="s">
        <v>1</v>
      </c>
      <c r="N278" s="227" t="s">
        <v>45</v>
      </c>
      <c r="O278" s="84"/>
      <c r="P278" s="228">
        <f>O278*H278</f>
        <v>0</v>
      </c>
      <c r="Q278" s="228">
        <v>0</v>
      </c>
      <c r="R278" s="228">
        <f>Q278*H278</f>
        <v>0</v>
      </c>
      <c r="S278" s="228">
        <v>0.0012999999999999999</v>
      </c>
      <c r="T278" s="229">
        <f>S278*H278</f>
        <v>0.015599999999999999</v>
      </c>
      <c r="AR278" s="230" t="s">
        <v>285</v>
      </c>
      <c r="AT278" s="230" t="s">
        <v>142</v>
      </c>
      <c r="AU278" s="230" t="s">
        <v>90</v>
      </c>
      <c r="AY278" s="15" t="s">
        <v>139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5" t="s">
        <v>85</v>
      </c>
      <c r="BK278" s="231">
        <f>ROUND(I278*H278,2)</f>
        <v>0</v>
      </c>
      <c r="BL278" s="15" t="s">
        <v>285</v>
      </c>
      <c r="BM278" s="230" t="s">
        <v>481</v>
      </c>
    </row>
    <row r="279" s="1" customFormat="1">
      <c r="B279" s="36"/>
      <c r="C279" s="37"/>
      <c r="D279" s="241" t="s">
        <v>239</v>
      </c>
      <c r="E279" s="37"/>
      <c r="F279" s="251" t="s">
        <v>482</v>
      </c>
      <c r="G279" s="37"/>
      <c r="H279" s="37"/>
      <c r="I279" s="135"/>
      <c r="J279" s="37"/>
      <c r="K279" s="37"/>
      <c r="L279" s="41"/>
      <c r="M279" s="252"/>
      <c r="N279" s="84"/>
      <c r="O279" s="84"/>
      <c r="P279" s="84"/>
      <c r="Q279" s="84"/>
      <c r="R279" s="84"/>
      <c r="S279" s="84"/>
      <c r="T279" s="85"/>
      <c r="AT279" s="15" t="s">
        <v>239</v>
      </c>
      <c r="AU279" s="15" t="s">
        <v>90</v>
      </c>
    </row>
    <row r="280" s="12" customFormat="1">
      <c r="B280" s="239"/>
      <c r="C280" s="240"/>
      <c r="D280" s="241" t="s">
        <v>213</v>
      </c>
      <c r="E280" s="242" t="s">
        <v>1</v>
      </c>
      <c r="F280" s="243" t="s">
        <v>265</v>
      </c>
      <c r="G280" s="240"/>
      <c r="H280" s="244">
        <v>12</v>
      </c>
      <c r="I280" s="245"/>
      <c r="J280" s="240"/>
      <c r="K280" s="240"/>
      <c r="L280" s="246"/>
      <c r="M280" s="247"/>
      <c r="N280" s="248"/>
      <c r="O280" s="248"/>
      <c r="P280" s="248"/>
      <c r="Q280" s="248"/>
      <c r="R280" s="248"/>
      <c r="S280" s="248"/>
      <c r="T280" s="249"/>
      <c r="AT280" s="250" t="s">
        <v>213</v>
      </c>
      <c r="AU280" s="250" t="s">
        <v>90</v>
      </c>
      <c r="AV280" s="12" t="s">
        <v>90</v>
      </c>
      <c r="AW280" s="12" t="s">
        <v>35</v>
      </c>
      <c r="AX280" s="12" t="s">
        <v>85</v>
      </c>
      <c r="AY280" s="250" t="s">
        <v>139</v>
      </c>
    </row>
    <row r="281" s="1" customFormat="1" ht="24" customHeight="1">
      <c r="B281" s="36"/>
      <c r="C281" s="219" t="s">
        <v>483</v>
      </c>
      <c r="D281" s="219" t="s">
        <v>142</v>
      </c>
      <c r="E281" s="220" t="s">
        <v>484</v>
      </c>
      <c r="F281" s="221" t="s">
        <v>485</v>
      </c>
      <c r="G281" s="222" t="s">
        <v>339</v>
      </c>
      <c r="H281" s="223">
        <v>15</v>
      </c>
      <c r="I281" s="224"/>
      <c r="J281" s="225">
        <f>ROUND(I281*H281,2)</f>
        <v>0</v>
      </c>
      <c r="K281" s="221" t="s">
        <v>146</v>
      </c>
      <c r="L281" s="41"/>
      <c r="M281" s="226" t="s">
        <v>1</v>
      </c>
      <c r="N281" s="227" t="s">
        <v>45</v>
      </c>
      <c r="O281" s="84"/>
      <c r="P281" s="228">
        <f>O281*H281</f>
        <v>0</v>
      </c>
      <c r="Q281" s="228">
        <v>0</v>
      </c>
      <c r="R281" s="228">
        <f>Q281*H281</f>
        <v>0</v>
      </c>
      <c r="S281" s="228">
        <v>0.0030000000000000001</v>
      </c>
      <c r="T281" s="229">
        <f>S281*H281</f>
        <v>0.044999999999999998</v>
      </c>
      <c r="AR281" s="230" t="s">
        <v>285</v>
      </c>
      <c r="AT281" s="230" t="s">
        <v>142</v>
      </c>
      <c r="AU281" s="230" t="s">
        <v>90</v>
      </c>
      <c r="AY281" s="15" t="s">
        <v>139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5" t="s">
        <v>85</v>
      </c>
      <c r="BK281" s="231">
        <f>ROUND(I281*H281,2)</f>
        <v>0</v>
      </c>
      <c r="BL281" s="15" t="s">
        <v>285</v>
      </c>
      <c r="BM281" s="230" t="s">
        <v>486</v>
      </c>
    </row>
    <row r="282" s="1" customFormat="1">
      <c r="B282" s="36"/>
      <c r="C282" s="37"/>
      <c r="D282" s="241" t="s">
        <v>239</v>
      </c>
      <c r="E282" s="37"/>
      <c r="F282" s="251" t="s">
        <v>482</v>
      </c>
      <c r="G282" s="37"/>
      <c r="H282" s="37"/>
      <c r="I282" s="135"/>
      <c r="J282" s="37"/>
      <c r="K282" s="37"/>
      <c r="L282" s="41"/>
      <c r="M282" s="252"/>
      <c r="N282" s="84"/>
      <c r="O282" s="84"/>
      <c r="P282" s="84"/>
      <c r="Q282" s="84"/>
      <c r="R282" s="84"/>
      <c r="S282" s="84"/>
      <c r="T282" s="85"/>
      <c r="AT282" s="15" t="s">
        <v>239</v>
      </c>
      <c r="AU282" s="15" t="s">
        <v>90</v>
      </c>
    </row>
    <row r="283" s="12" customFormat="1">
      <c r="B283" s="239"/>
      <c r="C283" s="240"/>
      <c r="D283" s="241" t="s">
        <v>213</v>
      </c>
      <c r="E283" s="242" t="s">
        <v>1</v>
      </c>
      <c r="F283" s="243" t="s">
        <v>8</v>
      </c>
      <c r="G283" s="240"/>
      <c r="H283" s="244">
        <v>15</v>
      </c>
      <c r="I283" s="245"/>
      <c r="J283" s="240"/>
      <c r="K283" s="240"/>
      <c r="L283" s="246"/>
      <c r="M283" s="247"/>
      <c r="N283" s="248"/>
      <c r="O283" s="248"/>
      <c r="P283" s="248"/>
      <c r="Q283" s="248"/>
      <c r="R283" s="248"/>
      <c r="S283" s="248"/>
      <c r="T283" s="249"/>
      <c r="AT283" s="250" t="s">
        <v>213</v>
      </c>
      <c r="AU283" s="250" t="s">
        <v>90</v>
      </c>
      <c r="AV283" s="12" t="s">
        <v>90</v>
      </c>
      <c r="AW283" s="12" t="s">
        <v>35</v>
      </c>
      <c r="AX283" s="12" t="s">
        <v>85</v>
      </c>
      <c r="AY283" s="250" t="s">
        <v>139</v>
      </c>
    </row>
    <row r="284" s="11" customFormat="1" ht="22.8" customHeight="1">
      <c r="B284" s="203"/>
      <c r="C284" s="204"/>
      <c r="D284" s="205" t="s">
        <v>79</v>
      </c>
      <c r="E284" s="217" t="s">
        <v>487</v>
      </c>
      <c r="F284" s="217" t="s">
        <v>488</v>
      </c>
      <c r="G284" s="204"/>
      <c r="H284" s="204"/>
      <c r="I284" s="207"/>
      <c r="J284" s="218">
        <f>BK284</f>
        <v>0</v>
      </c>
      <c r="K284" s="204"/>
      <c r="L284" s="209"/>
      <c r="M284" s="210"/>
      <c r="N284" s="211"/>
      <c r="O284" s="211"/>
      <c r="P284" s="212">
        <f>SUM(P285:P290)</f>
        <v>0</v>
      </c>
      <c r="Q284" s="211"/>
      <c r="R284" s="212">
        <f>SUM(R285:R290)</f>
        <v>0</v>
      </c>
      <c r="S284" s="211"/>
      <c r="T284" s="213">
        <f>SUM(T285:T290)</f>
        <v>5.9983599999999999</v>
      </c>
      <c r="AR284" s="214" t="s">
        <v>90</v>
      </c>
      <c r="AT284" s="215" t="s">
        <v>79</v>
      </c>
      <c r="AU284" s="215" t="s">
        <v>85</v>
      </c>
      <c r="AY284" s="214" t="s">
        <v>139</v>
      </c>
      <c r="BK284" s="216">
        <f>SUM(BK285:BK290)</f>
        <v>0</v>
      </c>
    </row>
    <row r="285" s="1" customFormat="1" ht="16.5" customHeight="1">
      <c r="B285" s="36"/>
      <c r="C285" s="219" t="s">
        <v>489</v>
      </c>
      <c r="D285" s="219" t="s">
        <v>142</v>
      </c>
      <c r="E285" s="220" t="s">
        <v>490</v>
      </c>
      <c r="F285" s="221" t="s">
        <v>491</v>
      </c>
      <c r="G285" s="222" t="s">
        <v>211</v>
      </c>
      <c r="H285" s="223">
        <v>103.42</v>
      </c>
      <c r="I285" s="224"/>
      <c r="J285" s="225">
        <f>ROUND(I285*H285,2)</f>
        <v>0</v>
      </c>
      <c r="K285" s="221" t="s">
        <v>146</v>
      </c>
      <c r="L285" s="41"/>
      <c r="M285" s="226" t="s">
        <v>1</v>
      </c>
      <c r="N285" s="227" t="s">
        <v>45</v>
      </c>
      <c r="O285" s="84"/>
      <c r="P285" s="228">
        <f>O285*H285</f>
        <v>0</v>
      </c>
      <c r="Q285" s="228">
        <v>0</v>
      </c>
      <c r="R285" s="228">
        <f>Q285*H285</f>
        <v>0</v>
      </c>
      <c r="S285" s="228">
        <v>0.017999999999999999</v>
      </c>
      <c r="T285" s="229">
        <f>S285*H285</f>
        <v>1.8615599999999999</v>
      </c>
      <c r="AR285" s="230" t="s">
        <v>285</v>
      </c>
      <c r="AT285" s="230" t="s">
        <v>142</v>
      </c>
      <c r="AU285" s="230" t="s">
        <v>90</v>
      </c>
      <c r="AY285" s="15" t="s">
        <v>139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5" t="s">
        <v>85</v>
      </c>
      <c r="BK285" s="231">
        <f>ROUND(I285*H285,2)</f>
        <v>0</v>
      </c>
      <c r="BL285" s="15" t="s">
        <v>285</v>
      </c>
      <c r="BM285" s="230" t="s">
        <v>492</v>
      </c>
    </row>
    <row r="286" s="1" customFormat="1">
      <c r="B286" s="36"/>
      <c r="C286" s="37"/>
      <c r="D286" s="241" t="s">
        <v>239</v>
      </c>
      <c r="E286" s="37"/>
      <c r="F286" s="251" t="s">
        <v>493</v>
      </c>
      <c r="G286" s="37"/>
      <c r="H286" s="37"/>
      <c r="I286" s="135"/>
      <c r="J286" s="37"/>
      <c r="K286" s="37"/>
      <c r="L286" s="41"/>
      <c r="M286" s="252"/>
      <c r="N286" s="84"/>
      <c r="O286" s="84"/>
      <c r="P286" s="84"/>
      <c r="Q286" s="84"/>
      <c r="R286" s="84"/>
      <c r="S286" s="84"/>
      <c r="T286" s="85"/>
      <c r="AT286" s="15" t="s">
        <v>239</v>
      </c>
      <c r="AU286" s="15" t="s">
        <v>90</v>
      </c>
    </row>
    <row r="287" s="12" customFormat="1">
      <c r="B287" s="239"/>
      <c r="C287" s="240"/>
      <c r="D287" s="241" t="s">
        <v>213</v>
      </c>
      <c r="E287" s="242" t="s">
        <v>1</v>
      </c>
      <c r="F287" s="243" t="s">
        <v>363</v>
      </c>
      <c r="G287" s="240"/>
      <c r="H287" s="244">
        <v>103.42</v>
      </c>
      <c r="I287" s="245"/>
      <c r="J287" s="240"/>
      <c r="K287" s="240"/>
      <c r="L287" s="246"/>
      <c r="M287" s="247"/>
      <c r="N287" s="248"/>
      <c r="O287" s="248"/>
      <c r="P287" s="248"/>
      <c r="Q287" s="248"/>
      <c r="R287" s="248"/>
      <c r="S287" s="248"/>
      <c r="T287" s="249"/>
      <c r="AT287" s="250" t="s">
        <v>213</v>
      </c>
      <c r="AU287" s="250" t="s">
        <v>90</v>
      </c>
      <c r="AV287" s="12" t="s">
        <v>90</v>
      </c>
      <c r="AW287" s="12" t="s">
        <v>35</v>
      </c>
      <c r="AX287" s="12" t="s">
        <v>85</v>
      </c>
      <c r="AY287" s="250" t="s">
        <v>139</v>
      </c>
    </row>
    <row r="288" s="1" customFormat="1" ht="24" customHeight="1">
      <c r="B288" s="36"/>
      <c r="C288" s="219" t="s">
        <v>494</v>
      </c>
      <c r="D288" s="219" t="s">
        <v>142</v>
      </c>
      <c r="E288" s="220" t="s">
        <v>495</v>
      </c>
      <c r="F288" s="221" t="s">
        <v>496</v>
      </c>
      <c r="G288" s="222" t="s">
        <v>211</v>
      </c>
      <c r="H288" s="223">
        <v>103.42</v>
      </c>
      <c r="I288" s="224"/>
      <c r="J288" s="225">
        <f>ROUND(I288*H288,2)</f>
        <v>0</v>
      </c>
      <c r="K288" s="221" t="s">
        <v>146</v>
      </c>
      <c r="L288" s="41"/>
      <c r="M288" s="226" t="s">
        <v>1</v>
      </c>
      <c r="N288" s="227" t="s">
        <v>45</v>
      </c>
      <c r="O288" s="84"/>
      <c r="P288" s="228">
        <f>O288*H288</f>
        <v>0</v>
      </c>
      <c r="Q288" s="228">
        <v>0</v>
      </c>
      <c r="R288" s="228">
        <f>Q288*H288</f>
        <v>0</v>
      </c>
      <c r="S288" s="228">
        <v>0.040000000000000001</v>
      </c>
      <c r="T288" s="229">
        <f>S288*H288</f>
        <v>4.1368</v>
      </c>
      <c r="AR288" s="230" t="s">
        <v>285</v>
      </c>
      <c r="AT288" s="230" t="s">
        <v>142</v>
      </c>
      <c r="AU288" s="230" t="s">
        <v>90</v>
      </c>
      <c r="AY288" s="15" t="s">
        <v>139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5" t="s">
        <v>85</v>
      </c>
      <c r="BK288" s="231">
        <f>ROUND(I288*H288,2)</f>
        <v>0</v>
      </c>
      <c r="BL288" s="15" t="s">
        <v>285</v>
      </c>
      <c r="BM288" s="230" t="s">
        <v>497</v>
      </c>
    </row>
    <row r="289" s="1" customFormat="1">
      <c r="B289" s="36"/>
      <c r="C289" s="37"/>
      <c r="D289" s="241" t="s">
        <v>239</v>
      </c>
      <c r="E289" s="37"/>
      <c r="F289" s="251" t="s">
        <v>362</v>
      </c>
      <c r="G289" s="37"/>
      <c r="H289" s="37"/>
      <c r="I289" s="135"/>
      <c r="J289" s="37"/>
      <c r="K289" s="37"/>
      <c r="L289" s="41"/>
      <c r="M289" s="252"/>
      <c r="N289" s="84"/>
      <c r="O289" s="84"/>
      <c r="P289" s="84"/>
      <c r="Q289" s="84"/>
      <c r="R289" s="84"/>
      <c r="S289" s="84"/>
      <c r="T289" s="85"/>
      <c r="AT289" s="15" t="s">
        <v>239</v>
      </c>
      <c r="AU289" s="15" t="s">
        <v>90</v>
      </c>
    </row>
    <row r="290" s="12" customFormat="1">
      <c r="B290" s="239"/>
      <c r="C290" s="240"/>
      <c r="D290" s="241" t="s">
        <v>213</v>
      </c>
      <c r="E290" s="242" t="s">
        <v>1</v>
      </c>
      <c r="F290" s="243" t="s">
        <v>363</v>
      </c>
      <c r="G290" s="240"/>
      <c r="H290" s="244">
        <v>103.42</v>
      </c>
      <c r="I290" s="245"/>
      <c r="J290" s="240"/>
      <c r="K290" s="240"/>
      <c r="L290" s="246"/>
      <c r="M290" s="247"/>
      <c r="N290" s="248"/>
      <c r="O290" s="248"/>
      <c r="P290" s="248"/>
      <c r="Q290" s="248"/>
      <c r="R290" s="248"/>
      <c r="S290" s="248"/>
      <c r="T290" s="249"/>
      <c r="AT290" s="250" t="s">
        <v>213</v>
      </c>
      <c r="AU290" s="250" t="s">
        <v>90</v>
      </c>
      <c r="AV290" s="12" t="s">
        <v>90</v>
      </c>
      <c r="AW290" s="12" t="s">
        <v>35</v>
      </c>
      <c r="AX290" s="12" t="s">
        <v>85</v>
      </c>
      <c r="AY290" s="250" t="s">
        <v>139</v>
      </c>
    </row>
    <row r="291" s="11" customFormat="1" ht="22.8" customHeight="1">
      <c r="B291" s="203"/>
      <c r="C291" s="204"/>
      <c r="D291" s="205" t="s">
        <v>79</v>
      </c>
      <c r="E291" s="217" t="s">
        <v>498</v>
      </c>
      <c r="F291" s="217" t="s">
        <v>499</v>
      </c>
      <c r="G291" s="204"/>
      <c r="H291" s="204"/>
      <c r="I291" s="207"/>
      <c r="J291" s="218">
        <f>BK291</f>
        <v>0</v>
      </c>
      <c r="K291" s="204"/>
      <c r="L291" s="209"/>
      <c r="M291" s="210"/>
      <c r="N291" s="211"/>
      <c r="O291" s="211"/>
      <c r="P291" s="212">
        <f>SUM(P292:P294)</f>
        <v>0</v>
      </c>
      <c r="Q291" s="211"/>
      <c r="R291" s="212">
        <f>SUM(R292:R294)</f>
        <v>0</v>
      </c>
      <c r="S291" s="211"/>
      <c r="T291" s="213">
        <f>SUM(T292:T294)</f>
        <v>0.24807200000000002</v>
      </c>
      <c r="AR291" s="214" t="s">
        <v>90</v>
      </c>
      <c r="AT291" s="215" t="s">
        <v>79</v>
      </c>
      <c r="AU291" s="215" t="s">
        <v>85</v>
      </c>
      <c r="AY291" s="214" t="s">
        <v>139</v>
      </c>
      <c r="BK291" s="216">
        <f>SUM(BK292:BK294)</f>
        <v>0</v>
      </c>
    </row>
    <row r="292" s="1" customFormat="1" ht="24" customHeight="1">
      <c r="B292" s="36"/>
      <c r="C292" s="219" t="s">
        <v>500</v>
      </c>
      <c r="D292" s="219" t="s">
        <v>142</v>
      </c>
      <c r="E292" s="220" t="s">
        <v>501</v>
      </c>
      <c r="F292" s="221" t="s">
        <v>502</v>
      </c>
      <c r="G292" s="222" t="s">
        <v>211</v>
      </c>
      <c r="H292" s="223">
        <v>4.4000000000000004</v>
      </c>
      <c r="I292" s="224"/>
      <c r="J292" s="225">
        <f>ROUND(I292*H292,2)</f>
        <v>0</v>
      </c>
      <c r="K292" s="221" t="s">
        <v>146</v>
      </c>
      <c r="L292" s="41"/>
      <c r="M292" s="226" t="s">
        <v>1</v>
      </c>
      <c r="N292" s="227" t="s">
        <v>45</v>
      </c>
      <c r="O292" s="84"/>
      <c r="P292" s="228">
        <f>O292*H292</f>
        <v>0</v>
      </c>
      <c r="Q292" s="228">
        <v>0</v>
      </c>
      <c r="R292" s="228">
        <f>Q292*H292</f>
        <v>0</v>
      </c>
      <c r="S292" s="228">
        <v>0.05638</v>
      </c>
      <c r="T292" s="229">
        <f>S292*H292</f>
        <v>0.24807200000000002</v>
      </c>
      <c r="AR292" s="230" t="s">
        <v>285</v>
      </c>
      <c r="AT292" s="230" t="s">
        <v>142</v>
      </c>
      <c r="AU292" s="230" t="s">
        <v>90</v>
      </c>
      <c r="AY292" s="15" t="s">
        <v>139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5" t="s">
        <v>85</v>
      </c>
      <c r="BK292" s="231">
        <f>ROUND(I292*H292,2)</f>
        <v>0</v>
      </c>
      <c r="BL292" s="15" t="s">
        <v>285</v>
      </c>
      <c r="BM292" s="230" t="s">
        <v>503</v>
      </c>
    </row>
    <row r="293" s="1" customFormat="1">
      <c r="B293" s="36"/>
      <c r="C293" s="37"/>
      <c r="D293" s="241" t="s">
        <v>239</v>
      </c>
      <c r="E293" s="37"/>
      <c r="F293" s="251" t="s">
        <v>240</v>
      </c>
      <c r="G293" s="37"/>
      <c r="H293" s="37"/>
      <c r="I293" s="135"/>
      <c r="J293" s="37"/>
      <c r="K293" s="37"/>
      <c r="L293" s="41"/>
      <c r="M293" s="252"/>
      <c r="N293" s="84"/>
      <c r="O293" s="84"/>
      <c r="P293" s="84"/>
      <c r="Q293" s="84"/>
      <c r="R293" s="84"/>
      <c r="S293" s="84"/>
      <c r="T293" s="85"/>
      <c r="AT293" s="15" t="s">
        <v>239</v>
      </c>
      <c r="AU293" s="15" t="s">
        <v>90</v>
      </c>
    </row>
    <row r="294" s="12" customFormat="1">
      <c r="B294" s="239"/>
      <c r="C294" s="240"/>
      <c r="D294" s="241" t="s">
        <v>213</v>
      </c>
      <c r="E294" s="242" t="s">
        <v>1</v>
      </c>
      <c r="F294" s="243" t="s">
        <v>504</v>
      </c>
      <c r="G294" s="240"/>
      <c r="H294" s="244">
        <v>4.4000000000000004</v>
      </c>
      <c r="I294" s="245"/>
      <c r="J294" s="240"/>
      <c r="K294" s="240"/>
      <c r="L294" s="246"/>
      <c r="M294" s="247"/>
      <c r="N294" s="248"/>
      <c r="O294" s="248"/>
      <c r="P294" s="248"/>
      <c r="Q294" s="248"/>
      <c r="R294" s="248"/>
      <c r="S294" s="248"/>
      <c r="T294" s="249"/>
      <c r="AT294" s="250" t="s">
        <v>213</v>
      </c>
      <c r="AU294" s="250" t="s">
        <v>90</v>
      </c>
      <c r="AV294" s="12" t="s">
        <v>90</v>
      </c>
      <c r="AW294" s="12" t="s">
        <v>35</v>
      </c>
      <c r="AX294" s="12" t="s">
        <v>85</v>
      </c>
      <c r="AY294" s="250" t="s">
        <v>139</v>
      </c>
    </row>
    <row r="295" s="11" customFormat="1" ht="22.8" customHeight="1">
      <c r="B295" s="203"/>
      <c r="C295" s="204"/>
      <c r="D295" s="205" t="s">
        <v>79</v>
      </c>
      <c r="E295" s="217" t="s">
        <v>505</v>
      </c>
      <c r="F295" s="217" t="s">
        <v>506</v>
      </c>
      <c r="G295" s="204"/>
      <c r="H295" s="204"/>
      <c r="I295" s="207"/>
      <c r="J295" s="218">
        <f>BK295</f>
        <v>0</v>
      </c>
      <c r="K295" s="204"/>
      <c r="L295" s="209"/>
      <c r="M295" s="210"/>
      <c r="N295" s="211"/>
      <c r="O295" s="211"/>
      <c r="P295" s="212">
        <f>SUM(P296:P306)</f>
        <v>0</v>
      </c>
      <c r="Q295" s="211"/>
      <c r="R295" s="212">
        <f>SUM(R296:R306)</f>
        <v>0</v>
      </c>
      <c r="S295" s="211"/>
      <c r="T295" s="213">
        <f>SUM(T296:T306)</f>
        <v>0.56640000000000001</v>
      </c>
      <c r="AR295" s="214" t="s">
        <v>90</v>
      </c>
      <c r="AT295" s="215" t="s">
        <v>79</v>
      </c>
      <c r="AU295" s="215" t="s">
        <v>85</v>
      </c>
      <c r="AY295" s="214" t="s">
        <v>139</v>
      </c>
      <c r="BK295" s="216">
        <f>SUM(BK296:BK306)</f>
        <v>0</v>
      </c>
    </row>
    <row r="296" s="1" customFormat="1" ht="24" customHeight="1">
      <c r="B296" s="36"/>
      <c r="C296" s="219" t="s">
        <v>507</v>
      </c>
      <c r="D296" s="219" t="s">
        <v>142</v>
      </c>
      <c r="E296" s="220" t="s">
        <v>508</v>
      </c>
      <c r="F296" s="221" t="s">
        <v>509</v>
      </c>
      <c r="G296" s="222" t="s">
        <v>339</v>
      </c>
      <c r="H296" s="223">
        <v>9</v>
      </c>
      <c r="I296" s="224"/>
      <c r="J296" s="225">
        <f>ROUND(I296*H296,2)</f>
        <v>0</v>
      </c>
      <c r="K296" s="221" t="s">
        <v>146</v>
      </c>
      <c r="L296" s="41"/>
      <c r="M296" s="226" t="s">
        <v>1</v>
      </c>
      <c r="N296" s="227" t="s">
        <v>45</v>
      </c>
      <c r="O296" s="84"/>
      <c r="P296" s="228">
        <f>O296*H296</f>
        <v>0</v>
      </c>
      <c r="Q296" s="228">
        <v>0</v>
      </c>
      <c r="R296" s="228">
        <f>Q296*H296</f>
        <v>0</v>
      </c>
      <c r="S296" s="228">
        <v>0.0050000000000000001</v>
      </c>
      <c r="T296" s="229">
        <f>S296*H296</f>
        <v>0.044999999999999998</v>
      </c>
      <c r="AR296" s="230" t="s">
        <v>285</v>
      </c>
      <c r="AT296" s="230" t="s">
        <v>142</v>
      </c>
      <c r="AU296" s="230" t="s">
        <v>90</v>
      </c>
      <c r="AY296" s="15" t="s">
        <v>139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5" t="s">
        <v>85</v>
      </c>
      <c r="BK296" s="231">
        <f>ROUND(I296*H296,2)</f>
        <v>0</v>
      </c>
      <c r="BL296" s="15" t="s">
        <v>285</v>
      </c>
      <c r="BM296" s="230" t="s">
        <v>510</v>
      </c>
    </row>
    <row r="297" s="12" customFormat="1">
      <c r="B297" s="239"/>
      <c r="C297" s="240"/>
      <c r="D297" s="241" t="s">
        <v>213</v>
      </c>
      <c r="E297" s="242" t="s">
        <v>1</v>
      </c>
      <c r="F297" s="243" t="s">
        <v>179</v>
      </c>
      <c r="G297" s="240"/>
      <c r="H297" s="244">
        <v>9</v>
      </c>
      <c r="I297" s="245"/>
      <c r="J297" s="240"/>
      <c r="K297" s="240"/>
      <c r="L297" s="246"/>
      <c r="M297" s="247"/>
      <c r="N297" s="248"/>
      <c r="O297" s="248"/>
      <c r="P297" s="248"/>
      <c r="Q297" s="248"/>
      <c r="R297" s="248"/>
      <c r="S297" s="248"/>
      <c r="T297" s="249"/>
      <c r="AT297" s="250" t="s">
        <v>213</v>
      </c>
      <c r="AU297" s="250" t="s">
        <v>90</v>
      </c>
      <c r="AV297" s="12" t="s">
        <v>90</v>
      </c>
      <c r="AW297" s="12" t="s">
        <v>35</v>
      </c>
      <c r="AX297" s="12" t="s">
        <v>85</v>
      </c>
      <c r="AY297" s="250" t="s">
        <v>139</v>
      </c>
    </row>
    <row r="298" s="1" customFormat="1" ht="24" customHeight="1">
      <c r="B298" s="36"/>
      <c r="C298" s="219" t="s">
        <v>511</v>
      </c>
      <c r="D298" s="219" t="s">
        <v>142</v>
      </c>
      <c r="E298" s="220" t="s">
        <v>512</v>
      </c>
      <c r="F298" s="221" t="s">
        <v>513</v>
      </c>
      <c r="G298" s="222" t="s">
        <v>339</v>
      </c>
      <c r="H298" s="223">
        <v>10</v>
      </c>
      <c r="I298" s="224"/>
      <c r="J298" s="225">
        <f>ROUND(I298*H298,2)</f>
        <v>0</v>
      </c>
      <c r="K298" s="221" t="s">
        <v>146</v>
      </c>
      <c r="L298" s="41"/>
      <c r="M298" s="226" t="s">
        <v>1</v>
      </c>
      <c r="N298" s="227" t="s">
        <v>45</v>
      </c>
      <c r="O298" s="84"/>
      <c r="P298" s="228">
        <f>O298*H298</f>
        <v>0</v>
      </c>
      <c r="Q298" s="228">
        <v>0</v>
      </c>
      <c r="R298" s="228">
        <f>Q298*H298</f>
        <v>0</v>
      </c>
      <c r="S298" s="228">
        <v>0.028000000000000001</v>
      </c>
      <c r="T298" s="229">
        <f>S298*H298</f>
        <v>0.28000000000000003</v>
      </c>
      <c r="AR298" s="230" t="s">
        <v>285</v>
      </c>
      <c r="AT298" s="230" t="s">
        <v>142</v>
      </c>
      <c r="AU298" s="230" t="s">
        <v>90</v>
      </c>
      <c r="AY298" s="15" t="s">
        <v>139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5" t="s">
        <v>85</v>
      </c>
      <c r="BK298" s="231">
        <f>ROUND(I298*H298,2)</f>
        <v>0</v>
      </c>
      <c r="BL298" s="15" t="s">
        <v>285</v>
      </c>
      <c r="BM298" s="230" t="s">
        <v>514</v>
      </c>
    </row>
    <row r="299" s="1" customFormat="1">
      <c r="B299" s="36"/>
      <c r="C299" s="37"/>
      <c r="D299" s="241" t="s">
        <v>239</v>
      </c>
      <c r="E299" s="37"/>
      <c r="F299" s="251" t="s">
        <v>515</v>
      </c>
      <c r="G299" s="37"/>
      <c r="H299" s="37"/>
      <c r="I299" s="135"/>
      <c r="J299" s="37"/>
      <c r="K299" s="37"/>
      <c r="L299" s="41"/>
      <c r="M299" s="252"/>
      <c r="N299" s="84"/>
      <c r="O299" s="84"/>
      <c r="P299" s="84"/>
      <c r="Q299" s="84"/>
      <c r="R299" s="84"/>
      <c r="S299" s="84"/>
      <c r="T299" s="85"/>
      <c r="AT299" s="15" t="s">
        <v>239</v>
      </c>
      <c r="AU299" s="15" t="s">
        <v>90</v>
      </c>
    </row>
    <row r="300" s="12" customFormat="1">
      <c r="B300" s="239"/>
      <c r="C300" s="240"/>
      <c r="D300" s="241" t="s">
        <v>213</v>
      </c>
      <c r="E300" s="242" t="s">
        <v>1</v>
      </c>
      <c r="F300" s="243" t="s">
        <v>254</v>
      </c>
      <c r="G300" s="240"/>
      <c r="H300" s="244">
        <v>10</v>
      </c>
      <c r="I300" s="245"/>
      <c r="J300" s="240"/>
      <c r="K300" s="240"/>
      <c r="L300" s="246"/>
      <c r="M300" s="247"/>
      <c r="N300" s="248"/>
      <c r="O300" s="248"/>
      <c r="P300" s="248"/>
      <c r="Q300" s="248"/>
      <c r="R300" s="248"/>
      <c r="S300" s="248"/>
      <c r="T300" s="249"/>
      <c r="AT300" s="250" t="s">
        <v>213</v>
      </c>
      <c r="AU300" s="250" t="s">
        <v>90</v>
      </c>
      <c r="AV300" s="12" t="s">
        <v>90</v>
      </c>
      <c r="AW300" s="12" t="s">
        <v>35</v>
      </c>
      <c r="AX300" s="12" t="s">
        <v>85</v>
      </c>
      <c r="AY300" s="250" t="s">
        <v>139</v>
      </c>
    </row>
    <row r="301" s="1" customFormat="1" ht="24" customHeight="1">
      <c r="B301" s="36"/>
      <c r="C301" s="219" t="s">
        <v>516</v>
      </c>
      <c r="D301" s="219" t="s">
        <v>142</v>
      </c>
      <c r="E301" s="220" t="s">
        <v>517</v>
      </c>
      <c r="F301" s="221" t="s">
        <v>518</v>
      </c>
      <c r="G301" s="222" t="s">
        <v>339</v>
      </c>
      <c r="H301" s="223">
        <v>1</v>
      </c>
      <c r="I301" s="224"/>
      <c r="J301" s="225">
        <f>ROUND(I301*H301,2)</f>
        <v>0</v>
      </c>
      <c r="K301" s="221" t="s">
        <v>146</v>
      </c>
      <c r="L301" s="41"/>
      <c r="M301" s="226" t="s">
        <v>1</v>
      </c>
      <c r="N301" s="227" t="s">
        <v>45</v>
      </c>
      <c r="O301" s="84"/>
      <c r="P301" s="228">
        <f>O301*H301</f>
        <v>0</v>
      </c>
      <c r="Q301" s="228">
        <v>0</v>
      </c>
      <c r="R301" s="228">
        <f>Q301*H301</f>
        <v>0</v>
      </c>
      <c r="S301" s="228">
        <v>0.13100000000000001</v>
      </c>
      <c r="T301" s="229">
        <f>S301*H301</f>
        <v>0.13100000000000001</v>
      </c>
      <c r="AR301" s="230" t="s">
        <v>285</v>
      </c>
      <c r="AT301" s="230" t="s">
        <v>142</v>
      </c>
      <c r="AU301" s="230" t="s">
        <v>90</v>
      </c>
      <c r="AY301" s="15" t="s">
        <v>139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5" t="s">
        <v>85</v>
      </c>
      <c r="BK301" s="231">
        <f>ROUND(I301*H301,2)</f>
        <v>0</v>
      </c>
      <c r="BL301" s="15" t="s">
        <v>285</v>
      </c>
      <c r="BM301" s="230" t="s">
        <v>519</v>
      </c>
    </row>
    <row r="302" s="1" customFormat="1">
      <c r="B302" s="36"/>
      <c r="C302" s="37"/>
      <c r="D302" s="241" t="s">
        <v>239</v>
      </c>
      <c r="E302" s="37"/>
      <c r="F302" s="251" t="s">
        <v>431</v>
      </c>
      <c r="G302" s="37"/>
      <c r="H302" s="37"/>
      <c r="I302" s="135"/>
      <c r="J302" s="37"/>
      <c r="K302" s="37"/>
      <c r="L302" s="41"/>
      <c r="M302" s="252"/>
      <c r="N302" s="84"/>
      <c r="O302" s="84"/>
      <c r="P302" s="84"/>
      <c r="Q302" s="84"/>
      <c r="R302" s="84"/>
      <c r="S302" s="84"/>
      <c r="T302" s="85"/>
      <c r="AT302" s="15" t="s">
        <v>239</v>
      </c>
      <c r="AU302" s="15" t="s">
        <v>90</v>
      </c>
    </row>
    <row r="303" s="12" customFormat="1">
      <c r="B303" s="239"/>
      <c r="C303" s="240"/>
      <c r="D303" s="241" t="s">
        <v>213</v>
      </c>
      <c r="E303" s="242" t="s">
        <v>1</v>
      </c>
      <c r="F303" s="243" t="s">
        <v>520</v>
      </c>
      <c r="G303" s="240"/>
      <c r="H303" s="244">
        <v>1</v>
      </c>
      <c r="I303" s="245"/>
      <c r="J303" s="240"/>
      <c r="K303" s="240"/>
      <c r="L303" s="246"/>
      <c r="M303" s="247"/>
      <c r="N303" s="248"/>
      <c r="O303" s="248"/>
      <c r="P303" s="248"/>
      <c r="Q303" s="248"/>
      <c r="R303" s="248"/>
      <c r="S303" s="248"/>
      <c r="T303" s="249"/>
      <c r="AT303" s="250" t="s">
        <v>213</v>
      </c>
      <c r="AU303" s="250" t="s">
        <v>90</v>
      </c>
      <c r="AV303" s="12" t="s">
        <v>90</v>
      </c>
      <c r="AW303" s="12" t="s">
        <v>35</v>
      </c>
      <c r="AX303" s="12" t="s">
        <v>85</v>
      </c>
      <c r="AY303" s="250" t="s">
        <v>139</v>
      </c>
    </row>
    <row r="304" s="1" customFormat="1" ht="24" customHeight="1">
      <c r="B304" s="36"/>
      <c r="C304" s="219" t="s">
        <v>521</v>
      </c>
      <c r="D304" s="219" t="s">
        <v>142</v>
      </c>
      <c r="E304" s="220" t="s">
        <v>522</v>
      </c>
      <c r="F304" s="221" t="s">
        <v>523</v>
      </c>
      <c r="G304" s="222" t="s">
        <v>339</v>
      </c>
      <c r="H304" s="223">
        <v>1</v>
      </c>
      <c r="I304" s="224"/>
      <c r="J304" s="225">
        <f>ROUND(I304*H304,2)</f>
        <v>0</v>
      </c>
      <c r="K304" s="221" t="s">
        <v>146</v>
      </c>
      <c r="L304" s="41"/>
      <c r="M304" s="226" t="s">
        <v>1</v>
      </c>
      <c r="N304" s="227" t="s">
        <v>45</v>
      </c>
      <c r="O304" s="84"/>
      <c r="P304" s="228">
        <f>O304*H304</f>
        <v>0</v>
      </c>
      <c r="Q304" s="228">
        <v>0</v>
      </c>
      <c r="R304" s="228">
        <f>Q304*H304</f>
        <v>0</v>
      </c>
      <c r="S304" s="228">
        <v>0.1104</v>
      </c>
      <c r="T304" s="229">
        <f>S304*H304</f>
        <v>0.1104</v>
      </c>
      <c r="AR304" s="230" t="s">
        <v>285</v>
      </c>
      <c r="AT304" s="230" t="s">
        <v>142</v>
      </c>
      <c r="AU304" s="230" t="s">
        <v>90</v>
      </c>
      <c r="AY304" s="15" t="s">
        <v>139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5" t="s">
        <v>85</v>
      </c>
      <c r="BK304" s="231">
        <f>ROUND(I304*H304,2)</f>
        <v>0</v>
      </c>
      <c r="BL304" s="15" t="s">
        <v>285</v>
      </c>
      <c r="BM304" s="230" t="s">
        <v>524</v>
      </c>
    </row>
    <row r="305" s="1" customFormat="1">
      <c r="B305" s="36"/>
      <c r="C305" s="37"/>
      <c r="D305" s="241" t="s">
        <v>239</v>
      </c>
      <c r="E305" s="37"/>
      <c r="F305" s="251" t="s">
        <v>431</v>
      </c>
      <c r="G305" s="37"/>
      <c r="H305" s="37"/>
      <c r="I305" s="135"/>
      <c r="J305" s="37"/>
      <c r="K305" s="37"/>
      <c r="L305" s="41"/>
      <c r="M305" s="252"/>
      <c r="N305" s="84"/>
      <c r="O305" s="84"/>
      <c r="P305" s="84"/>
      <c r="Q305" s="84"/>
      <c r="R305" s="84"/>
      <c r="S305" s="84"/>
      <c r="T305" s="85"/>
      <c r="AT305" s="15" t="s">
        <v>239</v>
      </c>
      <c r="AU305" s="15" t="s">
        <v>90</v>
      </c>
    </row>
    <row r="306" s="12" customFormat="1">
      <c r="B306" s="239"/>
      <c r="C306" s="240"/>
      <c r="D306" s="241" t="s">
        <v>213</v>
      </c>
      <c r="E306" s="242" t="s">
        <v>1</v>
      </c>
      <c r="F306" s="243" t="s">
        <v>469</v>
      </c>
      <c r="G306" s="240"/>
      <c r="H306" s="244">
        <v>1</v>
      </c>
      <c r="I306" s="245"/>
      <c r="J306" s="240"/>
      <c r="K306" s="240"/>
      <c r="L306" s="246"/>
      <c r="M306" s="247"/>
      <c r="N306" s="248"/>
      <c r="O306" s="248"/>
      <c r="P306" s="248"/>
      <c r="Q306" s="248"/>
      <c r="R306" s="248"/>
      <c r="S306" s="248"/>
      <c r="T306" s="249"/>
      <c r="AT306" s="250" t="s">
        <v>213</v>
      </c>
      <c r="AU306" s="250" t="s">
        <v>90</v>
      </c>
      <c r="AV306" s="12" t="s">
        <v>90</v>
      </c>
      <c r="AW306" s="12" t="s">
        <v>35</v>
      </c>
      <c r="AX306" s="12" t="s">
        <v>85</v>
      </c>
      <c r="AY306" s="250" t="s">
        <v>139</v>
      </c>
    </row>
    <row r="307" s="11" customFormat="1" ht="22.8" customHeight="1">
      <c r="B307" s="203"/>
      <c r="C307" s="204"/>
      <c r="D307" s="205" t="s">
        <v>79</v>
      </c>
      <c r="E307" s="217" t="s">
        <v>525</v>
      </c>
      <c r="F307" s="217" t="s">
        <v>526</v>
      </c>
      <c r="G307" s="204"/>
      <c r="H307" s="204"/>
      <c r="I307" s="207"/>
      <c r="J307" s="218">
        <f>BK307</f>
        <v>0</v>
      </c>
      <c r="K307" s="204"/>
      <c r="L307" s="209"/>
      <c r="M307" s="210"/>
      <c r="N307" s="211"/>
      <c r="O307" s="211"/>
      <c r="P307" s="212">
        <f>SUM(P308:P312)</f>
        <v>0</v>
      </c>
      <c r="Q307" s="211"/>
      <c r="R307" s="212">
        <f>SUM(R308:R312)</f>
        <v>0</v>
      </c>
      <c r="S307" s="211"/>
      <c r="T307" s="213">
        <f>SUM(T308:T312)</f>
        <v>0.040599999999999997</v>
      </c>
      <c r="AR307" s="214" t="s">
        <v>90</v>
      </c>
      <c r="AT307" s="215" t="s">
        <v>79</v>
      </c>
      <c r="AU307" s="215" t="s">
        <v>85</v>
      </c>
      <c r="AY307" s="214" t="s">
        <v>139</v>
      </c>
      <c r="BK307" s="216">
        <f>SUM(BK308:BK312)</f>
        <v>0</v>
      </c>
    </row>
    <row r="308" s="1" customFormat="1" ht="16.5" customHeight="1">
      <c r="B308" s="36"/>
      <c r="C308" s="219" t="s">
        <v>527</v>
      </c>
      <c r="D308" s="219" t="s">
        <v>142</v>
      </c>
      <c r="E308" s="220" t="s">
        <v>528</v>
      </c>
      <c r="F308" s="221" t="s">
        <v>529</v>
      </c>
      <c r="G308" s="222" t="s">
        <v>339</v>
      </c>
      <c r="H308" s="223">
        <v>3</v>
      </c>
      <c r="I308" s="224"/>
      <c r="J308" s="225">
        <f>ROUND(I308*H308,2)</f>
        <v>0</v>
      </c>
      <c r="K308" s="221" t="s">
        <v>146</v>
      </c>
      <c r="L308" s="41"/>
      <c r="M308" s="226" t="s">
        <v>1</v>
      </c>
      <c r="N308" s="227" t="s">
        <v>45</v>
      </c>
      <c r="O308" s="84"/>
      <c r="P308" s="228">
        <f>O308*H308</f>
        <v>0</v>
      </c>
      <c r="Q308" s="228">
        <v>0</v>
      </c>
      <c r="R308" s="228">
        <f>Q308*H308</f>
        <v>0</v>
      </c>
      <c r="S308" s="228">
        <v>0.012999999999999999</v>
      </c>
      <c r="T308" s="229">
        <f>S308*H308</f>
        <v>0.039</v>
      </c>
      <c r="AR308" s="230" t="s">
        <v>285</v>
      </c>
      <c r="AT308" s="230" t="s">
        <v>142</v>
      </c>
      <c r="AU308" s="230" t="s">
        <v>90</v>
      </c>
      <c r="AY308" s="15" t="s">
        <v>139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5" t="s">
        <v>85</v>
      </c>
      <c r="BK308" s="231">
        <f>ROUND(I308*H308,2)</f>
        <v>0</v>
      </c>
      <c r="BL308" s="15" t="s">
        <v>285</v>
      </c>
      <c r="BM308" s="230" t="s">
        <v>530</v>
      </c>
    </row>
    <row r="309" s="1" customFormat="1">
      <c r="B309" s="36"/>
      <c r="C309" s="37"/>
      <c r="D309" s="241" t="s">
        <v>239</v>
      </c>
      <c r="E309" s="37"/>
      <c r="F309" s="251" t="s">
        <v>531</v>
      </c>
      <c r="G309" s="37"/>
      <c r="H309" s="37"/>
      <c r="I309" s="135"/>
      <c r="J309" s="37"/>
      <c r="K309" s="37"/>
      <c r="L309" s="41"/>
      <c r="M309" s="252"/>
      <c r="N309" s="84"/>
      <c r="O309" s="84"/>
      <c r="P309" s="84"/>
      <c r="Q309" s="84"/>
      <c r="R309" s="84"/>
      <c r="S309" s="84"/>
      <c r="T309" s="85"/>
      <c r="AT309" s="15" t="s">
        <v>239</v>
      </c>
      <c r="AU309" s="15" t="s">
        <v>90</v>
      </c>
    </row>
    <row r="310" s="12" customFormat="1">
      <c r="B310" s="239"/>
      <c r="C310" s="240"/>
      <c r="D310" s="241" t="s">
        <v>213</v>
      </c>
      <c r="E310" s="242" t="s">
        <v>1</v>
      </c>
      <c r="F310" s="243" t="s">
        <v>154</v>
      </c>
      <c r="G310" s="240"/>
      <c r="H310" s="244">
        <v>3</v>
      </c>
      <c r="I310" s="245"/>
      <c r="J310" s="240"/>
      <c r="K310" s="240"/>
      <c r="L310" s="246"/>
      <c r="M310" s="247"/>
      <c r="N310" s="248"/>
      <c r="O310" s="248"/>
      <c r="P310" s="248"/>
      <c r="Q310" s="248"/>
      <c r="R310" s="248"/>
      <c r="S310" s="248"/>
      <c r="T310" s="249"/>
      <c r="AT310" s="250" t="s">
        <v>213</v>
      </c>
      <c r="AU310" s="250" t="s">
        <v>90</v>
      </c>
      <c r="AV310" s="12" t="s">
        <v>90</v>
      </c>
      <c r="AW310" s="12" t="s">
        <v>35</v>
      </c>
      <c r="AX310" s="12" t="s">
        <v>85</v>
      </c>
      <c r="AY310" s="250" t="s">
        <v>139</v>
      </c>
    </row>
    <row r="311" s="1" customFormat="1" ht="24" customHeight="1">
      <c r="B311" s="36"/>
      <c r="C311" s="219" t="s">
        <v>532</v>
      </c>
      <c r="D311" s="219" t="s">
        <v>142</v>
      </c>
      <c r="E311" s="220" t="s">
        <v>533</v>
      </c>
      <c r="F311" s="221" t="s">
        <v>534</v>
      </c>
      <c r="G311" s="222" t="s">
        <v>339</v>
      </c>
      <c r="H311" s="223">
        <v>4</v>
      </c>
      <c r="I311" s="224"/>
      <c r="J311" s="225">
        <f>ROUND(I311*H311,2)</f>
        <v>0</v>
      </c>
      <c r="K311" s="221" t="s">
        <v>146</v>
      </c>
      <c r="L311" s="41"/>
      <c r="M311" s="226" t="s">
        <v>1</v>
      </c>
      <c r="N311" s="227" t="s">
        <v>45</v>
      </c>
      <c r="O311" s="84"/>
      <c r="P311" s="228">
        <f>O311*H311</f>
        <v>0</v>
      </c>
      <c r="Q311" s="228">
        <v>0</v>
      </c>
      <c r="R311" s="228">
        <f>Q311*H311</f>
        <v>0</v>
      </c>
      <c r="S311" s="228">
        <v>0.00040000000000000002</v>
      </c>
      <c r="T311" s="229">
        <f>S311*H311</f>
        <v>0.0016000000000000001</v>
      </c>
      <c r="AR311" s="230" t="s">
        <v>285</v>
      </c>
      <c r="AT311" s="230" t="s">
        <v>142</v>
      </c>
      <c r="AU311" s="230" t="s">
        <v>90</v>
      </c>
      <c r="AY311" s="15" t="s">
        <v>139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5" t="s">
        <v>85</v>
      </c>
      <c r="BK311" s="231">
        <f>ROUND(I311*H311,2)</f>
        <v>0</v>
      </c>
      <c r="BL311" s="15" t="s">
        <v>285</v>
      </c>
      <c r="BM311" s="230" t="s">
        <v>535</v>
      </c>
    </row>
    <row r="312" s="12" customFormat="1">
      <c r="B312" s="239"/>
      <c r="C312" s="240"/>
      <c r="D312" s="241" t="s">
        <v>213</v>
      </c>
      <c r="E312" s="242" t="s">
        <v>1</v>
      </c>
      <c r="F312" s="243" t="s">
        <v>158</v>
      </c>
      <c r="G312" s="240"/>
      <c r="H312" s="244">
        <v>4</v>
      </c>
      <c r="I312" s="245"/>
      <c r="J312" s="240"/>
      <c r="K312" s="240"/>
      <c r="L312" s="246"/>
      <c r="M312" s="247"/>
      <c r="N312" s="248"/>
      <c r="O312" s="248"/>
      <c r="P312" s="248"/>
      <c r="Q312" s="248"/>
      <c r="R312" s="248"/>
      <c r="S312" s="248"/>
      <c r="T312" s="249"/>
      <c r="AT312" s="250" t="s">
        <v>213</v>
      </c>
      <c r="AU312" s="250" t="s">
        <v>90</v>
      </c>
      <c r="AV312" s="12" t="s">
        <v>90</v>
      </c>
      <c r="AW312" s="12" t="s">
        <v>35</v>
      </c>
      <c r="AX312" s="12" t="s">
        <v>85</v>
      </c>
      <c r="AY312" s="250" t="s">
        <v>139</v>
      </c>
    </row>
    <row r="313" s="11" customFormat="1" ht="22.8" customHeight="1">
      <c r="B313" s="203"/>
      <c r="C313" s="204"/>
      <c r="D313" s="205" t="s">
        <v>79</v>
      </c>
      <c r="E313" s="217" t="s">
        <v>536</v>
      </c>
      <c r="F313" s="217" t="s">
        <v>537</v>
      </c>
      <c r="G313" s="204"/>
      <c r="H313" s="204"/>
      <c r="I313" s="207"/>
      <c r="J313" s="218">
        <f>BK313</f>
        <v>0</v>
      </c>
      <c r="K313" s="204"/>
      <c r="L313" s="209"/>
      <c r="M313" s="210"/>
      <c r="N313" s="211"/>
      <c r="O313" s="211"/>
      <c r="P313" s="212">
        <f>SUM(P314:P317)</f>
        <v>0</v>
      </c>
      <c r="Q313" s="211"/>
      <c r="R313" s="212">
        <f>SUM(R314:R317)</f>
        <v>0</v>
      </c>
      <c r="S313" s="211"/>
      <c r="T313" s="213">
        <f>SUM(T314:T317)</f>
        <v>0.53689299999999995</v>
      </c>
      <c r="AR313" s="214" t="s">
        <v>90</v>
      </c>
      <c r="AT313" s="215" t="s">
        <v>79</v>
      </c>
      <c r="AU313" s="215" t="s">
        <v>85</v>
      </c>
      <c r="AY313" s="214" t="s">
        <v>139</v>
      </c>
      <c r="BK313" s="216">
        <f>SUM(BK314:BK317)</f>
        <v>0</v>
      </c>
    </row>
    <row r="314" s="1" customFormat="1" ht="24" customHeight="1">
      <c r="B314" s="36"/>
      <c r="C314" s="219" t="s">
        <v>538</v>
      </c>
      <c r="D314" s="219" t="s">
        <v>142</v>
      </c>
      <c r="E314" s="220" t="s">
        <v>539</v>
      </c>
      <c r="F314" s="221" t="s">
        <v>540</v>
      </c>
      <c r="G314" s="222" t="s">
        <v>328</v>
      </c>
      <c r="H314" s="223">
        <v>15.199999999999999</v>
      </c>
      <c r="I314" s="224"/>
      <c r="J314" s="225">
        <f>ROUND(I314*H314,2)</f>
        <v>0</v>
      </c>
      <c r="K314" s="221" t="s">
        <v>146</v>
      </c>
      <c r="L314" s="41"/>
      <c r="M314" s="226" t="s">
        <v>1</v>
      </c>
      <c r="N314" s="227" t="s">
        <v>45</v>
      </c>
      <c r="O314" s="84"/>
      <c r="P314" s="228">
        <f>O314*H314</f>
        <v>0</v>
      </c>
      <c r="Q314" s="228">
        <v>0</v>
      </c>
      <c r="R314" s="228">
        <f>Q314*H314</f>
        <v>0</v>
      </c>
      <c r="S314" s="228">
        <v>0.0032499999999999999</v>
      </c>
      <c r="T314" s="229">
        <f>S314*H314</f>
        <v>0.049399999999999993</v>
      </c>
      <c r="AR314" s="230" t="s">
        <v>285</v>
      </c>
      <c r="AT314" s="230" t="s">
        <v>142</v>
      </c>
      <c r="AU314" s="230" t="s">
        <v>90</v>
      </c>
      <c r="AY314" s="15" t="s">
        <v>139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5" t="s">
        <v>85</v>
      </c>
      <c r="BK314" s="231">
        <f>ROUND(I314*H314,2)</f>
        <v>0</v>
      </c>
      <c r="BL314" s="15" t="s">
        <v>285</v>
      </c>
      <c r="BM314" s="230" t="s">
        <v>541</v>
      </c>
    </row>
    <row r="315" s="12" customFormat="1">
      <c r="B315" s="239"/>
      <c r="C315" s="240"/>
      <c r="D315" s="241" t="s">
        <v>213</v>
      </c>
      <c r="E315" s="242" t="s">
        <v>1</v>
      </c>
      <c r="F315" s="243" t="s">
        <v>542</v>
      </c>
      <c r="G315" s="240"/>
      <c r="H315" s="244">
        <v>15.199999999999999</v>
      </c>
      <c r="I315" s="245"/>
      <c r="J315" s="240"/>
      <c r="K315" s="240"/>
      <c r="L315" s="246"/>
      <c r="M315" s="247"/>
      <c r="N315" s="248"/>
      <c r="O315" s="248"/>
      <c r="P315" s="248"/>
      <c r="Q315" s="248"/>
      <c r="R315" s="248"/>
      <c r="S315" s="248"/>
      <c r="T315" s="249"/>
      <c r="AT315" s="250" t="s">
        <v>213</v>
      </c>
      <c r="AU315" s="250" t="s">
        <v>90</v>
      </c>
      <c r="AV315" s="12" t="s">
        <v>90</v>
      </c>
      <c r="AW315" s="12" t="s">
        <v>35</v>
      </c>
      <c r="AX315" s="12" t="s">
        <v>85</v>
      </c>
      <c r="AY315" s="250" t="s">
        <v>139</v>
      </c>
    </row>
    <row r="316" s="1" customFormat="1" ht="16.5" customHeight="1">
      <c r="B316" s="36"/>
      <c r="C316" s="219" t="s">
        <v>543</v>
      </c>
      <c r="D316" s="219" t="s">
        <v>142</v>
      </c>
      <c r="E316" s="220" t="s">
        <v>544</v>
      </c>
      <c r="F316" s="221" t="s">
        <v>545</v>
      </c>
      <c r="G316" s="222" t="s">
        <v>211</v>
      </c>
      <c r="H316" s="223">
        <v>13.810000000000001</v>
      </c>
      <c r="I316" s="224"/>
      <c r="J316" s="225">
        <f>ROUND(I316*H316,2)</f>
        <v>0</v>
      </c>
      <c r="K316" s="221" t="s">
        <v>146</v>
      </c>
      <c r="L316" s="41"/>
      <c r="M316" s="226" t="s">
        <v>1</v>
      </c>
      <c r="N316" s="227" t="s">
        <v>45</v>
      </c>
      <c r="O316" s="84"/>
      <c r="P316" s="228">
        <f>O316*H316</f>
        <v>0</v>
      </c>
      <c r="Q316" s="228">
        <v>0</v>
      </c>
      <c r="R316" s="228">
        <f>Q316*H316</f>
        <v>0</v>
      </c>
      <c r="S316" s="228">
        <v>0.035299999999999998</v>
      </c>
      <c r="T316" s="229">
        <f>S316*H316</f>
        <v>0.48749300000000001</v>
      </c>
      <c r="AR316" s="230" t="s">
        <v>158</v>
      </c>
      <c r="AT316" s="230" t="s">
        <v>142</v>
      </c>
      <c r="AU316" s="230" t="s">
        <v>90</v>
      </c>
      <c r="AY316" s="15" t="s">
        <v>139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5" t="s">
        <v>85</v>
      </c>
      <c r="BK316" s="231">
        <f>ROUND(I316*H316,2)</f>
        <v>0</v>
      </c>
      <c r="BL316" s="15" t="s">
        <v>158</v>
      </c>
      <c r="BM316" s="230" t="s">
        <v>546</v>
      </c>
    </row>
    <row r="317" s="12" customFormat="1">
      <c r="B317" s="239"/>
      <c r="C317" s="240"/>
      <c r="D317" s="241" t="s">
        <v>213</v>
      </c>
      <c r="E317" s="242" t="s">
        <v>1</v>
      </c>
      <c r="F317" s="243" t="s">
        <v>547</v>
      </c>
      <c r="G317" s="240"/>
      <c r="H317" s="244">
        <v>13.810000000000001</v>
      </c>
      <c r="I317" s="245"/>
      <c r="J317" s="240"/>
      <c r="K317" s="240"/>
      <c r="L317" s="246"/>
      <c r="M317" s="247"/>
      <c r="N317" s="248"/>
      <c r="O317" s="248"/>
      <c r="P317" s="248"/>
      <c r="Q317" s="248"/>
      <c r="R317" s="248"/>
      <c r="S317" s="248"/>
      <c r="T317" s="249"/>
      <c r="AT317" s="250" t="s">
        <v>213</v>
      </c>
      <c r="AU317" s="250" t="s">
        <v>90</v>
      </c>
      <c r="AV317" s="12" t="s">
        <v>90</v>
      </c>
      <c r="AW317" s="12" t="s">
        <v>35</v>
      </c>
      <c r="AX317" s="12" t="s">
        <v>85</v>
      </c>
      <c r="AY317" s="250" t="s">
        <v>139</v>
      </c>
    </row>
    <row r="318" s="11" customFormat="1" ht="22.8" customHeight="1">
      <c r="B318" s="203"/>
      <c r="C318" s="204"/>
      <c r="D318" s="205" t="s">
        <v>79</v>
      </c>
      <c r="E318" s="217" t="s">
        <v>548</v>
      </c>
      <c r="F318" s="217" t="s">
        <v>549</v>
      </c>
      <c r="G318" s="204"/>
      <c r="H318" s="204"/>
      <c r="I318" s="207"/>
      <c r="J318" s="218">
        <f>BK318</f>
        <v>0</v>
      </c>
      <c r="K318" s="204"/>
      <c r="L318" s="209"/>
      <c r="M318" s="210"/>
      <c r="N318" s="211"/>
      <c r="O318" s="211"/>
      <c r="P318" s="212">
        <f>SUM(P319:P321)</f>
        <v>0</v>
      </c>
      <c r="Q318" s="211"/>
      <c r="R318" s="212">
        <f>SUM(R319:R321)</f>
        <v>0</v>
      </c>
      <c r="S318" s="211"/>
      <c r="T318" s="213">
        <f>SUM(T319:T321)</f>
        <v>1.34415</v>
      </c>
      <c r="AR318" s="214" t="s">
        <v>90</v>
      </c>
      <c r="AT318" s="215" t="s">
        <v>79</v>
      </c>
      <c r="AU318" s="215" t="s">
        <v>85</v>
      </c>
      <c r="AY318" s="214" t="s">
        <v>139</v>
      </c>
      <c r="BK318" s="216">
        <f>SUM(BK319:BK321)</f>
        <v>0</v>
      </c>
    </row>
    <row r="319" s="1" customFormat="1" ht="16.5" customHeight="1">
      <c r="B319" s="36"/>
      <c r="C319" s="219" t="s">
        <v>550</v>
      </c>
      <c r="D319" s="219" t="s">
        <v>142</v>
      </c>
      <c r="E319" s="220" t="s">
        <v>551</v>
      </c>
      <c r="F319" s="221" t="s">
        <v>552</v>
      </c>
      <c r="G319" s="222" t="s">
        <v>211</v>
      </c>
      <c r="H319" s="223">
        <v>89.609999999999999</v>
      </c>
      <c r="I319" s="224"/>
      <c r="J319" s="225">
        <f>ROUND(I319*H319,2)</f>
        <v>0</v>
      </c>
      <c r="K319" s="221" t="s">
        <v>146</v>
      </c>
      <c r="L319" s="41"/>
      <c r="M319" s="226" t="s">
        <v>1</v>
      </c>
      <c r="N319" s="227" t="s">
        <v>45</v>
      </c>
      <c r="O319" s="84"/>
      <c r="P319" s="228">
        <f>O319*H319</f>
        <v>0</v>
      </c>
      <c r="Q319" s="228">
        <v>0</v>
      </c>
      <c r="R319" s="228">
        <f>Q319*H319</f>
        <v>0</v>
      </c>
      <c r="S319" s="228">
        <v>0.014999999999999999</v>
      </c>
      <c r="T319" s="229">
        <f>S319*H319</f>
        <v>1.34415</v>
      </c>
      <c r="AR319" s="230" t="s">
        <v>285</v>
      </c>
      <c r="AT319" s="230" t="s">
        <v>142</v>
      </c>
      <c r="AU319" s="230" t="s">
        <v>90</v>
      </c>
      <c r="AY319" s="15" t="s">
        <v>139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5" t="s">
        <v>85</v>
      </c>
      <c r="BK319" s="231">
        <f>ROUND(I319*H319,2)</f>
        <v>0</v>
      </c>
      <c r="BL319" s="15" t="s">
        <v>285</v>
      </c>
      <c r="BM319" s="230" t="s">
        <v>553</v>
      </c>
    </row>
    <row r="320" s="1" customFormat="1">
      <c r="B320" s="36"/>
      <c r="C320" s="37"/>
      <c r="D320" s="241" t="s">
        <v>239</v>
      </c>
      <c r="E320" s="37"/>
      <c r="F320" s="251" t="s">
        <v>493</v>
      </c>
      <c r="G320" s="37"/>
      <c r="H320" s="37"/>
      <c r="I320" s="135"/>
      <c r="J320" s="37"/>
      <c r="K320" s="37"/>
      <c r="L320" s="41"/>
      <c r="M320" s="252"/>
      <c r="N320" s="84"/>
      <c r="O320" s="84"/>
      <c r="P320" s="84"/>
      <c r="Q320" s="84"/>
      <c r="R320" s="84"/>
      <c r="S320" s="84"/>
      <c r="T320" s="85"/>
      <c r="AT320" s="15" t="s">
        <v>239</v>
      </c>
      <c r="AU320" s="15" t="s">
        <v>90</v>
      </c>
    </row>
    <row r="321" s="12" customFormat="1">
      <c r="B321" s="239"/>
      <c r="C321" s="240"/>
      <c r="D321" s="241" t="s">
        <v>213</v>
      </c>
      <c r="E321" s="242" t="s">
        <v>1</v>
      </c>
      <c r="F321" s="243" t="s">
        <v>554</v>
      </c>
      <c r="G321" s="240"/>
      <c r="H321" s="244">
        <v>89.609999999999999</v>
      </c>
      <c r="I321" s="245"/>
      <c r="J321" s="240"/>
      <c r="K321" s="240"/>
      <c r="L321" s="246"/>
      <c r="M321" s="247"/>
      <c r="N321" s="248"/>
      <c r="O321" s="248"/>
      <c r="P321" s="248"/>
      <c r="Q321" s="248"/>
      <c r="R321" s="248"/>
      <c r="S321" s="248"/>
      <c r="T321" s="249"/>
      <c r="AT321" s="250" t="s">
        <v>213</v>
      </c>
      <c r="AU321" s="250" t="s">
        <v>90</v>
      </c>
      <c r="AV321" s="12" t="s">
        <v>90</v>
      </c>
      <c r="AW321" s="12" t="s">
        <v>35</v>
      </c>
      <c r="AX321" s="12" t="s">
        <v>85</v>
      </c>
      <c r="AY321" s="250" t="s">
        <v>139</v>
      </c>
    </row>
    <row r="322" s="11" customFormat="1" ht="22.8" customHeight="1">
      <c r="B322" s="203"/>
      <c r="C322" s="204"/>
      <c r="D322" s="205" t="s">
        <v>79</v>
      </c>
      <c r="E322" s="217" t="s">
        <v>555</v>
      </c>
      <c r="F322" s="217" t="s">
        <v>556</v>
      </c>
      <c r="G322" s="204"/>
      <c r="H322" s="204"/>
      <c r="I322" s="207"/>
      <c r="J322" s="218">
        <f>BK322</f>
        <v>0</v>
      </c>
      <c r="K322" s="204"/>
      <c r="L322" s="209"/>
      <c r="M322" s="210"/>
      <c r="N322" s="211"/>
      <c r="O322" s="211"/>
      <c r="P322" s="212">
        <f>SUM(P323:P336)</f>
        <v>0</v>
      </c>
      <c r="Q322" s="211"/>
      <c r="R322" s="212">
        <f>SUM(R323:R336)</f>
        <v>0</v>
      </c>
      <c r="S322" s="211"/>
      <c r="T322" s="213">
        <f>SUM(T323:T336)</f>
        <v>0.51192000000000004</v>
      </c>
      <c r="AR322" s="214" t="s">
        <v>90</v>
      </c>
      <c r="AT322" s="215" t="s">
        <v>79</v>
      </c>
      <c r="AU322" s="215" t="s">
        <v>85</v>
      </c>
      <c r="AY322" s="214" t="s">
        <v>139</v>
      </c>
      <c r="BK322" s="216">
        <f>SUM(BK323:BK336)</f>
        <v>0</v>
      </c>
    </row>
    <row r="323" s="1" customFormat="1" ht="24" customHeight="1">
      <c r="B323" s="36"/>
      <c r="C323" s="219" t="s">
        <v>557</v>
      </c>
      <c r="D323" s="219" t="s">
        <v>142</v>
      </c>
      <c r="E323" s="220" t="s">
        <v>558</v>
      </c>
      <c r="F323" s="221" t="s">
        <v>559</v>
      </c>
      <c r="G323" s="222" t="s">
        <v>211</v>
      </c>
      <c r="H323" s="223">
        <v>193.74000000000001</v>
      </c>
      <c r="I323" s="224"/>
      <c r="J323" s="225">
        <f>ROUND(I323*H323,2)</f>
        <v>0</v>
      </c>
      <c r="K323" s="221" t="s">
        <v>146</v>
      </c>
      <c r="L323" s="41"/>
      <c r="M323" s="226" t="s">
        <v>1</v>
      </c>
      <c r="N323" s="227" t="s">
        <v>45</v>
      </c>
      <c r="O323" s="84"/>
      <c r="P323" s="228">
        <f>O323*H323</f>
        <v>0</v>
      </c>
      <c r="Q323" s="228">
        <v>0</v>
      </c>
      <c r="R323" s="228">
        <f>Q323*H323</f>
        <v>0</v>
      </c>
      <c r="S323" s="228">
        <v>0.0025000000000000001</v>
      </c>
      <c r="T323" s="229">
        <f>S323*H323</f>
        <v>0.48435000000000006</v>
      </c>
      <c r="AR323" s="230" t="s">
        <v>285</v>
      </c>
      <c r="AT323" s="230" t="s">
        <v>142</v>
      </c>
      <c r="AU323" s="230" t="s">
        <v>90</v>
      </c>
      <c r="AY323" s="15" t="s">
        <v>139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5" t="s">
        <v>85</v>
      </c>
      <c r="BK323" s="231">
        <f>ROUND(I323*H323,2)</f>
        <v>0</v>
      </c>
      <c r="BL323" s="15" t="s">
        <v>285</v>
      </c>
      <c r="BM323" s="230" t="s">
        <v>560</v>
      </c>
    </row>
    <row r="324" s="1" customFormat="1">
      <c r="B324" s="36"/>
      <c r="C324" s="37"/>
      <c r="D324" s="241" t="s">
        <v>239</v>
      </c>
      <c r="E324" s="37"/>
      <c r="F324" s="251" t="s">
        <v>561</v>
      </c>
      <c r="G324" s="37"/>
      <c r="H324" s="37"/>
      <c r="I324" s="135"/>
      <c r="J324" s="37"/>
      <c r="K324" s="37"/>
      <c r="L324" s="41"/>
      <c r="M324" s="252"/>
      <c r="N324" s="84"/>
      <c r="O324" s="84"/>
      <c r="P324" s="84"/>
      <c r="Q324" s="84"/>
      <c r="R324" s="84"/>
      <c r="S324" s="84"/>
      <c r="T324" s="85"/>
      <c r="AT324" s="15" t="s">
        <v>239</v>
      </c>
      <c r="AU324" s="15" t="s">
        <v>90</v>
      </c>
    </row>
    <row r="325" s="12" customFormat="1">
      <c r="B325" s="239"/>
      <c r="C325" s="240"/>
      <c r="D325" s="241" t="s">
        <v>213</v>
      </c>
      <c r="E325" s="242" t="s">
        <v>1</v>
      </c>
      <c r="F325" s="243" t="s">
        <v>562</v>
      </c>
      <c r="G325" s="240"/>
      <c r="H325" s="244">
        <v>104.13</v>
      </c>
      <c r="I325" s="245"/>
      <c r="J325" s="240"/>
      <c r="K325" s="240"/>
      <c r="L325" s="246"/>
      <c r="M325" s="247"/>
      <c r="N325" s="248"/>
      <c r="O325" s="248"/>
      <c r="P325" s="248"/>
      <c r="Q325" s="248"/>
      <c r="R325" s="248"/>
      <c r="S325" s="248"/>
      <c r="T325" s="249"/>
      <c r="AT325" s="250" t="s">
        <v>213</v>
      </c>
      <c r="AU325" s="250" t="s">
        <v>90</v>
      </c>
      <c r="AV325" s="12" t="s">
        <v>90</v>
      </c>
      <c r="AW325" s="12" t="s">
        <v>35</v>
      </c>
      <c r="AX325" s="12" t="s">
        <v>80</v>
      </c>
      <c r="AY325" s="250" t="s">
        <v>139</v>
      </c>
    </row>
    <row r="326" s="12" customFormat="1">
      <c r="B326" s="239"/>
      <c r="C326" s="240"/>
      <c r="D326" s="241" t="s">
        <v>213</v>
      </c>
      <c r="E326" s="242" t="s">
        <v>1</v>
      </c>
      <c r="F326" s="243" t="s">
        <v>563</v>
      </c>
      <c r="G326" s="240"/>
      <c r="H326" s="244">
        <v>89.609999999999999</v>
      </c>
      <c r="I326" s="245"/>
      <c r="J326" s="240"/>
      <c r="K326" s="240"/>
      <c r="L326" s="246"/>
      <c r="M326" s="247"/>
      <c r="N326" s="248"/>
      <c r="O326" s="248"/>
      <c r="P326" s="248"/>
      <c r="Q326" s="248"/>
      <c r="R326" s="248"/>
      <c r="S326" s="248"/>
      <c r="T326" s="249"/>
      <c r="AT326" s="250" t="s">
        <v>213</v>
      </c>
      <c r="AU326" s="250" t="s">
        <v>90</v>
      </c>
      <c r="AV326" s="12" t="s">
        <v>90</v>
      </c>
      <c r="AW326" s="12" t="s">
        <v>35</v>
      </c>
      <c r="AX326" s="12" t="s">
        <v>80</v>
      </c>
      <c r="AY326" s="250" t="s">
        <v>139</v>
      </c>
    </row>
    <row r="327" s="13" customFormat="1">
      <c r="B327" s="253"/>
      <c r="C327" s="254"/>
      <c r="D327" s="241" t="s">
        <v>213</v>
      </c>
      <c r="E327" s="255" t="s">
        <v>1</v>
      </c>
      <c r="F327" s="256" t="s">
        <v>243</v>
      </c>
      <c r="G327" s="254"/>
      <c r="H327" s="257">
        <v>193.74000000000001</v>
      </c>
      <c r="I327" s="258"/>
      <c r="J327" s="254"/>
      <c r="K327" s="254"/>
      <c r="L327" s="259"/>
      <c r="M327" s="260"/>
      <c r="N327" s="261"/>
      <c r="O327" s="261"/>
      <c r="P327" s="261"/>
      <c r="Q327" s="261"/>
      <c r="R327" s="261"/>
      <c r="S327" s="261"/>
      <c r="T327" s="262"/>
      <c r="AT327" s="263" t="s">
        <v>213</v>
      </c>
      <c r="AU327" s="263" t="s">
        <v>90</v>
      </c>
      <c r="AV327" s="13" t="s">
        <v>158</v>
      </c>
      <c r="AW327" s="13" t="s">
        <v>35</v>
      </c>
      <c r="AX327" s="13" t="s">
        <v>85</v>
      </c>
      <c r="AY327" s="263" t="s">
        <v>139</v>
      </c>
    </row>
    <row r="328" s="1" customFormat="1" ht="16.5" customHeight="1">
      <c r="B328" s="36"/>
      <c r="C328" s="219" t="s">
        <v>564</v>
      </c>
      <c r="D328" s="219" t="s">
        <v>142</v>
      </c>
      <c r="E328" s="220" t="s">
        <v>565</v>
      </c>
      <c r="F328" s="221" t="s">
        <v>566</v>
      </c>
      <c r="G328" s="222" t="s">
        <v>328</v>
      </c>
      <c r="H328" s="223">
        <v>91.900000000000006</v>
      </c>
      <c r="I328" s="224"/>
      <c r="J328" s="225">
        <f>ROUND(I328*H328,2)</f>
        <v>0</v>
      </c>
      <c r="K328" s="221" t="s">
        <v>146</v>
      </c>
      <c r="L328" s="41"/>
      <c r="M328" s="226" t="s">
        <v>1</v>
      </c>
      <c r="N328" s="227" t="s">
        <v>45</v>
      </c>
      <c r="O328" s="84"/>
      <c r="P328" s="228">
        <f>O328*H328</f>
        <v>0</v>
      </c>
      <c r="Q328" s="228">
        <v>0</v>
      </c>
      <c r="R328" s="228">
        <f>Q328*H328</f>
        <v>0</v>
      </c>
      <c r="S328" s="228">
        <v>0.00029999999999999997</v>
      </c>
      <c r="T328" s="229">
        <f>S328*H328</f>
        <v>0.027570000000000001</v>
      </c>
      <c r="AR328" s="230" t="s">
        <v>285</v>
      </c>
      <c r="AT328" s="230" t="s">
        <v>142</v>
      </c>
      <c r="AU328" s="230" t="s">
        <v>90</v>
      </c>
      <c r="AY328" s="15" t="s">
        <v>139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5" t="s">
        <v>85</v>
      </c>
      <c r="BK328" s="231">
        <f>ROUND(I328*H328,2)</f>
        <v>0</v>
      </c>
      <c r="BL328" s="15" t="s">
        <v>285</v>
      </c>
      <c r="BM328" s="230" t="s">
        <v>567</v>
      </c>
    </row>
    <row r="329" s="12" customFormat="1">
      <c r="B329" s="239"/>
      <c r="C329" s="240"/>
      <c r="D329" s="241" t="s">
        <v>213</v>
      </c>
      <c r="E329" s="242" t="s">
        <v>1</v>
      </c>
      <c r="F329" s="243" t="s">
        <v>568</v>
      </c>
      <c r="G329" s="240"/>
      <c r="H329" s="244">
        <v>21.600000000000001</v>
      </c>
      <c r="I329" s="245"/>
      <c r="J329" s="240"/>
      <c r="K329" s="240"/>
      <c r="L329" s="246"/>
      <c r="M329" s="247"/>
      <c r="N329" s="248"/>
      <c r="O329" s="248"/>
      <c r="P329" s="248"/>
      <c r="Q329" s="248"/>
      <c r="R329" s="248"/>
      <c r="S329" s="248"/>
      <c r="T329" s="249"/>
      <c r="AT329" s="250" t="s">
        <v>213</v>
      </c>
      <c r="AU329" s="250" t="s">
        <v>90</v>
      </c>
      <c r="AV329" s="12" t="s">
        <v>90</v>
      </c>
      <c r="AW329" s="12" t="s">
        <v>35</v>
      </c>
      <c r="AX329" s="12" t="s">
        <v>80</v>
      </c>
      <c r="AY329" s="250" t="s">
        <v>139</v>
      </c>
    </row>
    <row r="330" s="12" customFormat="1">
      <c r="B330" s="239"/>
      <c r="C330" s="240"/>
      <c r="D330" s="241" t="s">
        <v>213</v>
      </c>
      <c r="E330" s="242" t="s">
        <v>1</v>
      </c>
      <c r="F330" s="243" t="s">
        <v>569</v>
      </c>
      <c r="G330" s="240"/>
      <c r="H330" s="244">
        <v>16</v>
      </c>
      <c r="I330" s="245"/>
      <c r="J330" s="240"/>
      <c r="K330" s="240"/>
      <c r="L330" s="246"/>
      <c r="M330" s="247"/>
      <c r="N330" s="248"/>
      <c r="O330" s="248"/>
      <c r="P330" s="248"/>
      <c r="Q330" s="248"/>
      <c r="R330" s="248"/>
      <c r="S330" s="248"/>
      <c r="T330" s="249"/>
      <c r="AT330" s="250" t="s">
        <v>213</v>
      </c>
      <c r="AU330" s="250" t="s">
        <v>90</v>
      </c>
      <c r="AV330" s="12" t="s">
        <v>90</v>
      </c>
      <c r="AW330" s="12" t="s">
        <v>35</v>
      </c>
      <c r="AX330" s="12" t="s">
        <v>80</v>
      </c>
      <c r="AY330" s="250" t="s">
        <v>139</v>
      </c>
    </row>
    <row r="331" s="12" customFormat="1">
      <c r="B331" s="239"/>
      <c r="C331" s="240"/>
      <c r="D331" s="241" t="s">
        <v>213</v>
      </c>
      <c r="E331" s="242" t="s">
        <v>1</v>
      </c>
      <c r="F331" s="243" t="s">
        <v>570</v>
      </c>
      <c r="G331" s="240"/>
      <c r="H331" s="244">
        <v>17.399999999999999</v>
      </c>
      <c r="I331" s="245"/>
      <c r="J331" s="240"/>
      <c r="K331" s="240"/>
      <c r="L331" s="246"/>
      <c r="M331" s="247"/>
      <c r="N331" s="248"/>
      <c r="O331" s="248"/>
      <c r="P331" s="248"/>
      <c r="Q331" s="248"/>
      <c r="R331" s="248"/>
      <c r="S331" s="248"/>
      <c r="T331" s="249"/>
      <c r="AT331" s="250" t="s">
        <v>213</v>
      </c>
      <c r="AU331" s="250" t="s">
        <v>90</v>
      </c>
      <c r="AV331" s="12" t="s">
        <v>90</v>
      </c>
      <c r="AW331" s="12" t="s">
        <v>35</v>
      </c>
      <c r="AX331" s="12" t="s">
        <v>80</v>
      </c>
      <c r="AY331" s="250" t="s">
        <v>139</v>
      </c>
    </row>
    <row r="332" s="12" customFormat="1">
      <c r="B332" s="239"/>
      <c r="C332" s="240"/>
      <c r="D332" s="241" t="s">
        <v>213</v>
      </c>
      <c r="E332" s="242" t="s">
        <v>1</v>
      </c>
      <c r="F332" s="243" t="s">
        <v>571</v>
      </c>
      <c r="G332" s="240"/>
      <c r="H332" s="244">
        <v>22.399999999999999</v>
      </c>
      <c r="I332" s="245"/>
      <c r="J332" s="240"/>
      <c r="K332" s="240"/>
      <c r="L332" s="246"/>
      <c r="M332" s="247"/>
      <c r="N332" s="248"/>
      <c r="O332" s="248"/>
      <c r="P332" s="248"/>
      <c r="Q332" s="248"/>
      <c r="R332" s="248"/>
      <c r="S332" s="248"/>
      <c r="T332" s="249"/>
      <c r="AT332" s="250" t="s">
        <v>213</v>
      </c>
      <c r="AU332" s="250" t="s">
        <v>90</v>
      </c>
      <c r="AV332" s="12" t="s">
        <v>90</v>
      </c>
      <c r="AW332" s="12" t="s">
        <v>35</v>
      </c>
      <c r="AX332" s="12" t="s">
        <v>80</v>
      </c>
      <c r="AY332" s="250" t="s">
        <v>139</v>
      </c>
    </row>
    <row r="333" s="12" customFormat="1">
      <c r="B333" s="239"/>
      <c r="C333" s="240"/>
      <c r="D333" s="241" t="s">
        <v>213</v>
      </c>
      <c r="E333" s="242" t="s">
        <v>1</v>
      </c>
      <c r="F333" s="243" t="s">
        <v>572</v>
      </c>
      <c r="G333" s="240"/>
      <c r="H333" s="244">
        <v>14.5</v>
      </c>
      <c r="I333" s="245"/>
      <c r="J333" s="240"/>
      <c r="K333" s="240"/>
      <c r="L333" s="246"/>
      <c r="M333" s="247"/>
      <c r="N333" s="248"/>
      <c r="O333" s="248"/>
      <c r="P333" s="248"/>
      <c r="Q333" s="248"/>
      <c r="R333" s="248"/>
      <c r="S333" s="248"/>
      <c r="T333" s="249"/>
      <c r="AT333" s="250" t="s">
        <v>213</v>
      </c>
      <c r="AU333" s="250" t="s">
        <v>90</v>
      </c>
      <c r="AV333" s="12" t="s">
        <v>90</v>
      </c>
      <c r="AW333" s="12" t="s">
        <v>35</v>
      </c>
      <c r="AX333" s="12" t="s">
        <v>80</v>
      </c>
      <c r="AY333" s="250" t="s">
        <v>139</v>
      </c>
    </row>
    <row r="334" s="13" customFormat="1">
      <c r="B334" s="253"/>
      <c r="C334" s="254"/>
      <c r="D334" s="241" t="s">
        <v>213</v>
      </c>
      <c r="E334" s="255" t="s">
        <v>1</v>
      </c>
      <c r="F334" s="256" t="s">
        <v>243</v>
      </c>
      <c r="G334" s="254"/>
      <c r="H334" s="257">
        <v>91.900000000000006</v>
      </c>
      <c r="I334" s="258"/>
      <c r="J334" s="254"/>
      <c r="K334" s="254"/>
      <c r="L334" s="259"/>
      <c r="M334" s="260"/>
      <c r="N334" s="261"/>
      <c r="O334" s="261"/>
      <c r="P334" s="261"/>
      <c r="Q334" s="261"/>
      <c r="R334" s="261"/>
      <c r="S334" s="261"/>
      <c r="T334" s="262"/>
      <c r="AT334" s="263" t="s">
        <v>213</v>
      </c>
      <c r="AU334" s="263" t="s">
        <v>90</v>
      </c>
      <c r="AV334" s="13" t="s">
        <v>158</v>
      </c>
      <c r="AW334" s="13" t="s">
        <v>35</v>
      </c>
      <c r="AX334" s="13" t="s">
        <v>85</v>
      </c>
      <c r="AY334" s="263" t="s">
        <v>139</v>
      </c>
    </row>
    <row r="335" s="1" customFormat="1" ht="16.5" customHeight="1">
      <c r="B335" s="36"/>
      <c r="C335" s="219" t="s">
        <v>573</v>
      </c>
      <c r="D335" s="219" t="s">
        <v>142</v>
      </c>
      <c r="E335" s="220" t="s">
        <v>574</v>
      </c>
      <c r="F335" s="221" t="s">
        <v>575</v>
      </c>
      <c r="G335" s="222" t="s">
        <v>211</v>
      </c>
      <c r="H335" s="223">
        <v>104.13</v>
      </c>
      <c r="I335" s="224"/>
      <c r="J335" s="225">
        <f>ROUND(I335*H335,2)</f>
        <v>0</v>
      </c>
      <c r="K335" s="221" t="s">
        <v>146</v>
      </c>
      <c r="L335" s="41"/>
      <c r="M335" s="226" t="s">
        <v>1</v>
      </c>
      <c r="N335" s="227" t="s">
        <v>45</v>
      </c>
      <c r="O335" s="84"/>
      <c r="P335" s="228">
        <f>O335*H335</f>
        <v>0</v>
      </c>
      <c r="Q335" s="228">
        <v>0</v>
      </c>
      <c r="R335" s="228">
        <f>Q335*H335</f>
        <v>0</v>
      </c>
      <c r="S335" s="228">
        <v>0</v>
      </c>
      <c r="T335" s="229">
        <f>S335*H335</f>
        <v>0</v>
      </c>
      <c r="AR335" s="230" t="s">
        <v>285</v>
      </c>
      <c r="AT335" s="230" t="s">
        <v>142</v>
      </c>
      <c r="AU335" s="230" t="s">
        <v>90</v>
      </c>
      <c r="AY335" s="15" t="s">
        <v>139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5" t="s">
        <v>85</v>
      </c>
      <c r="BK335" s="231">
        <f>ROUND(I335*H335,2)</f>
        <v>0</v>
      </c>
      <c r="BL335" s="15" t="s">
        <v>285</v>
      </c>
      <c r="BM335" s="230" t="s">
        <v>576</v>
      </c>
    </row>
    <row r="336" s="12" customFormat="1">
      <c r="B336" s="239"/>
      <c r="C336" s="240"/>
      <c r="D336" s="241" t="s">
        <v>213</v>
      </c>
      <c r="E336" s="242" t="s">
        <v>1</v>
      </c>
      <c r="F336" s="243" t="s">
        <v>577</v>
      </c>
      <c r="G336" s="240"/>
      <c r="H336" s="244">
        <v>104.13</v>
      </c>
      <c r="I336" s="245"/>
      <c r="J336" s="240"/>
      <c r="K336" s="240"/>
      <c r="L336" s="246"/>
      <c r="M336" s="247"/>
      <c r="N336" s="248"/>
      <c r="O336" s="248"/>
      <c r="P336" s="248"/>
      <c r="Q336" s="248"/>
      <c r="R336" s="248"/>
      <c r="S336" s="248"/>
      <c r="T336" s="249"/>
      <c r="AT336" s="250" t="s">
        <v>213</v>
      </c>
      <c r="AU336" s="250" t="s">
        <v>90</v>
      </c>
      <c r="AV336" s="12" t="s">
        <v>90</v>
      </c>
      <c r="AW336" s="12" t="s">
        <v>35</v>
      </c>
      <c r="AX336" s="12" t="s">
        <v>85</v>
      </c>
      <c r="AY336" s="250" t="s">
        <v>139</v>
      </c>
    </row>
    <row r="337" s="11" customFormat="1" ht="22.8" customHeight="1">
      <c r="B337" s="203"/>
      <c r="C337" s="204"/>
      <c r="D337" s="205" t="s">
        <v>79</v>
      </c>
      <c r="E337" s="217" t="s">
        <v>578</v>
      </c>
      <c r="F337" s="217" t="s">
        <v>579</v>
      </c>
      <c r="G337" s="204"/>
      <c r="H337" s="204"/>
      <c r="I337" s="207"/>
      <c r="J337" s="218">
        <f>BK337</f>
        <v>0</v>
      </c>
      <c r="K337" s="204"/>
      <c r="L337" s="209"/>
      <c r="M337" s="210"/>
      <c r="N337" s="211"/>
      <c r="O337" s="211"/>
      <c r="P337" s="212">
        <f>SUM(P338:P340)</f>
        <v>0</v>
      </c>
      <c r="Q337" s="211"/>
      <c r="R337" s="212">
        <f>SUM(R338:R340)</f>
        <v>0</v>
      </c>
      <c r="S337" s="211"/>
      <c r="T337" s="213">
        <f>SUM(T338:T340)</f>
        <v>0.73548799999999992</v>
      </c>
      <c r="AR337" s="214" t="s">
        <v>90</v>
      </c>
      <c r="AT337" s="215" t="s">
        <v>79</v>
      </c>
      <c r="AU337" s="215" t="s">
        <v>85</v>
      </c>
      <c r="AY337" s="214" t="s">
        <v>139</v>
      </c>
      <c r="BK337" s="216">
        <f>SUM(BK338:BK340)</f>
        <v>0</v>
      </c>
    </row>
    <row r="338" s="1" customFormat="1" ht="24" customHeight="1">
      <c r="B338" s="36"/>
      <c r="C338" s="219" t="s">
        <v>580</v>
      </c>
      <c r="D338" s="219" t="s">
        <v>142</v>
      </c>
      <c r="E338" s="220" t="s">
        <v>581</v>
      </c>
      <c r="F338" s="221" t="s">
        <v>582</v>
      </c>
      <c r="G338" s="222" t="s">
        <v>211</v>
      </c>
      <c r="H338" s="223">
        <v>27.039999999999999</v>
      </c>
      <c r="I338" s="224"/>
      <c r="J338" s="225">
        <f>ROUND(I338*H338,2)</f>
        <v>0</v>
      </c>
      <c r="K338" s="221" t="s">
        <v>146</v>
      </c>
      <c r="L338" s="41"/>
      <c r="M338" s="226" t="s">
        <v>1</v>
      </c>
      <c r="N338" s="227" t="s">
        <v>45</v>
      </c>
      <c r="O338" s="84"/>
      <c r="P338" s="228">
        <f>O338*H338</f>
        <v>0</v>
      </c>
      <c r="Q338" s="228">
        <v>0</v>
      </c>
      <c r="R338" s="228">
        <f>Q338*H338</f>
        <v>0</v>
      </c>
      <c r="S338" s="228">
        <v>0.027199999999999998</v>
      </c>
      <c r="T338" s="229">
        <f>S338*H338</f>
        <v>0.73548799999999992</v>
      </c>
      <c r="AR338" s="230" t="s">
        <v>285</v>
      </c>
      <c r="AT338" s="230" t="s">
        <v>142</v>
      </c>
      <c r="AU338" s="230" t="s">
        <v>90</v>
      </c>
      <c r="AY338" s="15" t="s">
        <v>139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5" t="s">
        <v>85</v>
      </c>
      <c r="BK338" s="231">
        <f>ROUND(I338*H338,2)</f>
        <v>0</v>
      </c>
      <c r="BL338" s="15" t="s">
        <v>285</v>
      </c>
      <c r="BM338" s="230" t="s">
        <v>583</v>
      </c>
    </row>
    <row r="339" s="1" customFormat="1">
      <c r="B339" s="36"/>
      <c r="C339" s="37"/>
      <c r="D339" s="241" t="s">
        <v>239</v>
      </c>
      <c r="E339" s="37"/>
      <c r="F339" s="251" t="s">
        <v>584</v>
      </c>
      <c r="G339" s="37"/>
      <c r="H339" s="37"/>
      <c r="I339" s="135"/>
      <c r="J339" s="37"/>
      <c r="K339" s="37"/>
      <c r="L339" s="41"/>
      <c r="M339" s="252"/>
      <c r="N339" s="84"/>
      <c r="O339" s="84"/>
      <c r="P339" s="84"/>
      <c r="Q339" s="84"/>
      <c r="R339" s="84"/>
      <c r="S339" s="84"/>
      <c r="T339" s="85"/>
      <c r="AT339" s="15" t="s">
        <v>239</v>
      </c>
      <c r="AU339" s="15" t="s">
        <v>90</v>
      </c>
    </row>
    <row r="340" s="12" customFormat="1">
      <c r="B340" s="239"/>
      <c r="C340" s="240"/>
      <c r="D340" s="241" t="s">
        <v>213</v>
      </c>
      <c r="E340" s="242" t="s">
        <v>1</v>
      </c>
      <c r="F340" s="243" t="s">
        <v>585</v>
      </c>
      <c r="G340" s="240"/>
      <c r="H340" s="244">
        <v>27.039999999999999</v>
      </c>
      <c r="I340" s="245"/>
      <c r="J340" s="240"/>
      <c r="K340" s="240"/>
      <c r="L340" s="246"/>
      <c r="M340" s="247"/>
      <c r="N340" s="248"/>
      <c r="O340" s="248"/>
      <c r="P340" s="248"/>
      <c r="Q340" s="248"/>
      <c r="R340" s="248"/>
      <c r="S340" s="248"/>
      <c r="T340" s="249"/>
      <c r="AT340" s="250" t="s">
        <v>213</v>
      </c>
      <c r="AU340" s="250" t="s">
        <v>90</v>
      </c>
      <c r="AV340" s="12" t="s">
        <v>90</v>
      </c>
      <c r="AW340" s="12" t="s">
        <v>35</v>
      </c>
      <c r="AX340" s="12" t="s">
        <v>85</v>
      </c>
      <c r="AY340" s="250" t="s">
        <v>139</v>
      </c>
    </row>
    <row r="341" s="11" customFormat="1" ht="22.8" customHeight="1">
      <c r="B341" s="203"/>
      <c r="C341" s="204"/>
      <c r="D341" s="205" t="s">
        <v>79</v>
      </c>
      <c r="E341" s="217" t="s">
        <v>586</v>
      </c>
      <c r="F341" s="217" t="s">
        <v>587</v>
      </c>
      <c r="G341" s="204"/>
      <c r="H341" s="204"/>
      <c r="I341" s="207"/>
      <c r="J341" s="218">
        <f>BK341</f>
        <v>0</v>
      </c>
      <c r="K341" s="204"/>
      <c r="L341" s="209"/>
      <c r="M341" s="210"/>
      <c r="N341" s="211"/>
      <c r="O341" s="211"/>
      <c r="P341" s="212">
        <f>SUM(P342:P343)</f>
        <v>0</v>
      </c>
      <c r="Q341" s="211"/>
      <c r="R341" s="212">
        <f>SUM(R342:R343)</f>
        <v>0.40704000000000001</v>
      </c>
      <c r="S341" s="211"/>
      <c r="T341" s="213">
        <f>SUM(T342:T343)</f>
        <v>0.1261824</v>
      </c>
      <c r="AR341" s="214" t="s">
        <v>90</v>
      </c>
      <c r="AT341" s="215" t="s">
        <v>79</v>
      </c>
      <c r="AU341" s="215" t="s">
        <v>85</v>
      </c>
      <c r="AY341" s="214" t="s">
        <v>139</v>
      </c>
      <c r="BK341" s="216">
        <f>SUM(BK342:BK343)</f>
        <v>0</v>
      </c>
    </row>
    <row r="342" s="1" customFormat="1" ht="16.5" customHeight="1">
      <c r="B342" s="36"/>
      <c r="C342" s="219" t="s">
        <v>588</v>
      </c>
      <c r="D342" s="219" t="s">
        <v>142</v>
      </c>
      <c r="E342" s="220" t="s">
        <v>589</v>
      </c>
      <c r="F342" s="221" t="s">
        <v>590</v>
      </c>
      <c r="G342" s="222" t="s">
        <v>211</v>
      </c>
      <c r="H342" s="223">
        <v>407.04000000000002</v>
      </c>
      <c r="I342" s="224"/>
      <c r="J342" s="225">
        <f>ROUND(I342*H342,2)</f>
        <v>0</v>
      </c>
      <c r="K342" s="221" t="s">
        <v>146</v>
      </c>
      <c r="L342" s="41"/>
      <c r="M342" s="226" t="s">
        <v>1</v>
      </c>
      <c r="N342" s="227" t="s">
        <v>45</v>
      </c>
      <c r="O342" s="84"/>
      <c r="P342" s="228">
        <f>O342*H342</f>
        <v>0</v>
      </c>
      <c r="Q342" s="228">
        <v>0.001</v>
      </c>
      <c r="R342" s="228">
        <f>Q342*H342</f>
        <v>0.40704000000000001</v>
      </c>
      <c r="S342" s="228">
        <v>0.00031</v>
      </c>
      <c r="T342" s="229">
        <f>S342*H342</f>
        <v>0.1261824</v>
      </c>
      <c r="AR342" s="230" t="s">
        <v>285</v>
      </c>
      <c r="AT342" s="230" t="s">
        <v>142</v>
      </c>
      <c r="AU342" s="230" t="s">
        <v>90</v>
      </c>
      <c r="AY342" s="15" t="s">
        <v>139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5" t="s">
        <v>85</v>
      </c>
      <c r="BK342" s="231">
        <f>ROUND(I342*H342,2)</f>
        <v>0</v>
      </c>
      <c r="BL342" s="15" t="s">
        <v>285</v>
      </c>
      <c r="BM342" s="230" t="s">
        <v>591</v>
      </c>
    </row>
    <row r="343" s="12" customFormat="1">
      <c r="B343" s="239"/>
      <c r="C343" s="240"/>
      <c r="D343" s="241" t="s">
        <v>213</v>
      </c>
      <c r="E343" s="242" t="s">
        <v>1</v>
      </c>
      <c r="F343" s="243" t="s">
        <v>592</v>
      </c>
      <c r="G343" s="240"/>
      <c r="H343" s="244">
        <v>407.04000000000002</v>
      </c>
      <c r="I343" s="245"/>
      <c r="J343" s="240"/>
      <c r="K343" s="240"/>
      <c r="L343" s="246"/>
      <c r="M343" s="247"/>
      <c r="N343" s="248"/>
      <c r="O343" s="248"/>
      <c r="P343" s="248"/>
      <c r="Q343" s="248"/>
      <c r="R343" s="248"/>
      <c r="S343" s="248"/>
      <c r="T343" s="249"/>
      <c r="AT343" s="250" t="s">
        <v>213</v>
      </c>
      <c r="AU343" s="250" t="s">
        <v>90</v>
      </c>
      <c r="AV343" s="12" t="s">
        <v>90</v>
      </c>
      <c r="AW343" s="12" t="s">
        <v>35</v>
      </c>
      <c r="AX343" s="12" t="s">
        <v>85</v>
      </c>
      <c r="AY343" s="250" t="s">
        <v>139</v>
      </c>
    </row>
    <row r="344" s="11" customFormat="1" ht="25.92" customHeight="1">
      <c r="B344" s="203"/>
      <c r="C344" s="204"/>
      <c r="D344" s="205" t="s">
        <v>79</v>
      </c>
      <c r="E344" s="206" t="s">
        <v>593</v>
      </c>
      <c r="F344" s="206" t="s">
        <v>594</v>
      </c>
      <c r="G344" s="204"/>
      <c r="H344" s="204"/>
      <c r="I344" s="207"/>
      <c r="J344" s="208">
        <f>BK344</f>
        <v>0</v>
      </c>
      <c r="K344" s="204"/>
      <c r="L344" s="209"/>
      <c r="M344" s="210"/>
      <c r="N344" s="211"/>
      <c r="O344" s="211"/>
      <c r="P344" s="212">
        <f>P345</f>
        <v>0</v>
      </c>
      <c r="Q344" s="211"/>
      <c r="R344" s="212">
        <f>R345</f>
        <v>0</v>
      </c>
      <c r="S344" s="211"/>
      <c r="T344" s="213">
        <f>T345</f>
        <v>0</v>
      </c>
      <c r="AR344" s="214" t="s">
        <v>158</v>
      </c>
      <c r="AT344" s="215" t="s">
        <v>79</v>
      </c>
      <c r="AU344" s="215" t="s">
        <v>80</v>
      </c>
      <c r="AY344" s="214" t="s">
        <v>139</v>
      </c>
      <c r="BK344" s="216">
        <f>BK345</f>
        <v>0</v>
      </c>
    </row>
    <row r="345" s="1" customFormat="1" ht="16.5" customHeight="1">
      <c r="B345" s="36"/>
      <c r="C345" s="219" t="s">
        <v>595</v>
      </c>
      <c r="D345" s="219" t="s">
        <v>142</v>
      </c>
      <c r="E345" s="220" t="s">
        <v>596</v>
      </c>
      <c r="F345" s="221" t="s">
        <v>597</v>
      </c>
      <c r="G345" s="222" t="s">
        <v>598</v>
      </c>
      <c r="H345" s="223">
        <v>30</v>
      </c>
      <c r="I345" s="224"/>
      <c r="J345" s="225">
        <f>ROUND(I345*H345,2)</f>
        <v>0</v>
      </c>
      <c r="K345" s="221" t="s">
        <v>146</v>
      </c>
      <c r="L345" s="41"/>
      <c r="M345" s="226" t="s">
        <v>1</v>
      </c>
      <c r="N345" s="227" t="s">
        <v>45</v>
      </c>
      <c r="O345" s="84"/>
      <c r="P345" s="228">
        <f>O345*H345</f>
        <v>0</v>
      </c>
      <c r="Q345" s="228">
        <v>0</v>
      </c>
      <c r="R345" s="228">
        <f>Q345*H345</f>
        <v>0</v>
      </c>
      <c r="S345" s="228">
        <v>0</v>
      </c>
      <c r="T345" s="229">
        <f>S345*H345</f>
        <v>0</v>
      </c>
      <c r="AR345" s="230" t="s">
        <v>599</v>
      </c>
      <c r="AT345" s="230" t="s">
        <v>142</v>
      </c>
      <c r="AU345" s="230" t="s">
        <v>85</v>
      </c>
      <c r="AY345" s="15" t="s">
        <v>139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5" t="s">
        <v>85</v>
      </c>
      <c r="BK345" s="231">
        <f>ROUND(I345*H345,2)</f>
        <v>0</v>
      </c>
      <c r="BL345" s="15" t="s">
        <v>599</v>
      </c>
      <c r="BM345" s="230" t="s">
        <v>600</v>
      </c>
    </row>
    <row r="346" s="11" customFormat="1" ht="25.92" customHeight="1">
      <c r="B346" s="203"/>
      <c r="C346" s="204"/>
      <c r="D346" s="205" t="s">
        <v>79</v>
      </c>
      <c r="E346" s="206" t="s">
        <v>136</v>
      </c>
      <c r="F346" s="206" t="s">
        <v>137</v>
      </c>
      <c r="G346" s="204"/>
      <c r="H346" s="204"/>
      <c r="I346" s="207"/>
      <c r="J346" s="208">
        <f>BK346</f>
        <v>0</v>
      </c>
      <c r="K346" s="204"/>
      <c r="L346" s="209"/>
      <c r="M346" s="210"/>
      <c r="N346" s="211"/>
      <c r="O346" s="211"/>
      <c r="P346" s="212">
        <f>P347</f>
        <v>0</v>
      </c>
      <c r="Q346" s="211"/>
      <c r="R346" s="212">
        <f>R347</f>
        <v>0</v>
      </c>
      <c r="S346" s="211"/>
      <c r="T346" s="213">
        <f>T347</f>
        <v>0</v>
      </c>
      <c r="AR346" s="214" t="s">
        <v>138</v>
      </c>
      <c r="AT346" s="215" t="s">
        <v>79</v>
      </c>
      <c r="AU346" s="215" t="s">
        <v>80</v>
      </c>
      <c r="AY346" s="214" t="s">
        <v>139</v>
      </c>
      <c r="BK346" s="216">
        <f>BK347</f>
        <v>0</v>
      </c>
    </row>
    <row r="347" s="11" customFormat="1" ht="22.8" customHeight="1">
      <c r="B347" s="203"/>
      <c r="C347" s="204"/>
      <c r="D347" s="205" t="s">
        <v>79</v>
      </c>
      <c r="E347" s="217" t="s">
        <v>601</v>
      </c>
      <c r="F347" s="217" t="s">
        <v>602</v>
      </c>
      <c r="G347" s="204"/>
      <c r="H347" s="204"/>
      <c r="I347" s="207"/>
      <c r="J347" s="218">
        <f>BK347</f>
        <v>0</v>
      </c>
      <c r="K347" s="204"/>
      <c r="L347" s="209"/>
      <c r="M347" s="210"/>
      <c r="N347" s="211"/>
      <c r="O347" s="211"/>
      <c r="P347" s="212">
        <f>SUM(P348:P349)</f>
        <v>0</v>
      </c>
      <c r="Q347" s="211"/>
      <c r="R347" s="212">
        <f>SUM(R348:R349)</f>
        <v>0</v>
      </c>
      <c r="S347" s="211"/>
      <c r="T347" s="213">
        <f>SUM(T348:T349)</f>
        <v>0</v>
      </c>
      <c r="AR347" s="214" t="s">
        <v>138</v>
      </c>
      <c r="AT347" s="215" t="s">
        <v>79</v>
      </c>
      <c r="AU347" s="215" t="s">
        <v>85</v>
      </c>
      <c r="AY347" s="214" t="s">
        <v>139</v>
      </c>
      <c r="BK347" s="216">
        <f>SUM(BK348:BK349)</f>
        <v>0</v>
      </c>
    </row>
    <row r="348" s="1" customFormat="1" ht="16.5" customHeight="1">
      <c r="B348" s="36"/>
      <c r="C348" s="219" t="s">
        <v>603</v>
      </c>
      <c r="D348" s="219" t="s">
        <v>142</v>
      </c>
      <c r="E348" s="220" t="s">
        <v>604</v>
      </c>
      <c r="F348" s="221" t="s">
        <v>605</v>
      </c>
      <c r="G348" s="222" t="s">
        <v>606</v>
      </c>
      <c r="H348" s="223">
        <v>1</v>
      </c>
      <c r="I348" s="224"/>
      <c r="J348" s="225">
        <f>ROUND(I348*H348,2)</f>
        <v>0</v>
      </c>
      <c r="K348" s="221" t="s">
        <v>146</v>
      </c>
      <c r="L348" s="41"/>
      <c r="M348" s="226" t="s">
        <v>1</v>
      </c>
      <c r="N348" s="227" t="s">
        <v>45</v>
      </c>
      <c r="O348" s="84"/>
      <c r="P348" s="228">
        <f>O348*H348</f>
        <v>0</v>
      </c>
      <c r="Q348" s="228">
        <v>0</v>
      </c>
      <c r="R348" s="228">
        <f>Q348*H348</f>
        <v>0</v>
      </c>
      <c r="S348" s="228">
        <v>0</v>
      </c>
      <c r="T348" s="229">
        <f>S348*H348</f>
        <v>0</v>
      </c>
      <c r="AR348" s="230" t="s">
        <v>147</v>
      </c>
      <c r="AT348" s="230" t="s">
        <v>142</v>
      </c>
      <c r="AU348" s="230" t="s">
        <v>90</v>
      </c>
      <c r="AY348" s="15" t="s">
        <v>139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5" t="s">
        <v>85</v>
      </c>
      <c r="BK348" s="231">
        <f>ROUND(I348*H348,2)</f>
        <v>0</v>
      </c>
      <c r="BL348" s="15" t="s">
        <v>147</v>
      </c>
      <c r="BM348" s="230" t="s">
        <v>607</v>
      </c>
    </row>
    <row r="349" s="1" customFormat="1">
      <c r="B349" s="36"/>
      <c r="C349" s="37"/>
      <c r="D349" s="241" t="s">
        <v>239</v>
      </c>
      <c r="E349" s="37"/>
      <c r="F349" s="251" t="s">
        <v>608</v>
      </c>
      <c r="G349" s="37"/>
      <c r="H349" s="37"/>
      <c r="I349" s="135"/>
      <c r="J349" s="37"/>
      <c r="K349" s="37"/>
      <c r="L349" s="41"/>
      <c r="M349" s="264"/>
      <c r="N349" s="234"/>
      <c r="O349" s="234"/>
      <c r="P349" s="234"/>
      <c r="Q349" s="234"/>
      <c r="R349" s="234"/>
      <c r="S349" s="234"/>
      <c r="T349" s="265"/>
      <c r="AT349" s="15" t="s">
        <v>239</v>
      </c>
      <c r="AU349" s="15" t="s">
        <v>90</v>
      </c>
    </row>
    <row r="350" s="1" customFormat="1" ht="6.96" customHeight="1">
      <c r="B350" s="59"/>
      <c r="C350" s="60"/>
      <c r="D350" s="60"/>
      <c r="E350" s="60"/>
      <c r="F350" s="60"/>
      <c r="G350" s="60"/>
      <c r="H350" s="60"/>
      <c r="I350" s="169"/>
      <c r="J350" s="60"/>
      <c r="K350" s="60"/>
      <c r="L350" s="41"/>
    </row>
  </sheetData>
  <sheetProtection sheet="1" autoFilter="0" formatColumns="0" formatRows="0" objects="1" scenarios="1" spinCount="100000" saltValue="VpOa1Qm73K7wnO1S9a2t442fPd2jNkFiM4tRppyXu5LXj6eJzT9VuYwEPh6bO7pAINHQmu22riHhcEZjjZQEyQ==" hashValue="CbM5oDKhKWnPHcP9Dayu2OlN+SpKaXv5drxrY+IRBiZgyts8zuOqOeRiRCvmc+ggvRyvcWFQve3ozOpukyZSsQ==" algorithmName="SHA-512" password="CC35"/>
  <autoFilter ref="C137:K349"/>
  <mergeCells count="9">
    <mergeCell ref="E7:H7"/>
    <mergeCell ref="E9:H9"/>
    <mergeCell ref="E18:H18"/>
    <mergeCell ref="E27:H27"/>
    <mergeCell ref="E85:H85"/>
    <mergeCell ref="E87:H87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93</v>
      </c>
    </row>
    <row r="3" hidden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8"/>
      <c r="AT3" s="15" t="s">
        <v>90</v>
      </c>
    </row>
    <row r="4" hidden="1" ht="24.96" customHeight="1">
      <c r="B4" s="18"/>
      <c r="D4" s="132" t="s">
        <v>112</v>
      </c>
      <c r="L4" s="18"/>
      <c r="M4" s="133" t="s">
        <v>10</v>
      </c>
      <c r="AT4" s="15" t="s">
        <v>4</v>
      </c>
    </row>
    <row r="5" hidden="1" ht="6.96" customHeight="1">
      <c r="B5" s="18"/>
      <c r="L5" s="18"/>
    </row>
    <row r="6" hidden="1" ht="12" customHeight="1">
      <c r="B6" s="18"/>
      <c r="D6" s="134" t="s">
        <v>16</v>
      </c>
      <c r="L6" s="18"/>
    </row>
    <row r="7" hidden="1" ht="16.5" customHeight="1">
      <c r="B7" s="18"/>
      <c r="E7" s="237" t="str">
        <f>'Rekapitulace stavby'!K6</f>
        <v>Stavební úpravy nové dispozice zubních ordinací pavilonu G</v>
      </c>
      <c r="F7" s="134"/>
      <c r="G7" s="134"/>
      <c r="H7" s="134"/>
      <c r="L7" s="18"/>
    </row>
    <row r="8" hidden="1" s="1" customFormat="1" ht="12" customHeight="1">
      <c r="B8" s="41"/>
      <c r="D8" s="134" t="s">
        <v>183</v>
      </c>
      <c r="I8" s="135"/>
      <c r="L8" s="41"/>
    </row>
    <row r="9" hidden="1" s="1" customFormat="1" ht="36.96" customHeight="1">
      <c r="B9" s="41"/>
      <c r="E9" s="136" t="s">
        <v>609</v>
      </c>
      <c r="F9" s="1"/>
      <c r="G9" s="1"/>
      <c r="H9" s="1"/>
      <c r="I9" s="135"/>
      <c r="L9" s="41"/>
    </row>
    <row r="10" hidden="1" s="1" customFormat="1">
      <c r="B10" s="41"/>
      <c r="I10" s="135"/>
      <c r="L10" s="41"/>
    </row>
    <row r="11" hidden="1" s="1" customFormat="1" ht="12" customHeight="1">
      <c r="B11" s="41"/>
      <c r="D11" s="134" t="s">
        <v>18</v>
      </c>
      <c r="F11" s="137" t="s">
        <v>1</v>
      </c>
      <c r="I11" s="138" t="s">
        <v>19</v>
      </c>
      <c r="J11" s="137" t="s">
        <v>1</v>
      </c>
      <c r="L11" s="41"/>
    </row>
    <row r="12" hidden="1" s="1" customFormat="1" ht="12" customHeight="1">
      <c r="B12" s="41"/>
      <c r="D12" s="134" t="s">
        <v>20</v>
      </c>
      <c r="F12" s="137" t="s">
        <v>37</v>
      </c>
      <c r="I12" s="138" t="s">
        <v>22</v>
      </c>
      <c r="J12" s="139" t="str">
        <f>'Rekapitulace stavby'!AN8</f>
        <v>11. 5. 2021</v>
      </c>
      <c r="L12" s="41"/>
    </row>
    <row r="13" hidden="1" s="1" customFormat="1" ht="10.8" customHeight="1">
      <c r="B13" s="41"/>
      <c r="I13" s="135"/>
      <c r="L13" s="41"/>
    </row>
    <row r="14" hidden="1" s="1" customFormat="1" ht="12" customHeight="1">
      <c r="B14" s="41"/>
      <c r="D14" s="134" t="s">
        <v>24</v>
      </c>
      <c r="I14" s="138" t="s">
        <v>25</v>
      </c>
      <c r="J14" s="137" t="str">
        <f>IF('Rekapitulace stavby'!AN10="","",'Rekapitulace stavby'!AN10)</f>
        <v>00844641</v>
      </c>
      <c r="L14" s="41"/>
    </row>
    <row r="15" hidden="1" s="1" customFormat="1" ht="18" customHeight="1">
      <c r="B15" s="41"/>
      <c r="E15" s="137" t="str">
        <f>IF('Rekapitulace stavby'!E11="","",'Rekapitulace stavby'!E11)</f>
        <v>SZZ Krnov, p.o.</v>
      </c>
      <c r="I15" s="138" t="s">
        <v>28</v>
      </c>
      <c r="J15" s="137" t="str">
        <f>IF('Rekapitulace stavby'!AN11="","",'Rekapitulace stavby'!AN11)</f>
        <v>CZ00844641</v>
      </c>
      <c r="L15" s="41"/>
    </row>
    <row r="16" hidden="1" s="1" customFormat="1" ht="6.96" customHeight="1">
      <c r="B16" s="41"/>
      <c r="I16" s="135"/>
      <c r="L16" s="41"/>
    </row>
    <row r="17" hidden="1" s="1" customFormat="1" ht="12" customHeight="1">
      <c r="B17" s="41"/>
      <c r="D17" s="134" t="s">
        <v>30</v>
      </c>
      <c r="I17" s="138" t="s">
        <v>25</v>
      </c>
      <c r="J17" s="31" t="str">
        <f>'Rekapitulace stavby'!AN13</f>
        <v>Vyplň údaj</v>
      </c>
      <c r="L17" s="41"/>
    </row>
    <row r="18" hidden="1" s="1" customFormat="1" ht="18" customHeight="1">
      <c r="B18" s="41"/>
      <c r="E18" s="31" t="str">
        <f>'Rekapitulace stavby'!E14</f>
        <v>Vyplň údaj</v>
      </c>
      <c r="F18" s="137"/>
      <c r="G18" s="137"/>
      <c r="H18" s="137"/>
      <c r="I18" s="138" t="s">
        <v>28</v>
      </c>
      <c r="J18" s="31" t="str">
        <f>'Rekapitulace stavby'!AN14</f>
        <v>Vyplň údaj</v>
      </c>
      <c r="L18" s="41"/>
    </row>
    <row r="19" hidden="1" s="1" customFormat="1" ht="6.96" customHeight="1">
      <c r="B19" s="41"/>
      <c r="I19" s="135"/>
      <c r="L19" s="41"/>
    </row>
    <row r="20" hidden="1" s="1" customFormat="1" ht="12" customHeight="1">
      <c r="B20" s="41"/>
      <c r="D20" s="134" t="s">
        <v>32</v>
      </c>
      <c r="I20" s="138" t="s">
        <v>25</v>
      </c>
      <c r="J20" s="137" t="str">
        <f>IF('Rekapitulace stavby'!AN16="","",'Rekapitulace stavby'!AN16)</f>
        <v>01202553</v>
      </c>
      <c r="L20" s="41"/>
    </row>
    <row r="21" hidden="1" s="1" customFormat="1" ht="18" customHeight="1">
      <c r="B21" s="41"/>
      <c r="E21" s="137" t="str">
        <f>IF('Rekapitulace stavby'!E17="","",'Rekapitulace stavby'!E17)</f>
        <v>Ing.Zbyněk Svoboda</v>
      </c>
      <c r="I21" s="138" t="s">
        <v>28</v>
      </c>
      <c r="J21" s="137" t="str">
        <f>IF('Rekapitulace stavby'!AN17="","",'Rekapitulace stavby'!AN17)</f>
        <v/>
      </c>
      <c r="L21" s="41"/>
    </row>
    <row r="22" hidden="1" s="1" customFormat="1" ht="6.96" customHeight="1">
      <c r="B22" s="41"/>
      <c r="I22" s="135"/>
      <c r="L22" s="41"/>
    </row>
    <row r="23" hidden="1" s="1" customFormat="1" ht="12" customHeight="1">
      <c r="B23" s="41"/>
      <c r="D23" s="134" t="s">
        <v>36</v>
      </c>
      <c r="I23" s="138" t="s">
        <v>25</v>
      </c>
      <c r="J23" s="137" t="str">
        <f>IF('Rekapitulace stavby'!AN19="","",'Rekapitulace stavby'!AN19)</f>
        <v/>
      </c>
      <c r="L23" s="41"/>
    </row>
    <row r="24" hidden="1" s="1" customFormat="1" ht="18" customHeight="1">
      <c r="B24" s="41"/>
      <c r="E24" s="137" t="str">
        <f>IF('Rekapitulace stavby'!E20="","",'Rekapitulace stavby'!E20)</f>
        <v xml:space="preserve"> </v>
      </c>
      <c r="I24" s="138" t="s">
        <v>28</v>
      </c>
      <c r="J24" s="137" t="str">
        <f>IF('Rekapitulace stavby'!AN20="","",'Rekapitulace stavby'!AN20)</f>
        <v/>
      </c>
      <c r="L24" s="41"/>
    </row>
    <row r="25" hidden="1" s="1" customFormat="1" ht="6.96" customHeight="1">
      <c r="B25" s="41"/>
      <c r="I25" s="135"/>
      <c r="L25" s="41"/>
    </row>
    <row r="26" hidden="1" s="1" customFormat="1" ht="12" customHeight="1">
      <c r="B26" s="41"/>
      <c r="D26" s="134" t="s">
        <v>38</v>
      </c>
      <c r="I26" s="135"/>
      <c r="L26" s="41"/>
    </row>
    <row r="27" hidden="1" s="7" customFormat="1" ht="16.5" customHeight="1">
      <c r="B27" s="140"/>
      <c r="E27" s="141" t="s">
        <v>1</v>
      </c>
      <c r="F27" s="141"/>
      <c r="G27" s="141"/>
      <c r="H27" s="141"/>
      <c r="I27" s="142"/>
      <c r="L27" s="140"/>
    </row>
    <row r="28" hidden="1" s="1" customFormat="1" ht="6.96" customHeight="1">
      <c r="B28" s="41"/>
      <c r="I28" s="135"/>
      <c r="L28" s="41"/>
    </row>
    <row r="29" hidden="1" s="1" customFormat="1" ht="6.96" customHeight="1">
      <c r="B29" s="41"/>
      <c r="D29" s="76"/>
      <c r="E29" s="76"/>
      <c r="F29" s="76"/>
      <c r="G29" s="76"/>
      <c r="H29" s="76"/>
      <c r="I29" s="143"/>
      <c r="J29" s="76"/>
      <c r="K29" s="76"/>
      <c r="L29" s="41"/>
    </row>
    <row r="30" hidden="1" s="1" customFormat="1" ht="25.44" customHeight="1">
      <c r="B30" s="41"/>
      <c r="D30" s="144" t="s">
        <v>40</v>
      </c>
      <c r="I30" s="135"/>
      <c r="J30" s="145">
        <f>ROUND(J136, 2)</f>
        <v>0</v>
      </c>
      <c r="L30" s="41"/>
    </row>
    <row r="31" hidden="1" s="1" customFormat="1" ht="6.96" customHeight="1">
      <c r="B31" s="41"/>
      <c r="D31" s="76"/>
      <c r="E31" s="76"/>
      <c r="F31" s="76"/>
      <c r="G31" s="76"/>
      <c r="H31" s="76"/>
      <c r="I31" s="143"/>
      <c r="J31" s="76"/>
      <c r="K31" s="76"/>
      <c r="L31" s="41"/>
    </row>
    <row r="32" hidden="1" s="1" customFormat="1" ht="14.4" customHeight="1">
      <c r="B32" s="41"/>
      <c r="F32" s="146" t="s">
        <v>42</v>
      </c>
      <c r="I32" s="147" t="s">
        <v>41</v>
      </c>
      <c r="J32" s="146" t="s">
        <v>43</v>
      </c>
      <c r="L32" s="41"/>
    </row>
    <row r="33" hidden="1" s="1" customFormat="1" ht="14.4" customHeight="1">
      <c r="B33" s="41"/>
      <c r="D33" s="148" t="s">
        <v>44</v>
      </c>
      <c r="E33" s="134" t="s">
        <v>45</v>
      </c>
      <c r="F33" s="149">
        <f>ROUND((SUM(BE136:BE459)),  2)</f>
        <v>0</v>
      </c>
      <c r="I33" s="150">
        <v>0.20999999999999999</v>
      </c>
      <c r="J33" s="149">
        <f>ROUND(((SUM(BE136:BE459))*I33),  2)</f>
        <v>0</v>
      </c>
      <c r="L33" s="41"/>
    </row>
    <row r="34" hidden="1" s="1" customFormat="1" ht="14.4" customHeight="1">
      <c r="B34" s="41"/>
      <c r="E34" s="134" t="s">
        <v>46</v>
      </c>
      <c r="F34" s="149">
        <f>ROUND((SUM(BF136:BF459)),  2)</f>
        <v>0</v>
      </c>
      <c r="I34" s="150">
        <v>0.14999999999999999</v>
      </c>
      <c r="J34" s="149">
        <f>ROUND(((SUM(BF136:BF459))*I34),  2)</f>
        <v>0</v>
      </c>
      <c r="L34" s="41"/>
    </row>
    <row r="35" hidden="1" s="1" customFormat="1" ht="14.4" customHeight="1">
      <c r="B35" s="41"/>
      <c r="E35" s="134" t="s">
        <v>47</v>
      </c>
      <c r="F35" s="149">
        <f>ROUND((SUM(BG136:BG459)),  2)</f>
        <v>0</v>
      </c>
      <c r="I35" s="150">
        <v>0.20999999999999999</v>
      </c>
      <c r="J35" s="149">
        <f>0</f>
        <v>0</v>
      </c>
      <c r="L35" s="41"/>
    </row>
    <row r="36" hidden="1" s="1" customFormat="1" ht="14.4" customHeight="1">
      <c r="B36" s="41"/>
      <c r="E36" s="134" t="s">
        <v>48</v>
      </c>
      <c r="F36" s="149">
        <f>ROUND((SUM(BH136:BH459)),  2)</f>
        <v>0</v>
      </c>
      <c r="I36" s="150">
        <v>0.14999999999999999</v>
      </c>
      <c r="J36" s="149">
        <f>0</f>
        <v>0</v>
      </c>
      <c r="L36" s="41"/>
    </row>
    <row r="37" hidden="1" s="1" customFormat="1" ht="14.4" customHeight="1">
      <c r="B37" s="41"/>
      <c r="E37" s="134" t="s">
        <v>49</v>
      </c>
      <c r="F37" s="149">
        <f>ROUND((SUM(BI136:BI459)),  2)</f>
        <v>0</v>
      </c>
      <c r="I37" s="150">
        <v>0</v>
      </c>
      <c r="J37" s="149">
        <f>0</f>
        <v>0</v>
      </c>
      <c r="L37" s="41"/>
    </row>
    <row r="38" hidden="1" s="1" customFormat="1" ht="6.96" customHeight="1">
      <c r="B38" s="41"/>
      <c r="I38" s="135"/>
      <c r="L38" s="41"/>
    </row>
    <row r="39" hidden="1" s="1" customFormat="1" ht="25.44" customHeight="1">
      <c r="B39" s="41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6"/>
      <c r="J39" s="157">
        <f>SUM(J30:J37)</f>
        <v>0</v>
      </c>
      <c r="K39" s="158"/>
      <c r="L39" s="41"/>
    </row>
    <row r="40" hidden="1" s="1" customFormat="1" ht="14.4" customHeight="1">
      <c r="B40" s="41"/>
      <c r="I40" s="135"/>
      <c r="L40" s="41"/>
    </row>
    <row r="41" hidden="1" ht="14.4" customHeight="1">
      <c r="B41" s="18"/>
      <c r="L41" s="18"/>
    </row>
    <row r="42" hidden="1" ht="14.4" customHeight="1">
      <c r="B42" s="18"/>
      <c r="L42" s="18"/>
    </row>
    <row r="43" hidden="1" ht="14.4" customHeight="1">
      <c r="B43" s="18"/>
      <c r="L43" s="18"/>
    </row>
    <row r="44" hidden="1" ht="14.4" customHeight="1">
      <c r="B44" s="18"/>
      <c r="L44" s="18"/>
    </row>
    <row r="45" hidden="1" ht="14.4" customHeight="1">
      <c r="B45" s="18"/>
      <c r="L45" s="18"/>
    </row>
    <row r="46" hidden="1" ht="14.4" customHeight="1">
      <c r="B46" s="18"/>
      <c r="L46" s="18"/>
    </row>
    <row r="47" hidden="1" ht="14.4" customHeight="1">
      <c r="B47" s="18"/>
      <c r="L47" s="18"/>
    </row>
    <row r="48" hidden="1" ht="14.4" customHeight="1">
      <c r="B48" s="18"/>
      <c r="L48" s="18"/>
    </row>
    <row r="49" hidden="1" ht="14.4" customHeight="1">
      <c r="B49" s="18"/>
      <c r="L49" s="18"/>
    </row>
    <row r="50" hidden="1" s="1" customFormat="1" ht="14.4" customHeight="1">
      <c r="B50" s="41"/>
      <c r="D50" s="159" t="s">
        <v>53</v>
      </c>
      <c r="E50" s="160"/>
      <c r="F50" s="160"/>
      <c r="G50" s="159" t="s">
        <v>54</v>
      </c>
      <c r="H50" s="160"/>
      <c r="I50" s="161"/>
      <c r="J50" s="160"/>
      <c r="K50" s="160"/>
      <c r="L50" s="41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1" customFormat="1">
      <c r="B61" s="41"/>
      <c r="D61" s="162" t="s">
        <v>55</v>
      </c>
      <c r="E61" s="163"/>
      <c r="F61" s="164" t="s">
        <v>56</v>
      </c>
      <c r="G61" s="162" t="s">
        <v>55</v>
      </c>
      <c r="H61" s="163"/>
      <c r="I61" s="165"/>
      <c r="J61" s="166" t="s">
        <v>56</v>
      </c>
      <c r="K61" s="163"/>
      <c r="L61" s="41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1" customFormat="1">
      <c r="B65" s="41"/>
      <c r="D65" s="159" t="s">
        <v>57</v>
      </c>
      <c r="E65" s="160"/>
      <c r="F65" s="160"/>
      <c r="G65" s="159" t="s">
        <v>58</v>
      </c>
      <c r="H65" s="160"/>
      <c r="I65" s="161"/>
      <c r="J65" s="160"/>
      <c r="K65" s="160"/>
      <c r="L65" s="41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1" customFormat="1">
      <c r="B76" s="41"/>
      <c r="D76" s="162" t="s">
        <v>55</v>
      </c>
      <c r="E76" s="163"/>
      <c r="F76" s="164" t="s">
        <v>56</v>
      </c>
      <c r="G76" s="162" t="s">
        <v>55</v>
      </c>
      <c r="H76" s="163"/>
      <c r="I76" s="165"/>
      <c r="J76" s="166" t="s">
        <v>56</v>
      </c>
      <c r="K76" s="163"/>
      <c r="L76" s="41"/>
    </row>
    <row r="77" hidden="1" s="1" customFormat="1" ht="14.4" customHeight="1">
      <c r="B77" s="167"/>
      <c r="C77" s="168"/>
      <c r="D77" s="168"/>
      <c r="E77" s="168"/>
      <c r="F77" s="168"/>
      <c r="G77" s="168"/>
      <c r="H77" s="168"/>
      <c r="I77" s="169"/>
      <c r="J77" s="168"/>
      <c r="K77" s="168"/>
      <c r="L77" s="41"/>
    </row>
    <row r="78" hidden="1"/>
    <row r="79" hidden="1"/>
    <row r="80" hidden="1"/>
    <row r="81" hidden="1" s="1" customFormat="1" ht="6.96" customHeight="1">
      <c r="B81" s="170"/>
      <c r="C81" s="171"/>
      <c r="D81" s="171"/>
      <c r="E81" s="171"/>
      <c r="F81" s="171"/>
      <c r="G81" s="171"/>
      <c r="H81" s="171"/>
      <c r="I81" s="172"/>
      <c r="J81" s="171"/>
      <c r="K81" s="171"/>
      <c r="L81" s="41"/>
    </row>
    <row r="82" hidden="1" s="1" customFormat="1" ht="24.96" customHeight="1">
      <c r="B82" s="36"/>
      <c r="C82" s="21" t="s">
        <v>114</v>
      </c>
      <c r="D82" s="37"/>
      <c r="E82" s="37"/>
      <c r="F82" s="37"/>
      <c r="G82" s="37"/>
      <c r="H82" s="37"/>
      <c r="I82" s="135"/>
      <c r="J82" s="37"/>
      <c r="K82" s="37"/>
      <c r="L82" s="41"/>
    </row>
    <row r="83" hidden="1" s="1" customFormat="1" ht="6.96" customHeight="1">
      <c r="B83" s="36"/>
      <c r="C83" s="37"/>
      <c r="D83" s="37"/>
      <c r="E83" s="37"/>
      <c r="F83" s="37"/>
      <c r="G83" s="37"/>
      <c r="H83" s="37"/>
      <c r="I83" s="135"/>
      <c r="J83" s="37"/>
      <c r="K83" s="37"/>
      <c r="L83" s="41"/>
    </row>
    <row r="84" hidden="1" s="1" customFormat="1" ht="12" customHeight="1">
      <c r="B84" s="36"/>
      <c r="C84" s="30" t="s">
        <v>16</v>
      </c>
      <c r="D84" s="37"/>
      <c r="E84" s="37"/>
      <c r="F84" s="37"/>
      <c r="G84" s="37"/>
      <c r="H84" s="37"/>
      <c r="I84" s="135"/>
      <c r="J84" s="37"/>
      <c r="K84" s="37"/>
      <c r="L84" s="41"/>
    </row>
    <row r="85" hidden="1" s="1" customFormat="1" ht="16.5" customHeight="1">
      <c r="B85" s="36"/>
      <c r="C85" s="37"/>
      <c r="D85" s="37"/>
      <c r="E85" s="238" t="str">
        <f>E7</f>
        <v>Stavební úpravy nové dispozice zubních ordinací pavilonu G</v>
      </c>
      <c r="F85" s="30"/>
      <c r="G85" s="30"/>
      <c r="H85" s="30"/>
      <c r="I85" s="135"/>
      <c r="J85" s="37"/>
      <c r="K85" s="37"/>
      <c r="L85" s="41"/>
    </row>
    <row r="86" hidden="1" s="1" customFormat="1" ht="12" customHeight="1">
      <c r="B86" s="36"/>
      <c r="C86" s="30" t="s">
        <v>183</v>
      </c>
      <c r="D86" s="37"/>
      <c r="E86" s="37"/>
      <c r="F86" s="37"/>
      <c r="G86" s="37"/>
      <c r="H86" s="37"/>
      <c r="I86" s="135"/>
      <c r="J86" s="37"/>
      <c r="K86" s="37"/>
      <c r="L86" s="41"/>
    </row>
    <row r="87" hidden="1" s="1" customFormat="1" ht="16.5" customHeight="1">
      <c r="B87" s="36"/>
      <c r="C87" s="37"/>
      <c r="D87" s="37"/>
      <c r="E87" s="69" t="str">
        <f>E9</f>
        <v>SO 02 - Nové konstrukce</v>
      </c>
      <c r="F87" s="37"/>
      <c r="G87" s="37"/>
      <c r="H87" s="37"/>
      <c r="I87" s="135"/>
      <c r="J87" s="37"/>
      <c r="K87" s="37"/>
      <c r="L87" s="41"/>
    </row>
    <row r="88" hidden="1" s="1" customFormat="1" ht="6.96" customHeight="1">
      <c r="B88" s="36"/>
      <c r="C88" s="37"/>
      <c r="D88" s="37"/>
      <c r="E88" s="37"/>
      <c r="F88" s="37"/>
      <c r="G88" s="37"/>
      <c r="H88" s="37"/>
      <c r="I88" s="135"/>
      <c r="J88" s="37"/>
      <c r="K88" s="37"/>
      <c r="L88" s="41"/>
    </row>
    <row r="89" hidden="1" s="1" customFormat="1" ht="12" customHeight="1">
      <c r="B89" s="36"/>
      <c r="C89" s="30" t="s">
        <v>20</v>
      </c>
      <c r="D89" s="37"/>
      <c r="E89" s="37"/>
      <c r="F89" s="25" t="str">
        <f>F12</f>
        <v xml:space="preserve"> </v>
      </c>
      <c r="G89" s="37"/>
      <c r="H89" s="37"/>
      <c r="I89" s="138" t="s">
        <v>22</v>
      </c>
      <c r="J89" s="72" t="str">
        <f>IF(J12="","",J12)</f>
        <v>11. 5. 2021</v>
      </c>
      <c r="K89" s="37"/>
      <c r="L89" s="41"/>
    </row>
    <row r="90" hidden="1" s="1" customFormat="1" ht="6.96" customHeight="1">
      <c r="B90" s="36"/>
      <c r="C90" s="37"/>
      <c r="D90" s="37"/>
      <c r="E90" s="37"/>
      <c r="F90" s="37"/>
      <c r="G90" s="37"/>
      <c r="H90" s="37"/>
      <c r="I90" s="135"/>
      <c r="J90" s="37"/>
      <c r="K90" s="37"/>
      <c r="L90" s="41"/>
    </row>
    <row r="91" hidden="1" s="1" customFormat="1" ht="27.9" customHeight="1">
      <c r="B91" s="36"/>
      <c r="C91" s="30" t="s">
        <v>24</v>
      </c>
      <c r="D91" s="37"/>
      <c r="E91" s="37"/>
      <c r="F91" s="25" t="str">
        <f>E15</f>
        <v>SZZ Krnov, p.o.</v>
      </c>
      <c r="G91" s="37"/>
      <c r="H91" s="37"/>
      <c r="I91" s="138" t="s">
        <v>32</v>
      </c>
      <c r="J91" s="34" t="str">
        <f>E21</f>
        <v>Ing.Zbyněk Svoboda</v>
      </c>
      <c r="K91" s="37"/>
      <c r="L91" s="41"/>
    </row>
    <row r="92" hidden="1" s="1" customFormat="1" ht="15.15" customHeight="1">
      <c r="B92" s="36"/>
      <c r="C92" s="30" t="s">
        <v>30</v>
      </c>
      <c r="D92" s="37"/>
      <c r="E92" s="37"/>
      <c r="F92" s="25" t="str">
        <f>IF(E18="","",E18)</f>
        <v>Vyplň údaj</v>
      </c>
      <c r="G92" s="37"/>
      <c r="H92" s="37"/>
      <c r="I92" s="138" t="s">
        <v>36</v>
      </c>
      <c r="J92" s="34" t="str">
        <f>E24</f>
        <v xml:space="preserve"> </v>
      </c>
      <c r="K92" s="37"/>
      <c r="L92" s="41"/>
    </row>
    <row r="93" hidden="1" s="1" customFormat="1" ht="10.32" customHeight="1">
      <c r="B93" s="36"/>
      <c r="C93" s="37"/>
      <c r="D93" s="37"/>
      <c r="E93" s="37"/>
      <c r="F93" s="37"/>
      <c r="G93" s="37"/>
      <c r="H93" s="37"/>
      <c r="I93" s="135"/>
      <c r="J93" s="37"/>
      <c r="K93" s="37"/>
      <c r="L93" s="41"/>
    </row>
    <row r="94" hidden="1" s="1" customFormat="1" ht="29.28" customHeight="1">
      <c r="B94" s="36"/>
      <c r="C94" s="173" t="s">
        <v>115</v>
      </c>
      <c r="D94" s="174"/>
      <c r="E94" s="174"/>
      <c r="F94" s="174"/>
      <c r="G94" s="174"/>
      <c r="H94" s="174"/>
      <c r="I94" s="175"/>
      <c r="J94" s="176" t="s">
        <v>116</v>
      </c>
      <c r="K94" s="174"/>
      <c r="L94" s="41"/>
    </row>
    <row r="95" hidden="1" s="1" customFormat="1" ht="10.32" customHeight="1">
      <c r="B95" s="36"/>
      <c r="C95" s="37"/>
      <c r="D95" s="37"/>
      <c r="E95" s="37"/>
      <c r="F95" s="37"/>
      <c r="G95" s="37"/>
      <c r="H95" s="37"/>
      <c r="I95" s="135"/>
      <c r="J95" s="37"/>
      <c r="K95" s="37"/>
      <c r="L95" s="41"/>
    </row>
    <row r="96" hidden="1" s="1" customFormat="1" ht="22.8" customHeight="1">
      <c r="B96" s="36"/>
      <c r="C96" s="177" t="s">
        <v>117</v>
      </c>
      <c r="D96" s="37"/>
      <c r="E96" s="37"/>
      <c r="F96" s="37"/>
      <c r="G96" s="37"/>
      <c r="H96" s="37"/>
      <c r="I96" s="135"/>
      <c r="J96" s="103">
        <f>J136</f>
        <v>0</v>
      </c>
      <c r="K96" s="37"/>
      <c r="L96" s="41"/>
      <c r="AU96" s="15" t="s">
        <v>118</v>
      </c>
    </row>
    <row r="97" hidden="1" s="8" customFormat="1" ht="24.96" customHeight="1">
      <c r="B97" s="178"/>
      <c r="C97" s="179"/>
      <c r="D97" s="180" t="s">
        <v>185</v>
      </c>
      <c r="E97" s="181"/>
      <c r="F97" s="181"/>
      <c r="G97" s="181"/>
      <c r="H97" s="181"/>
      <c r="I97" s="182"/>
      <c r="J97" s="183">
        <f>J137</f>
        <v>0</v>
      </c>
      <c r="K97" s="179"/>
      <c r="L97" s="184"/>
    </row>
    <row r="98" hidden="1" s="9" customFormat="1" ht="19.92" customHeight="1">
      <c r="B98" s="185"/>
      <c r="C98" s="186"/>
      <c r="D98" s="187" t="s">
        <v>610</v>
      </c>
      <c r="E98" s="188"/>
      <c r="F98" s="188"/>
      <c r="G98" s="188"/>
      <c r="H98" s="188"/>
      <c r="I98" s="189"/>
      <c r="J98" s="190">
        <f>J138</f>
        <v>0</v>
      </c>
      <c r="K98" s="186"/>
      <c r="L98" s="191"/>
    </row>
    <row r="99" hidden="1" s="9" customFormat="1" ht="19.92" customHeight="1">
      <c r="B99" s="185"/>
      <c r="C99" s="186"/>
      <c r="D99" s="187" t="s">
        <v>611</v>
      </c>
      <c r="E99" s="188"/>
      <c r="F99" s="188"/>
      <c r="G99" s="188"/>
      <c r="H99" s="188"/>
      <c r="I99" s="189"/>
      <c r="J99" s="190">
        <f>J141</f>
        <v>0</v>
      </c>
      <c r="K99" s="186"/>
      <c r="L99" s="191"/>
    </row>
    <row r="100" hidden="1" s="9" customFormat="1" ht="19.92" customHeight="1">
      <c r="B100" s="185"/>
      <c r="C100" s="186"/>
      <c r="D100" s="187" t="s">
        <v>612</v>
      </c>
      <c r="E100" s="188"/>
      <c r="F100" s="188"/>
      <c r="G100" s="188"/>
      <c r="H100" s="188"/>
      <c r="I100" s="189"/>
      <c r="J100" s="190">
        <f>J161</f>
        <v>0</v>
      </c>
      <c r="K100" s="186"/>
      <c r="L100" s="191"/>
    </row>
    <row r="101" hidden="1" s="9" customFormat="1" ht="19.92" customHeight="1">
      <c r="B101" s="185"/>
      <c r="C101" s="186"/>
      <c r="D101" s="187" t="s">
        <v>186</v>
      </c>
      <c r="E101" s="188"/>
      <c r="F101" s="188"/>
      <c r="G101" s="188"/>
      <c r="H101" s="188"/>
      <c r="I101" s="189"/>
      <c r="J101" s="190">
        <f>J164</f>
        <v>0</v>
      </c>
      <c r="K101" s="186"/>
      <c r="L101" s="191"/>
    </row>
    <row r="102" hidden="1" s="9" customFormat="1" ht="19.92" customHeight="1">
      <c r="B102" s="185"/>
      <c r="C102" s="186"/>
      <c r="D102" s="187" t="s">
        <v>187</v>
      </c>
      <c r="E102" s="188"/>
      <c r="F102" s="188"/>
      <c r="G102" s="188"/>
      <c r="H102" s="188"/>
      <c r="I102" s="189"/>
      <c r="J102" s="190">
        <f>J208</f>
        <v>0</v>
      </c>
      <c r="K102" s="186"/>
      <c r="L102" s="191"/>
    </row>
    <row r="103" hidden="1" s="8" customFormat="1" ht="24.96" customHeight="1">
      <c r="B103" s="178"/>
      <c r="C103" s="179"/>
      <c r="D103" s="180" t="s">
        <v>190</v>
      </c>
      <c r="E103" s="181"/>
      <c r="F103" s="181"/>
      <c r="G103" s="181"/>
      <c r="H103" s="181"/>
      <c r="I103" s="182"/>
      <c r="J103" s="183">
        <f>J213</f>
        <v>0</v>
      </c>
      <c r="K103" s="179"/>
      <c r="L103" s="184"/>
    </row>
    <row r="104" hidden="1" s="9" customFormat="1" ht="19.92" customHeight="1">
      <c r="B104" s="185"/>
      <c r="C104" s="186"/>
      <c r="D104" s="187" t="s">
        <v>613</v>
      </c>
      <c r="E104" s="188"/>
      <c r="F104" s="188"/>
      <c r="G104" s="188"/>
      <c r="H104" s="188"/>
      <c r="I104" s="189"/>
      <c r="J104" s="190">
        <f>J214</f>
        <v>0</v>
      </c>
      <c r="K104" s="186"/>
      <c r="L104" s="191"/>
    </row>
    <row r="105" hidden="1" s="9" customFormat="1" ht="19.92" customHeight="1">
      <c r="B105" s="185"/>
      <c r="C105" s="186"/>
      <c r="D105" s="187" t="s">
        <v>614</v>
      </c>
      <c r="E105" s="188"/>
      <c r="F105" s="188"/>
      <c r="G105" s="188"/>
      <c r="H105" s="188"/>
      <c r="I105" s="189"/>
      <c r="J105" s="190">
        <f>J220</f>
        <v>0</v>
      </c>
      <c r="K105" s="186"/>
      <c r="L105" s="191"/>
    </row>
    <row r="106" hidden="1" s="9" customFormat="1" ht="19.92" customHeight="1">
      <c r="B106" s="185"/>
      <c r="C106" s="186"/>
      <c r="D106" s="187" t="s">
        <v>196</v>
      </c>
      <c r="E106" s="188"/>
      <c r="F106" s="188"/>
      <c r="G106" s="188"/>
      <c r="H106" s="188"/>
      <c r="I106" s="189"/>
      <c r="J106" s="190">
        <f>J228</f>
        <v>0</v>
      </c>
      <c r="K106" s="186"/>
      <c r="L106" s="191"/>
    </row>
    <row r="107" hidden="1" s="9" customFormat="1" ht="19.92" customHeight="1">
      <c r="B107" s="185"/>
      <c r="C107" s="186"/>
      <c r="D107" s="187" t="s">
        <v>615</v>
      </c>
      <c r="E107" s="188"/>
      <c r="F107" s="188"/>
      <c r="G107" s="188"/>
      <c r="H107" s="188"/>
      <c r="I107" s="189"/>
      <c r="J107" s="190">
        <f>J258</f>
        <v>0</v>
      </c>
      <c r="K107" s="186"/>
      <c r="L107" s="191"/>
    </row>
    <row r="108" hidden="1" s="9" customFormat="1" ht="19.92" customHeight="1">
      <c r="B108" s="185"/>
      <c r="C108" s="186"/>
      <c r="D108" s="187" t="s">
        <v>197</v>
      </c>
      <c r="E108" s="188"/>
      <c r="F108" s="188"/>
      <c r="G108" s="188"/>
      <c r="H108" s="188"/>
      <c r="I108" s="189"/>
      <c r="J108" s="190">
        <f>J278</f>
        <v>0</v>
      </c>
      <c r="K108" s="186"/>
      <c r="L108" s="191"/>
    </row>
    <row r="109" hidden="1" s="9" customFormat="1" ht="19.92" customHeight="1">
      <c r="B109" s="185"/>
      <c r="C109" s="186"/>
      <c r="D109" s="187" t="s">
        <v>198</v>
      </c>
      <c r="E109" s="188"/>
      <c r="F109" s="188"/>
      <c r="G109" s="188"/>
      <c r="H109" s="188"/>
      <c r="I109" s="189"/>
      <c r="J109" s="190">
        <f>J339</f>
        <v>0</v>
      </c>
      <c r="K109" s="186"/>
      <c r="L109" s="191"/>
    </row>
    <row r="110" hidden="1" s="9" customFormat="1" ht="19.92" customHeight="1">
      <c r="B110" s="185"/>
      <c r="C110" s="186"/>
      <c r="D110" s="187" t="s">
        <v>199</v>
      </c>
      <c r="E110" s="188"/>
      <c r="F110" s="188"/>
      <c r="G110" s="188"/>
      <c r="H110" s="188"/>
      <c r="I110" s="189"/>
      <c r="J110" s="190">
        <f>J355</f>
        <v>0</v>
      </c>
      <c r="K110" s="186"/>
      <c r="L110" s="191"/>
    </row>
    <row r="111" hidden="1" s="9" customFormat="1" ht="19.92" customHeight="1">
      <c r="B111" s="185"/>
      <c r="C111" s="186"/>
      <c r="D111" s="187" t="s">
        <v>201</v>
      </c>
      <c r="E111" s="188"/>
      <c r="F111" s="188"/>
      <c r="G111" s="188"/>
      <c r="H111" s="188"/>
      <c r="I111" s="189"/>
      <c r="J111" s="190">
        <f>J369</f>
        <v>0</v>
      </c>
      <c r="K111" s="186"/>
      <c r="L111" s="191"/>
    </row>
    <row r="112" hidden="1" s="9" customFormat="1" ht="19.92" customHeight="1">
      <c r="B112" s="185"/>
      <c r="C112" s="186"/>
      <c r="D112" s="187" t="s">
        <v>202</v>
      </c>
      <c r="E112" s="188"/>
      <c r="F112" s="188"/>
      <c r="G112" s="188"/>
      <c r="H112" s="188"/>
      <c r="I112" s="189"/>
      <c r="J112" s="190">
        <f>J409</f>
        <v>0</v>
      </c>
      <c r="K112" s="186"/>
      <c r="L112" s="191"/>
    </row>
    <row r="113" hidden="1" s="9" customFormat="1" ht="19.92" customHeight="1">
      <c r="B113" s="185"/>
      <c r="C113" s="186"/>
      <c r="D113" s="187" t="s">
        <v>616</v>
      </c>
      <c r="E113" s="188"/>
      <c r="F113" s="188"/>
      <c r="G113" s="188"/>
      <c r="H113" s="188"/>
      <c r="I113" s="189"/>
      <c r="J113" s="190">
        <f>J439</f>
        <v>0</v>
      </c>
      <c r="K113" s="186"/>
      <c r="L113" s="191"/>
    </row>
    <row r="114" hidden="1" s="9" customFormat="1" ht="19.92" customHeight="1">
      <c r="B114" s="185"/>
      <c r="C114" s="186"/>
      <c r="D114" s="187" t="s">
        <v>203</v>
      </c>
      <c r="E114" s="188"/>
      <c r="F114" s="188"/>
      <c r="G114" s="188"/>
      <c r="H114" s="188"/>
      <c r="I114" s="189"/>
      <c r="J114" s="190">
        <f>J449</f>
        <v>0</v>
      </c>
      <c r="K114" s="186"/>
      <c r="L114" s="191"/>
    </row>
    <row r="115" hidden="1" s="9" customFormat="1" ht="19.92" customHeight="1">
      <c r="B115" s="185"/>
      <c r="C115" s="186"/>
      <c r="D115" s="187" t="s">
        <v>617</v>
      </c>
      <c r="E115" s="188"/>
      <c r="F115" s="188"/>
      <c r="G115" s="188"/>
      <c r="H115" s="188"/>
      <c r="I115" s="189"/>
      <c r="J115" s="190">
        <f>J454</f>
        <v>0</v>
      </c>
      <c r="K115" s="186"/>
      <c r="L115" s="191"/>
    </row>
    <row r="116" hidden="1" s="8" customFormat="1" ht="24.96" customHeight="1">
      <c r="B116" s="178"/>
      <c r="C116" s="179"/>
      <c r="D116" s="180" t="s">
        <v>204</v>
      </c>
      <c r="E116" s="181"/>
      <c r="F116" s="181"/>
      <c r="G116" s="181"/>
      <c r="H116" s="181"/>
      <c r="I116" s="182"/>
      <c r="J116" s="183">
        <f>J458</f>
        <v>0</v>
      </c>
      <c r="K116" s="179"/>
      <c r="L116" s="184"/>
    </row>
    <row r="117" hidden="1" s="1" customFormat="1" ht="21.84" customHeight="1">
      <c r="B117" s="36"/>
      <c r="C117" s="37"/>
      <c r="D117" s="37"/>
      <c r="E117" s="37"/>
      <c r="F117" s="37"/>
      <c r="G117" s="37"/>
      <c r="H117" s="37"/>
      <c r="I117" s="135"/>
      <c r="J117" s="37"/>
      <c r="K117" s="37"/>
      <c r="L117" s="41"/>
    </row>
    <row r="118" hidden="1" s="1" customFormat="1" ht="6.96" customHeight="1">
      <c r="B118" s="59"/>
      <c r="C118" s="60"/>
      <c r="D118" s="60"/>
      <c r="E118" s="60"/>
      <c r="F118" s="60"/>
      <c r="G118" s="60"/>
      <c r="H118" s="60"/>
      <c r="I118" s="169"/>
      <c r="J118" s="60"/>
      <c r="K118" s="60"/>
      <c r="L118" s="41"/>
    </row>
    <row r="119" hidden="1"/>
    <row r="120" hidden="1"/>
    <row r="121" hidden="1"/>
    <row r="122" s="1" customFormat="1" ht="6.96" customHeight="1">
      <c r="B122" s="61"/>
      <c r="C122" s="62"/>
      <c r="D122" s="62"/>
      <c r="E122" s="62"/>
      <c r="F122" s="62"/>
      <c r="G122" s="62"/>
      <c r="H122" s="62"/>
      <c r="I122" s="172"/>
      <c r="J122" s="62"/>
      <c r="K122" s="62"/>
      <c r="L122" s="41"/>
    </row>
    <row r="123" s="1" customFormat="1" ht="24.96" customHeight="1">
      <c r="B123" s="36"/>
      <c r="C123" s="21" t="s">
        <v>123</v>
      </c>
      <c r="D123" s="37"/>
      <c r="E123" s="37"/>
      <c r="F123" s="37"/>
      <c r="G123" s="37"/>
      <c r="H123" s="37"/>
      <c r="I123" s="135"/>
      <c r="J123" s="37"/>
      <c r="K123" s="37"/>
      <c r="L123" s="41"/>
    </row>
    <row r="124" s="1" customFormat="1" ht="6.96" customHeight="1">
      <c r="B124" s="36"/>
      <c r="C124" s="37"/>
      <c r="D124" s="37"/>
      <c r="E124" s="37"/>
      <c r="F124" s="37"/>
      <c r="G124" s="37"/>
      <c r="H124" s="37"/>
      <c r="I124" s="135"/>
      <c r="J124" s="37"/>
      <c r="K124" s="37"/>
      <c r="L124" s="41"/>
    </row>
    <row r="125" s="1" customFormat="1" ht="12" customHeight="1">
      <c r="B125" s="36"/>
      <c r="C125" s="30" t="s">
        <v>16</v>
      </c>
      <c r="D125" s="37"/>
      <c r="E125" s="37"/>
      <c r="F125" s="37"/>
      <c r="G125" s="37"/>
      <c r="H125" s="37"/>
      <c r="I125" s="135"/>
      <c r="J125" s="37"/>
      <c r="K125" s="37"/>
      <c r="L125" s="41"/>
    </row>
    <row r="126" s="1" customFormat="1" ht="16.5" customHeight="1">
      <c r="B126" s="36"/>
      <c r="C126" s="37"/>
      <c r="D126" s="37"/>
      <c r="E126" s="238" t="str">
        <f>E7</f>
        <v>Stavební úpravy nové dispozice zubních ordinací pavilonu G</v>
      </c>
      <c r="F126" s="30"/>
      <c r="G126" s="30"/>
      <c r="H126" s="30"/>
      <c r="I126" s="135"/>
      <c r="J126" s="37"/>
      <c r="K126" s="37"/>
      <c r="L126" s="41"/>
    </row>
    <row r="127" s="1" customFormat="1" ht="12" customHeight="1">
      <c r="B127" s="36"/>
      <c r="C127" s="30" t="s">
        <v>183</v>
      </c>
      <c r="D127" s="37"/>
      <c r="E127" s="37"/>
      <c r="F127" s="37"/>
      <c r="G127" s="37"/>
      <c r="H127" s="37"/>
      <c r="I127" s="135"/>
      <c r="J127" s="37"/>
      <c r="K127" s="37"/>
      <c r="L127" s="41"/>
    </row>
    <row r="128" s="1" customFormat="1" ht="16.5" customHeight="1">
      <c r="B128" s="36"/>
      <c r="C128" s="37"/>
      <c r="D128" s="37"/>
      <c r="E128" s="69" t="str">
        <f>E9</f>
        <v>SO 02 - Nové konstrukce</v>
      </c>
      <c r="F128" s="37"/>
      <c r="G128" s="37"/>
      <c r="H128" s="37"/>
      <c r="I128" s="135"/>
      <c r="J128" s="37"/>
      <c r="K128" s="37"/>
      <c r="L128" s="41"/>
    </row>
    <row r="129" s="1" customFormat="1" ht="6.96" customHeight="1">
      <c r="B129" s="36"/>
      <c r="C129" s="37"/>
      <c r="D129" s="37"/>
      <c r="E129" s="37"/>
      <c r="F129" s="37"/>
      <c r="G129" s="37"/>
      <c r="H129" s="37"/>
      <c r="I129" s="135"/>
      <c r="J129" s="37"/>
      <c r="K129" s="37"/>
      <c r="L129" s="41"/>
    </row>
    <row r="130" s="1" customFormat="1" ht="12" customHeight="1">
      <c r="B130" s="36"/>
      <c r="C130" s="30" t="s">
        <v>20</v>
      </c>
      <c r="D130" s="37"/>
      <c r="E130" s="37"/>
      <c r="F130" s="25" t="str">
        <f>F12</f>
        <v xml:space="preserve"> </v>
      </c>
      <c r="G130" s="37"/>
      <c r="H130" s="37"/>
      <c r="I130" s="138" t="s">
        <v>22</v>
      </c>
      <c r="J130" s="72" t="str">
        <f>IF(J12="","",J12)</f>
        <v>11. 5. 2021</v>
      </c>
      <c r="K130" s="37"/>
      <c r="L130" s="41"/>
    </row>
    <row r="131" s="1" customFormat="1" ht="6.96" customHeight="1">
      <c r="B131" s="36"/>
      <c r="C131" s="37"/>
      <c r="D131" s="37"/>
      <c r="E131" s="37"/>
      <c r="F131" s="37"/>
      <c r="G131" s="37"/>
      <c r="H131" s="37"/>
      <c r="I131" s="135"/>
      <c r="J131" s="37"/>
      <c r="K131" s="37"/>
      <c r="L131" s="41"/>
    </row>
    <row r="132" s="1" customFormat="1" ht="27.9" customHeight="1">
      <c r="B132" s="36"/>
      <c r="C132" s="30" t="s">
        <v>24</v>
      </c>
      <c r="D132" s="37"/>
      <c r="E132" s="37"/>
      <c r="F132" s="25" t="str">
        <f>E15</f>
        <v>SZZ Krnov, p.o.</v>
      </c>
      <c r="G132" s="37"/>
      <c r="H132" s="37"/>
      <c r="I132" s="138" t="s">
        <v>32</v>
      </c>
      <c r="J132" s="34" t="str">
        <f>E21</f>
        <v>Ing.Zbyněk Svoboda</v>
      </c>
      <c r="K132" s="37"/>
      <c r="L132" s="41"/>
    </row>
    <row r="133" s="1" customFormat="1" ht="15.15" customHeight="1">
      <c r="B133" s="36"/>
      <c r="C133" s="30" t="s">
        <v>30</v>
      </c>
      <c r="D133" s="37"/>
      <c r="E133" s="37"/>
      <c r="F133" s="25" t="str">
        <f>IF(E18="","",E18)</f>
        <v>Vyplň údaj</v>
      </c>
      <c r="G133" s="37"/>
      <c r="H133" s="37"/>
      <c r="I133" s="138" t="s">
        <v>36</v>
      </c>
      <c r="J133" s="34" t="str">
        <f>E24</f>
        <v xml:space="preserve"> </v>
      </c>
      <c r="K133" s="37"/>
      <c r="L133" s="41"/>
    </row>
    <row r="134" s="1" customFormat="1" ht="10.32" customHeight="1">
      <c r="B134" s="36"/>
      <c r="C134" s="37"/>
      <c r="D134" s="37"/>
      <c r="E134" s="37"/>
      <c r="F134" s="37"/>
      <c r="G134" s="37"/>
      <c r="H134" s="37"/>
      <c r="I134" s="135"/>
      <c r="J134" s="37"/>
      <c r="K134" s="37"/>
      <c r="L134" s="41"/>
    </row>
    <row r="135" s="10" customFormat="1" ht="29.28" customHeight="1">
      <c r="B135" s="192"/>
      <c r="C135" s="193" t="s">
        <v>124</v>
      </c>
      <c r="D135" s="194" t="s">
        <v>65</v>
      </c>
      <c r="E135" s="194" t="s">
        <v>61</v>
      </c>
      <c r="F135" s="194" t="s">
        <v>62</v>
      </c>
      <c r="G135" s="194" t="s">
        <v>125</v>
      </c>
      <c r="H135" s="194" t="s">
        <v>126</v>
      </c>
      <c r="I135" s="195" t="s">
        <v>127</v>
      </c>
      <c r="J135" s="196" t="s">
        <v>116</v>
      </c>
      <c r="K135" s="197" t="s">
        <v>128</v>
      </c>
      <c r="L135" s="198"/>
      <c r="M135" s="93" t="s">
        <v>1</v>
      </c>
      <c r="N135" s="94" t="s">
        <v>44</v>
      </c>
      <c r="O135" s="94" t="s">
        <v>129</v>
      </c>
      <c r="P135" s="94" t="s">
        <v>130</v>
      </c>
      <c r="Q135" s="94" t="s">
        <v>131</v>
      </c>
      <c r="R135" s="94" t="s">
        <v>132</v>
      </c>
      <c r="S135" s="94" t="s">
        <v>133</v>
      </c>
      <c r="T135" s="95" t="s">
        <v>134</v>
      </c>
    </row>
    <row r="136" s="1" customFormat="1" ht="22.8" customHeight="1">
      <c r="B136" s="36"/>
      <c r="C136" s="100" t="s">
        <v>135</v>
      </c>
      <c r="D136" s="37"/>
      <c r="E136" s="37"/>
      <c r="F136" s="37"/>
      <c r="G136" s="37"/>
      <c r="H136" s="37"/>
      <c r="I136" s="135"/>
      <c r="J136" s="199">
        <f>BK136</f>
        <v>0</v>
      </c>
      <c r="K136" s="37"/>
      <c r="L136" s="41"/>
      <c r="M136" s="96"/>
      <c r="N136" s="97"/>
      <c r="O136" s="97"/>
      <c r="P136" s="200">
        <f>P137+P213+P458</f>
        <v>0</v>
      </c>
      <c r="Q136" s="97"/>
      <c r="R136" s="200">
        <f>R137+R213+R458</f>
        <v>39.819327870000009</v>
      </c>
      <c r="S136" s="97"/>
      <c r="T136" s="201">
        <f>T137+T213+T458</f>
        <v>0</v>
      </c>
      <c r="AT136" s="15" t="s">
        <v>79</v>
      </c>
      <c r="AU136" s="15" t="s">
        <v>118</v>
      </c>
      <c r="BK136" s="202">
        <f>BK137+BK213+BK458</f>
        <v>0</v>
      </c>
    </row>
    <row r="137" s="11" customFormat="1" ht="25.92" customHeight="1">
      <c r="B137" s="203"/>
      <c r="C137" s="204"/>
      <c r="D137" s="205" t="s">
        <v>79</v>
      </c>
      <c r="E137" s="206" t="s">
        <v>206</v>
      </c>
      <c r="F137" s="206" t="s">
        <v>207</v>
      </c>
      <c r="G137" s="204"/>
      <c r="H137" s="204"/>
      <c r="I137" s="207"/>
      <c r="J137" s="208">
        <f>BK137</f>
        <v>0</v>
      </c>
      <c r="K137" s="204"/>
      <c r="L137" s="209"/>
      <c r="M137" s="210"/>
      <c r="N137" s="211"/>
      <c r="O137" s="211"/>
      <c r="P137" s="212">
        <f>P138+P141+P161+P164+P208</f>
        <v>0</v>
      </c>
      <c r="Q137" s="211"/>
      <c r="R137" s="212">
        <f>R138+R141+R161+R164+R208</f>
        <v>33.649163740000006</v>
      </c>
      <c r="S137" s="211"/>
      <c r="T137" s="213">
        <f>T138+T141+T161+T164+T208</f>
        <v>0</v>
      </c>
      <c r="AR137" s="214" t="s">
        <v>85</v>
      </c>
      <c r="AT137" s="215" t="s">
        <v>79</v>
      </c>
      <c r="AU137" s="215" t="s">
        <v>80</v>
      </c>
      <c r="AY137" s="214" t="s">
        <v>139</v>
      </c>
      <c r="BK137" s="216">
        <f>BK138+BK141+BK161+BK164+BK208</f>
        <v>0</v>
      </c>
    </row>
    <row r="138" s="11" customFormat="1" ht="22.8" customHeight="1">
      <c r="B138" s="203"/>
      <c r="C138" s="204"/>
      <c r="D138" s="205" t="s">
        <v>79</v>
      </c>
      <c r="E138" s="217" t="s">
        <v>90</v>
      </c>
      <c r="F138" s="217" t="s">
        <v>618</v>
      </c>
      <c r="G138" s="204"/>
      <c r="H138" s="204"/>
      <c r="I138" s="207"/>
      <c r="J138" s="218">
        <f>BK138</f>
        <v>0</v>
      </c>
      <c r="K138" s="204"/>
      <c r="L138" s="209"/>
      <c r="M138" s="210"/>
      <c r="N138" s="211"/>
      <c r="O138" s="211"/>
      <c r="P138" s="212">
        <f>SUM(P139:P140)</f>
        <v>0</v>
      </c>
      <c r="Q138" s="211"/>
      <c r="R138" s="212">
        <f>SUM(R139:R140)</f>
        <v>0.80958570000000007</v>
      </c>
      <c r="S138" s="211"/>
      <c r="T138" s="213">
        <f>SUM(T139:T140)</f>
        <v>0</v>
      </c>
      <c r="AR138" s="214" t="s">
        <v>85</v>
      </c>
      <c r="AT138" s="215" t="s">
        <v>79</v>
      </c>
      <c r="AU138" s="215" t="s">
        <v>85</v>
      </c>
      <c r="AY138" s="214" t="s">
        <v>139</v>
      </c>
      <c r="BK138" s="216">
        <f>SUM(BK139:BK140)</f>
        <v>0</v>
      </c>
    </row>
    <row r="139" s="1" customFormat="1" ht="16.5" customHeight="1">
      <c r="B139" s="36"/>
      <c r="C139" s="219" t="s">
        <v>85</v>
      </c>
      <c r="D139" s="219" t="s">
        <v>142</v>
      </c>
      <c r="E139" s="220" t="s">
        <v>619</v>
      </c>
      <c r="F139" s="221" t="s">
        <v>620</v>
      </c>
      <c r="G139" s="222" t="s">
        <v>251</v>
      </c>
      <c r="H139" s="223">
        <v>0.33000000000000002</v>
      </c>
      <c r="I139" s="224"/>
      <c r="J139" s="225">
        <f>ROUND(I139*H139,2)</f>
        <v>0</v>
      </c>
      <c r="K139" s="221" t="s">
        <v>146</v>
      </c>
      <c r="L139" s="41"/>
      <c r="M139" s="226" t="s">
        <v>1</v>
      </c>
      <c r="N139" s="227" t="s">
        <v>45</v>
      </c>
      <c r="O139" s="84"/>
      <c r="P139" s="228">
        <f>O139*H139</f>
        <v>0</v>
      </c>
      <c r="Q139" s="228">
        <v>2.45329</v>
      </c>
      <c r="R139" s="228">
        <f>Q139*H139</f>
        <v>0.80958570000000007</v>
      </c>
      <c r="S139" s="228">
        <v>0</v>
      </c>
      <c r="T139" s="229">
        <f>S139*H139</f>
        <v>0</v>
      </c>
      <c r="AR139" s="230" t="s">
        <v>158</v>
      </c>
      <c r="AT139" s="230" t="s">
        <v>142</v>
      </c>
      <c r="AU139" s="230" t="s">
        <v>90</v>
      </c>
      <c r="AY139" s="15" t="s">
        <v>139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5" t="s">
        <v>85</v>
      </c>
      <c r="BK139" s="231">
        <f>ROUND(I139*H139,2)</f>
        <v>0</v>
      </c>
      <c r="BL139" s="15" t="s">
        <v>158</v>
      </c>
      <c r="BM139" s="230" t="s">
        <v>621</v>
      </c>
    </row>
    <row r="140" s="12" customFormat="1">
      <c r="B140" s="239"/>
      <c r="C140" s="240"/>
      <c r="D140" s="241" t="s">
        <v>213</v>
      </c>
      <c r="E140" s="242" t="s">
        <v>1</v>
      </c>
      <c r="F140" s="243" t="s">
        <v>622</v>
      </c>
      <c r="G140" s="240"/>
      <c r="H140" s="244">
        <v>0.33000000000000002</v>
      </c>
      <c r="I140" s="245"/>
      <c r="J140" s="240"/>
      <c r="K140" s="240"/>
      <c r="L140" s="246"/>
      <c r="M140" s="247"/>
      <c r="N140" s="248"/>
      <c r="O140" s="248"/>
      <c r="P140" s="248"/>
      <c r="Q140" s="248"/>
      <c r="R140" s="248"/>
      <c r="S140" s="248"/>
      <c r="T140" s="249"/>
      <c r="AT140" s="250" t="s">
        <v>213</v>
      </c>
      <c r="AU140" s="250" t="s">
        <v>90</v>
      </c>
      <c r="AV140" s="12" t="s">
        <v>90</v>
      </c>
      <c r="AW140" s="12" t="s">
        <v>35</v>
      </c>
      <c r="AX140" s="12" t="s">
        <v>85</v>
      </c>
      <c r="AY140" s="250" t="s">
        <v>139</v>
      </c>
    </row>
    <row r="141" s="11" customFormat="1" ht="22.8" customHeight="1">
      <c r="B141" s="203"/>
      <c r="C141" s="204"/>
      <c r="D141" s="205" t="s">
        <v>79</v>
      </c>
      <c r="E141" s="217" t="s">
        <v>154</v>
      </c>
      <c r="F141" s="217" t="s">
        <v>623</v>
      </c>
      <c r="G141" s="204"/>
      <c r="H141" s="204"/>
      <c r="I141" s="207"/>
      <c r="J141" s="218">
        <f>BK141</f>
        <v>0</v>
      </c>
      <c r="K141" s="204"/>
      <c r="L141" s="209"/>
      <c r="M141" s="210"/>
      <c r="N141" s="211"/>
      <c r="O141" s="211"/>
      <c r="P141" s="212">
        <f>SUM(P142:P160)</f>
        <v>0</v>
      </c>
      <c r="Q141" s="211"/>
      <c r="R141" s="212">
        <f>SUM(R142:R160)</f>
        <v>8.3674177400000005</v>
      </c>
      <c r="S141" s="211"/>
      <c r="T141" s="213">
        <f>SUM(T142:T160)</f>
        <v>0</v>
      </c>
      <c r="AR141" s="214" t="s">
        <v>85</v>
      </c>
      <c r="AT141" s="215" t="s">
        <v>79</v>
      </c>
      <c r="AU141" s="215" t="s">
        <v>85</v>
      </c>
      <c r="AY141" s="214" t="s">
        <v>139</v>
      </c>
      <c r="BK141" s="216">
        <f>SUM(BK142:BK160)</f>
        <v>0</v>
      </c>
    </row>
    <row r="142" s="1" customFormat="1" ht="24" customHeight="1">
      <c r="B142" s="36"/>
      <c r="C142" s="219" t="s">
        <v>90</v>
      </c>
      <c r="D142" s="219" t="s">
        <v>142</v>
      </c>
      <c r="E142" s="220" t="s">
        <v>624</v>
      </c>
      <c r="F142" s="221" t="s">
        <v>625</v>
      </c>
      <c r="G142" s="222" t="s">
        <v>339</v>
      </c>
      <c r="H142" s="223">
        <v>3</v>
      </c>
      <c r="I142" s="224"/>
      <c r="J142" s="225">
        <f>ROUND(I142*H142,2)</f>
        <v>0</v>
      </c>
      <c r="K142" s="221" t="s">
        <v>146</v>
      </c>
      <c r="L142" s="41"/>
      <c r="M142" s="226" t="s">
        <v>1</v>
      </c>
      <c r="N142" s="227" t="s">
        <v>45</v>
      </c>
      <c r="O142" s="84"/>
      <c r="P142" s="228">
        <f>O142*H142</f>
        <v>0</v>
      </c>
      <c r="Q142" s="228">
        <v>0.12021</v>
      </c>
      <c r="R142" s="228">
        <f>Q142*H142</f>
        <v>0.36063000000000001</v>
      </c>
      <c r="S142" s="228">
        <v>0</v>
      </c>
      <c r="T142" s="229">
        <f>S142*H142</f>
        <v>0</v>
      </c>
      <c r="AR142" s="230" t="s">
        <v>158</v>
      </c>
      <c r="AT142" s="230" t="s">
        <v>142</v>
      </c>
      <c r="AU142" s="230" t="s">
        <v>90</v>
      </c>
      <c r="AY142" s="15" t="s">
        <v>139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5" t="s">
        <v>85</v>
      </c>
      <c r="BK142" s="231">
        <f>ROUND(I142*H142,2)</f>
        <v>0</v>
      </c>
      <c r="BL142" s="15" t="s">
        <v>158</v>
      </c>
      <c r="BM142" s="230" t="s">
        <v>626</v>
      </c>
    </row>
    <row r="143" s="12" customFormat="1">
      <c r="B143" s="239"/>
      <c r="C143" s="240"/>
      <c r="D143" s="241" t="s">
        <v>213</v>
      </c>
      <c r="E143" s="242" t="s">
        <v>1</v>
      </c>
      <c r="F143" s="243" t="s">
        <v>154</v>
      </c>
      <c r="G143" s="240"/>
      <c r="H143" s="244">
        <v>3</v>
      </c>
      <c r="I143" s="245"/>
      <c r="J143" s="240"/>
      <c r="K143" s="240"/>
      <c r="L143" s="246"/>
      <c r="M143" s="247"/>
      <c r="N143" s="248"/>
      <c r="O143" s="248"/>
      <c r="P143" s="248"/>
      <c r="Q143" s="248"/>
      <c r="R143" s="248"/>
      <c r="S143" s="248"/>
      <c r="T143" s="249"/>
      <c r="AT143" s="250" t="s">
        <v>213</v>
      </c>
      <c r="AU143" s="250" t="s">
        <v>90</v>
      </c>
      <c r="AV143" s="12" t="s">
        <v>90</v>
      </c>
      <c r="AW143" s="12" t="s">
        <v>35</v>
      </c>
      <c r="AX143" s="12" t="s">
        <v>85</v>
      </c>
      <c r="AY143" s="250" t="s">
        <v>139</v>
      </c>
    </row>
    <row r="144" s="1" customFormat="1" ht="24" customHeight="1">
      <c r="B144" s="36"/>
      <c r="C144" s="219" t="s">
        <v>154</v>
      </c>
      <c r="D144" s="219" t="s">
        <v>142</v>
      </c>
      <c r="E144" s="220" t="s">
        <v>627</v>
      </c>
      <c r="F144" s="221" t="s">
        <v>628</v>
      </c>
      <c r="G144" s="222" t="s">
        <v>251</v>
      </c>
      <c r="H144" s="223">
        <v>3.4540000000000002</v>
      </c>
      <c r="I144" s="224"/>
      <c r="J144" s="225">
        <f>ROUND(I144*H144,2)</f>
        <v>0</v>
      </c>
      <c r="K144" s="221" t="s">
        <v>146</v>
      </c>
      <c r="L144" s="41"/>
      <c r="M144" s="226" t="s">
        <v>1</v>
      </c>
      <c r="N144" s="227" t="s">
        <v>45</v>
      </c>
      <c r="O144" s="84"/>
      <c r="P144" s="228">
        <f>O144*H144</f>
        <v>0</v>
      </c>
      <c r="Q144" s="228">
        <v>1.8775</v>
      </c>
      <c r="R144" s="228">
        <f>Q144*H144</f>
        <v>6.4848850000000002</v>
      </c>
      <c r="S144" s="228">
        <v>0</v>
      </c>
      <c r="T144" s="229">
        <f>S144*H144</f>
        <v>0</v>
      </c>
      <c r="AR144" s="230" t="s">
        <v>158</v>
      </c>
      <c r="AT144" s="230" t="s">
        <v>142</v>
      </c>
      <c r="AU144" s="230" t="s">
        <v>90</v>
      </c>
      <c r="AY144" s="15" t="s">
        <v>139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5" t="s">
        <v>85</v>
      </c>
      <c r="BK144" s="231">
        <f>ROUND(I144*H144,2)</f>
        <v>0</v>
      </c>
      <c r="BL144" s="15" t="s">
        <v>158</v>
      </c>
      <c r="BM144" s="230" t="s">
        <v>629</v>
      </c>
    </row>
    <row r="145" s="12" customFormat="1">
      <c r="B145" s="239"/>
      <c r="C145" s="240"/>
      <c r="D145" s="241" t="s">
        <v>213</v>
      </c>
      <c r="E145" s="242" t="s">
        <v>1</v>
      </c>
      <c r="F145" s="243" t="s">
        <v>630</v>
      </c>
      <c r="G145" s="240"/>
      <c r="H145" s="244">
        <v>3.4540000000000002</v>
      </c>
      <c r="I145" s="245"/>
      <c r="J145" s="240"/>
      <c r="K145" s="240"/>
      <c r="L145" s="246"/>
      <c r="M145" s="247"/>
      <c r="N145" s="248"/>
      <c r="O145" s="248"/>
      <c r="P145" s="248"/>
      <c r="Q145" s="248"/>
      <c r="R145" s="248"/>
      <c r="S145" s="248"/>
      <c r="T145" s="249"/>
      <c r="AT145" s="250" t="s">
        <v>213</v>
      </c>
      <c r="AU145" s="250" t="s">
        <v>90</v>
      </c>
      <c r="AV145" s="12" t="s">
        <v>90</v>
      </c>
      <c r="AW145" s="12" t="s">
        <v>35</v>
      </c>
      <c r="AX145" s="12" t="s">
        <v>85</v>
      </c>
      <c r="AY145" s="250" t="s">
        <v>139</v>
      </c>
    </row>
    <row r="146" s="1" customFormat="1" ht="24" customHeight="1">
      <c r="B146" s="36"/>
      <c r="C146" s="219" t="s">
        <v>158</v>
      </c>
      <c r="D146" s="219" t="s">
        <v>142</v>
      </c>
      <c r="E146" s="220" t="s">
        <v>631</v>
      </c>
      <c r="F146" s="221" t="s">
        <v>632</v>
      </c>
      <c r="G146" s="222" t="s">
        <v>339</v>
      </c>
      <c r="H146" s="223">
        <v>2</v>
      </c>
      <c r="I146" s="224"/>
      <c r="J146" s="225">
        <f>ROUND(I146*H146,2)</f>
        <v>0</v>
      </c>
      <c r="K146" s="221" t="s">
        <v>146</v>
      </c>
      <c r="L146" s="41"/>
      <c r="M146" s="226" t="s">
        <v>1</v>
      </c>
      <c r="N146" s="227" t="s">
        <v>45</v>
      </c>
      <c r="O146" s="84"/>
      <c r="P146" s="228">
        <f>O146*H146</f>
        <v>0</v>
      </c>
      <c r="Q146" s="228">
        <v>0.020209999999999999</v>
      </c>
      <c r="R146" s="228">
        <f>Q146*H146</f>
        <v>0.040419999999999998</v>
      </c>
      <c r="S146" s="228">
        <v>0</v>
      </c>
      <c r="T146" s="229">
        <f>S146*H146</f>
        <v>0</v>
      </c>
      <c r="AR146" s="230" t="s">
        <v>158</v>
      </c>
      <c r="AT146" s="230" t="s">
        <v>142</v>
      </c>
      <c r="AU146" s="230" t="s">
        <v>90</v>
      </c>
      <c r="AY146" s="15" t="s">
        <v>139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5" t="s">
        <v>85</v>
      </c>
      <c r="BK146" s="231">
        <f>ROUND(I146*H146,2)</f>
        <v>0</v>
      </c>
      <c r="BL146" s="15" t="s">
        <v>158</v>
      </c>
      <c r="BM146" s="230" t="s">
        <v>633</v>
      </c>
    </row>
    <row r="147" s="1" customFormat="1">
      <c r="B147" s="36"/>
      <c r="C147" s="37"/>
      <c r="D147" s="241" t="s">
        <v>239</v>
      </c>
      <c r="E147" s="37"/>
      <c r="F147" s="251" t="s">
        <v>634</v>
      </c>
      <c r="G147" s="37"/>
      <c r="H147" s="37"/>
      <c r="I147" s="135"/>
      <c r="J147" s="37"/>
      <c r="K147" s="37"/>
      <c r="L147" s="41"/>
      <c r="M147" s="252"/>
      <c r="N147" s="84"/>
      <c r="O147" s="84"/>
      <c r="P147" s="84"/>
      <c r="Q147" s="84"/>
      <c r="R147" s="84"/>
      <c r="S147" s="84"/>
      <c r="T147" s="85"/>
      <c r="AT147" s="15" t="s">
        <v>239</v>
      </c>
      <c r="AU147" s="15" t="s">
        <v>90</v>
      </c>
    </row>
    <row r="148" s="12" customFormat="1">
      <c r="B148" s="239"/>
      <c r="C148" s="240"/>
      <c r="D148" s="241" t="s">
        <v>213</v>
      </c>
      <c r="E148" s="242" t="s">
        <v>1</v>
      </c>
      <c r="F148" s="243" t="s">
        <v>90</v>
      </c>
      <c r="G148" s="240"/>
      <c r="H148" s="244">
        <v>2</v>
      </c>
      <c r="I148" s="245"/>
      <c r="J148" s="240"/>
      <c r="K148" s="240"/>
      <c r="L148" s="246"/>
      <c r="M148" s="247"/>
      <c r="N148" s="248"/>
      <c r="O148" s="248"/>
      <c r="P148" s="248"/>
      <c r="Q148" s="248"/>
      <c r="R148" s="248"/>
      <c r="S148" s="248"/>
      <c r="T148" s="249"/>
      <c r="AT148" s="250" t="s">
        <v>213</v>
      </c>
      <c r="AU148" s="250" t="s">
        <v>90</v>
      </c>
      <c r="AV148" s="12" t="s">
        <v>90</v>
      </c>
      <c r="AW148" s="12" t="s">
        <v>35</v>
      </c>
      <c r="AX148" s="12" t="s">
        <v>85</v>
      </c>
      <c r="AY148" s="250" t="s">
        <v>139</v>
      </c>
    </row>
    <row r="149" s="1" customFormat="1" ht="24" customHeight="1">
      <c r="B149" s="36"/>
      <c r="C149" s="219" t="s">
        <v>138</v>
      </c>
      <c r="D149" s="219" t="s">
        <v>142</v>
      </c>
      <c r="E149" s="220" t="s">
        <v>635</v>
      </c>
      <c r="F149" s="221" t="s">
        <v>636</v>
      </c>
      <c r="G149" s="222" t="s">
        <v>339</v>
      </c>
      <c r="H149" s="223">
        <v>1</v>
      </c>
      <c r="I149" s="224"/>
      <c r="J149" s="225">
        <f>ROUND(I149*H149,2)</f>
        <v>0</v>
      </c>
      <c r="K149" s="221" t="s">
        <v>146</v>
      </c>
      <c r="L149" s="41"/>
      <c r="M149" s="226" t="s">
        <v>1</v>
      </c>
      <c r="N149" s="227" t="s">
        <v>45</v>
      </c>
      <c r="O149" s="84"/>
      <c r="P149" s="228">
        <f>O149*H149</f>
        <v>0</v>
      </c>
      <c r="Q149" s="228">
        <v>0.08763</v>
      </c>
      <c r="R149" s="228">
        <f>Q149*H149</f>
        <v>0.08763</v>
      </c>
      <c r="S149" s="228">
        <v>0</v>
      </c>
      <c r="T149" s="229">
        <f>S149*H149</f>
        <v>0</v>
      </c>
      <c r="AR149" s="230" t="s">
        <v>158</v>
      </c>
      <c r="AT149" s="230" t="s">
        <v>142</v>
      </c>
      <c r="AU149" s="230" t="s">
        <v>90</v>
      </c>
      <c r="AY149" s="15" t="s">
        <v>139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5" t="s">
        <v>85</v>
      </c>
      <c r="BK149" s="231">
        <f>ROUND(I149*H149,2)</f>
        <v>0</v>
      </c>
      <c r="BL149" s="15" t="s">
        <v>158</v>
      </c>
      <c r="BM149" s="230" t="s">
        <v>637</v>
      </c>
    </row>
    <row r="150" s="1" customFormat="1">
      <c r="B150" s="36"/>
      <c r="C150" s="37"/>
      <c r="D150" s="241" t="s">
        <v>239</v>
      </c>
      <c r="E150" s="37"/>
      <c r="F150" s="251" t="s">
        <v>634</v>
      </c>
      <c r="G150" s="37"/>
      <c r="H150" s="37"/>
      <c r="I150" s="135"/>
      <c r="J150" s="37"/>
      <c r="K150" s="37"/>
      <c r="L150" s="41"/>
      <c r="M150" s="252"/>
      <c r="N150" s="84"/>
      <c r="O150" s="84"/>
      <c r="P150" s="84"/>
      <c r="Q150" s="84"/>
      <c r="R150" s="84"/>
      <c r="S150" s="84"/>
      <c r="T150" s="85"/>
      <c r="AT150" s="15" t="s">
        <v>239</v>
      </c>
      <c r="AU150" s="15" t="s">
        <v>90</v>
      </c>
    </row>
    <row r="151" s="12" customFormat="1">
      <c r="B151" s="239"/>
      <c r="C151" s="240"/>
      <c r="D151" s="241" t="s">
        <v>213</v>
      </c>
      <c r="E151" s="242" t="s">
        <v>1</v>
      </c>
      <c r="F151" s="243" t="s">
        <v>85</v>
      </c>
      <c r="G151" s="240"/>
      <c r="H151" s="244">
        <v>1</v>
      </c>
      <c r="I151" s="245"/>
      <c r="J151" s="240"/>
      <c r="K151" s="240"/>
      <c r="L151" s="246"/>
      <c r="M151" s="247"/>
      <c r="N151" s="248"/>
      <c r="O151" s="248"/>
      <c r="P151" s="248"/>
      <c r="Q151" s="248"/>
      <c r="R151" s="248"/>
      <c r="S151" s="248"/>
      <c r="T151" s="249"/>
      <c r="AT151" s="250" t="s">
        <v>213</v>
      </c>
      <c r="AU151" s="250" t="s">
        <v>90</v>
      </c>
      <c r="AV151" s="12" t="s">
        <v>90</v>
      </c>
      <c r="AW151" s="12" t="s">
        <v>35</v>
      </c>
      <c r="AX151" s="12" t="s">
        <v>85</v>
      </c>
      <c r="AY151" s="250" t="s">
        <v>139</v>
      </c>
    </row>
    <row r="152" s="1" customFormat="1" ht="24" customHeight="1">
      <c r="B152" s="36"/>
      <c r="C152" s="219" t="s">
        <v>165</v>
      </c>
      <c r="D152" s="219" t="s">
        <v>142</v>
      </c>
      <c r="E152" s="220" t="s">
        <v>638</v>
      </c>
      <c r="F152" s="221" t="s">
        <v>639</v>
      </c>
      <c r="G152" s="222" t="s">
        <v>211</v>
      </c>
      <c r="H152" s="223">
        <v>12.597</v>
      </c>
      <c r="I152" s="224"/>
      <c r="J152" s="225">
        <f>ROUND(I152*H152,2)</f>
        <v>0</v>
      </c>
      <c r="K152" s="221" t="s">
        <v>146</v>
      </c>
      <c r="L152" s="41"/>
      <c r="M152" s="226" t="s">
        <v>1</v>
      </c>
      <c r="N152" s="227" t="s">
        <v>45</v>
      </c>
      <c r="O152" s="84"/>
      <c r="P152" s="228">
        <f>O152*H152</f>
        <v>0</v>
      </c>
      <c r="Q152" s="228">
        <v>0.069169999999999995</v>
      </c>
      <c r="R152" s="228">
        <f>Q152*H152</f>
        <v>0.87133448999999996</v>
      </c>
      <c r="S152" s="228">
        <v>0</v>
      </c>
      <c r="T152" s="229">
        <f>S152*H152</f>
        <v>0</v>
      </c>
      <c r="AR152" s="230" t="s">
        <v>158</v>
      </c>
      <c r="AT152" s="230" t="s">
        <v>142</v>
      </c>
      <c r="AU152" s="230" t="s">
        <v>90</v>
      </c>
      <c r="AY152" s="15" t="s">
        <v>139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5" t="s">
        <v>85</v>
      </c>
      <c r="BK152" s="231">
        <f>ROUND(I152*H152,2)</f>
        <v>0</v>
      </c>
      <c r="BL152" s="15" t="s">
        <v>158</v>
      </c>
      <c r="BM152" s="230" t="s">
        <v>640</v>
      </c>
    </row>
    <row r="153" s="1" customFormat="1">
      <c r="B153" s="36"/>
      <c r="C153" s="37"/>
      <c r="D153" s="241" t="s">
        <v>239</v>
      </c>
      <c r="E153" s="37"/>
      <c r="F153" s="251" t="s">
        <v>641</v>
      </c>
      <c r="G153" s="37"/>
      <c r="H153" s="37"/>
      <c r="I153" s="135"/>
      <c r="J153" s="37"/>
      <c r="K153" s="37"/>
      <c r="L153" s="41"/>
      <c r="M153" s="252"/>
      <c r="N153" s="84"/>
      <c r="O153" s="84"/>
      <c r="P153" s="84"/>
      <c r="Q153" s="84"/>
      <c r="R153" s="84"/>
      <c r="S153" s="84"/>
      <c r="T153" s="85"/>
      <c r="AT153" s="15" t="s">
        <v>239</v>
      </c>
      <c r="AU153" s="15" t="s">
        <v>90</v>
      </c>
    </row>
    <row r="154" s="12" customFormat="1">
      <c r="B154" s="239"/>
      <c r="C154" s="240"/>
      <c r="D154" s="241" t="s">
        <v>213</v>
      </c>
      <c r="E154" s="242" t="s">
        <v>1</v>
      </c>
      <c r="F154" s="243" t="s">
        <v>642</v>
      </c>
      <c r="G154" s="240"/>
      <c r="H154" s="244">
        <v>5.0069999999999997</v>
      </c>
      <c r="I154" s="245"/>
      <c r="J154" s="240"/>
      <c r="K154" s="240"/>
      <c r="L154" s="246"/>
      <c r="M154" s="247"/>
      <c r="N154" s="248"/>
      <c r="O154" s="248"/>
      <c r="P154" s="248"/>
      <c r="Q154" s="248"/>
      <c r="R154" s="248"/>
      <c r="S154" s="248"/>
      <c r="T154" s="249"/>
      <c r="AT154" s="250" t="s">
        <v>213</v>
      </c>
      <c r="AU154" s="250" t="s">
        <v>90</v>
      </c>
      <c r="AV154" s="12" t="s">
        <v>90</v>
      </c>
      <c r="AW154" s="12" t="s">
        <v>35</v>
      </c>
      <c r="AX154" s="12" t="s">
        <v>80</v>
      </c>
      <c r="AY154" s="250" t="s">
        <v>139</v>
      </c>
    </row>
    <row r="155" s="12" customFormat="1">
      <c r="B155" s="239"/>
      <c r="C155" s="240"/>
      <c r="D155" s="241" t="s">
        <v>213</v>
      </c>
      <c r="E155" s="242" t="s">
        <v>1</v>
      </c>
      <c r="F155" s="243" t="s">
        <v>643</v>
      </c>
      <c r="G155" s="240"/>
      <c r="H155" s="244">
        <v>12.597</v>
      </c>
      <c r="I155" s="245"/>
      <c r="J155" s="240"/>
      <c r="K155" s="240"/>
      <c r="L155" s="246"/>
      <c r="M155" s="247"/>
      <c r="N155" s="248"/>
      <c r="O155" s="248"/>
      <c r="P155" s="248"/>
      <c r="Q155" s="248"/>
      <c r="R155" s="248"/>
      <c r="S155" s="248"/>
      <c r="T155" s="249"/>
      <c r="AT155" s="250" t="s">
        <v>213</v>
      </c>
      <c r="AU155" s="250" t="s">
        <v>90</v>
      </c>
      <c r="AV155" s="12" t="s">
        <v>90</v>
      </c>
      <c r="AW155" s="12" t="s">
        <v>35</v>
      </c>
      <c r="AX155" s="12" t="s">
        <v>85</v>
      </c>
      <c r="AY155" s="250" t="s">
        <v>139</v>
      </c>
    </row>
    <row r="156" s="1" customFormat="1" ht="24" customHeight="1">
      <c r="B156" s="36"/>
      <c r="C156" s="219" t="s">
        <v>169</v>
      </c>
      <c r="D156" s="219" t="s">
        <v>142</v>
      </c>
      <c r="E156" s="220" t="s">
        <v>644</v>
      </c>
      <c r="F156" s="221" t="s">
        <v>645</v>
      </c>
      <c r="G156" s="222" t="s">
        <v>211</v>
      </c>
      <c r="H156" s="223">
        <v>5.0369999999999999</v>
      </c>
      <c r="I156" s="224"/>
      <c r="J156" s="225">
        <f>ROUND(I156*H156,2)</f>
        <v>0</v>
      </c>
      <c r="K156" s="221" t="s">
        <v>146</v>
      </c>
      <c r="L156" s="41"/>
      <c r="M156" s="226" t="s">
        <v>1</v>
      </c>
      <c r="N156" s="227" t="s">
        <v>45</v>
      </c>
      <c r="O156" s="84"/>
      <c r="P156" s="228">
        <f>O156*H156</f>
        <v>0</v>
      </c>
      <c r="Q156" s="228">
        <v>0.10325</v>
      </c>
      <c r="R156" s="228">
        <f>Q156*H156</f>
        <v>0.52007024999999996</v>
      </c>
      <c r="S156" s="228">
        <v>0</v>
      </c>
      <c r="T156" s="229">
        <f>S156*H156</f>
        <v>0</v>
      </c>
      <c r="AR156" s="230" t="s">
        <v>158</v>
      </c>
      <c r="AT156" s="230" t="s">
        <v>142</v>
      </c>
      <c r="AU156" s="230" t="s">
        <v>90</v>
      </c>
      <c r="AY156" s="15" t="s">
        <v>139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5" t="s">
        <v>85</v>
      </c>
      <c r="BK156" s="231">
        <f>ROUND(I156*H156,2)</f>
        <v>0</v>
      </c>
      <c r="BL156" s="15" t="s">
        <v>158</v>
      </c>
      <c r="BM156" s="230" t="s">
        <v>646</v>
      </c>
    </row>
    <row r="157" s="1" customFormat="1">
      <c r="B157" s="36"/>
      <c r="C157" s="37"/>
      <c r="D157" s="241" t="s">
        <v>239</v>
      </c>
      <c r="E157" s="37"/>
      <c r="F157" s="251" t="s">
        <v>641</v>
      </c>
      <c r="G157" s="37"/>
      <c r="H157" s="37"/>
      <c r="I157" s="135"/>
      <c r="J157" s="37"/>
      <c r="K157" s="37"/>
      <c r="L157" s="41"/>
      <c r="M157" s="252"/>
      <c r="N157" s="84"/>
      <c r="O157" s="84"/>
      <c r="P157" s="84"/>
      <c r="Q157" s="84"/>
      <c r="R157" s="84"/>
      <c r="S157" s="84"/>
      <c r="T157" s="85"/>
      <c r="AT157" s="15" t="s">
        <v>239</v>
      </c>
      <c r="AU157" s="15" t="s">
        <v>90</v>
      </c>
    </row>
    <row r="158" s="12" customFormat="1">
      <c r="B158" s="239"/>
      <c r="C158" s="240"/>
      <c r="D158" s="241" t="s">
        <v>213</v>
      </c>
      <c r="E158" s="242" t="s">
        <v>1</v>
      </c>
      <c r="F158" s="243" t="s">
        <v>647</v>
      </c>
      <c r="G158" s="240"/>
      <c r="H158" s="244">
        <v>5.0369999999999999</v>
      </c>
      <c r="I158" s="245"/>
      <c r="J158" s="240"/>
      <c r="K158" s="240"/>
      <c r="L158" s="246"/>
      <c r="M158" s="247"/>
      <c r="N158" s="248"/>
      <c r="O158" s="248"/>
      <c r="P158" s="248"/>
      <c r="Q158" s="248"/>
      <c r="R158" s="248"/>
      <c r="S158" s="248"/>
      <c r="T158" s="249"/>
      <c r="AT158" s="250" t="s">
        <v>213</v>
      </c>
      <c r="AU158" s="250" t="s">
        <v>90</v>
      </c>
      <c r="AV158" s="12" t="s">
        <v>90</v>
      </c>
      <c r="AW158" s="12" t="s">
        <v>35</v>
      </c>
      <c r="AX158" s="12" t="s">
        <v>85</v>
      </c>
      <c r="AY158" s="250" t="s">
        <v>139</v>
      </c>
    </row>
    <row r="159" s="1" customFormat="1" ht="24" customHeight="1">
      <c r="B159" s="36"/>
      <c r="C159" s="219" t="s">
        <v>175</v>
      </c>
      <c r="D159" s="219" t="s">
        <v>142</v>
      </c>
      <c r="E159" s="220" t="s">
        <v>648</v>
      </c>
      <c r="F159" s="221" t="s">
        <v>649</v>
      </c>
      <c r="G159" s="222" t="s">
        <v>328</v>
      </c>
      <c r="H159" s="223">
        <v>20.399999999999999</v>
      </c>
      <c r="I159" s="224"/>
      <c r="J159" s="225">
        <f>ROUND(I159*H159,2)</f>
        <v>0</v>
      </c>
      <c r="K159" s="221" t="s">
        <v>146</v>
      </c>
      <c r="L159" s="41"/>
      <c r="M159" s="226" t="s">
        <v>1</v>
      </c>
      <c r="N159" s="227" t="s">
        <v>45</v>
      </c>
      <c r="O159" s="84"/>
      <c r="P159" s="228">
        <f>O159*H159</f>
        <v>0</v>
      </c>
      <c r="Q159" s="228">
        <v>0.00012</v>
      </c>
      <c r="R159" s="228">
        <f>Q159*H159</f>
        <v>0.0024480000000000001</v>
      </c>
      <c r="S159" s="228">
        <v>0</v>
      </c>
      <c r="T159" s="229">
        <f>S159*H159</f>
        <v>0</v>
      </c>
      <c r="AR159" s="230" t="s">
        <v>158</v>
      </c>
      <c r="AT159" s="230" t="s">
        <v>142</v>
      </c>
      <c r="AU159" s="230" t="s">
        <v>90</v>
      </c>
      <c r="AY159" s="15" t="s">
        <v>139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5" t="s">
        <v>85</v>
      </c>
      <c r="BK159" s="231">
        <f>ROUND(I159*H159,2)</f>
        <v>0</v>
      </c>
      <c r="BL159" s="15" t="s">
        <v>158</v>
      </c>
      <c r="BM159" s="230" t="s">
        <v>650</v>
      </c>
    </row>
    <row r="160" s="12" customFormat="1">
      <c r="B160" s="239"/>
      <c r="C160" s="240"/>
      <c r="D160" s="241" t="s">
        <v>213</v>
      </c>
      <c r="E160" s="242" t="s">
        <v>1</v>
      </c>
      <c r="F160" s="243" t="s">
        <v>651</v>
      </c>
      <c r="G160" s="240"/>
      <c r="H160" s="244">
        <v>20.399999999999999</v>
      </c>
      <c r="I160" s="245"/>
      <c r="J160" s="240"/>
      <c r="K160" s="240"/>
      <c r="L160" s="246"/>
      <c r="M160" s="247"/>
      <c r="N160" s="248"/>
      <c r="O160" s="248"/>
      <c r="P160" s="248"/>
      <c r="Q160" s="248"/>
      <c r="R160" s="248"/>
      <c r="S160" s="248"/>
      <c r="T160" s="249"/>
      <c r="AT160" s="250" t="s">
        <v>213</v>
      </c>
      <c r="AU160" s="250" t="s">
        <v>90</v>
      </c>
      <c r="AV160" s="12" t="s">
        <v>90</v>
      </c>
      <c r="AW160" s="12" t="s">
        <v>35</v>
      </c>
      <c r="AX160" s="12" t="s">
        <v>85</v>
      </c>
      <c r="AY160" s="250" t="s">
        <v>139</v>
      </c>
    </row>
    <row r="161" s="11" customFormat="1" ht="22.8" customHeight="1">
      <c r="B161" s="203"/>
      <c r="C161" s="204"/>
      <c r="D161" s="205" t="s">
        <v>79</v>
      </c>
      <c r="E161" s="217" t="s">
        <v>158</v>
      </c>
      <c r="F161" s="217" t="s">
        <v>652</v>
      </c>
      <c r="G161" s="204"/>
      <c r="H161" s="204"/>
      <c r="I161" s="207"/>
      <c r="J161" s="218">
        <f>BK161</f>
        <v>0</v>
      </c>
      <c r="K161" s="204"/>
      <c r="L161" s="209"/>
      <c r="M161" s="210"/>
      <c r="N161" s="211"/>
      <c r="O161" s="211"/>
      <c r="P161" s="212">
        <f>SUM(P162:P163)</f>
        <v>0</v>
      </c>
      <c r="Q161" s="211"/>
      <c r="R161" s="212">
        <f>SUM(R162:R163)</f>
        <v>0.79920000000000002</v>
      </c>
      <c r="S161" s="211"/>
      <c r="T161" s="213">
        <f>SUM(T162:T163)</f>
        <v>0</v>
      </c>
      <c r="AR161" s="214" t="s">
        <v>85</v>
      </c>
      <c r="AT161" s="215" t="s">
        <v>79</v>
      </c>
      <c r="AU161" s="215" t="s">
        <v>85</v>
      </c>
      <c r="AY161" s="214" t="s">
        <v>139</v>
      </c>
      <c r="BK161" s="216">
        <f>SUM(BK162:BK163)</f>
        <v>0</v>
      </c>
    </row>
    <row r="162" s="1" customFormat="1" ht="24" customHeight="1">
      <c r="B162" s="36"/>
      <c r="C162" s="219" t="s">
        <v>179</v>
      </c>
      <c r="D162" s="219" t="s">
        <v>142</v>
      </c>
      <c r="E162" s="220" t="s">
        <v>653</v>
      </c>
      <c r="F162" s="221" t="s">
        <v>654</v>
      </c>
      <c r="G162" s="222" t="s">
        <v>339</v>
      </c>
      <c r="H162" s="223">
        <v>15</v>
      </c>
      <c r="I162" s="224"/>
      <c r="J162" s="225">
        <f>ROUND(I162*H162,2)</f>
        <v>0</v>
      </c>
      <c r="K162" s="221" t="s">
        <v>146</v>
      </c>
      <c r="L162" s="41"/>
      <c r="M162" s="226" t="s">
        <v>1</v>
      </c>
      <c r="N162" s="227" t="s">
        <v>45</v>
      </c>
      <c r="O162" s="84"/>
      <c r="P162" s="228">
        <f>O162*H162</f>
        <v>0</v>
      </c>
      <c r="Q162" s="228">
        <v>0.053280000000000001</v>
      </c>
      <c r="R162" s="228">
        <f>Q162*H162</f>
        <v>0.79920000000000002</v>
      </c>
      <c r="S162" s="228">
        <v>0</v>
      </c>
      <c r="T162" s="229">
        <f>S162*H162</f>
        <v>0</v>
      </c>
      <c r="AR162" s="230" t="s">
        <v>158</v>
      </c>
      <c r="AT162" s="230" t="s">
        <v>142</v>
      </c>
      <c r="AU162" s="230" t="s">
        <v>90</v>
      </c>
      <c r="AY162" s="15" t="s">
        <v>139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5" t="s">
        <v>85</v>
      </c>
      <c r="BK162" s="231">
        <f>ROUND(I162*H162,2)</f>
        <v>0</v>
      </c>
      <c r="BL162" s="15" t="s">
        <v>158</v>
      </c>
      <c r="BM162" s="230" t="s">
        <v>655</v>
      </c>
    </row>
    <row r="163" s="12" customFormat="1">
      <c r="B163" s="239"/>
      <c r="C163" s="240"/>
      <c r="D163" s="241" t="s">
        <v>213</v>
      </c>
      <c r="E163" s="242" t="s">
        <v>1</v>
      </c>
      <c r="F163" s="243" t="s">
        <v>656</v>
      </c>
      <c r="G163" s="240"/>
      <c r="H163" s="244">
        <v>15</v>
      </c>
      <c r="I163" s="245"/>
      <c r="J163" s="240"/>
      <c r="K163" s="240"/>
      <c r="L163" s="246"/>
      <c r="M163" s="247"/>
      <c r="N163" s="248"/>
      <c r="O163" s="248"/>
      <c r="P163" s="248"/>
      <c r="Q163" s="248"/>
      <c r="R163" s="248"/>
      <c r="S163" s="248"/>
      <c r="T163" s="249"/>
      <c r="AT163" s="250" t="s">
        <v>213</v>
      </c>
      <c r="AU163" s="250" t="s">
        <v>90</v>
      </c>
      <c r="AV163" s="12" t="s">
        <v>90</v>
      </c>
      <c r="AW163" s="12" t="s">
        <v>35</v>
      </c>
      <c r="AX163" s="12" t="s">
        <v>85</v>
      </c>
      <c r="AY163" s="250" t="s">
        <v>139</v>
      </c>
    </row>
    <row r="164" s="11" customFormat="1" ht="22.8" customHeight="1">
      <c r="B164" s="203"/>
      <c r="C164" s="204"/>
      <c r="D164" s="205" t="s">
        <v>79</v>
      </c>
      <c r="E164" s="217" t="s">
        <v>165</v>
      </c>
      <c r="F164" s="217" t="s">
        <v>208</v>
      </c>
      <c r="G164" s="204"/>
      <c r="H164" s="204"/>
      <c r="I164" s="207"/>
      <c r="J164" s="218">
        <f>BK164</f>
        <v>0</v>
      </c>
      <c r="K164" s="204"/>
      <c r="L164" s="209"/>
      <c r="M164" s="210"/>
      <c r="N164" s="211"/>
      <c r="O164" s="211"/>
      <c r="P164" s="212">
        <f>SUM(P165:P207)</f>
        <v>0</v>
      </c>
      <c r="Q164" s="211"/>
      <c r="R164" s="212">
        <f>SUM(R165:R207)</f>
        <v>23.643200300000004</v>
      </c>
      <c r="S164" s="211"/>
      <c r="T164" s="213">
        <f>SUM(T165:T207)</f>
        <v>0</v>
      </c>
      <c r="AR164" s="214" t="s">
        <v>85</v>
      </c>
      <c r="AT164" s="215" t="s">
        <v>79</v>
      </c>
      <c r="AU164" s="215" t="s">
        <v>85</v>
      </c>
      <c r="AY164" s="214" t="s">
        <v>139</v>
      </c>
      <c r="BK164" s="216">
        <f>SUM(BK165:BK207)</f>
        <v>0</v>
      </c>
    </row>
    <row r="165" s="1" customFormat="1" ht="24" customHeight="1">
      <c r="B165" s="36"/>
      <c r="C165" s="219" t="s">
        <v>254</v>
      </c>
      <c r="D165" s="219" t="s">
        <v>142</v>
      </c>
      <c r="E165" s="220" t="s">
        <v>657</v>
      </c>
      <c r="F165" s="221" t="s">
        <v>658</v>
      </c>
      <c r="G165" s="222" t="s">
        <v>211</v>
      </c>
      <c r="H165" s="223">
        <v>78.010000000000005</v>
      </c>
      <c r="I165" s="224"/>
      <c r="J165" s="225">
        <f>ROUND(I165*H165,2)</f>
        <v>0</v>
      </c>
      <c r="K165" s="221" t="s">
        <v>146</v>
      </c>
      <c r="L165" s="41"/>
      <c r="M165" s="226" t="s">
        <v>1</v>
      </c>
      <c r="N165" s="227" t="s">
        <v>45</v>
      </c>
      <c r="O165" s="84"/>
      <c r="P165" s="228">
        <f>O165*H165</f>
        <v>0</v>
      </c>
      <c r="Q165" s="228">
        <v>0.0073499999999999998</v>
      </c>
      <c r="R165" s="228">
        <f>Q165*H165</f>
        <v>0.57337349999999998</v>
      </c>
      <c r="S165" s="228">
        <v>0</v>
      </c>
      <c r="T165" s="229">
        <f>S165*H165</f>
        <v>0</v>
      </c>
      <c r="AR165" s="230" t="s">
        <v>158</v>
      </c>
      <c r="AT165" s="230" t="s">
        <v>142</v>
      </c>
      <c r="AU165" s="230" t="s">
        <v>90</v>
      </c>
      <c r="AY165" s="15" t="s">
        <v>139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5" t="s">
        <v>85</v>
      </c>
      <c r="BK165" s="231">
        <f>ROUND(I165*H165,2)</f>
        <v>0</v>
      </c>
      <c r="BL165" s="15" t="s">
        <v>158</v>
      </c>
      <c r="BM165" s="230" t="s">
        <v>659</v>
      </c>
    </row>
    <row r="166" s="12" customFormat="1">
      <c r="B166" s="239"/>
      <c r="C166" s="240"/>
      <c r="D166" s="241" t="s">
        <v>213</v>
      </c>
      <c r="E166" s="242" t="s">
        <v>1</v>
      </c>
      <c r="F166" s="243" t="s">
        <v>660</v>
      </c>
      <c r="G166" s="240"/>
      <c r="H166" s="244">
        <v>78.010000000000005</v>
      </c>
      <c r="I166" s="245"/>
      <c r="J166" s="240"/>
      <c r="K166" s="240"/>
      <c r="L166" s="246"/>
      <c r="M166" s="247"/>
      <c r="N166" s="248"/>
      <c r="O166" s="248"/>
      <c r="P166" s="248"/>
      <c r="Q166" s="248"/>
      <c r="R166" s="248"/>
      <c r="S166" s="248"/>
      <c r="T166" s="249"/>
      <c r="AT166" s="250" t="s">
        <v>213</v>
      </c>
      <c r="AU166" s="250" t="s">
        <v>90</v>
      </c>
      <c r="AV166" s="12" t="s">
        <v>90</v>
      </c>
      <c r="AW166" s="12" t="s">
        <v>35</v>
      </c>
      <c r="AX166" s="12" t="s">
        <v>85</v>
      </c>
      <c r="AY166" s="250" t="s">
        <v>139</v>
      </c>
    </row>
    <row r="167" s="1" customFormat="1" ht="24" customHeight="1">
      <c r="B167" s="36"/>
      <c r="C167" s="219" t="s">
        <v>260</v>
      </c>
      <c r="D167" s="219" t="s">
        <v>142</v>
      </c>
      <c r="E167" s="220" t="s">
        <v>661</v>
      </c>
      <c r="F167" s="221" t="s">
        <v>662</v>
      </c>
      <c r="G167" s="222" t="s">
        <v>211</v>
      </c>
      <c r="H167" s="223">
        <v>327.82999999999998</v>
      </c>
      <c r="I167" s="224"/>
      <c r="J167" s="225">
        <f>ROUND(I167*H167,2)</f>
        <v>0</v>
      </c>
      <c r="K167" s="221" t="s">
        <v>146</v>
      </c>
      <c r="L167" s="41"/>
      <c r="M167" s="226" t="s">
        <v>1</v>
      </c>
      <c r="N167" s="227" t="s">
        <v>45</v>
      </c>
      <c r="O167" s="84"/>
      <c r="P167" s="228">
        <f>O167*H167</f>
        <v>0</v>
      </c>
      <c r="Q167" s="228">
        <v>0.00025999999999999998</v>
      </c>
      <c r="R167" s="228">
        <f>Q167*H167</f>
        <v>0.085235799999999987</v>
      </c>
      <c r="S167" s="228">
        <v>0</v>
      </c>
      <c r="T167" s="229">
        <f>S167*H167</f>
        <v>0</v>
      </c>
      <c r="AR167" s="230" t="s">
        <v>158</v>
      </c>
      <c r="AT167" s="230" t="s">
        <v>142</v>
      </c>
      <c r="AU167" s="230" t="s">
        <v>90</v>
      </c>
      <c r="AY167" s="15" t="s">
        <v>139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5" t="s">
        <v>85</v>
      </c>
      <c r="BK167" s="231">
        <f>ROUND(I167*H167,2)</f>
        <v>0</v>
      </c>
      <c r="BL167" s="15" t="s">
        <v>158</v>
      </c>
      <c r="BM167" s="230" t="s">
        <v>663</v>
      </c>
    </row>
    <row r="168" s="12" customFormat="1">
      <c r="B168" s="239"/>
      <c r="C168" s="240"/>
      <c r="D168" s="241" t="s">
        <v>213</v>
      </c>
      <c r="E168" s="242" t="s">
        <v>1</v>
      </c>
      <c r="F168" s="243" t="s">
        <v>664</v>
      </c>
      <c r="G168" s="240"/>
      <c r="H168" s="244">
        <v>327.82999999999998</v>
      </c>
      <c r="I168" s="245"/>
      <c r="J168" s="240"/>
      <c r="K168" s="240"/>
      <c r="L168" s="246"/>
      <c r="M168" s="247"/>
      <c r="N168" s="248"/>
      <c r="O168" s="248"/>
      <c r="P168" s="248"/>
      <c r="Q168" s="248"/>
      <c r="R168" s="248"/>
      <c r="S168" s="248"/>
      <c r="T168" s="249"/>
      <c r="AT168" s="250" t="s">
        <v>213</v>
      </c>
      <c r="AU168" s="250" t="s">
        <v>90</v>
      </c>
      <c r="AV168" s="12" t="s">
        <v>90</v>
      </c>
      <c r="AW168" s="12" t="s">
        <v>35</v>
      </c>
      <c r="AX168" s="12" t="s">
        <v>85</v>
      </c>
      <c r="AY168" s="250" t="s">
        <v>139</v>
      </c>
    </row>
    <row r="169" s="1" customFormat="1" ht="16.5" customHeight="1">
      <c r="B169" s="36"/>
      <c r="C169" s="219" t="s">
        <v>265</v>
      </c>
      <c r="D169" s="219" t="s">
        <v>142</v>
      </c>
      <c r="E169" s="220" t="s">
        <v>665</v>
      </c>
      <c r="F169" s="221" t="s">
        <v>666</v>
      </c>
      <c r="G169" s="222" t="s">
        <v>211</v>
      </c>
      <c r="H169" s="223">
        <v>327.82999999999998</v>
      </c>
      <c r="I169" s="224"/>
      <c r="J169" s="225">
        <f>ROUND(I169*H169,2)</f>
        <v>0</v>
      </c>
      <c r="K169" s="221" t="s">
        <v>146</v>
      </c>
      <c r="L169" s="41"/>
      <c r="M169" s="226" t="s">
        <v>1</v>
      </c>
      <c r="N169" s="227" t="s">
        <v>45</v>
      </c>
      <c r="O169" s="84"/>
      <c r="P169" s="228">
        <f>O169*H169</f>
        <v>0</v>
      </c>
      <c r="Q169" s="228">
        <v>0.0054599999999999996</v>
      </c>
      <c r="R169" s="228">
        <f>Q169*H169</f>
        <v>1.7899517999999999</v>
      </c>
      <c r="S169" s="228">
        <v>0</v>
      </c>
      <c r="T169" s="229">
        <f>S169*H169</f>
        <v>0</v>
      </c>
      <c r="AR169" s="230" t="s">
        <v>158</v>
      </c>
      <c r="AT169" s="230" t="s">
        <v>142</v>
      </c>
      <c r="AU169" s="230" t="s">
        <v>90</v>
      </c>
      <c r="AY169" s="15" t="s">
        <v>139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5" t="s">
        <v>85</v>
      </c>
      <c r="BK169" s="231">
        <f>ROUND(I169*H169,2)</f>
        <v>0</v>
      </c>
      <c r="BL169" s="15" t="s">
        <v>158</v>
      </c>
      <c r="BM169" s="230" t="s">
        <v>667</v>
      </c>
    </row>
    <row r="170" s="12" customFormat="1">
      <c r="B170" s="239"/>
      <c r="C170" s="240"/>
      <c r="D170" s="241" t="s">
        <v>213</v>
      </c>
      <c r="E170" s="242" t="s">
        <v>1</v>
      </c>
      <c r="F170" s="243" t="s">
        <v>664</v>
      </c>
      <c r="G170" s="240"/>
      <c r="H170" s="244">
        <v>327.82999999999998</v>
      </c>
      <c r="I170" s="245"/>
      <c r="J170" s="240"/>
      <c r="K170" s="240"/>
      <c r="L170" s="246"/>
      <c r="M170" s="247"/>
      <c r="N170" s="248"/>
      <c r="O170" s="248"/>
      <c r="P170" s="248"/>
      <c r="Q170" s="248"/>
      <c r="R170" s="248"/>
      <c r="S170" s="248"/>
      <c r="T170" s="249"/>
      <c r="AT170" s="250" t="s">
        <v>213</v>
      </c>
      <c r="AU170" s="250" t="s">
        <v>90</v>
      </c>
      <c r="AV170" s="12" t="s">
        <v>90</v>
      </c>
      <c r="AW170" s="12" t="s">
        <v>35</v>
      </c>
      <c r="AX170" s="12" t="s">
        <v>85</v>
      </c>
      <c r="AY170" s="250" t="s">
        <v>139</v>
      </c>
    </row>
    <row r="171" s="1" customFormat="1" ht="24" customHeight="1">
      <c r="B171" s="36"/>
      <c r="C171" s="219" t="s">
        <v>270</v>
      </c>
      <c r="D171" s="219" t="s">
        <v>142</v>
      </c>
      <c r="E171" s="220" t="s">
        <v>668</v>
      </c>
      <c r="F171" s="221" t="s">
        <v>669</v>
      </c>
      <c r="G171" s="222" t="s">
        <v>211</v>
      </c>
      <c r="H171" s="223">
        <v>327.82999999999998</v>
      </c>
      <c r="I171" s="224"/>
      <c r="J171" s="225">
        <f>ROUND(I171*H171,2)</f>
        <v>0</v>
      </c>
      <c r="K171" s="221" t="s">
        <v>146</v>
      </c>
      <c r="L171" s="41"/>
      <c r="M171" s="226" t="s">
        <v>1</v>
      </c>
      <c r="N171" s="227" t="s">
        <v>45</v>
      </c>
      <c r="O171" s="84"/>
      <c r="P171" s="228">
        <f>O171*H171</f>
        <v>0</v>
      </c>
      <c r="Q171" s="228">
        <v>0.0043800000000000002</v>
      </c>
      <c r="R171" s="228">
        <f>Q171*H171</f>
        <v>1.4358953999999999</v>
      </c>
      <c r="S171" s="228">
        <v>0</v>
      </c>
      <c r="T171" s="229">
        <f>S171*H171</f>
        <v>0</v>
      </c>
      <c r="AR171" s="230" t="s">
        <v>158</v>
      </c>
      <c r="AT171" s="230" t="s">
        <v>142</v>
      </c>
      <c r="AU171" s="230" t="s">
        <v>90</v>
      </c>
      <c r="AY171" s="15" t="s">
        <v>139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5" t="s">
        <v>85</v>
      </c>
      <c r="BK171" s="231">
        <f>ROUND(I171*H171,2)</f>
        <v>0</v>
      </c>
      <c r="BL171" s="15" t="s">
        <v>158</v>
      </c>
      <c r="BM171" s="230" t="s">
        <v>670</v>
      </c>
    </row>
    <row r="172" s="12" customFormat="1">
      <c r="B172" s="239"/>
      <c r="C172" s="240"/>
      <c r="D172" s="241" t="s">
        <v>213</v>
      </c>
      <c r="E172" s="242" t="s">
        <v>1</v>
      </c>
      <c r="F172" s="243" t="s">
        <v>671</v>
      </c>
      <c r="G172" s="240"/>
      <c r="H172" s="244">
        <v>327.82999999999998</v>
      </c>
      <c r="I172" s="245"/>
      <c r="J172" s="240"/>
      <c r="K172" s="240"/>
      <c r="L172" s="246"/>
      <c r="M172" s="247"/>
      <c r="N172" s="248"/>
      <c r="O172" s="248"/>
      <c r="P172" s="248"/>
      <c r="Q172" s="248"/>
      <c r="R172" s="248"/>
      <c r="S172" s="248"/>
      <c r="T172" s="249"/>
      <c r="AT172" s="250" t="s">
        <v>213</v>
      </c>
      <c r="AU172" s="250" t="s">
        <v>90</v>
      </c>
      <c r="AV172" s="12" t="s">
        <v>90</v>
      </c>
      <c r="AW172" s="12" t="s">
        <v>35</v>
      </c>
      <c r="AX172" s="12" t="s">
        <v>85</v>
      </c>
      <c r="AY172" s="250" t="s">
        <v>139</v>
      </c>
    </row>
    <row r="173" s="1" customFormat="1" ht="24" customHeight="1">
      <c r="B173" s="36"/>
      <c r="C173" s="219" t="s">
        <v>276</v>
      </c>
      <c r="D173" s="219" t="s">
        <v>142</v>
      </c>
      <c r="E173" s="220" t="s">
        <v>672</v>
      </c>
      <c r="F173" s="221" t="s">
        <v>673</v>
      </c>
      <c r="G173" s="222" t="s">
        <v>211</v>
      </c>
      <c r="H173" s="223">
        <v>327.82999999999998</v>
      </c>
      <c r="I173" s="224"/>
      <c r="J173" s="225">
        <f>ROUND(I173*H173,2)</f>
        <v>0</v>
      </c>
      <c r="K173" s="221" t="s">
        <v>146</v>
      </c>
      <c r="L173" s="41"/>
      <c r="M173" s="226" t="s">
        <v>1</v>
      </c>
      <c r="N173" s="227" t="s">
        <v>45</v>
      </c>
      <c r="O173" s="84"/>
      <c r="P173" s="228">
        <f>O173*H173</f>
        <v>0</v>
      </c>
      <c r="Q173" s="228">
        <v>0.0030000000000000001</v>
      </c>
      <c r="R173" s="228">
        <f>Q173*H173</f>
        <v>0.98348999999999998</v>
      </c>
      <c r="S173" s="228">
        <v>0</v>
      </c>
      <c r="T173" s="229">
        <f>S173*H173</f>
        <v>0</v>
      </c>
      <c r="AR173" s="230" t="s">
        <v>158</v>
      </c>
      <c r="AT173" s="230" t="s">
        <v>142</v>
      </c>
      <c r="AU173" s="230" t="s">
        <v>90</v>
      </c>
      <c r="AY173" s="15" t="s">
        <v>139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5" t="s">
        <v>85</v>
      </c>
      <c r="BK173" s="231">
        <f>ROUND(I173*H173,2)</f>
        <v>0</v>
      </c>
      <c r="BL173" s="15" t="s">
        <v>158</v>
      </c>
      <c r="BM173" s="230" t="s">
        <v>674</v>
      </c>
    </row>
    <row r="174" s="12" customFormat="1">
      <c r="B174" s="239"/>
      <c r="C174" s="240"/>
      <c r="D174" s="241" t="s">
        <v>213</v>
      </c>
      <c r="E174" s="242" t="s">
        <v>1</v>
      </c>
      <c r="F174" s="243" t="s">
        <v>675</v>
      </c>
      <c r="G174" s="240"/>
      <c r="H174" s="244">
        <v>327.82999999999998</v>
      </c>
      <c r="I174" s="245"/>
      <c r="J174" s="240"/>
      <c r="K174" s="240"/>
      <c r="L174" s="246"/>
      <c r="M174" s="247"/>
      <c r="N174" s="248"/>
      <c r="O174" s="248"/>
      <c r="P174" s="248"/>
      <c r="Q174" s="248"/>
      <c r="R174" s="248"/>
      <c r="S174" s="248"/>
      <c r="T174" s="249"/>
      <c r="AT174" s="250" t="s">
        <v>213</v>
      </c>
      <c r="AU174" s="250" t="s">
        <v>90</v>
      </c>
      <c r="AV174" s="12" t="s">
        <v>90</v>
      </c>
      <c r="AW174" s="12" t="s">
        <v>35</v>
      </c>
      <c r="AX174" s="12" t="s">
        <v>85</v>
      </c>
      <c r="AY174" s="250" t="s">
        <v>139</v>
      </c>
    </row>
    <row r="175" s="1" customFormat="1" ht="24" customHeight="1">
      <c r="B175" s="36"/>
      <c r="C175" s="219" t="s">
        <v>8</v>
      </c>
      <c r="D175" s="219" t="s">
        <v>142</v>
      </c>
      <c r="E175" s="220" t="s">
        <v>676</v>
      </c>
      <c r="F175" s="221" t="s">
        <v>677</v>
      </c>
      <c r="G175" s="222" t="s">
        <v>211</v>
      </c>
      <c r="H175" s="223">
        <v>78.010000000000005</v>
      </c>
      <c r="I175" s="224"/>
      <c r="J175" s="225">
        <f>ROUND(I175*H175,2)</f>
        <v>0</v>
      </c>
      <c r="K175" s="221" t="s">
        <v>146</v>
      </c>
      <c r="L175" s="41"/>
      <c r="M175" s="226" t="s">
        <v>1</v>
      </c>
      <c r="N175" s="227" t="s">
        <v>45</v>
      </c>
      <c r="O175" s="84"/>
      <c r="P175" s="228">
        <f>O175*H175</f>
        <v>0</v>
      </c>
      <c r="Q175" s="228">
        <v>0.01575</v>
      </c>
      <c r="R175" s="228">
        <f>Q175*H175</f>
        <v>1.2286575000000002</v>
      </c>
      <c r="S175" s="228">
        <v>0</v>
      </c>
      <c r="T175" s="229">
        <f>S175*H175</f>
        <v>0</v>
      </c>
      <c r="AR175" s="230" t="s">
        <v>158</v>
      </c>
      <c r="AT175" s="230" t="s">
        <v>142</v>
      </c>
      <c r="AU175" s="230" t="s">
        <v>90</v>
      </c>
      <c r="AY175" s="15" t="s">
        <v>139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5" t="s">
        <v>85</v>
      </c>
      <c r="BK175" s="231">
        <f>ROUND(I175*H175,2)</f>
        <v>0</v>
      </c>
      <c r="BL175" s="15" t="s">
        <v>158</v>
      </c>
      <c r="BM175" s="230" t="s">
        <v>678</v>
      </c>
    </row>
    <row r="176" s="12" customFormat="1">
      <c r="B176" s="239"/>
      <c r="C176" s="240"/>
      <c r="D176" s="241" t="s">
        <v>213</v>
      </c>
      <c r="E176" s="242" t="s">
        <v>1</v>
      </c>
      <c r="F176" s="243" t="s">
        <v>679</v>
      </c>
      <c r="G176" s="240"/>
      <c r="H176" s="244">
        <v>78.010000000000005</v>
      </c>
      <c r="I176" s="245"/>
      <c r="J176" s="240"/>
      <c r="K176" s="240"/>
      <c r="L176" s="246"/>
      <c r="M176" s="247"/>
      <c r="N176" s="248"/>
      <c r="O176" s="248"/>
      <c r="P176" s="248"/>
      <c r="Q176" s="248"/>
      <c r="R176" s="248"/>
      <c r="S176" s="248"/>
      <c r="T176" s="249"/>
      <c r="AT176" s="250" t="s">
        <v>213</v>
      </c>
      <c r="AU176" s="250" t="s">
        <v>90</v>
      </c>
      <c r="AV176" s="12" t="s">
        <v>90</v>
      </c>
      <c r="AW176" s="12" t="s">
        <v>35</v>
      </c>
      <c r="AX176" s="12" t="s">
        <v>85</v>
      </c>
      <c r="AY176" s="250" t="s">
        <v>139</v>
      </c>
    </row>
    <row r="177" s="1" customFormat="1" ht="24" customHeight="1">
      <c r="B177" s="36"/>
      <c r="C177" s="219" t="s">
        <v>285</v>
      </c>
      <c r="D177" s="219" t="s">
        <v>142</v>
      </c>
      <c r="E177" s="220" t="s">
        <v>680</v>
      </c>
      <c r="F177" s="221" t="s">
        <v>681</v>
      </c>
      <c r="G177" s="222" t="s">
        <v>211</v>
      </c>
      <c r="H177" s="223">
        <v>156.02000000000001</v>
      </c>
      <c r="I177" s="224"/>
      <c r="J177" s="225">
        <f>ROUND(I177*H177,2)</f>
        <v>0</v>
      </c>
      <c r="K177" s="221" t="s">
        <v>146</v>
      </c>
      <c r="L177" s="41"/>
      <c r="M177" s="226" t="s">
        <v>1</v>
      </c>
      <c r="N177" s="227" t="s">
        <v>45</v>
      </c>
      <c r="O177" s="84"/>
      <c r="P177" s="228">
        <f>O177*H177</f>
        <v>0</v>
      </c>
      <c r="Q177" s="228">
        <v>0.0079000000000000008</v>
      </c>
      <c r="R177" s="228">
        <f>Q177*H177</f>
        <v>1.2325580000000003</v>
      </c>
      <c r="S177" s="228">
        <v>0</v>
      </c>
      <c r="T177" s="229">
        <f>S177*H177</f>
        <v>0</v>
      </c>
      <c r="AR177" s="230" t="s">
        <v>158</v>
      </c>
      <c r="AT177" s="230" t="s">
        <v>142</v>
      </c>
      <c r="AU177" s="230" t="s">
        <v>90</v>
      </c>
      <c r="AY177" s="15" t="s">
        <v>139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5" t="s">
        <v>85</v>
      </c>
      <c r="BK177" s="231">
        <f>ROUND(I177*H177,2)</f>
        <v>0</v>
      </c>
      <c r="BL177" s="15" t="s">
        <v>158</v>
      </c>
      <c r="BM177" s="230" t="s">
        <v>682</v>
      </c>
    </row>
    <row r="178" s="12" customFormat="1">
      <c r="B178" s="239"/>
      <c r="C178" s="240"/>
      <c r="D178" s="241" t="s">
        <v>213</v>
      </c>
      <c r="E178" s="242" t="s">
        <v>1</v>
      </c>
      <c r="F178" s="243" t="s">
        <v>683</v>
      </c>
      <c r="G178" s="240"/>
      <c r="H178" s="244">
        <v>156.02000000000001</v>
      </c>
      <c r="I178" s="245"/>
      <c r="J178" s="240"/>
      <c r="K178" s="240"/>
      <c r="L178" s="246"/>
      <c r="M178" s="247"/>
      <c r="N178" s="248"/>
      <c r="O178" s="248"/>
      <c r="P178" s="248"/>
      <c r="Q178" s="248"/>
      <c r="R178" s="248"/>
      <c r="S178" s="248"/>
      <c r="T178" s="249"/>
      <c r="AT178" s="250" t="s">
        <v>213</v>
      </c>
      <c r="AU178" s="250" t="s">
        <v>90</v>
      </c>
      <c r="AV178" s="12" t="s">
        <v>90</v>
      </c>
      <c r="AW178" s="12" t="s">
        <v>35</v>
      </c>
      <c r="AX178" s="12" t="s">
        <v>85</v>
      </c>
      <c r="AY178" s="250" t="s">
        <v>139</v>
      </c>
    </row>
    <row r="179" s="1" customFormat="1" ht="24" customHeight="1">
      <c r="B179" s="36"/>
      <c r="C179" s="219" t="s">
        <v>290</v>
      </c>
      <c r="D179" s="219" t="s">
        <v>142</v>
      </c>
      <c r="E179" s="220" t="s">
        <v>684</v>
      </c>
      <c r="F179" s="221" t="s">
        <v>685</v>
      </c>
      <c r="G179" s="222" t="s">
        <v>211</v>
      </c>
      <c r="H179" s="223">
        <v>18</v>
      </c>
      <c r="I179" s="224"/>
      <c r="J179" s="225">
        <f>ROUND(I179*H179,2)</f>
        <v>0</v>
      </c>
      <c r="K179" s="221" t="s">
        <v>146</v>
      </c>
      <c r="L179" s="41"/>
      <c r="M179" s="226" t="s">
        <v>1</v>
      </c>
      <c r="N179" s="227" t="s">
        <v>45</v>
      </c>
      <c r="O179" s="84"/>
      <c r="P179" s="228">
        <f>O179*H179</f>
        <v>0</v>
      </c>
      <c r="Q179" s="228">
        <v>0.038899999999999997</v>
      </c>
      <c r="R179" s="228">
        <f>Q179*H179</f>
        <v>0.70019999999999993</v>
      </c>
      <c r="S179" s="228">
        <v>0</v>
      </c>
      <c r="T179" s="229">
        <f>S179*H179</f>
        <v>0</v>
      </c>
      <c r="AR179" s="230" t="s">
        <v>158</v>
      </c>
      <c r="AT179" s="230" t="s">
        <v>142</v>
      </c>
      <c r="AU179" s="230" t="s">
        <v>90</v>
      </c>
      <c r="AY179" s="15" t="s">
        <v>139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5" t="s">
        <v>85</v>
      </c>
      <c r="BK179" s="231">
        <f>ROUND(I179*H179,2)</f>
        <v>0</v>
      </c>
      <c r="BL179" s="15" t="s">
        <v>158</v>
      </c>
      <c r="BM179" s="230" t="s">
        <v>686</v>
      </c>
    </row>
    <row r="180" s="1" customFormat="1">
      <c r="B180" s="36"/>
      <c r="C180" s="37"/>
      <c r="D180" s="241" t="s">
        <v>239</v>
      </c>
      <c r="E180" s="37"/>
      <c r="F180" s="251" t="s">
        <v>687</v>
      </c>
      <c r="G180" s="37"/>
      <c r="H180" s="37"/>
      <c r="I180" s="135"/>
      <c r="J180" s="37"/>
      <c r="K180" s="37"/>
      <c r="L180" s="41"/>
      <c r="M180" s="252"/>
      <c r="N180" s="84"/>
      <c r="O180" s="84"/>
      <c r="P180" s="84"/>
      <c r="Q180" s="84"/>
      <c r="R180" s="84"/>
      <c r="S180" s="84"/>
      <c r="T180" s="85"/>
      <c r="AT180" s="15" t="s">
        <v>239</v>
      </c>
      <c r="AU180" s="15" t="s">
        <v>90</v>
      </c>
    </row>
    <row r="181" s="12" customFormat="1">
      <c r="B181" s="239"/>
      <c r="C181" s="240"/>
      <c r="D181" s="241" t="s">
        <v>213</v>
      </c>
      <c r="E181" s="242" t="s">
        <v>1</v>
      </c>
      <c r="F181" s="243" t="s">
        <v>688</v>
      </c>
      <c r="G181" s="240"/>
      <c r="H181" s="244">
        <v>18</v>
      </c>
      <c r="I181" s="245"/>
      <c r="J181" s="240"/>
      <c r="K181" s="240"/>
      <c r="L181" s="246"/>
      <c r="M181" s="247"/>
      <c r="N181" s="248"/>
      <c r="O181" s="248"/>
      <c r="P181" s="248"/>
      <c r="Q181" s="248"/>
      <c r="R181" s="248"/>
      <c r="S181" s="248"/>
      <c r="T181" s="249"/>
      <c r="AT181" s="250" t="s">
        <v>213</v>
      </c>
      <c r="AU181" s="250" t="s">
        <v>90</v>
      </c>
      <c r="AV181" s="12" t="s">
        <v>90</v>
      </c>
      <c r="AW181" s="12" t="s">
        <v>35</v>
      </c>
      <c r="AX181" s="12" t="s">
        <v>85</v>
      </c>
      <c r="AY181" s="250" t="s">
        <v>139</v>
      </c>
    </row>
    <row r="182" s="1" customFormat="1" ht="24" customHeight="1">
      <c r="B182" s="36"/>
      <c r="C182" s="219" t="s">
        <v>300</v>
      </c>
      <c r="D182" s="219" t="s">
        <v>142</v>
      </c>
      <c r="E182" s="220" t="s">
        <v>689</v>
      </c>
      <c r="F182" s="221" t="s">
        <v>690</v>
      </c>
      <c r="G182" s="222" t="s">
        <v>211</v>
      </c>
      <c r="H182" s="223">
        <v>42</v>
      </c>
      <c r="I182" s="224"/>
      <c r="J182" s="225">
        <f>ROUND(I182*H182,2)</f>
        <v>0</v>
      </c>
      <c r="K182" s="221" t="s">
        <v>146</v>
      </c>
      <c r="L182" s="41"/>
      <c r="M182" s="226" t="s">
        <v>1</v>
      </c>
      <c r="N182" s="227" t="s">
        <v>45</v>
      </c>
      <c r="O182" s="84"/>
      <c r="P182" s="228">
        <f>O182*H182</f>
        <v>0</v>
      </c>
      <c r="Q182" s="228">
        <v>0.033579999999999999</v>
      </c>
      <c r="R182" s="228">
        <f>Q182*H182</f>
        <v>1.4103599999999998</v>
      </c>
      <c r="S182" s="228">
        <v>0</v>
      </c>
      <c r="T182" s="229">
        <f>S182*H182</f>
        <v>0</v>
      </c>
      <c r="AR182" s="230" t="s">
        <v>158</v>
      </c>
      <c r="AT182" s="230" t="s">
        <v>142</v>
      </c>
      <c r="AU182" s="230" t="s">
        <v>90</v>
      </c>
      <c r="AY182" s="15" t="s">
        <v>139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5" t="s">
        <v>85</v>
      </c>
      <c r="BK182" s="231">
        <f>ROUND(I182*H182,2)</f>
        <v>0</v>
      </c>
      <c r="BL182" s="15" t="s">
        <v>158</v>
      </c>
      <c r="BM182" s="230" t="s">
        <v>691</v>
      </c>
    </row>
    <row r="183" s="1" customFormat="1">
      <c r="B183" s="36"/>
      <c r="C183" s="37"/>
      <c r="D183" s="241" t="s">
        <v>239</v>
      </c>
      <c r="E183" s="37"/>
      <c r="F183" s="251" t="s">
        <v>692</v>
      </c>
      <c r="G183" s="37"/>
      <c r="H183" s="37"/>
      <c r="I183" s="135"/>
      <c r="J183" s="37"/>
      <c r="K183" s="37"/>
      <c r="L183" s="41"/>
      <c r="M183" s="252"/>
      <c r="N183" s="84"/>
      <c r="O183" s="84"/>
      <c r="P183" s="84"/>
      <c r="Q183" s="84"/>
      <c r="R183" s="84"/>
      <c r="S183" s="84"/>
      <c r="T183" s="85"/>
      <c r="AT183" s="15" t="s">
        <v>239</v>
      </c>
      <c r="AU183" s="15" t="s">
        <v>90</v>
      </c>
    </row>
    <row r="184" s="12" customFormat="1">
      <c r="B184" s="239"/>
      <c r="C184" s="240"/>
      <c r="D184" s="241" t="s">
        <v>213</v>
      </c>
      <c r="E184" s="242" t="s">
        <v>1</v>
      </c>
      <c r="F184" s="243" t="s">
        <v>432</v>
      </c>
      <c r="G184" s="240"/>
      <c r="H184" s="244">
        <v>42</v>
      </c>
      <c r="I184" s="245"/>
      <c r="J184" s="240"/>
      <c r="K184" s="240"/>
      <c r="L184" s="246"/>
      <c r="M184" s="247"/>
      <c r="N184" s="248"/>
      <c r="O184" s="248"/>
      <c r="P184" s="248"/>
      <c r="Q184" s="248"/>
      <c r="R184" s="248"/>
      <c r="S184" s="248"/>
      <c r="T184" s="249"/>
      <c r="AT184" s="250" t="s">
        <v>213</v>
      </c>
      <c r="AU184" s="250" t="s">
        <v>90</v>
      </c>
      <c r="AV184" s="12" t="s">
        <v>90</v>
      </c>
      <c r="AW184" s="12" t="s">
        <v>35</v>
      </c>
      <c r="AX184" s="12" t="s">
        <v>85</v>
      </c>
      <c r="AY184" s="250" t="s">
        <v>139</v>
      </c>
    </row>
    <row r="185" s="1" customFormat="1" ht="24" customHeight="1">
      <c r="B185" s="36"/>
      <c r="C185" s="219" t="s">
        <v>306</v>
      </c>
      <c r="D185" s="219" t="s">
        <v>142</v>
      </c>
      <c r="E185" s="220" t="s">
        <v>693</v>
      </c>
      <c r="F185" s="221" t="s">
        <v>694</v>
      </c>
      <c r="G185" s="222" t="s">
        <v>328</v>
      </c>
      <c r="H185" s="223">
        <v>49.799999999999997</v>
      </c>
      <c r="I185" s="224"/>
      <c r="J185" s="225">
        <f>ROUND(I185*H185,2)</f>
        <v>0</v>
      </c>
      <c r="K185" s="221" t="s">
        <v>146</v>
      </c>
      <c r="L185" s="41"/>
      <c r="M185" s="226" t="s">
        <v>1</v>
      </c>
      <c r="N185" s="227" t="s">
        <v>45</v>
      </c>
      <c r="O185" s="84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AR185" s="230" t="s">
        <v>158</v>
      </c>
      <c r="AT185" s="230" t="s">
        <v>142</v>
      </c>
      <c r="AU185" s="230" t="s">
        <v>90</v>
      </c>
      <c r="AY185" s="15" t="s">
        <v>139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5" t="s">
        <v>85</v>
      </c>
      <c r="BK185" s="231">
        <f>ROUND(I185*H185,2)</f>
        <v>0</v>
      </c>
      <c r="BL185" s="15" t="s">
        <v>158</v>
      </c>
      <c r="BM185" s="230" t="s">
        <v>695</v>
      </c>
    </row>
    <row r="186" s="12" customFormat="1">
      <c r="B186" s="239"/>
      <c r="C186" s="240"/>
      <c r="D186" s="241" t="s">
        <v>213</v>
      </c>
      <c r="E186" s="242" t="s">
        <v>1</v>
      </c>
      <c r="F186" s="243" t="s">
        <v>696</v>
      </c>
      <c r="G186" s="240"/>
      <c r="H186" s="244">
        <v>19.800000000000001</v>
      </c>
      <c r="I186" s="245"/>
      <c r="J186" s="240"/>
      <c r="K186" s="240"/>
      <c r="L186" s="246"/>
      <c r="M186" s="247"/>
      <c r="N186" s="248"/>
      <c r="O186" s="248"/>
      <c r="P186" s="248"/>
      <c r="Q186" s="248"/>
      <c r="R186" s="248"/>
      <c r="S186" s="248"/>
      <c r="T186" s="249"/>
      <c r="AT186" s="250" t="s">
        <v>213</v>
      </c>
      <c r="AU186" s="250" t="s">
        <v>90</v>
      </c>
      <c r="AV186" s="12" t="s">
        <v>90</v>
      </c>
      <c r="AW186" s="12" t="s">
        <v>35</v>
      </c>
      <c r="AX186" s="12" t="s">
        <v>80</v>
      </c>
      <c r="AY186" s="250" t="s">
        <v>139</v>
      </c>
    </row>
    <row r="187" s="12" customFormat="1">
      <c r="B187" s="239"/>
      <c r="C187" s="240"/>
      <c r="D187" s="241" t="s">
        <v>213</v>
      </c>
      <c r="E187" s="242" t="s">
        <v>1</v>
      </c>
      <c r="F187" s="243" t="s">
        <v>697</v>
      </c>
      <c r="G187" s="240"/>
      <c r="H187" s="244">
        <v>30</v>
      </c>
      <c r="I187" s="245"/>
      <c r="J187" s="240"/>
      <c r="K187" s="240"/>
      <c r="L187" s="246"/>
      <c r="M187" s="247"/>
      <c r="N187" s="248"/>
      <c r="O187" s="248"/>
      <c r="P187" s="248"/>
      <c r="Q187" s="248"/>
      <c r="R187" s="248"/>
      <c r="S187" s="248"/>
      <c r="T187" s="249"/>
      <c r="AT187" s="250" t="s">
        <v>213</v>
      </c>
      <c r="AU187" s="250" t="s">
        <v>90</v>
      </c>
      <c r="AV187" s="12" t="s">
        <v>90</v>
      </c>
      <c r="AW187" s="12" t="s">
        <v>35</v>
      </c>
      <c r="AX187" s="12" t="s">
        <v>80</v>
      </c>
      <c r="AY187" s="250" t="s">
        <v>139</v>
      </c>
    </row>
    <row r="188" s="13" customFormat="1">
      <c r="B188" s="253"/>
      <c r="C188" s="254"/>
      <c r="D188" s="241" t="s">
        <v>213</v>
      </c>
      <c r="E188" s="255" t="s">
        <v>1</v>
      </c>
      <c r="F188" s="256" t="s">
        <v>243</v>
      </c>
      <c r="G188" s="254"/>
      <c r="H188" s="257">
        <v>49.799999999999997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AT188" s="263" t="s">
        <v>213</v>
      </c>
      <c r="AU188" s="263" t="s">
        <v>90</v>
      </c>
      <c r="AV188" s="13" t="s">
        <v>158</v>
      </c>
      <c r="AW188" s="13" t="s">
        <v>35</v>
      </c>
      <c r="AX188" s="13" t="s">
        <v>85</v>
      </c>
      <c r="AY188" s="263" t="s">
        <v>139</v>
      </c>
    </row>
    <row r="189" s="1" customFormat="1" ht="16.5" customHeight="1">
      <c r="B189" s="36"/>
      <c r="C189" s="266" t="s">
        <v>315</v>
      </c>
      <c r="D189" s="266" t="s">
        <v>698</v>
      </c>
      <c r="E189" s="267" t="s">
        <v>699</v>
      </c>
      <c r="F189" s="268" t="s">
        <v>700</v>
      </c>
      <c r="G189" s="269" t="s">
        <v>328</v>
      </c>
      <c r="H189" s="270">
        <v>52.289999999999999</v>
      </c>
      <c r="I189" s="271"/>
      <c r="J189" s="272">
        <f>ROUND(I189*H189,2)</f>
        <v>0</v>
      </c>
      <c r="K189" s="268" t="s">
        <v>146</v>
      </c>
      <c r="L189" s="273"/>
      <c r="M189" s="274" t="s">
        <v>1</v>
      </c>
      <c r="N189" s="275" t="s">
        <v>45</v>
      </c>
      <c r="O189" s="84"/>
      <c r="P189" s="228">
        <f>O189*H189</f>
        <v>0</v>
      </c>
      <c r="Q189" s="228">
        <v>3.0000000000000001E-05</v>
      </c>
      <c r="R189" s="228">
        <f>Q189*H189</f>
        <v>0.0015686999999999999</v>
      </c>
      <c r="S189" s="228">
        <v>0</v>
      </c>
      <c r="T189" s="229">
        <f>S189*H189</f>
        <v>0</v>
      </c>
      <c r="AR189" s="230" t="s">
        <v>175</v>
      </c>
      <c r="AT189" s="230" t="s">
        <v>698</v>
      </c>
      <c r="AU189" s="230" t="s">
        <v>90</v>
      </c>
      <c r="AY189" s="15" t="s">
        <v>139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5" t="s">
        <v>85</v>
      </c>
      <c r="BK189" s="231">
        <f>ROUND(I189*H189,2)</f>
        <v>0</v>
      </c>
      <c r="BL189" s="15" t="s">
        <v>158</v>
      </c>
      <c r="BM189" s="230" t="s">
        <v>701</v>
      </c>
    </row>
    <row r="190" s="12" customFormat="1">
      <c r="B190" s="239"/>
      <c r="C190" s="240"/>
      <c r="D190" s="241" t="s">
        <v>213</v>
      </c>
      <c r="E190" s="240"/>
      <c r="F190" s="243" t="s">
        <v>702</v>
      </c>
      <c r="G190" s="240"/>
      <c r="H190" s="244">
        <v>52.289999999999999</v>
      </c>
      <c r="I190" s="245"/>
      <c r="J190" s="240"/>
      <c r="K190" s="240"/>
      <c r="L190" s="246"/>
      <c r="M190" s="247"/>
      <c r="N190" s="248"/>
      <c r="O190" s="248"/>
      <c r="P190" s="248"/>
      <c r="Q190" s="248"/>
      <c r="R190" s="248"/>
      <c r="S190" s="248"/>
      <c r="T190" s="249"/>
      <c r="AT190" s="250" t="s">
        <v>213</v>
      </c>
      <c r="AU190" s="250" t="s">
        <v>90</v>
      </c>
      <c r="AV190" s="12" t="s">
        <v>90</v>
      </c>
      <c r="AW190" s="12" t="s">
        <v>4</v>
      </c>
      <c r="AX190" s="12" t="s">
        <v>85</v>
      </c>
      <c r="AY190" s="250" t="s">
        <v>139</v>
      </c>
    </row>
    <row r="191" s="1" customFormat="1" ht="24" customHeight="1">
      <c r="B191" s="36"/>
      <c r="C191" s="219" t="s">
        <v>7</v>
      </c>
      <c r="D191" s="219" t="s">
        <v>142</v>
      </c>
      <c r="E191" s="220" t="s">
        <v>703</v>
      </c>
      <c r="F191" s="221" t="s">
        <v>704</v>
      </c>
      <c r="G191" s="222" t="s">
        <v>328</v>
      </c>
      <c r="H191" s="223">
        <v>26.305</v>
      </c>
      <c r="I191" s="224"/>
      <c r="J191" s="225">
        <f>ROUND(I191*H191,2)</f>
        <v>0</v>
      </c>
      <c r="K191" s="221" t="s">
        <v>146</v>
      </c>
      <c r="L191" s="41"/>
      <c r="M191" s="226" t="s">
        <v>1</v>
      </c>
      <c r="N191" s="227" t="s">
        <v>45</v>
      </c>
      <c r="O191" s="84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AR191" s="230" t="s">
        <v>158</v>
      </c>
      <c r="AT191" s="230" t="s">
        <v>142</v>
      </c>
      <c r="AU191" s="230" t="s">
        <v>90</v>
      </c>
      <c r="AY191" s="15" t="s">
        <v>139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5" t="s">
        <v>85</v>
      </c>
      <c r="BK191" s="231">
        <f>ROUND(I191*H191,2)</f>
        <v>0</v>
      </c>
      <c r="BL191" s="15" t="s">
        <v>158</v>
      </c>
      <c r="BM191" s="230" t="s">
        <v>705</v>
      </c>
    </row>
    <row r="192" s="1" customFormat="1" ht="24" customHeight="1">
      <c r="B192" s="36"/>
      <c r="C192" s="266" t="s">
        <v>325</v>
      </c>
      <c r="D192" s="266" t="s">
        <v>698</v>
      </c>
      <c r="E192" s="267" t="s">
        <v>706</v>
      </c>
      <c r="F192" s="268" t="s">
        <v>707</v>
      </c>
      <c r="G192" s="269" t="s">
        <v>328</v>
      </c>
      <c r="H192" s="270">
        <v>27.620000000000001</v>
      </c>
      <c r="I192" s="271"/>
      <c r="J192" s="272">
        <f>ROUND(I192*H192,2)</f>
        <v>0</v>
      </c>
      <c r="K192" s="268" t="s">
        <v>146</v>
      </c>
      <c r="L192" s="273"/>
      <c r="M192" s="274" t="s">
        <v>1</v>
      </c>
      <c r="N192" s="275" t="s">
        <v>45</v>
      </c>
      <c r="O192" s="84"/>
      <c r="P192" s="228">
        <f>O192*H192</f>
        <v>0</v>
      </c>
      <c r="Q192" s="228">
        <v>4.0000000000000003E-05</v>
      </c>
      <c r="R192" s="228">
        <f>Q192*H192</f>
        <v>0.0011048000000000002</v>
      </c>
      <c r="S192" s="228">
        <v>0</v>
      </c>
      <c r="T192" s="229">
        <f>S192*H192</f>
        <v>0</v>
      </c>
      <c r="AR192" s="230" t="s">
        <v>175</v>
      </c>
      <c r="AT192" s="230" t="s">
        <v>698</v>
      </c>
      <c r="AU192" s="230" t="s">
        <v>90</v>
      </c>
      <c r="AY192" s="15" t="s">
        <v>139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5" t="s">
        <v>85</v>
      </c>
      <c r="BK192" s="231">
        <f>ROUND(I192*H192,2)</f>
        <v>0</v>
      </c>
      <c r="BL192" s="15" t="s">
        <v>158</v>
      </c>
      <c r="BM192" s="230" t="s">
        <v>708</v>
      </c>
    </row>
    <row r="193" s="12" customFormat="1">
      <c r="B193" s="239"/>
      <c r="C193" s="240"/>
      <c r="D193" s="241" t="s">
        <v>213</v>
      </c>
      <c r="E193" s="242" t="s">
        <v>1</v>
      </c>
      <c r="F193" s="243" t="s">
        <v>709</v>
      </c>
      <c r="G193" s="240"/>
      <c r="H193" s="244">
        <v>26.305</v>
      </c>
      <c r="I193" s="245"/>
      <c r="J193" s="240"/>
      <c r="K193" s="240"/>
      <c r="L193" s="246"/>
      <c r="M193" s="247"/>
      <c r="N193" s="248"/>
      <c r="O193" s="248"/>
      <c r="P193" s="248"/>
      <c r="Q193" s="248"/>
      <c r="R193" s="248"/>
      <c r="S193" s="248"/>
      <c r="T193" s="249"/>
      <c r="AT193" s="250" t="s">
        <v>213</v>
      </c>
      <c r="AU193" s="250" t="s">
        <v>90</v>
      </c>
      <c r="AV193" s="12" t="s">
        <v>90</v>
      </c>
      <c r="AW193" s="12" t="s">
        <v>35</v>
      </c>
      <c r="AX193" s="12" t="s">
        <v>85</v>
      </c>
      <c r="AY193" s="250" t="s">
        <v>139</v>
      </c>
    </row>
    <row r="194" s="12" customFormat="1">
      <c r="B194" s="239"/>
      <c r="C194" s="240"/>
      <c r="D194" s="241" t="s">
        <v>213</v>
      </c>
      <c r="E194" s="240"/>
      <c r="F194" s="243" t="s">
        <v>710</v>
      </c>
      <c r="G194" s="240"/>
      <c r="H194" s="244">
        <v>27.620000000000001</v>
      </c>
      <c r="I194" s="245"/>
      <c r="J194" s="240"/>
      <c r="K194" s="240"/>
      <c r="L194" s="246"/>
      <c r="M194" s="247"/>
      <c r="N194" s="248"/>
      <c r="O194" s="248"/>
      <c r="P194" s="248"/>
      <c r="Q194" s="248"/>
      <c r="R194" s="248"/>
      <c r="S194" s="248"/>
      <c r="T194" s="249"/>
      <c r="AT194" s="250" t="s">
        <v>213</v>
      </c>
      <c r="AU194" s="250" t="s">
        <v>90</v>
      </c>
      <c r="AV194" s="12" t="s">
        <v>90</v>
      </c>
      <c r="AW194" s="12" t="s">
        <v>4</v>
      </c>
      <c r="AX194" s="12" t="s">
        <v>85</v>
      </c>
      <c r="AY194" s="250" t="s">
        <v>139</v>
      </c>
    </row>
    <row r="195" s="1" customFormat="1" ht="24" customHeight="1">
      <c r="B195" s="36"/>
      <c r="C195" s="219" t="s">
        <v>331</v>
      </c>
      <c r="D195" s="219" t="s">
        <v>142</v>
      </c>
      <c r="E195" s="220" t="s">
        <v>711</v>
      </c>
      <c r="F195" s="221" t="s">
        <v>712</v>
      </c>
      <c r="G195" s="222" t="s">
        <v>211</v>
      </c>
      <c r="H195" s="223">
        <v>5.2610000000000001</v>
      </c>
      <c r="I195" s="224"/>
      <c r="J195" s="225">
        <f>ROUND(I195*H195,2)</f>
        <v>0</v>
      </c>
      <c r="K195" s="221" t="s">
        <v>146</v>
      </c>
      <c r="L195" s="41"/>
      <c r="M195" s="226" t="s">
        <v>1</v>
      </c>
      <c r="N195" s="227" t="s">
        <v>45</v>
      </c>
      <c r="O195" s="84"/>
      <c r="P195" s="228">
        <f>O195*H195</f>
        <v>0</v>
      </c>
      <c r="Q195" s="228">
        <v>0.041599999999999998</v>
      </c>
      <c r="R195" s="228">
        <f>Q195*H195</f>
        <v>0.21885759999999999</v>
      </c>
      <c r="S195" s="228">
        <v>0</v>
      </c>
      <c r="T195" s="229">
        <f>S195*H195</f>
        <v>0</v>
      </c>
      <c r="AR195" s="230" t="s">
        <v>158</v>
      </c>
      <c r="AT195" s="230" t="s">
        <v>142</v>
      </c>
      <c r="AU195" s="230" t="s">
        <v>90</v>
      </c>
      <c r="AY195" s="15" t="s">
        <v>139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5" t="s">
        <v>85</v>
      </c>
      <c r="BK195" s="231">
        <f>ROUND(I195*H195,2)</f>
        <v>0</v>
      </c>
      <c r="BL195" s="15" t="s">
        <v>158</v>
      </c>
      <c r="BM195" s="230" t="s">
        <v>713</v>
      </c>
    </row>
    <row r="196" s="12" customFormat="1">
      <c r="B196" s="239"/>
      <c r="C196" s="240"/>
      <c r="D196" s="241" t="s">
        <v>213</v>
      </c>
      <c r="E196" s="242" t="s">
        <v>1</v>
      </c>
      <c r="F196" s="243" t="s">
        <v>714</v>
      </c>
      <c r="G196" s="240"/>
      <c r="H196" s="244">
        <v>5.2610000000000001</v>
      </c>
      <c r="I196" s="245"/>
      <c r="J196" s="240"/>
      <c r="K196" s="240"/>
      <c r="L196" s="246"/>
      <c r="M196" s="247"/>
      <c r="N196" s="248"/>
      <c r="O196" s="248"/>
      <c r="P196" s="248"/>
      <c r="Q196" s="248"/>
      <c r="R196" s="248"/>
      <c r="S196" s="248"/>
      <c r="T196" s="249"/>
      <c r="AT196" s="250" t="s">
        <v>213</v>
      </c>
      <c r="AU196" s="250" t="s">
        <v>90</v>
      </c>
      <c r="AV196" s="12" t="s">
        <v>90</v>
      </c>
      <c r="AW196" s="12" t="s">
        <v>35</v>
      </c>
      <c r="AX196" s="12" t="s">
        <v>85</v>
      </c>
      <c r="AY196" s="250" t="s">
        <v>139</v>
      </c>
    </row>
    <row r="197" s="1" customFormat="1" ht="16.5" customHeight="1">
      <c r="B197" s="36"/>
      <c r="C197" s="219" t="s">
        <v>336</v>
      </c>
      <c r="D197" s="219" t="s">
        <v>142</v>
      </c>
      <c r="E197" s="220" t="s">
        <v>715</v>
      </c>
      <c r="F197" s="221" t="s">
        <v>716</v>
      </c>
      <c r="G197" s="222" t="s">
        <v>211</v>
      </c>
      <c r="H197" s="223">
        <v>119.04000000000001</v>
      </c>
      <c r="I197" s="224"/>
      <c r="J197" s="225">
        <f>ROUND(I197*H197,2)</f>
        <v>0</v>
      </c>
      <c r="K197" s="221" t="s">
        <v>146</v>
      </c>
      <c r="L197" s="41"/>
      <c r="M197" s="226" t="s">
        <v>1</v>
      </c>
      <c r="N197" s="227" t="s">
        <v>45</v>
      </c>
      <c r="O197" s="84"/>
      <c r="P197" s="228">
        <f>O197*H197</f>
        <v>0</v>
      </c>
      <c r="Q197" s="228">
        <v>0.1173</v>
      </c>
      <c r="R197" s="228">
        <f>Q197*H197</f>
        <v>13.963392000000001</v>
      </c>
      <c r="S197" s="228">
        <v>0</v>
      </c>
      <c r="T197" s="229">
        <f>S197*H197</f>
        <v>0</v>
      </c>
      <c r="AR197" s="230" t="s">
        <v>158</v>
      </c>
      <c r="AT197" s="230" t="s">
        <v>142</v>
      </c>
      <c r="AU197" s="230" t="s">
        <v>90</v>
      </c>
      <c r="AY197" s="15" t="s">
        <v>139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5" t="s">
        <v>85</v>
      </c>
      <c r="BK197" s="231">
        <f>ROUND(I197*H197,2)</f>
        <v>0</v>
      </c>
      <c r="BL197" s="15" t="s">
        <v>158</v>
      </c>
      <c r="BM197" s="230" t="s">
        <v>717</v>
      </c>
    </row>
    <row r="198" s="12" customFormat="1">
      <c r="B198" s="239"/>
      <c r="C198" s="240"/>
      <c r="D198" s="241" t="s">
        <v>213</v>
      </c>
      <c r="E198" s="242" t="s">
        <v>1</v>
      </c>
      <c r="F198" s="243" t="s">
        <v>718</v>
      </c>
      <c r="G198" s="240"/>
      <c r="H198" s="244">
        <v>119.04000000000001</v>
      </c>
      <c r="I198" s="245"/>
      <c r="J198" s="240"/>
      <c r="K198" s="240"/>
      <c r="L198" s="246"/>
      <c r="M198" s="247"/>
      <c r="N198" s="248"/>
      <c r="O198" s="248"/>
      <c r="P198" s="248"/>
      <c r="Q198" s="248"/>
      <c r="R198" s="248"/>
      <c r="S198" s="248"/>
      <c r="T198" s="249"/>
      <c r="AT198" s="250" t="s">
        <v>213</v>
      </c>
      <c r="AU198" s="250" t="s">
        <v>90</v>
      </c>
      <c r="AV198" s="12" t="s">
        <v>90</v>
      </c>
      <c r="AW198" s="12" t="s">
        <v>35</v>
      </c>
      <c r="AX198" s="12" t="s">
        <v>85</v>
      </c>
      <c r="AY198" s="250" t="s">
        <v>139</v>
      </c>
    </row>
    <row r="199" s="1" customFormat="1" ht="16.5" customHeight="1">
      <c r="B199" s="36"/>
      <c r="C199" s="219" t="s">
        <v>342</v>
      </c>
      <c r="D199" s="219" t="s">
        <v>142</v>
      </c>
      <c r="E199" s="220" t="s">
        <v>719</v>
      </c>
      <c r="F199" s="221" t="s">
        <v>720</v>
      </c>
      <c r="G199" s="222" t="s">
        <v>211</v>
      </c>
      <c r="H199" s="223">
        <v>9.5299999999999994</v>
      </c>
      <c r="I199" s="224"/>
      <c r="J199" s="225">
        <f>ROUND(I199*H199,2)</f>
        <v>0</v>
      </c>
      <c r="K199" s="221" t="s">
        <v>146</v>
      </c>
      <c r="L199" s="41"/>
      <c r="M199" s="226" t="s">
        <v>1</v>
      </c>
      <c r="N199" s="227" t="s">
        <v>45</v>
      </c>
      <c r="O199" s="84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AR199" s="230" t="s">
        <v>158</v>
      </c>
      <c r="AT199" s="230" t="s">
        <v>142</v>
      </c>
      <c r="AU199" s="230" t="s">
        <v>90</v>
      </c>
      <c r="AY199" s="15" t="s">
        <v>139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5" t="s">
        <v>85</v>
      </c>
      <c r="BK199" s="231">
        <f>ROUND(I199*H199,2)</f>
        <v>0</v>
      </c>
      <c r="BL199" s="15" t="s">
        <v>158</v>
      </c>
      <c r="BM199" s="230" t="s">
        <v>721</v>
      </c>
    </row>
    <row r="200" s="12" customFormat="1">
      <c r="B200" s="239"/>
      <c r="C200" s="240"/>
      <c r="D200" s="241" t="s">
        <v>213</v>
      </c>
      <c r="E200" s="242" t="s">
        <v>1</v>
      </c>
      <c r="F200" s="243" t="s">
        <v>722</v>
      </c>
      <c r="G200" s="240"/>
      <c r="H200" s="244">
        <v>9.5299999999999994</v>
      </c>
      <c r="I200" s="245"/>
      <c r="J200" s="240"/>
      <c r="K200" s="240"/>
      <c r="L200" s="246"/>
      <c r="M200" s="247"/>
      <c r="N200" s="248"/>
      <c r="O200" s="248"/>
      <c r="P200" s="248"/>
      <c r="Q200" s="248"/>
      <c r="R200" s="248"/>
      <c r="S200" s="248"/>
      <c r="T200" s="249"/>
      <c r="AT200" s="250" t="s">
        <v>213</v>
      </c>
      <c r="AU200" s="250" t="s">
        <v>90</v>
      </c>
      <c r="AV200" s="12" t="s">
        <v>90</v>
      </c>
      <c r="AW200" s="12" t="s">
        <v>35</v>
      </c>
      <c r="AX200" s="12" t="s">
        <v>85</v>
      </c>
      <c r="AY200" s="250" t="s">
        <v>139</v>
      </c>
    </row>
    <row r="201" s="1" customFormat="1" ht="16.5" customHeight="1">
      <c r="B201" s="36"/>
      <c r="C201" s="219" t="s">
        <v>347</v>
      </c>
      <c r="D201" s="219" t="s">
        <v>142</v>
      </c>
      <c r="E201" s="220" t="s">
        <v>723</v>
      </c>
      <c r="F201" s="221" t="s">
        <v>724</v>
      </c>
      <c r="G201" s="222" t="s">
        <v>211</v>
      </c>
      <c r="H201" s="223">
        <v>119.04000000000001</v>
      </c>
      <c r="I201" s="224"/>
      <c r="J201" s="225">
        <f>ROUND(I201*H201,2)</f>
        <v>0</v>
      </c>
      <c r="K201" s="221" t="s">
        <v>146</v>
      </c>
      <c r="L201" s="41"/>
      <c r="M201" s="226" t="s">
        <v>1</v>
      </c>
      <c r="N201" s="227" t="s">
        <v>45</v>
      </c>
      <c r="O201" s="84"/>
      <c r="P201" s="228">
        <f>O201*H201</f>
        <v>0</v>
      </c>
      <c r="Q201" s="228">
        <v>0.00012999999999999999</v>
      </c>
      <c r="R201" s="228">
        <f>Q201*H201</f>
        <v>0.0154752</v>
      </c>
      <c r="S201" s="228">
        <v>0</v>
      </c>
      <c r="T201" s="229">
        <f>S201*H201</f>
        <v>0</v>
      </c>
      <c r="AR201" s="230" t="s">
        <v>158</v>
      </c>
      <c r="AT201" s="230" t="s">
        <v>142</v>
      </c>
      <c r="AU201" s="230" t="s">
        <v>90</v>
      </c>
      <c r="AY201" s="15" t="s">
        <v>139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5" t="s">
        <v>85</v>
      </c>
      <c r="BK201" s="231">
        <f>ROUND(I201*H201,2)</f>
        <v>0</v>
      </c>
      <c r="BL201" s="15" t="s">
        <v>158</v>
      </c>
      <c r="BM201" s="230" t="s">
        <v>725</v>
      </c>
    </row>
    <row r="202" s="12" customFormat="1">
      <c r="B202" s="239"/>
      <c r="C202" s="240"/>
      <c r="D202" s="241" t="s">
        <v>213</v>
      </c>
      <c r="E202" s="242" t="s">
        <v>1</v>
      </c>
      <c r="F202" s="243" t="s">
        <v>718</v>
      </c>
      <c r="G202" s="240"/>
      <c r="H202" s="244">
        <v>119.04000000000001</v>
      </c>
      <c r="I202" s="245"/>
      <c r="J202" s="240"/>
      <c r="K202" s="240"/>
      <c r="L202" s="246"/>
      <c r="M202" s="247"/>
      <c r="N202" s="248"/>
      <c r="O202" s="248"/>
      <c r="P202" s="248"/>
      <c r="Q202" s="248"/>
      <c r="R202" s="248"/>
      <c r="S202" s="248"/>
      <c r="T202" s="249"/>
      <c r="AT202" s="250" t="s">
        <v>213</v>
      </c>
      <c r="AU202" s="250" t="s">
        <v>90</v>
      </c>
      <c r="AV202" s="12" t="s">
        <v>90</v>
      </c>
      <c r="AW202" s="12" t="s">
        <v>35</v>
      </c>
      <c r="AX202" s="12" t="s">
        <v>85</v>
      </c>
      <c r="AY202" s="250" t="s">
        <v>139</v>
      </c>
    </row>
    <row r="203" s="1" customFormat="1" ht="16.5" customHeight="1">
      <c r="B203" s="36"/>
      <c r="C203" s="219" t="s">
        <v>352</v>
      </c>
      <c r="D203" s="219" t="s">
        <v>142</v>
      </c>
      <c r="E203" s="220" t="s">
        <v>726</v>
      </c>
      <c r="F203" s="221" t="s">
        <v>727</v>
      </c>
      <c r="G203" s="222" t="s">
        <v>339</v>
      </c>
      <c r="H203" s="223">
        <v>4</v>
      </c>
      <c r="I203" s="224"/>
      <c r="J203" s="225">
        <f>ROUND(I203*H203,2)</f>
        <v>0</v>
      </c>
      <c r="K203" s="221" t="s">
        <v>146</v>
      </c>
      <c r="L203" s="41"/>
      <c r="M203" s="226" t="s">
        <v>1</v>
      </c>
      <c r="N203" s="227" t="s">
        <v>45</v>
      </c>
      <c r="O203" s="84"/>
      <c r="P203" s="228">
        <f>O203*H203</f>
        <v>0</v>
      </c>
      <c r="Q203" s="228">
        <v>0.00076999999999999996</v>
      </c>
      <c r="R203" s="228">
        <f>Q203*H203</f>
        <v>0.0030799999999999998</v>
      </c>
      <c r="S203" s="228">
        <v>0</v>
      </c>
      <c r="T203" s="229">
        <f>S203*H203</f>
        <v>0</v>
      </c>
      <c r="AR203" s="230" t="s">
        <v>158</v>
      </c>
      <c r="AT203" s="230" t="s">
        <v>142</v>
      </c>
      <c r="AU203" s="230" t="s">
        <v>90</v>
      </c>
      <c r="AY203" s="15" t="s">
        <v>139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5" t="s">
        <v>85</v>
      </c>
      <c r="BK203" s="231">
        <f>ROUND(I203*H203,2)</f>
        <v>0</v>
      </c>
      <c r="BL203" s="15" t="s">
        <v>158</v>
      </c>
      <c r="BM203" s="230" t="s">
        <v>728</v>
      </c>
    </row>
    <row r="204" s="1" customFormat="1">
      <c r="B204" s="36"/>
      <c r="C204" s="37"/>
      <c r="D204" s="241" t="s">
        <v>239</v>
      </c>
      <c r="E204" s="37"/>
      <c r="F204" s="251" t="s">
        <v>729</v>
      </c>
      <c r="G204" s="37"/>
      <c r="H204" s="37"/>
      <c r="I204" s="135"/>
      <c r="J204" s="37"/>
      <c r="K204" s="37"/>
      <c r="L204" s="41"/>
      <c r="M204" s="252"/>
      <c r="N204" s="84"/>
      <c r="O204" s="84"/>
      <c r="P204" s="84"/>
      <c r="Q204" s="84"/>
      <c r="R204" s="84"/>
      <c r="S204" s="84"/>
      <c r="T204" s="85"/>
      <c r="AT204" s="15" t="s">
        <v>239</v>
      </c>
      <c r="AU204" s="15" t="s">
        <v>90</v>
      </c>
    </row>
    <row r="205" s="12" customFormat="1">
      <c r="B205" s="239"/>
      <c r="C205" s="240"/>
      <c r="D205" s="241" t="s">
        <v>213</v>
      </c>
      <c r="E205" s="242" t="s">
        <v>1</v>
      </c>
      <c r="F205" s="243" t="s">
        <v>158</v>
      </c>
      <c r="G205" s="240"/>
      <c r="H205" s="244">
        <v>4</v>
      </c>
      <c r="I205" s="245"/>
      <c r="J205" s="240"/>
      <c r="K205" s="240"/>
      <c r="L205" s="246"/>
      <c r="M205" s="247"/>
      <c r="N205" s="248"/>
      <c r="O205" s="248"/>
      <c r="P205" s="248"/>
      <c r="Q205" s="248"/>
      <c r="R205" s="248"/>
      <c r="S205" s="248"/>
      <c r="T205" s="249"/>
      <c r="AT205" s="250" t="s">
        <v>213</v>
      </c>
      <c r="AU205" s="250" t="s">
        <v>90</v>
      </c>
      <c r="AV205" s="12" t="s">
        <v>90</v>
      </c>
      <c r="AW205" s="12" t="s">
        <v>35</v>
      </c>
      <c r="AX205" s="12" t="s">
        <v>85</v>
      </c>
      <c r="AY205" s="250" t="s">
        <v>139</v>
      </c>
    </row>
    <row r="206" s="1" customFormat="1" ht="36" customHeight="1">
      <c r="B206" s="36"/>
      <c r="C206" s="266" t="s">
        <v>358</v>
      </c>
      <c r="D206" s="266" t="s">
        <v>698</v>
      </c>
      <c r="E206" s="267" t="s">
        <v>730</v>
      </c>
      <c r="F206" s="268" t="s">
        <v>731</v>
      </c>
      <c r="G206" s="269" t="s">
        <v>339</v>
      </c>
      <c r="H206" s="270">
        <v>4</v>
      </c>
      <c r="I206" s="271"/>
      <c r="J206" s="272">
        <f>ROUND(I206*H206,2)</f>
        <v>0</v>
      </c>
      <c r="K206" s="268" t="s">
        <v>1</v>
      </c>
      <c r="L206" s="273"/>
      <c r="M206" s="274" t="s">
        <v>1</v>
      </c>
      <c r="N206" s="275" t="s">
        <v>45</v>
      </c>
      <c r="O206" s="84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AR206" s="230" t="s">
        <v>175</v>
      </c>
      <c r="AT206" s="230" t="s">
        <v>698</v>
      </c>
      <c r="AU206" s="230" t="s">
        <v>90</v>
      </c>
      <c r="AY206" s="15" t="s">
        <v>139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5" t="s">
        <v>85</v>
      </c>
      <c r="BK206" s="231">
        <f>ROUND(I206*H206,2)</f>
        <v>0</v>
      </c>
      <c r="BL206" s="15" t="s">
        <v>158</v>
      </c>
      <c r="BM206" s="230" t="s">
        <v>732</v>
      </c>
    </row>
    <row r="207" s="1" customFormat="1">
      <c r="B207" s="36"/>
      <c r="C207" s="37"/>
      <c r="D207" s="241" t="s">
        <v>239</v>
      </c>
      <c r="E207" s="37"/>
      <c r="F207" s="251" t="s">
        <v>733</v>
      </c>
      <c r="G207" s="37"/>
      <c r="H207" s="37"/>
      <c r="I207" s="135"/>
      <c r="J207" s="37"/>
      <c r="K207" s="37"/>
      <c r="L207" s="41"/>
      <c r="M207" s="252"/>
      <c r="N207" s="84"/>
      <c r="O207" s="84"/>
      <c r="P207" s="84"/>
      <c r="Q207" s="84"/>
      <c r="R207" s="84"/>
      <c r="S207" s="84"/>
      <c r="T207" s="85"/>
      <c r="AT207" s="15" t="s">
        <v>239</v>
      </c>
      <c r="AU207" s="15" t="s">
        <v>90</v>
      </c>
    </row>
    <row r="208" s="11" customFormat="1" ht="22.8" customHeight="1">
      <c r="B208" s="203"/>
      <c r="C208" s="204"/>
      <c r="D208" s="205" t="s">
        <v>79</v>
      </c>
      <c r="E208" s="217" t="s">
        <v>179</v>
      </c>
      <c r="F208" s="217" t="s">
        <v>223</v>
      </c>
      <c r="G208" s="204"/>
      <c r="H208" s="204"/>
      <c r="I208" s="207"/>
      <c r="J208" s="218">
        <f>BK208</f>
        <v>0</v>
      </c>
      <c r="K208" s="204"/>
      <c r="L208" s="209"/>
      <c r="M208" s="210"/>
      <c r="N208" s="211"/>
      <c r="O208" s="211"/>
      <c r="P208" s="212">
        <f>SUM(P209:P212)</f>
        <v>0</v>
      </c>
      <c r="Q208" s="211"/>
      <c r="R208" s="212">
        <f>SUM(R209:R212)</f>
        <v>0.029760000000000005</v>
      </c>
      <c r="S208" s="211"/>
      <c r="T208" s="213">
        <f>SUM(T209:T212)</f>
        <v>0</v>
      </c>
      <c r="AR208" s="214" t="s">
        <v>85</v>
      </c>
      <c r="AT208" s="215" t="s">
        <v>79</v>
      </c>
      <c r="AU208" s="215" t="s">
        <v>85</v>
      </c>
      <c r="AY208" s="214" t="s">
        <v>139</v>
      </c>
      <c r="BK208" s="216">
        <f>SUM(BK209:BK212)</f>
        <v>0</v>
      </c>
    </row>
    <row r="209" s="1" customFormat="1" ht="24" customHeight="1">
      <c r="B209" s="36"/>
      <c r="C209" s="219" t="s">
        <v>364</v>
      </c>
      <c r="D209" s="219" t="s">
        <v>142</v>
      </c>
      <c r="E209" s="220" t="s">
        <v>224</v>
      </c>
      <c r="F209" s="221" t="s">
        <v>225</v>
      </c>
      <c r="G209" s="222" t="s">
        <v>211</v>
      </c>
      <c r="H209" s="223">
        <v>119.04000000000001</v>
      </c>
      <c r="I209" s="224"/>
      <c r="J209" s="225">
        <f>ROUND(I209*H209,2)</f>
        <v>0</v>
      </c>
      <c r="K209" s="221" t="s">
        <v>146</v>
      </c>
      <c r="L209" s="41"/>
      <c r="M209" s="226" t="s">
        <v>1</v>
      </c>
      <c r="N209" s="227" t="s">
        <v>45</v>
      </c>
      <c r="O209" s="84"/>
      <c r="P209" s="228">
        <f>O209*H209</f>
        <v>0</v>
      </c>
      <c r="Q209" s="228">
        <v>0.00021000000000000001</v>
      </c>
      <c r="R209" s="228">
        <f>Q209*H209</f>
        <v>0.024998400000000004</v>
      </c>
      <c r="S209" s="228">
        <v>0</v>
      </c>
      <c r="T209" s="229">
        <f>S209*H209</f>
        <v>0</v>
      </c>
      <c r="AR209" s="230" t="s">
        <v>158</v>
      </c>
      <c r="AT209" s="230" t="s">
        <v>142</v>
      </c>
      <c r="AU209" s="230" t="s">
        <v>90</v>
      </c>
      <c r="AY209" s="15" t="s">
        <v>139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5" t="s">
        <v>85</v>
      </c>
      <c r="BK209" s="231">
        <f>ROUND(I209*H209,2)</f>
        <v>0</v>
      </c>
      <c r="BL209" s="15" t="s">
        <v>158</v>
      </c>
      <c r="BM209" s="230" t="s">
        <v>734</v>
      </c>
    </row>
    <row r="210" s="12" customFormat="1">
      <c r="B210" s="239"/>
      <c r="C210" s="240"/>
      <c r="D210" s="241" t="s">
        <v>213</v>
      </c>
      <c r="E210" s="242" t="s">
        <v>1</v>
      </c>
      <c r="F210" s="243" t="s">
        <v>735</v>
      </c>
      <c r="G210" s="240"/>
      <c r="H210" s="244">
        <v>119.04000000000001</v>
      </c>
      <c r="I210" s="245"/>
      <c r="J210" s="240"/>
      <c r="K210" s="240"/>
      <c r="L210" s="246"/>
      <c r="M210" s="247"/>
      <c r="N210" s="248"/>
      <c r="O210" s="248"/>
      <c r="P210" s="248"/>
      <c r="Q210" s="248"/>
      <c r="R210" s="248"/>
      <c r="S210" s="248"/>
      <c r="T210" s="249"/>
      <c r="AT210" s="250" t="s">
        <v>213</v>
      </c>
      <c r="AU210" s="250" t="s">
        <v>90</v>
      </c>
      <c r="AV210" s="12" t="s">
        <v>90</v>
      </c>
      <c r="AW210" s="12" t="s">
        <v>35</v>
      </c>
      <c r="AX210" s="12" t="s">
        <v>85</v>
      </c>
      <c r="AY210" s="250" t="s">
        <v>139</v>
      </c>
    </row>
    <row r="211" s="1" customFormat="1" ht="24" customHeight="1">
      <c r="B211" s="36"/>
      <c r="C211" s="219" t="s">
        <v>371</v>
      </c>
      <c r="D211" s="219" t="s">
        <v>142</v>
      </c>
      <c r="E211" s="220" t="s">
        <v>736</v>
      </c>
      <c r="F211" s="221" t="s">
        <v>737</v>
      </c>
      <c r="G211" s="222" t="s">
        <v>211</v>
      </c>
      <c r="H211" s="223">
        <v>119.04000000000001</v>
      </c>
      <c r="I211" s="224"/>
      <c r="J211" s="225">
        <f>ROUND(I211*H211,2)</f>
        <v>0</v>
      </c>
      <c r="K211" s="221" t="s">
        <v>146</v>
      </c>
      <c r="L211" s="41"/>
      <c r="M211" s="226" t="s">
        <v>1</v>
      </c>
      <c r="N211" s="227" t="s">
        <v>45</v>
      </c>
      <c r="O211" s="84"/>
      <c r="P211" s="228">
        <f>O211*H211</f>
        <v>0</v>
      </c>
      <c r="Q211" s="228">
        <v>4.0000000000000003E-05</v>
      </c>
      <c r="R211" s="228">
        <f>Q211*H211</f>
        <v>0.0047616000000000004</v>
      </c>
      <c r="S211" s="228">
        <v>0</v>
      </c>
      <c r="T211" s="229">
        <f>S211*H211</f>
        <v>0</v>
      </c>
      <c r="AR211" s="230" t="s">
        <v>158</v>
      </c>
      <c r="AT211" s="230" t="s">
        <v>142</v>
      </c>
      <c r="AU211" s="230" t="s">
        <v>90</v>
      </c>
      <c r="AY211" s="15" t="s">
        <v>139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5" t="s">
        <v>85</v>
      </c>
      <c r="BK211" s="231">
        <f>ROUND(I211*H211,2)</f>
        <v>0</v>
      </c>
      <c r="BL211" s="15" t="s">
        <v>158</v>
      </c>
      <c r="BM211" s="230" t="s">
        <v>738</v>
      </c>
    </row>
    <row r="212" s="12" customFormat="1">
      <c r="B212" s="239"/>
      <c r="C212" s="240"/>
      <c r="D212" s="241" t="s">
        <v>213</v>
      </c>
      <c r="E212" s="242" t="s">
        <v>1</v>
      </c>
      <c r="F212" s="243" t="s">
        <v>739</v>
      </c>
      <c r="G212" s="240"/>
      <c r="H212" s="244">
        <v>119.04000000000001</v>
      </c>
      <c r="I212" s="245"/>
      <c r="J212" s="240"/>
      <c r="K212" s="240"/>
      <c r="L212" s="246"/>
      <c r="M212" s="247"/>
      <c r="N212" s="248"/>
      <c r="O212" s="248"/>
      <c r="P212" s="248"/>
      <c r="Q212" s="248"/>
      <c r="R212" s="248"/>
      <c r="S212" s="248"/>
      <c r="T212" s="249"/>
      <c r="AT212" s="250" t="s">
        <v>213</v>
      </c>
      <c r="AU212" s="250" t="s">
        <v>90</v>
      </c>
      <c r="AV212" s="12" t="s">
        <v>90</v>
      </c>
      <c r="AW212" s="12" t="s">
        <v>35</v>
      </c>
      <c r="AX212" s="12" t="s">
        <v>85</v>
      </c>
      <c r="AY212" s="250" t="s">
        <v>139</v>
      </c>
    </row>
    <row r="213" s="11" customFormat="1" ht="25.92" customHeight="1">
      <c r="B213" s="203"/>
      <c r="C213" s="204"/>
      <c r="D213" s="205" t="s">
        <v>79</v>
      </c>
      <c r="E213" s="206" t="s">
        <v>413</v>
      </c>
      <c r="F213" s="206" t="s">
        <v>414</v>
      </c>
      <c r="G213" s="204"/>
      <c r="H213" s="204"/>
      <c r="I213" s="207"/>
      <c r="J213" s="208">
        <f>BK213</f>
        <v>0</v>
      </c>
      <c r="K213" s="204"/>
      <c r="L213" s="209"/>
      <c r="M213" s="210"/>
      <c r="N213" s="211"/>
      <c r="O213" s="211"/>
      <c r="P213" s="212">
        <f>P214+P220+P228+P258+P278+P339+P355+P369+P409+P439+P449+P454</f>
        <v>0</v>
      </c>
      <c r="Q213" s="211"/>
      <c r="R213" s="212">
        <f>R214+R220+R228+R258+R278+R339+R355+R369+R409+R439+R449+R454</f>
        <v>6.1701641299999999</v>
      </c>
      <c r="S213" s="211"/>
      <c r="T213" s="213">
        <f>T214+T220+T228+T258+T278+T339+T355+T369+T409+T439+T449+T454</f>
        <v>0</v>
      </c>
      <c r="AR213" s="214" t="s">
        <v>90</v>
      </c>
      <c r="AT213" s="215" t="s">
        <v>79</v>
      </c>
      <c r="AU213" s="215" t="s">
        <v>80</v>
      </c>
      <c r="AY213" s="214" t="s">
        <v>139</v>
      </c>
      <c r="BK213" s="216">
        <f>BK214+BK220+BK228+BK258+BK278+BK339+BK355+BK369+BK409+BK439+BK449+BK454</f>
        <v>0</v>
      </c>
    </row>
    <row r="214" s="11" customFormat="1" ht="22.8" customHeight="1">
      <c r="B214" s="203"/>
      <c r="C214" s="204"/>
      <c r="D214" s="205" t="s">
        <v>79</v>
      </c>
      <c r="E214" s="217" t="s">
        <v>740</v>
      </c>
      <c r="F214" s="217" t="s">
        <v>741</v>
      </c>
      <c r="G214" s="204"/>
      <c r="H214" s="204"/>
      <c r="I214" s="207"/>
      <c r="J214" s="218">
        <f>BK214</f>
        <v>0</v>
      </c>
      <c r="K214" s="204"/>
      <c r="L214" s="209"/>
      <c r="M214" s="210"/>
      <c r="N214" s="211"/>
      <c r="O214" s="211"/>
      <c r="P214" s="212">
        <f>SUM(P215:P219)</f>
        <v>0</v>
      </c>
      <c r="Q214" s="211"/>
      <c r="R214" s="212">
        <f>SUM(R215:R219)</f>
        <v>0.0075847200000000005</v>
      </c>
      <c r="S214" s="211"/>
      <c r="T214" s="213">
        <f>SUM(T215:T219)</f>
        <v>0</v>
      </c>
      <c r="AR214" s="214" t="s">
        <v>90</v>
      </c>
      <c r="AT214" s="215" t="s">
        <v>79</v>
      </c>
      <c r="AU214" s="215" t="s">
        <v>85</v>
      </c>
      <c r="AY214" s="214" t="s">
        <v>139</v>
      </c>
      <c r="BK214" s="216">
        <f>SUM(BK215:BK219)</f>
        <v>0</v>
      </c>
    </row>
    <row r="215" s="1" customFormat="1" ht="24" customHeight="1">
      <c r="B215" s="36"/>
      <c r="C215" s="219" t="s">
        <v>376</v>
      </c>
      <c r="D215" s="219" t="s">
        <v>142</v>
      </c>
      <c r="E215" s="220" t="s">
        <v>742</v>
      </c>
      <c r="F215" s="221" t="s">
        <v>743</v>
      </c>
      <c r="G215" s="222" t="s">
        <v>211</v>
      </c>
      <c r="H215" s="223">
        <v>1.5600000000000001</v>
      </c>
      <c r="I215" s="224"/>
      <c r="J215" s="225">
        <f>ROUND(I215*H215,2)</f>
        <v>0</v>
      </c>
      <c r="K215" s="221" t="s">
        <v>146</v>
      </c>
      <c r="L215" s="41"/>
      <c r="M215" s="226" t="s">
        <v>1</v>
      </c>
      <c r="N215" s="227" t="s">
        <v>45</v>
      </c>
      <c r="O215" s="84"/>
      <c r="P215" s="228">
        <f>O215*H215</f>
        <v>0</v>
      </c>
      <c r="Q215" s="228">
        <v>0.00040000000000000002</v>
      </c>
      <c r="R215" s="228">
        <f>Q215*H215</f>
        <v>0.0006240000000000001</v>
      </c>
      <c r="S215" s="228">
        <v>0</v>
      </c>
      <c r="T215" s="229">
        <f>S215*H215</f>
        <v>0</v>
      </c>
      <c r="AR215" s="230" t="s">
        <v>285</v>
      </c>
      <c r="AT215" s="230" t="s">
        <v>142</v>
      </c>
      <c r="AU215" s="230" t="s">
        <v>90</v>
      </c>
      <c r="AY215" s="15" t="s">
        <v>139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5" t="s">
        <v>85</v>
      </c>
      <c r="BK215" s="231">
        <f>ROUND(I215*H215,2)</f>
        <v>0</v>
      </c>
      <c r="BL215" s="15" t="s">
        <v>285</v>
      </c>
      <c r="BM215" s="230" t="s">
        <v>744</v>
      </c>
    </row>
    <row r="216" s="1" customFormat="1">
      <c r="B216" s="36"/>
      <c r="C216" s="37"/>
      <c r="D216" s="241" t="s">
        <v>239</v>
      </c>
      <c r="E216" s="37"/>
      <c r="F216" s="251" t="s">
        <v>745</v>
      </c>
      <c r="G216" s="37"/>
      <c r="H216" s="37"/>
      <c r="I216" s="135"/>
      <c r="J216" s="37"/>
      <c r="K216" s="37"/>
      <c r="L216" s="41"/>
      <c r="M216" s="252"/>
      <c r="N216" s="84"/>
      <c r="O216" s="84"/>
      <c r="P216" s="84"/>
      <c r="Q216" s="84"/>
      <c r="R216" s="84"/>
      <c r="S216" s="84"/>
      <c r="T216" s="85"/>
      <c r="AT216" s="15" t="s">
        <v>239</v>
      </c>
      <c r="AU216" s="15" t="s">
        <v>90</v>
      </c>
    </row>
    <row r="217" s="12" customFormat="1">
      <c r="B217" s="239"/>
      <c r="C217" s="240"/>
      <c r="D217" s="241" t="s">
        <v>213</v>
      </c>
      <c r="E217" s="242" t="s">
        <v>1</v>
      </c>
      <c r="F217" s="243" t="s">
        <v>746</v>
      </c>
      <c r="G217" s="240"/>
      <c r="H217" s="244">
        <v>1.5600000000000001</v>
      </c>
      <c r="I217" s="245"/>
      <c r="J217" s="240"/>
      <c r="K217" s="240"/>
      <c r="L217" s="246"/>
      <c r="M217" s="247"/>
      <c r="N217" s="248"/>
      <c r="O217" s="248"/>
      <c r="P217" s="248"/>
      <c r="Q217" s="248"/>
      <c r="R217" s="248"/>
      <c r="S217" s="248"/>
      <c r="T217" s="249"/>
      <c r="AT217" s="250" t="s">
        <v>213</v>
      </c>
      <c r="AU217" s="250" t="s">
        <v>90</v>
      </c>
      <c r="AV217" s="12" t="s">
        <v>90</v>
      </c>
      <c r="AW217" s="12" t="s">
        <v>35</v>
      </c>
      <c r="AX217" s="12" t="s">
        <v>85</v>
      </c>
      <c r="AY217" s="250" t="s">
        <v>139</v>
      </c>
    </row>
    <row r="218" s="1" customFormat="1" ht="36" customHeight="1">
      <c r="B218" s="36"/>
      <c r="C218" s="266" t="s">
        <v>380</v>
      </c>
      <c r="D218" s="266" t="s">
        <v>698</v>
      </c>
      <c r="E218" s="267" t="s">
        <v>747</v>
      </c>
      <c r="F218" s="268" t="s">
        <v>748</v>
      </c>
      <c r="G218" s="269" t="s">
        <v>211</v>
      </c>
      <c r="H218" s="270">
        <v>1.794</v>
      </c>
      <c r="I218" s="271"/>
      <c r="J218" s="272">
        <f>ROUND(I218*H218,2)</f>
        <v>0</v>
      </c>
      <c r="K218" s="268" t="s">
        <v>146</v>
      </c>
      <c r="L218" s="273"/>
      <c r="M218" s="274" t="s">
        <v>1</v>
      </c>
      <c r="N218" s="275" t="s">
        <v>45</v>
      </c>
      <c r="O218" s="84"/>
      <c r="P218" s="228">
        <f>O218*H218</f>
        <v>0</v>
      </c>
      <c r="Q218" s="228">
        <v>0.0038800000000000002</v>
      </c>
      <c r="R218" s="228">
        <f>Q218*H218</f>
        <v>0.0069607200000000001</v>
      </c>
      <c r="S218" s="228">
        <v>0</v>
      </c>
      <c r="T218" s="229">
        <f>S218*H218</f>
        <v>0</v>
      </c>
      <c r="AR218" s="230" t="s">
        <v>380</v>
      </c>
      <c r="AT218" s="230" t="s">
        <v>698</v>
      </c>
      <c r="AU218" s="230" t="s">
        <v>90</v>
      </c>
      <c r="AY218" s="15" t="s">
        <v>139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5" t="s">
        <v>85</v>
      </c>
      <c r="BK218" s="231">
        <f>ROUND(I218*H218,2)</f>
        <v>0</v>
      </c>
      <c r="BL218" s="15" t="s">
        <v>285</v>
      </c>
      <c r="BM218" s="230" t="s">
        <v>749</v>
      </c>
    </row>
    <row r="219" s="12" customFormat="1">
      <c r="B219" s="239"/>
      <c r="C219" s="240"/>
      <c r="D219" s="241" t="s">
        <v>213</v>
      </c>
      <c r="E219" s="240"/>
      <c r="F219" s="243" t="s">
        <v>750</v>
      </c>
      <c r="G219" s="240"/>
      <c r="H219" s="244">
        <v>1.794</v>
      </c>
      <c r="I219" s="245"/>
      <c r="J219" s="240"/>
      <c r="K219" s="240"/>
      <c r="L219" s="246"/>
      <c r="M219" s="247"/>
      <c r="N219" s="248"/>
      <c r="O219" s="248"/>
      <c r="P219" s="248"/>
      <c r="Q219" s="248"/>
      <c r="R219" s="248"/>
      <c r="S219" s="248"/>
      <c r="T219" s="249"/>
      <c r="AT219" s="250" t="s">
        <v>213</v>
      </c>
      <c r="AU219" s="250" t="s">
        <v>90</v>
      </c>
      <c r="AV219" s="12" t="s">
        <v>90</v>
      </c>
      <c r="AW219" s="12" t="s">
        <v>4</v>
      </c>
      <c r="AX219" s="12" t="s">
        <v>85</v>
      </c>
      <c r="AY219" s="250" t="s">
        <v>139</v>
      </c>
    </row>
    <row r="220" s="11" customFormat="1" ht="22.8" customHeight="1">
      <c r="B220" s="203"/>
      <c r="C220" s="204"/>
      <c r="D220" s="205" t="s">
        <v>79</v>
      </c>
      <c r="E220" s="217" t="s">
        <v>751</v>
      </c>
      <c r="F220" s="217" t="s">
        <v>752</v>
      </c>
      <c r="G220" s="204"/>
      <c r="H220" s="204"/>
      <c r="I220" s="207"/>
      <c r="J220" s="218">
        <f>BK220</f>
        <v>0</v>
      </c>
      <c r="K220" s="204"/>
      <c r="L220" s="209"/>
      <c r="M220" s="210"/>
      <c r="N220" s="211"/>
      <c r="O220" s="211"/>
      <c r="P220" s="212">
        <f>SUM(P221:P227)</f>
        <v>0</v>
      </c>
      <c r="Q220" s="211"/>
      <c r="R220" s="212">
        <f>SUM(R221:R227)</f>
        <v>0.30352525000000002</v>
      </c>
      <c r="S220" s="211"/>
      <c r="T220" s="213">
        <f>SUM(T221:T227)</f>
        <v>0</v>
      </c>
      <c r="AR220" s="214" t="s">
        <v>90</v>
      </c>
      <c r="AT220" s="215" t="s">
        <v>79</v>
      </c>
      <c r="AU220" s="215" t="s">
        <v>85</v>
      </c>
      <c r="AY220" s="214" t="s">
        <v>139</v>
      </c>
      <c r="BK220" s="216">
        <f>SUM(BK221:BK227)</f>
        <v>0</v>
      </c>
    </row>
    <row r="221" s="1" customFormat="1" ht="24" customHeight="1">
      <c r="B221" s="36"/>
      <c r="C221" s="219" t="s">
        <v>385</v>
      </c>
      <c r="D221" s="219" t="s">
        <v>142</v>
      </c>
      <c r="E221" s="220" t="s">
        <v>753</v>
      </c>
      <c r="F221" s="221" t="s">
        <v>754</v>
      </c>
      <c r="G221" s="222" t="s">
        <v>211</v>
      </c>
      <c r="H221" s="223">
        <v>119.04000000000001</v>
      </c>
      <c r="I221" s="224"/>
      <c r="J221" s="225">
        <f>ROUND(I221*H221,2)</f>
        <v>0</v>
      </c>
      <c r="K221" s="221" t="s">
        <v>146</v>
      </c>
      <c r="L221" s="41"/>
      <c r="M221" s="226" t="s">
        <v>1</v>
      </c>
      <c r="N221" s="227" t="s">
        <v>45</v>
      </c>
      <c r="O221" s="84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AR221" s="230" t="s">
        <v>285</v>
      </c>
      <c r="AT221" s="230" t="s">
        <v>142</v>
      </c>
      <c r="AU221" s="230" t="s">
        <v>90</v>
      </c>
      <c r="AY221" s="15" t="s">
        <v>139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5" t="s">
        <v>85</v>
      </c>
      <c r="BK221" s="231">
        <f>ROUND(I221*H221,2)</f>
        <v>0</v>
      </c>
      <c r="BL221" s="15" t="s">
        <v>285</v>
      </c>
      <c r="BM221" s="230" t="s">
        <v>755</v>
      </c>
    </row>
    <row r="222" s="12" customFormat="1">
      <c r="B222" s="239"/>
      <c r="C222" s="240"/>
      <c r="D222" s="241" t="s">
        <v>213</v>
      </c>
      <c r="E222" s="242" t="s">
        <v>1</v>
      </c>
      <c r="F222" s="243" t="s">
        <v>718</v>
      </c>
      <c r="G222" s="240"/>
      <c r="H222" s="244">
        <v>119.04000000000001</v>
      </c>
      <c r="I222" s="245"/>
      <c r="J222" s="240"/>
      <c r="K222" s="240"/>
      <c r="L222" s="246"/>
      <c r="M222" s="247"/>
      <c r="N222" s="248"/>
      <c r="O222" s="248"/>
      <c r="P222" s="248"/>
      <c r="Q222" s="248"/>
      <c r="R222" s="248"/>
      <c r="S222" s="248"/>
      <c r="T222" s="249"/>
      <c r="AT222" s="250" t="s">
        <v>213</v>
      </c>
      <c r="AU222" s="250" t="s">
        <v>90</v>
      </c>
      <c r="AV222" s="12" t="s">
        <v>90</v>
      </c>
      <c r="AW222" s="12" t="s">
        <v>35</v>
      </c>
      <c r="AX222" s="12" t="s">
        <v>85</v>
      </c>
      <c r="AY222" s="250" t="s">
        <v>139</v>
      </c>
    </row>
    <row r="223" s="1" customFormat="1" ht="24" customHeight="1">
      <c r="B223" s="36"/>
      <c r="C223" s="266" t="s">
        <v>389</v>
      </c>
      <c r="D223" s="266" t="s">
        <v>698</v>
      </c>
      <c r="E223" s="267" t="s">
        <v>756</v>
      </c>
      <c r="F223" s="268" t="s">
        <v>757</v>
      </c>
      <c r="G223" s="269" t="s">
        <v>211</v>
      </c>
      <c r="H223" s="270">
        <v>118.93300000000001</v>
      </c>
      <c r="I223" s="271"/>
      <c r="J223" s="272">
        <f>ROUND(I223*H223,2)</f>
        <v>0</v>
      </c>
      <c r="K223" s="268" t="s">
        <v>146</v>
      </c>
      <c r="L223" s="273"/>
      <c r="M223" s="274" t="s">
        <v>1</v>
      </c>
      <c r="N223" s="275" t="s">
        <v>45</v>
      </c>
      <c r="O223" s="84"/>
      <c r="P223" s="228">
        <f>O223*H223</f>
        <v>0</v>
      </c>
      <c r="Q223" s="228">
        <v>0.00125</v>
      </c>
      <c r="R223" s="228">
        <f>Q223*H223</f>
        <v>0.14866625</v>
      </c>
      <c r="S223" s="228">
        <v>0</v>
      </c>
      <c r="T223" s="229">
        <f>S223*H223</f>
        <v>0</v>
      </c>
      <c r="AR223" s="230" t="s">
        <v>380</v>
      </c>
      <c r="AT223" s="230" t="s">
        <v>698</v>
      </c>
      <c r="AU223" s="230" t="s">
        <v>90</v>
      </c>
      <c r="AY223" s="15" t="s">
        <v>139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5" t="s">
        <v>85</v>
      </c>
      <c r="BK223" s="231">
        <f>ROUND(I223*H223,2)</f>
        <v>0</v>
      </c>
      <c r="BL223" s="15" t="s">
        <v>285</v>
      </c>
      <c r="BM223" s="230" t="s">
        <v>758</v>
      </c>
    </row>
    <row r="224" s="12" customFormat="1">
      <c r="B224" s="239"/>
      <c r="C224" s="240"/>
      <c r="D224" s="241" t="s">
        <v>213</v>
      </c>
      <c r="E224" s="242" t="s">
        <v>1</v>
      </c>
      <c r="F224" s="243" t="s">
        <v>759</v>
      </c>
      <c r="G224" s="240"/>
      <c r="H224" s="244">
        <v>118.93300000000001</v>
      </c>
      <c r="I224" s="245"/>
      <c r="J224" s="240"/>
      <c r="K224" s="240"/>
      <c r="L224" s="246"/>
      <c r="M224" s="247"/>
      <c r="N224" s="248"/>
      <c r="O224" s="248"/>
      <c r="P224" s="248"/>
      <c r="Q224" s="248"/>
      <c r="R224" s="248"/>
      <c r="S224" s="248"/>
      <c r="T224" s="249"/>
      <c r="AT224" s="250" t="s">
        <v>213</v>
      </c>
      <c r="AU224" s="250" t="s">
        <v>90</v>
      </c>
      <c r="AV224" s="12" t="s">
        <v>90</v>
      </c>
      <c r="AW224" s="12" t="s">
        <v>35</v>
      </c>
      <c r="AX224" s="12" t="s">
        <v>85</v>
      </c>
      <c r="AY224" s="250" t="s">
        <v>139</v>
      </c>
    </row>
    <row r="225" s="1" customFormat="1" ht="24" customHeight="1">
      <c r="B225" s="36"/>
      <c r="C225" s="266" t="s">
        <v>395</v>
      </c>
      <c r="D225" s="266" t="s">
        <v>698</v>
      </c>
      <c r="E225" s="267" t="s">
        <v>760</v>
      </c>
      <c r="F225" s="268" t="s">
        <v>761</v>
      </c>
      <c r="G225" s="269" t="s">
        <v>211</v>
      </c>
      <c r="H225" s="270">
        <v>154.85900000000001</v>
      </c>
      <c r="I225" s="271"/>
      <c r="J225" s="272">
        <f>ROUND(I225*H225,2)</f>
        <v>0</v>
      </c>
      <c r="K225" s="268" t="s">
        <v>146</v>
      </c>
      <c r="L225" s="273"/>
      <c r="M225" s="274" t="s">
        <v>1</v>
      </c>
      <c r="N225" s="275" t="s">
        <v>45</v>
      </c>
      <c r="O225" s="84"/>
      <c r="P225" s="228">
        <f>O225*H225</f>
        <v>0</v>
      </c>
      <c r="Q225" s="228">
        <v>0.001</v>
      </c>
      <c r="R225" s="228">
        <f>Q225*H225</f>
        <v>0.15485900000000002</v>
      </c>
      <c r="S225" s="228">
        <v>0</v>
      </c>
      <c r="T225" s="229">
        <f>S225*H225</f>
        <v>0</v>
      </c>
      <c r="AR225" s="230" t="s">
        <v>380</v>
      </c>
      <c r="AT225" s="230" t="s">
        <v>698</v>
      </c>
      <c r="AU225" s="230" t="s">
        <v>90</v>
      </c>
      <c r="AY225" s="15" t="s">
        <v>139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5" t="s">
        <v>85</v>
      </c>
      <c r="BK225" s="231">
        <f>ROUND(I225*H225,2)</f>
        <v>0</v>
      </c>
      <c r="BL225" s="15" t="s">
        <v>285</v>
      </c>
      <c r="BM225" s="230" t="s">
        <v>762</v>
      </c>
    </row>
    <row r="226" s="12" customFormat="1">
      <c r="B226" s="239"/>
      <c r="C226" s="240"/>
      <c r="D226" s="241" t="s">
        <v>213</v>
      </c>
      <c r="E226" s="242" t="s">
        <v>1</v>
      </c>
      <c r="F226" s="243" t="s">
        <v>763</v>
      </c>
      <c r="G226" s="240"/>
      <c r="H226" s="244">
        <v>154.85900000000001</v>
      </c>
      <c r="I226" s="245"/>
      <c r="J226" s="240"/>
      <c r="K226" s="240"/>
      <c r="L226" s="246"/>
      <c r="M226" s="247"/>
      <c r="N226" s="248"/>
      <c r="O226" s="248"/>
      <c r="P226" s="248"/>
      <c r="Q226" s="248"/>
      <c r="R226" s="248"/>
      <c r="S226" s="248"/>
      <c r="T226" s="249"/>
      <c r="AT226" s="250" t="s">
        <v>213</v>
      </c>
      <c r="AU226" s="250" t="s">
        <v>90</v>
      </c>
      <c r="AV226" s="12" t="s">
        <v>90</v>
      </c>
      <c r="AW226" s="12" t="s">
        <v>35</v>
      </c>
      <c r="AX226" s="12" t="s">
        <v>85</v>
      </c>
      <c r="AY226" s="250" t="s">
        <v>139</v>
      </c>
    </row>
    <row r="227" s="1" customFormat="1" ht="24" customHeight="1">
      <c r="B227" s="36"/>
      <c r="C227" s="219" t="s">
        <v>399</v>
      </c>
      <c r="D227" s="219" t="s">
        <v>142</v>
      </c>
      <c r="E227" s="220" t="s">
        <v>764</v>
      </c>
      <c r="F227" s="221" t="s">
        <v>765</v>
      </c>
      <c r="G227" s="222" t="s">
        <v>766</v>
      </c>
      <c r="H227" s="276"/>
      <c r="I227" s="224"/>
      <c r="J227" s="225">
        <f>ROUND(I227*H227,2)</f>
        <v>0</v>
      </c>
      <c r="K227" s="221" t="s">
        <v>146</v>
      </c>
      <c r="L227" s="41"/>
      <c r="M227" s="226" t="s">
        <v>1</v>
      </c>
      <c r="N227" s="227" t="s">
        <v>45</v>
      </c>
      <c r="O227" s="84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AR227" s="230" t="s">
        <v>158</v>
      </c>
      <c r="AT227" s="230" t="s">
        <v>142</v>
      </c>
      <c r="AU227" s="230" t="s">
        <v>90</v>
      </c>
      <c r="AY227" s="15" t="s">
        <v>139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5" t="s">
        <v>85</v>
      </c>
      <c r="BK227" s="231">
        <f>ROUND(I227*H227,2)</f>
        <v>0</v>
      </c>
      <c r="BL227" s="15" t="s">
        <v>158</v>
      </c>
      <c r="BM227" s="230" t="s">
        <v>767</v>
      </c>
    </row>
    <row r="228" s="11" customFormat="1" ht="22.8" customHeight="1">
      <c r="B228" s="203"/>
      <c r="C228" s="204"/>
      <c r="D228" s="205" t="s">
        <v>79</v>
      </c>
      <c r="E228" s="217" t="s">
        <v>498</v>
      </c>
      <c r="F228" s="217" t="s">
        <v>499</v>
      </c>
      <c r="G228" s="204"/>
      <c r="H228" s="204"/>
      <c r="I228" s="207"/>
      <c r="J228" s="218">
        <f>BK228</f>
        <v>0</v>
      </c>
      <c r="K228" s="204"/>
      <c r="L228" s="209"/>
      <c r="M228" s="210"/>
      <c r="N228" s="211"/>
      <c r="O228" s="211"/>
      <c r="P228" s="212">
        <f>SUM(P229:P257)</f>
        <v>0</v>
      </c>
      <c r="Q228" s="211"/>
      <c r="R228" s="212">
        <f>SUM(R229:R257)</f>
        <v>2.5344108099999998</v>
      </c>
      <c r="S228" s="211"/>
      <c r="T228" s="213">
        <f>SUM(T229:T257)</f>
        <v>0</v>
      </c>
      <c r="AR228" s="214" t="s">
        <v>90</v>
      </c>
      <c r="AT228" s="215" t="s">
        <v>79</v>
      </c>
      <c r="AU228" s="215" t="s">
        <v>85</v>
      </c>
      <c r="AY228" s="214" t="s">
        <v>139</v>
      </c>
      <c r="BK228" s="216">
        <f>SUM(BK229:BK257)</f>
        <v>0</v>
      </c>
    </row>
    <row r="229" s="1" customFormat="1" ht="24" customHeight="1">
      <c r="B229" s="36"/>
      <c r="C229" s="219" t="s">
        <v>403</v>
      </c>
      <c r="D229" s="219" t="s">
        <v>142</v>
      </c>
      <c r="E229" s="220" t="s">
        <v>768</v>
      </c>
      <c r="F229" s="221" t="s">
        <v>769</v>
      </c>
      <c r="G229" s="222" t="s">
        <v>211</v>
      </c>
      <c r="H229" s="223">
        <v>7.7599999999999998</v>
      </c>
      <c r="I229" s="224"/>
      <c r="J229" s="225">
        <f>ROUND(I229*H229,2)</f>
        <v>0</v>
      </c>
      <c r="K229" s="221" t="s">
        <v>146</v>
      </c>
      <c r="L229" s="41"/>
      <c r="M229" s="226" t="s">
        <v>1</v>
      </c>
      <c r="N229" s="227" t="s">
        <v>45</v>
      </c>
      <c r="O229" s="84"/>
      <c r="P229" s="228">
        <f>O229*H229</f>
        <v>0</v>
      </c>
      <c r="Q229" s="228">
        <v>0.026870000000000002</v>
      </c>
      <c r="R229" s="228">
        <f>Q229*H229</f>
        <v>0.20851120000000001</v>
      </c>
      <c r="S229" s="228">
        <v>0</v>
      </c>
      <c r="T229" s="229">
        <f>S229*H229</f>
        <v>0</v>
      </c>
      <c r="AR229" s="230" t="s">
        <v>285</v>
      </c>
      <c r="AT229" s="230" t="s">
        <v>142</v>
      </c>
      <c r="AU229" s="230" t="s">
        <v>90</v>
      </c>
      <c r="AY229" s="15" t="s">
        <v>139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5" t="s">
        <v>85</v>
      </c>
      <c r="BK229" s="231">
        <f>ROUND(I229*H229,2)</f>
        <v>0</v>
      </c>
      <c r="BL229" s="15" t="s">
        <v>285</v>
      </c>
      <c r="BM229" s="230" t="s">
        <v>770</v>
      </c>
    </row>
    <row r="230" s="12" customFormat="1">
      <c r="B230" s="239"/>
      <c r="C230" s="240"/>
      <c r="D230" s="241" t="s">
        <v>213</v>
      </c>
      <c r="E230" s="242" t="s">
        <v>1</v>
      </c>
      <c r="F230" s="243" t="s">
        <v>771</v>
      </c>
      <c r="G230" s="240"/>
      <c r="H230" s="244">
        <v>7.7599999999999998</v>
      </c>
      <c r="I230" s="245"/>
      <c r="J230" s="240"/>
      <c r="K230" s="240"/>
      <c r="L230" s="246"/>
      <c r="M230" s="247"/>
      <c r="N230" s="248"/>
      <c r="O230" s="248"/>
      <c r="P230" s="248"/>
      <c r="Q230" s="248"/>
      <c r="R230" s="248"/>
      <c r="S230" s="248"/>
      <c r="T230" s="249"/>
      <c r="AT230" s="250" t="s">
        <v>213</v>
      </c>
      <c r="AU230" s="250" t="s">
        <v>90</v>
      </c>
      <c r="AV230" s="12" t="s">
        <v>90</v>
      </c>
      <c r="AW230" s="12" t="s">
        <v>35</v>
      </c>
      <c r="AX230" s="12" t="s">
        <v>85</v>
      </c>
      <c r="AY230" s="250" t="s">
        <v>139</v>
      </c>
    </row>
    <row r="231" s="1" customFormat="1" ht="24" customHeight="1">
      <c r="B231" s="36"/>
      <c r="C231" s="219" t="s">
        <v>409</v>
      </c>
      <c r="D231" s="219" t="s">
        <v>142</v>
      </c>
      <c r="E231" s="220" t="s">
        <v>772</v>
      </c>
      <c r="F231" s="221" t="s">
        <v>773</v>
      </c>
      <c r="G231" s="222" t="s">
        <v>211</v>
      </c>
      <c r="H231" s="223">
        <v>16.379000000000001</v>
      </c>
      <c r="I231" s="224"/>
      <c r="J231" s="225">
        <f>ROUND(I231*H231,2)</f>
        <v>0</v>
      </c>
      <c r="K231" s="221" t="s">
        <v>146</v>
      </c>
      <c r="L231" s="41"/>
      <c r="M231" s="226" t="s">
        <v>1</v>
      </c>
      <c r="N231" s="227" t="s">
        <v>45</v>
      </c>
      <c r="O231" s="84"/>
      <c r="P231" s="228">
        <f>O231*H231</f>
        <v>0</v>
      </c>
      <c r="Q231" s="228">
        <v>0.047289999999999999</v>
      </c>
      <c r="R231" s="228">
        <f>Q231*H231</f>
        <v>0.77456290999999999</v>
      </c>
      <c r="S231" s="228">
        <v>0</v>
      </c>
      <c r="T231" s="229">
        <f>S231*H231</f>
        <v>0</v>
      </c>
      <c r="AR231" s="230" t="s">
        <v>285</v>
      </c>
      <c r="AT231" s="230" t="s">
        <v>142</v>
      </c>
      <c r="AU231" s="230" t="s">
        <v>90</v>
      </c>
      <c r="AY231" s="15" t="s">
        <v>139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5" t="s">
        <v>85</v>
      </c>
      <c r="BK231" s="231">
        <f>ROUND(I231*H231,2)</f>
        <v>0</v>
      </c>
      <c r="BL231" s="15" t="s">
        <v>285</v>
      </c>
      <c r="BM231" s="230" t="s">
        <v>774</v>
      </c>
    </row>
    <row r="232" s="1" customFormat="1">
      <c r="B232" s="36"/>
      <c r="C232" s="37"/>
      <c r="D232" s="241" t="s">
        <v>239</v>
      </c>
      <c r="E232" s="37"/>
      <c r="F232" s="251" t="s">
        <v>775</v>
      </c>
      <c r="G232" s="37"/>
      <c r="H232" s="37"/>
      <c r="I232" s="135"/>
      <c r="J232" s="37"/>
      <c r="K232" s="37"/>
      <c r="L232" s="41"/>
      <c r="M232" s="252"/>
      <c r="N232" s="84"/>
      <c r="O232" s="84"/>
      <c r="P232" s="84"/>
      <c r="Q232" s="84"/>
      <c r="R232" s="84"/>
      <c r="S232" s="84"/>
      <c r="T232" s="85"/>
      <c r="AT232" s="15" t="s">
        <v>239</v>
      </c>
      <c r="AU232" s="15" t="s">
        <v>90</v>
      </c>
    </row>
    <row r="233" s="12" customFormat="1">
      <c r="B233" s="239"/>
      <c r="C233" s="240"/>
      <c r="D233" s="241" t="s">
        <v>213</v>
      </c>
      <c r="E233" s="242" t="s">
        <v>1</v>
      </c>
      <c r="F233" s="243" t="s">
        <v>776</v>
      </c>
      <c r="G233" s="240"/>
      <c r="H233" s="244">
        <v>3.6059999999999999</v>
      </c>
      <c r="I233" s="245"/>
      <c r="J233" s="240"/>
      <c r="K233" s="240"/>
      <c r="L233" s="246"/>
      <c r="M233" s="247"/>
      <c r="N233" s="248"/>
      <c r="O233" s="248"/>
      <c r="P233" s="248"/>
      <c r="Q233" s="248"/>
      <c r="R233" s="248"/>
      <c r="S233" s="248"/>
      <c r="T233" s="249"/>
      <c r="AT233" s="250" t="s">
        <v>213</v>
      </c>
      <c r="AU233" s="250" t="s">
        <v>90</v>
      </c>
      <c r="AV233" s="12" t="s">
        <v>90</v>
      </c>
      <c r="AW233" s="12" t="s">
        <v>35</v>
      </c>
      <c r="AX233" s="12" t="s">
        <v>80</v>
      </c>
      <c r="AY233" s="250" t="s">
        <v>139</v>
      </c>
    </row>
    <row r="234" s="12" customFormat="1">
      <c r="B234" s="239"/>
      <c r="C234" s="240"/>
      <c r="D234" s="241" t="s">
        <v>213</v>
      </c>
      <c r="E234" s="242" t="s">
        <v>1</v>
      </c>
      <c r="F234" s="243" t="s">
        <v>777</v>
      </c>
      <c r="G234" s="240"/>
      <c r="H234" s="244">
        <v>2.528</v>
      </c>
      <c r="I234" s="245"/>
      <c r="J234" s="240"/>
      <c r="K234" s="240"/>
      <c r="L234" s="246"/>
      <c r="M234" s="247"/>
      <c r="N234" s="248"/>
      <c r="O234" s="248"/>
      <c r="P234" s="248"/>
      <c r="Q234" s="248"/>
      <c r="R234" s="248"/>
      <c r="S234" s="248"/>
      <c r="T234" s="249"/>
      <c r="AT234" s="250" t="s">
        <v>213</v>
      </c>
      <c r="AU234" s="250" t="s">
        <v>90</v>
      </c>
      <c r="AV234" s="12" t="s">
        <v>90</v>
      </c>
      <c r="AW234" s="12" t="s">
        <v>35</v>
      </c>
      <c r="AX234" s="12" t="s">
        <v>80</v>
      </c>
      <c r="AY234" s="250" t="s">
        <v>139</v>
      </c>
    </row>
    <row r="235" s="12" customFormat="1">
      <c r="B235" s="239"/>
      <c r="C235" s="240"/>
      <c r="D235" s="241" t="s">
        <v>213</v>
      </c>
      <c r="E235" s="242" t="s">
        <v>1</v>
      </c>
      <c r="F235" s="243" t="s">
        <v>778</v>
      </c>
      <c r="G235" s="240"/>
      <c r="H235" s="244">
        <v>3.3700000000000001</v>
      </c>
      <c r="I235" s="245"/>
      <c r="J235" s="240"/>
      <c r="K235" s="240"/>
      <c r="L235" s="246"/>
      <c r="M235" s="247"/>
      <c r="N235" s="248"/>
      <c r="O235" s="248"/>
      <c r="P235" s="248"/>
      <c r="Q235" s="248"/>
      <c r="R235" s="248"/>
      <c r="S235" s="248"/>
      <c r="T235" s="249"/>
      <c r="AT235" s="250" t="s">
        <v>213</v>
      </c>
      <c r="AU235" s="250" t="s">
        <v>90</v>
      </c>
      <c r="AV235" s="12" t="s">
        <v>90</v>
      </c>
      <c r="AW235" s="12" t="s">
        <v>35</v>
      </c>
      <c r="AX235" s="12" t="s">
        <v>80</v>
      </c>
      <c r="AY235" s="250" t="s">
        <v>139</v>
      </c>
    </row>
    <row r="236" s="12" customFormat="1">
      <c r="B236" s="239"/>
      <c r="C236" s="240"/>
      <c r="D236" s="241" t="s">
        <v>213</v>
      </c>
      <c r="E236" s="242" t="s">
        <v>1</v>
      </c>
      <c r="F236" s="243" t="s">
        <v>779</v>
      </c>
      <c r="G236" s="240"/>
      <c r="H236" s="244">
        <v>3.3700000000000001</v>
      </c>
      <c r="I236" s="245"/>
      <c r="J236" s="240"/>
      <c r="K236" s="240"/>
      <c r="L236" s="246"/>
      <c r="M236" s="247"/>
      <c r="N236" s="248"/>
      <c r="O236" s="248"/>
      <c r="P236" s="248"/>
      <c r="Q236" s="248"/>
      <c r="R236" s="248"/>
      <c r="S236" s="248"/>
      <c r="T236" s="249"/>
      <c r="AT236" s="250" t="s">
        <v>213</v>
      </c>
      <c r="AU236" s="250" t="s">
        <v>90</v>
      </c>
      <c r="AV236" s="12" t="s">
        <v>90</v>
      </c>
      <c r="AW236" s="12" t="s">
        <v>35</v>
      </c>
      <c r="AX236" s="12" t="s">
        <v>80</v>
      </c>
      <c r="AY236" s="250" t="s">
        <v>139</v>
      </c>
    </row>
    <row r="237" s="12" customFormat="1">
      <c r="B237" s="239"/>
      <c r="C237" s="240"/>
      <c r="D237" s="241" t="s">
        <v>213</v>
      </c>
      <c r="E237" s="242" t="s">
        <v>1</v>
      </c>
      <c r="F237" s="243" t="s">
        <v>780</v>
      </c>
      <c r="G237" s="240"/>
      <c r="H237" s="244">
        <v>0.84299999999999997</v>
      </c>
      <c r="I237" s="245"/>
      <c r="J237" s="240"/>
      <c r="K237" s="240"/>
      <c r="L237" s="246"/>
      <c r="M237" s="247"/>
      <c r="N237" s="248"/>
      <c r="O237" s="248"/>
      <c r="P237" s="248"/>
      <c r="Q237" s="248"/>
      <c r="R237" s="248"/>
      <c r="S237" s="248"/>
      <c r="T237" s="249"/>
      <c r="AT237" s="250" t="s">
        <v>213</v>
      </c>
      <c r="AU237" s="250" t="s">
        <v>90</v>
      </c>
      <c r="AV237" s="12" t="s">
        <v>90</v>
      </c>
      <c r="AW237" s="12" t="s">
        <v>35</v>
      </c>
      <c r="AX237" s="12" t="s">
        <v>80</v>
      </c>
      <c r="AY237" s="250" t="s">
        <v>139</v>
      </c>
    </row>
    <row r="238" s="12" customFormat="1">
      <c r="B238" s="239"/>
      <c r="C238" s="240"/>
      <c r="D238" s="241" t="s">
        <v>213</v>
      </c>
      <c r="E238" s="242" t="s">
        <v>1</v>
      </c>
      <c r="F238" s="243" t="s">
        <v>781</v>
      </c>
      <c r="G238" s="240"/>
      <c r="H238" s="244">
        <v>2.6619999999999999</v>
      </c>
      <c r="I238" s="245"/>
      <c r="J238" s="240"/>
      <c r="K238" s="240"/>
      <c r="L238" s="246"/>
      <c r="M238" s="247"/>
      <c r="N238" s="248"/>
      <c r="O238" s="248"/>
      <c r="P238" s="248"/>
      <c r="Q238" s="248"/>
      <c r="R238" s="248"/>
      <c r="S238" s="248"/>
      <c r="T238" s="249"/>
      <c r="AT238" s="250" t="s">
        <v>213</v>
      </c>
      <c r="AU238" s="250" t="s">
        <v>90</v>
      </c>
      <c r="AV238" s="12" t="s">
        <v>90</v>
      </c>
      <c r="AW238" s="12" t="s">
        <v>35</v>
      </c>
      <c r="AX238" s="12" t="s">
        <v>80</v>
      </c>
      <c r="AY238" s="250" t="s">
        <v>139</v>
      </c>
    </row>
    <row r="239" s="13" customFormat="1">
      <c r="B239" s="253"/>
      <c r="C239" s="254"/>
      <c r="D239" s="241" t="s">
        <v>213</v>
      </c>
      <c r="E239" s="255" t="s">
        <v>1</v>
      </c>
      <c r="F239" s="256" t="s">
        <v>243</v>
      </c>
      <c r="G239" s="254"/>
      <c r="H239" s="257">
        <v>16.379000000000001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AT239" s="263" t="s">
        <v>213</v>
      </c>
      <c r="AU239" s="263" t="s">
        <v>90</v>
      </c>
      <c r="AV239" s="13" t="s">
        <v>158</v>
      </c>
      <c r="AW239" s="13" t="s">
        <v>35</v>
      </c>
      <c r="AX239" s="13" t="s">
        <v>85</v>
      </c>
      <c r="AY239" s="263" t="s">
        <v>139</v>
      </c>
    </row>
    <row r="240" s="1" customFormat="1" ht="24" customHeight="1">
      <c r="B240" s="36"/>
      <c r="C240" s="219" t="s">
        <v>417</v>
      </c>
      <c r="D240" s="219" t="s">
        <v>142</v>
      </c>
      <c r="E240" s="220" t="s">
        <v>782</v>
      </c>
      <c r="F240" s="221" t="s">
        <v>783</v>
      </c>
      <c r="G240" s="222" t="s">
        <v>211</v>
      </c>
      <c r="H240" s="223">
        <v>47.100000000000001</v>
      </c>
      <c r="I240" s="224"/>
      <c r="J240" s="225">
        <f>ROUND(I240*H240,2)</f>
        <v>0</v>
      </c>
      <c r="K240" s="221" t="s">
        <v>146</v>
      </c>
      <c r="L240" s="41"/>
      <c r="M240" s="226" t="s">
        <v>1</v>
      </c>
      <c r="N240" s="227" t="s">
        <v>45</v>
      </c>
      <c r="O240" s="84"/>
      <c r="P240" s="228">
        <f>O240*H240</f>
        <v>0</v>
      </c>
      <c r="Q240" s="228">
        <v>0.01379</v>
      </c>
      <c r="R240" s="228">
        <f>Q240*H240</f>
        <v>0.649509</v>
      </c>
      <c r="S240" s="228">
        <v>0</v>
      </c>
      <c r="T240" s="229">
        <f>S240*H240</f>
        <v>0</v>
      </c>
      <c r="AR240" s="230" t="s">
        <v>285</v>
      </c>
      <c r="AT240" s="230" t="s">
        <v>142</v>
      </c>
      <c r="AU240" s="230" t="s">
        <v>90</v>
      </c>
      <c r="AY240" s="15" t="s">
        <v>139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5" t="s">
        <v>85</v>
      </c>
      <c r="BK240" s="231">
        <f>ROUND(I240*H240,2)</f>
        <v>0</v>
      </c>
      <c r="BL240" s="15" t="s">
        <v>285</v>
      </c>
      <c r="BM240" s="230" t="s">
        <v>784</v>
      </c>
    </row>
    <row r="241" s="12" customFormat="1">
      <c r="B241" s="239"/>
      <c r="C241" s="240"/>
      <c r="D241" s="241" t="s">
        <v>213</v>
      </c>
      <c r="E241" s="242" t="s">
        <v>1</v>
      </c>
      <c r="F241" s="243" t="s">
        <v>785</v>
      </c>
      <c r="G241" s="240"/>
      <c r="H241" s="244">
        <v>47.100000000000001</v>
      </c>
      <c r="I241" s="245"/>
      <c r="J241" s="240"/>
      <c r="K241" s="240"/>
      <c r="L241" s="246"/>
      <c r="M241" s="247"/>
      <c r="N241" s="248"/>
      <c r="O241" s="248"/>
      <c r="P241" s="248"/>
      <c r="Q241" s="248"/>
      <c r="R241" s="248"/>
      <c r="S241" s="248"/>
      <c r="T241" s="249"/>
      <c r="AT241" s="250" t="s">
        <v>213</v>
      </c>
      <c r="AU241" s="250" t="s">
        <v>90</v>
      </c>
      <c r="AV241" s="12" t="s">
        <v>90</v>
      </c>
      <c r="AW241" s="12" t="s">
        <v>35</v>
      </c>
      <c r="AX241" s="12" t="s">
        <v>85</v>
      </c>
      <c r="AY241" s="250" t="s">
        <v>139</v>
      </c>
    </row>
    <row r="242" s="1" customFormat="1" ht="24" customHeight="1">
      <c r="B242" s="36"/>
      <c r="C242" s="219" t="s">
        <v>423</v>
      </c>
      <c r="D242" s="219" t="s">
        <v>142</v>
      </c>
      <c r="E242" s="220" t="s">
        <v>786</v>
      </c>
      <c r="F242" s="221" t="s">
        <v>787</v>
      </c>
      <c r="G242" s="222" t="s">
        <v>211</v>
      </c>
      <c r="H242" s="223">
        <v>15.619999999999999</v>
      </c>
      <c r="I242" s="224"/>
      <c r="J242" s="225">
        <f>ROUND(I242*H242,2)</f>
        <v>0</v>
      </c>
      <c r="K242" s="221" t="s">
        <v>146</v>
      </c>
      <c r="L242" s="41"/>
      <c r="M242" s="226" t="s">
        <v>1</v>
      </c>
      <c r="N242" s="227" t="s">
        <v>45</v>
      </c>
      <c r="O242" s="84"/>
      <c r="P242" s="228">
        <f>O242*H242</f>
        <v>0</v>
      </c>
      <c r="Q242" s="228">
        <v>0.012540000000000001</v>
      </c>
      <c r="R242" s="228">
        <f>Q242*H242</f>
        <v>0.19587480000000002</v>
      </c>
      <c r="S242" s="228">
        <v>0</v>
      </c>
      <c r="T242" s="229">
        <f>S242*H242</f>
        <v>0</v>
      </c>
      <c r="AR242" s="230" t="s">
        <v>285</v>
      </c>
      <c r="AT242" s="230" t="s">
        <v>142</v>
      </c>
      <c r="AU242" s="230" t="s">
        <v>90</v>
      </c>
      <c r="AY242" s="15" t="s">
        <v>139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5" t="s">
        <v>85</v>
      </c>
      <c r="BK242" s="231">
        <f>ROUND(I242*H242,2)</f>
        <v>0</v>
      </c>
      <c r="BL242" s="15" t="s">
        <v>285</v>
      </c>
      <c r="BM242" s="230" t="s">
        <v>788</v>
      </c>
    </row>
    <row r="243" s="12" customFormat="1">
      <c r="B243" s="239"/>
      <c r="C243" s="240"/>
      <c r="D243" s="241" t="s">
        <v>213</v>
      </c>
      <c r="E243" s="242" t="s">
        <v>1</v>
      </c>
      <c r="F243" s="243" t="s">
        <v>789</v>
      </c>
      <c r="G243" s="240"/>
      <c r="H243" s="244">
        <v>2.5699999999999998</v>
      </c>
      <c r="I243" s="245"/>
      <c r="J243" s="240"/>
      <c r="K243" s="240"/>
      <c r="L243" s="246"/>
      <c r="M243" s="247"/>
      <c r="N243" s="248"/>
      <c r="O243" s="248"/>
      <c r="P243" s="248"/>
      <c r="Q243" s="248"/>
      <c r="R243" s="248"/>
      <c r="S243" s="248"/>
      <c r="T243" s="249"/>
      <c r="AT243" s="250" t="s">
        <v>213</v>
      </c>
      <c r="AU243" s="250" t="s">
        <v>90</v>
      </c>
      <c r="AV243" s="12" t="s">
        <v>90</v>
      </c>
      <c r="AW243" s="12" t="s">
        <v>35</v>
      </c>
      <c r="AX243" s="12" t="s">
        <v>80</v>
      </c>
      <c r="AY243" s="250" t="s">
        <v>139</v>
      </c>
    </row>
    <row r="244" s="12" customFormat="1">
      <c r="B244" s="239"/>
      <c r="C244" s="240"/>
      <c r="D244" s="241" t="s">
        <v>213</v>
      </c>
      <c r="E244" s="242" t="s">
        <v>1</v>
      </c>
      <c r="F244" s="243" t="s">
        <v>790</v>
      </c>
      <c r="G244" s="240"/>
      <c r="H244" s="244">
        <v>3.2000000000000002</v>
      </c>
      <c r="I244" s="245"/>
      <c r="J244" s="240"/>
      <c r="K244" s="240"/>
      <c r="L244" s="246"/>
      <c r="M244" s="247"/>
      <c r="N244" s="248"/>
      <c r="O244" s="248"/>
      <c r="P244" s="248"/>
      <c r="Q244" s="248"/>
      <c r="R244" s="248"/>
      <c r="S244" s="248"/>
      <c r="T244" s="249"/>
      <c r="AT244" s="250" t="s">
        <v>213</v>
      </c>
      <c r="AU244" s="250" t="s">
        <v>90</v>
      </c>
      <c r="AV244" s="12" t="s">
        <v>90</v>
      </c>
      <c r="AW244" s="12" t="s">
        <v>35</v>
      </c>
      <c r="AX244" s="12" t="s">
        <v>80</v>
      </c>
      <c r="AY244" s="250" t="s">
        <v>139</v>
      </c>
    </row>
    <row r="245" s="12" customFormat="1">
      <c r="B245" s="239"/>
      <c r="C245" s="240"/>
      <c r="D245" s="241" t="s">
        <v>213</v>
      </c>
      <c r="E245" s="242" t="s">
        <v>1</v>
      </c>
      <c r="F245" s="243" t="s">
        <v>791</v>
      </c>
      <c r="G245" s="240"/>
      <c r="H245" s="244">
        <v>6.0899999999999999</v>
      </c>
      <c r="I245" s="245"/>
      <c r="J245" s="240"/>
      <c r="K245" s="240"/>
      <c r="L245" s="246"/>
      <c r="M245" s="247"/>
      <c r="N245" s="248"/>
      <c r="O245" s="248"/>
      <c r="P245" s="248"/>
      <c r="Q245" s="248"/>
      <c r="R245" s="248"/>
      <c r="S245" s="248"/>
      <c r="T245" s="249"/>
      <c r="AT245" s="250" t="s">
        <v>213</v>
      </c>
      <c r="AU245" s="250" t="s">
        <v>90</v>
      </c>
      <c r="AV245" s="12" t="s">
        <v>90</v>
      </c>
      <c r="AW245" s="12" t="s">
        <v>35</v>
      </c>
      <c r="AX245" s="12" t="s">
        <v>80</v>
      </c>
      <c r="AY245" s="250" t="s">
        <v>139</v>
      </c>
    </row>
    <row r="246" s="12" customFormat="1">
      <c r="B246" s="239"/>
      <c r="C246" s="240"/>
      <c r="D246" s="241" t="s">
        <v>213</v>
      </c>
      <c r="E246" s="242" t="s">
        <v>1</v>
      </c>
      <c r="F246" s="243" t="s">
        <v>792</v>
      </c>
      <c r="G246" s="240"/>
      <c r="H246" s="244">
        <v>1.8799999999999999</v>
      </c>
      <c r="I246" s="245"/>
      <c r="J246" s="240"/>
      <c r="K246" s="240"/>
      <c r="L246" s="246"/>
      <c r="M246" s="247"/>
      <c r="N246" s="248"/>
      <c r="O246" s="248"/>
      <c r="P246" s="248"/>
      <c r="Q246" s="248"/>
      <c r="R246" s="248"/>
      <c r="S246" s="248"/>
      <c r="T246" s="249"/>
      <c r="AT246" s="250" t="s">
        <v>213</v>
      </c>
      <c r="AU246" s="250" t="s">
        <v>90</v>
      </c>
      <c r="AV246" s="12" t="s">
        <v>90</v>
      </c>
      <c r="AW246" s="12" t="s">
        <v>35</v>
      </c>
      <c r="AX246" s="12" t="s">
        <v>80</v>
      </c>
      <c r="AY246" s="250" t="s">
        <v>139</v>
      </c>
    </row>
    <row r="247" s="12" customFormat="1">
      <c r="B247" s="239"/>
      <c r="C247" s="240"/>
      <c r="D247" s="241" t="s">
        <v>213</v>
      </c>
      <c r="E247" s="242" t="s">
        <v>1</v>
      </c>
      <c r="F247" s="243" t="s">
        <v>793</v>
      </c>
      <c r="G247" s="240"/>
      <c r="H247" s="244">
        <v>1.8799999999999999</v>
      </c>
      <c r="I247" s="245"/>
      <c r="J247" s="240"/>
      <c r="K247" s="240"/>
      <c r="L247" s="246"/>
      <c r="M247" s="247"/>
      <c r="N247" s="248"/>
      <c r="O247" s="248"/>
      <c r="P247" s="248"/>
      <c r="Q247" s="248"/>
      <c r="R247" s="248"/>
      <c r="S247" s="248"/>
      <c r="T247" s="249"/>
      <c r="AT247" s="250" t="s">
        <v>213</v>
      </c>
      <c r="AU247" s="250" t="s">
        <v>90</v>
      </c>
      <c r="AV247" s="12" t="s">
        <v>90</v>
      </c>
      <c r="AW247" s="12" t="s">
        <v>35</v>
      </c>
      <c r="AX247" s="12" t="s">
        <v>80</v>
      </c>
      <c r="AY247" s="250" t="s">
        <v>139</v>
      </c>
    </row>
    <row r="248" s="13" customFormat="1">
      <c r="B248" s="253"/>
      <c r="C248" s="254"/>
      <c r="D248" s="241" t="s">
        <v>213</v>
      </c>
      <c r="E248" s="255" t="s">
        <v>1</v>
      </c>
      <c r="F248" s="256" t="s">
        <v>243</v>
      </c>
      <c r="G248" s="254"/>
      <c r="H248" s="257">
        <v>15.619999999999999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AT248" s="263" t="s">
        <v>213</v>
      </c>
      <c r="AU248" s="263" t="s">
        <v>90</v>
      </c>
      <c r="AV248" s="13" t="s">
        <v>158</v>
      </c>
      <c r="AW248" s="13" t="s">
        <v>35</v>
      </c>
      <c r="AX248" s="13" t="s">
        <v>85</v>
      </c>
      <c r="AY248" s="263" t="s">
        <v>139</v>
      </c>
    </row>
    <row r="249" s="1" customFormat="1" ht="24" customHeight="1">
      <c r="B249" s="36"/>
      <c r="C249" s="219" t="s">
        <v>427</v>
      </c>
      <c r="D249" s="219" t="s">
        <v>142</v>
      </c>
      <c r="E249" s="220" t="s">
        <v>794</v>
      </c>
      <c r="F249" s="221" t="s">
        <v>795</v>
      </c>
      <c r="G249" s="222" t="s">
        <v>211</v>
      </c>
      <c r="H249" s="223">
        <v>71.909999999999997</v>
      </c>
      <c r="I249" s="224"/>
      <c r="J249" s="225">
        <f>ROUND(I249*H249,2)</f>
        <v>0</v>
      </c>
      <c r="K249" s="221" t="s">
        <v>146</v>
      </c>
      <c r="L249" s="41"/>
      <c r="M249" s="226" t="s">
        <v>1</v>
      </c>
      <c r="N249" s="227" t="s">
        <v>45</v>
      </c>
      <c r="O249" s="84"/>
      <c r="P249" s="228">
        <f>O249*H249</f>
        <v>0</v>
      </c>
      <c r="Q249" s="228">
        <v>0.00139</v>
      </c>
      <c r="R249" s="228">
        <f>Q249*H249</f>
        <v>0.099954899999999985</v>
      </c>
      <c r="S249" s="228">
        <v>0</v>
      </c>
      <c r="T249" s="229">
        <f>S249*H249</f>
        <v>0</v>
      </c>
      <c r="AR249" s="230" t="s">
        <v>285</v>
      </c>
      <c r="AT249" s="230" t="s">
        <v>142</v>
      </c>
      <c r="AU249" s="230" t="s">
        <v>90</v>
      </c>
      <c r="AY249" s="15" t="s">
        <v>139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5" t="s">
        <v>85</v>
      </c>
      <c r="BK249" s="231">
        <f>ROUND(I249*H249,2)</f>
        <v>0</v>
      </c>
      <c r="BL249" s="15" t="s">
        <v>285</v>
      </c>
      <c r="BM249" s="230" t="s">
        <v>796</v>
      </c>
    </row>
    <row r="250" s="12" customFormat="1">
      <c r="B250" s="239"/>
      <c r="C250" s="240"/>
      <c r="D250" s="241" t="s">
        <v>213</v>
      </c>
      <c r="E250" s="242" t="s">
        <v>1</v>
      </c>
      <c r="F250" s="243" t="s">
        <v>797</v>
      </c>
      <c r="G250" s="240"/>
      <c r="H250" s="244">
        <v>71.909999999999997</v>
      </c>
      <c r="I250" s="245"/>
      <c r="J250" s="240"/>
      <c r="K250" s="240"/>
      <c r="L250" s="246"/>
      <c r="M250" s="247"/>
      <c r="N250" s="248"/>
      <c r="O250" s="248"/>
      <c r="P250" s="248"/>
      <c r="Q250" s="248"/>
      <c r="R250" s="248"/>
      <c r="S250" s="248"/>
      <c r="T250" s="249"/>
      <c r="AT250" s="250" t="s">
        <v>213</v>
      </c>
      <c r="AU250" s="250" t="s">
        <v>90</v>
      </c>
      <c r="AV250" s="12" t="s">
        <v>90</v>
      </c>
      <c r="AW250" s="12" t="s">
        <v>35</v>
      </c>
      <c r="AX250" s="12" t="s">
        <v>85</v>
      </c>
      <c r="AY250" s="250" t="s">
        <v>139</v>
      </c>
    </row>
    <row r="251" s="1" customFormat="1" ht="24" customHeight="1">
      <c r="B251" s="36"/>
      <c r="C251" s="266" t="s">
        <v>432</v>
      </c>
      <c r="D251" s="266" t="s">
        <v>698</v>
      </c>
      <c r="E251" s="267" t="s">
        <v>798</v>
      </c>
      <c r="F251" s="268" t="s">
        <v>799</v>
      </c>
      <c r="G251" s="269" t="s">
        <v>211</v>
      </c>
      <c r="H251" s="270">
        <v>75.506</v>
      </c>
      <c r="I251" s="271"/>
      <c r="J251" s="272">
        <f>ROUND(I251*H251,2)</f>
        <v>0</v>
      </c>
      <c r="K251" s="268" t="s">
        <v>146</v>
      </c>
      <c r="L251" s="273"/>
      <c r="M251" s="274" t="s">
        <v>1</v>
      </c>
      <c r="N251" s="275" t="s">
        <v>45</v>
      </c>
      <c r="O251" s="84"/>
      <c r="P251" s="228">
        <f>O251*H251</f>
        <v>0</v>
      </c>
      <c r="Q251" s="228">
        <v>0.0080000000000000002</v>
      </c>
      <c r="R251" s="228">
        <f>Q251*H251</f>
        <v>0.60404800000000003</v>
      </c>
      <c r="S251" s="228">
        <v>0</v>
      </c>
      <c r="T251" s="229">
        <f>S251*H251</f>
        <v>0</v>
      </c>
      <c r="AR251" s="230" t="s">
        <v>380</v>
      </c>
      <c r="AT251" s="230" t="s">
        <v>698</v>
      </c>
      <c r="AU251" s="230" t="s">
        <v>90</v>
      </c>
      <c r="AY251" s="15" t="s">
        <v>139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5" t="s">
        <v>85</v>
      </c>
      <c r="BK251" s="231">
        <f>ROUND(I251*H251,2)</f>
        <v>0</v>
      </c>
      <c r="BL251" s="15" t="s">
        <v>285</v>
      </c>
      <c r="BM251" s="230" t="s">
        <v>800</v>
      </c>
    </row>
    <row r="252" s="1" customFormat="1">
      <c r="B252" s="36"/>
      <c r="C252" s="37"/>
      <c r="D252" s="241" t="s">
        <v>239</v>
      </c>
      <c r="E252" s="37"/>
      <c r="F252" s="251" t="s">
        <v>801</v>
      </c>
      <c r="G252" s="37"/>
      <c r="H252" s="37"/>
      <c r="I252" s="135"/>
      <c r="J252" s="37"/>
      <c r="K252" s="37"/>
      <c r="L252" s="41"/>
      <c r="M252" s="252"/>
      <c r="N252" s="84"/>
      <c r="O252" s="84"/>
      <c r="P252" s="84"/>
      <c r="Q252" s="84"/>
      <c r="R252" s="84"/>
      <c r="S252" s="84"/>
      <c r="T252" s="85"/>
      <c r="AT252" s="15" t="s">
        <v>239</v>
      </c>
      <c r="AU252" s="15" t="s">
        <v>90</v>
      </c>
    </row>
    <row r="253" s="12" customFormat="1">
      <c r="B253" s="239"/>
      <c r="C253" s="240"/>
      <c r="D253" s="241" t="s">
        <v>213</v>
      </c>
      <c r="E253" s="240"/>
      <c r="F253" s="243" t="s">
        <v>802</v>
      </c>
      <c r="G253" s="240"/>
      <c r="H253" s="244">
        <v>75.506</v>
      </c>
      <c r="I253" s="245"/>
      <c r="J253" s="240"/>
      <c r="K253" s="240"/>
      <c r="L253" s="246"/>
      <c r="M253" s="247"/>
      <c r="N253" s="248"/>
      <c r="O253" s="248"/>
      <c r="P253" s="248"/>
      <c r="Q253" s="248"/>
      <c r="R253" s="248"/>
      <c r="S253" s="248"/>
      <c r="T253" s="249"/>
      <c r="AT253" s="250" t="s">
        <v>213</v>
      </c>
      <c r="AU253" s="250" t="s">
        <v>90</v>
      </c>
      <c r="AV253" s="12" t="s">
        <v>90</v>
      </c>
      <c r="AW253" s="12" t="s">
        <v>4</v>
      </c>
      <c r="AX253" s="12" t="s">
        <v>85</v>
      </c>
      <c r="AY253" s="250" t="s">
        <v>139</v>
      </c>
    </row>
    <row r="254" s="1" customFormat="1" ht="16.5" customHeight="1">
      <c r="B254" s="36"/>
      <c r="C254" s="219" t="s">
        <v>436</v>
      </c>
      <c r="D254" s="219" t="s">
        <v>142</v>
      </c>
      <c r="E254" s="220" t="s">
        <v>803</v>
      </c>
      <c r="F254" s="221" t="s">
        <v>804</v>
      </c>
      <c r="G254" s="222" t="s">
        <v>339</v>
      </c>
      <c r="H254" s="223">
        <v>5</v>
      </c>
      <c r="I254" s="224"/>
      <c r="J254" s="225">
        <f>ROUND(I254*H254,2)</f>
        <v>0</v>
      </c>
      <c r="K254" s="221" t="s">
        <v>146</v>
      </c>
      <c r="L254" s="41"/>
      <c r="M254" s="226" t="s">
        <v>1</v>
      </c>
      <c r="N254" s="227" t="s">
        <v>45</v>
      </c>
      <c r="O254" s="84"/>
      <c r="P254" s="228">
        <f>O254*H254</f>
        <v>0</v>
      </c>
      <c r="Q254" s="228">
        <v>3.0000000000000001E-05</v>
      </c>
      <c r="R254" s="228">
        <f>Q254*H254</f>
        <v>0.00015000000000000001</v>
      </c>
      <c r="S254" s="228">
        <v>0</v>
      </c>
      <c r="T254" s="229">
        <f>S254*H254</f>
        <v>0</v>
      </c>
      <c r="AR254" s="230" t="s">
        <v>158</v>
      </c>
      <c r="AT254" s="230" t="s">
        <v>142</v>
      </c>
      <c r="AU254" s="230" t="s">
        <v>90</v>
      </c>
      <c r="AY254" s="15" t="s">
        <v>139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5" t="s">
        <v>85</v>
      </c>
      <c r="BK254" s="231">
        <f>ROUND(I254*H254,2)</f>
        <v>0</v>
      </c>
      <c r="BL254" s="15" t="s">
        <v>158</v>
      </c>
      <c r="BM254" s="230" t="s">
        <v>805</v>
      </c>
    </row>
    <row r="255" s="12" customFormat="1">
      <c r="B255" s="239"/>
      <c r="C255" s="240"/>
      <c r="D255" s="241" t="s">
        <v>213</v>
      </c>
      <c r="E255" s="242" t="s">
        <v>1</v>
      </c>
      <c r="F255" s="243" t="s">
        <v>138</v>
      </c>
      <c r="G255" s="240"/>
      <c r="H255" s="244">
        <v>5</v>
      </c>
      <c r="I255" s="245"/>
      <c r="J255" s="240"/>
      <c r="K255" s="240"/>
      <c r="L255" s="246"/>
      <c r="M255" s="247"/>
      <c r="N255" s="248"/>
      <c r="O255" s="248"/>
      <c r="P255" s="248"/>
      <c r="Q255" s="248"/>
      <c r="R255" s="248"/>
      <c r="S255" s="248"/>
      <c r="T255" s="249"/>
      <c r="AT255" s="250" t="s">
        <v>213</v>
      </c>
      <c r="AU255" s="250" t="s">
        <v>90</v>
      </c>
      <c r="AV255" s="12" t="s">
        <v>90</v>
      </c>
      <c r="AW255" s="12" t="s">
        <v>35</v>
      </c>
      <c r="AX255" s="12" t="s">
        <v>85</v>
      </c>
      <c r="AY255" s="250" t="s">
        <v>139</v>
      </c>
    </row>
    <row r="256" s="1" customFormat="1" ht="16.5" customHeight="1">
      <c r="B256" s="36"/>
      <c r="C256" s="266" t="s">
        <v>442</v>
      </c>
      <c r="D256" s="266" t="s">
        <v>698</v>
      </c>
      <c r="E256" s="267" t="s">
        <v>806</v>
      </c>
      <c r="F256" s="268" t="s">
        <v>807</v>
      </c>
      <c r="G256" s="269" t="s">
        <v>339</v>
      </c>
      <c r="H256" s="270">
        <v>5</v>
      </c>
      <c r="I256" s="271"/>
      <c r="J256" s="272">
        <f>ROUND(I256*H256,2)</f>
        <v>0</v>
      </c>
      <c r="K256" s="268" t="s">
        <v>146</v>
      </c>
      <c r="L256" s="273"/>
      <c r="M256" s="274" t="s">
        <v>1</v>
      </c>
      <c r="N256" s="275" t="s">
        <v>45</v>
      </c>
      <c r="O256" s="84"/>
      <c r="P256" s="228">
        <f>O256*H256</f>
        <v>0</v>
      </c>
      <c r="Q256" s="228">
        <v>0.00036000000000000002</v>
      </c>
      <c r="R256" s="228">
        <f>Q256*H256</f>
        <v>0.0018000000000000002</v>
      </c>
      <c r="S256" s="228">
        <v>0</v>
      </c>
      <c r="T256" s="229">
        <f>S256*H256</f>
        <v>0</v>
      </c>
      <c r="AR256" s="230" t="s">
        <v>175</v>
      </c>
      <c r="AT256" s="230" t="s">
        <v>698</v>
      </c>
      <c r="AU256" s="230" t="s">
        <v>90</v>
      </c>
      <c r="AY256" s="15" t="s">
        <v>139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5" t="s">
        <v>85</v>
      </c>
      <c r="BK256" s="231">
        <f>ROUND(I256*H256,2)</f>
        <v>0</v>
      </c>
      <c r="BL256" s="15" t="s">
        <v>158</v>
      </c>
      <c r="BM256" s="230" t="s">
        <v>808</v>
      </c>
    </row>
    <row r="257" s="1" customFormat="1" ht="24" customHeight="1">
      <c r="B257" s="36"/>
      <c r="C257" s="219" t="s">
        <v>448</v>
      </c>
      <c r="D257" s="219" t="s">
        <v>142</v>
      </c>
      <c r="E257" s="220" t="s">
        <v>809</v>
      </c>
      <c r="F257" s="221" t="s">
        <v>810</v>
      </c>
      <c r="G257" s="222" t="s">
        <v>766</v>
      </c>
      <c r="H257" s="276"/>
      <c r="I257" s="224"/>
      <c r="J257" s="225">
        <f>ROUND(I257*H257,2)</f>
        <v>0</v>
      </c>
      <c r="K257" s="221" t="s">
        <v>146</v>
      </c>
      <c r="L257" s="41"/>
      <c r="M257" s="226" t="s">
        <v>1</v>
      </c>
      <c r="N257" s="227" t="s">
        <v>45</v>
      </c>
      <c r="O257" s="84"/>
      <c r="P257" s="228">
        <f>O257*H257</f>
        <v>0</v>
      </c>
      <c r="Q257" s="228">
        <v>0</v>
      </c>
      <c r="R257" s="228">
        <f>Q257*H257</f>
        <v>0</v>
      </c>
      <c r="S257" s="228">
        <v>0</v>
      </c>
      <c r="T257" s="229">
        <f>S257*H257</f>
        <v>0</v>
      </c>
      <c r="AR257" s="230" t="s">
        <v>285</v>
      </c>
      <c r="AT257" s="230" t="s">
        <v>142</v>
      </c>
      <c r="AU257" s="230" t="s">
        <v>90</v>
      </c>
      <c r="AY257" s="15" t="s">
        <v>139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5" t="s">
        <v>85</v>
      </c>
      <c r="BK257" s="231">
        <f>ROUND(I257*H257,2)</f>
        <v>0</v>
      </c>
      <c r="BL257" s="15" t="s">
        <v>285</v>
      </c>
      <c r="BM257" s="230" t="s">
        <v>811</v>
      </c>
    </row>
    <row r="258" s="11" customFormat="1" ht="22.8" customHeight="1">
      <c r="B258" s="203"/>
      <c r="C258" s="204"/>
      <c r="D258" s="205" t="s">
        <v>79</v>
      </c>
      <c r="E258" s="217" t="s">
        <v>812</v>
      </c>
      <c r="F258" s="217" t="s">
        <v>813</v>
      </c>
      <c r="G258" s="204"/>
      <c r="H258" s="204"/>
      <c r="I258" s="207"/>
      <c r="J258" s="218">
        <f>BK258</f>
        <v>0</v>
      </c>
      <c r="K258" s="204"/>
      <c r="L258" s="209"/>
      <c r="M258" s="210"/>
      <c r="N258" s="211"/>
      <c r="O258" s="211"/>
      <c r="P258" s="212">
        <f>SUM(P259:P277)</f>
        <v>0</v>
      </c>
      <c r="Q258" s="211"/>
      <c r="R258" s="212">
        <f>SUM(R259:R277)</f>
        <v>0.17945220000000001</v>
      </c>
      <c r="S258" s="211"/>
      <c r="T258" s="213">
        <f>SUM(T259:T277)</f>
        <v>0</v>
      </c>
      <c r="AR258" s="214" t="s">
        <v>90</v>
      </c>
      <c r="AT258" s="215" t="s">
        <v>79</v>
      </c>
      <c r="AU258" s="215" t="s">
        <v>85</v>
      </c>
      <c r="AY258" s="214" t="s">
        <v>139</v>
      </c>
      <c r="BK258" s="216">
        <f>SUM(BK259:BK277)</f>
        <v>0</v>
      </c>
    </row>
    <row r="259" s="1" customFormat="1" ht="24" customHeight="1">
      <c r="B259" s="36"/>
      <c r="C259" s="219" t="s">
        <v>460</v>
      </c>
      <c r="D259" s="219" t="s">
        <v>142</v>
      </c>
      <c r="E259" s="220" t="s">
        <v>814</v>
      </c>
      <c r="F259" s="221" t="s">
        <v>815</v>
      </c>
      <c r="G259" s="222" t="s">
        <v>328</v>
      </c>
      <c r="H259" s="223">
        <v>7.9900000000000002</v>
      </c>
      <c r="I259" s="224"/>
      <c r="J259" s="225">
        <f>ROUND(I259*H259,2)</f>
        <v>0</v>
      </c>
      <c r="K259" s="221" t="s">
        <v>146</v>
      </c>
      <c r="L259" s="41"/>
      <c r="M259" s="226" t="s">
        <v>1</v>
      </c>
      <c r="N259" s="227" t="s">
        <v>45</v>
      </c>
      <c r="O259" s="84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AR259" s="230" t="s">
        <v>285</v>
      </c>
      <c r="AT259" s="230" t="s">
        <v>142</v>
      </c>
      <c r="AU259" s="230" t="s">
        <v>90</v>
      </c>
      <c r="AY259" s="15" t="s">
        <v>139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5" t="s">
        <v>85</v>
      </c>
      <c r="BK259" s="231">
        <f>ROUND(I259*H259,2)</f>
        <v>0</v>
      </c>
      <c r="BL259" s="15" t="s">
        <v>285</v>
      </c>
      <c r="BM259" s="230" t="s">
        <v>816</v>
      </c>
    </row>
    <row r="260" s="1" customFormat="1">
      <c r="B260" s="36"/>
      <c r="C260" s="37"/>
      <c r="D260" s="241" t="s">
        <v>239</v>
      </c>
      <c r="E260" s="37"/>
      <c r="F260" s="251" t="s">
        <v>817</v>
      </c>
      <c r="G260" s="37"/>
      <c r="H260" s="37"/>
      <c r="I260" s="135"/>
      <c r="J260" s="37"/>
      <c r="K260" s="37"/>
      <c r="L260" s="41"/>
      <c r="M260" s="252"/>
      <c r="N260" s="84"/>
      <c r="O260" s="84"/>
      <c r="P260" s="84"/>
      <c r="Q260" s="84"/>
      <c r="R260" s="84"/>
      <c r="S260" s="84"/>
      <c r="T260" s="85"/>
      <c r="AT260" s="15" t="s">
        <v>239</v>
      </c>
      <c r="AU260" s="15" t="s">
        <v>90</v>
      </c>
    </row>
    <row r="261" s="12" customFormat="1">
      <c r="B261" s="239"/>
      <c r="C261" s="240"/>
      <c r="D261" s="241" t="s">
        <v>213</v>
      </c>
      <c r="E261" s="242" t="s">
        <v>1</v>
      </c>
      <c r="F261" s="243" t="s">
        <v>818</v>
      </c>
      <c r="G261" s="240"/>
      <c r="H261" s="244">
        <v>1.8700000000000001</v>
      </c>
      <c r="I261" s="245"/>
      <c r="J261" s="240"/>
      <c r="K261" s="240"/>
      <c r="L261" s="246"/>
      <c r="M261" s="247"/>
      <c r="N261" s="248"/>
      <c r="O261" s="248"/>
      <c r="P261" s="248"/>
      <c r="Q261" s="248"/>
      <c r="R261" s="248"/>
      <c r="S261" s="248"/>
      <c r="T261" s="249"/>
      <c r="AT261" s="250" t="s">
        <v>213</v>
      </c>
      <c r="AU261" s="250" t="s">
        <v>90</v>
      </c>
      <c r="AV261" s="12" t="s">
        <v>90</v>
      </c>
      <c r="AW261" s="12" t="s">
        <v>35</v>
      </c>
      <c r="AX261" s="12" t="s">
        <v>80</v>
      </c>
      <c r="AY261" s="250" t="s">
        <v>139</v>
      </c>
    </row>
    <row r="262" s="12" customFormat="1">
      <c r="B262" s="239"/>
      <c r="C262" s="240"/>
      <c r="D262" s="241" t="s">
        <v>213</v>
      </c>
      <c r="E262" s="242" t="s">
        <v>1</v>
      </c>
      <c r="F262" s="243" t="s">
        <v>819</v>
      </c>
      <c r="G262" s="240"/>
      <c r="H262" s="244">
        <v>1.3200000000000001</v>
      </c>
      <c r="I262" s="245"/>
      <c r="J262" s="240"/>
      <c r="K262" s="240"/>
      <c r="L262" s="246"/>
      <c r="M262" s="247"/>
      <c r="N262" s="248"/>
      <c r="O262" s="248"/>
      <c r="P262" s="248"/>
      <c r="Q262" s="248"/>
      <c r="R262" s="248"/>
      <c r="S262" s="248"/>
      <c r="T262" s="249"/>
      <c r="AT262" s="250" t="s">
        <v>213</v>
      </c>
      <c r="AU262" s="250" t="s">
        <v>90</v>
      </c>
      <c r="AV262" s="12" t="s">
        <v>90</v>
      </c>
      <c r="AW262" s="12" t="s">
        <v>35</v>
      </c>
      <c r="AX262" s="12" t="s">
        <v>80</v>
      </c>
      <c r="AY262" s="250" t="s">
        <v>139</v>
      </c>
    </row>
    <row r="263" s="12" customFormat="1">
      <c r="B263" s="239"/>
      <c r="C263" s="240"/>
      <c r="D263" s="241" t="s">
        <v>213</v>
      </c>
      <c r="E263" s="242" t="s">
        <v>1</v>
      </c>
      <c r="F263" s="243" t="s">
        <v>820</v>
      </c>
      <c r="G263" s="240"/>
      <c r="H263" s="244">
        <v>4.7999999999999998</v>
      </c>
      <c r="I263" s="245"/>
      <c r="J263" s="240"/>
      <c r="K263" s="240"/>
      <c r="L263" s="246"/>
      <c r="M263" s="247"/>
      <c r="N263" s="248"/>
      <c r="O263" s="248"/>
      <c r="P263" s="248"/>
      <c r="Q263" s="248"/>
      <c r="R263" s="248"/>
      <c r="S263" s="248"/>
      <c r="T263" s="249"/>
      <c r="AT263" s="250" t="s">
        <v>213</v>
      </c>
      <c r="AU263" s="250" t="s">
        <v>90</v>
      </c>
      <c r="AV263" s="12" t="s">
        <v>90</v>
      </c>
      <c r="AW263" s="12" t="s">
        <v>35</v>
      </c>
      <c r="AX263" s="12" t="s">
        <v>80</v>
      </c>
      <c r="AY263" s="250" t="s">
        <v>139</v>
      </c>
    </row>
    <row r="264" s="13" customFormat="1">
      <c r="B264" s="253"/>
      <c r="C264" s="254"/>
      <c r="D264" s="241" t="s">
        <v>213</v>
      </c>
      <c r="E264" s="255" t="s">
        <v>1</v>
      </c>
      <c r="F264" s="256" t="s">
        <v>243</v>
      </c>
      <c r="G264" s="254"/>
      <c r="H264" s="257">
        <v>7.9900000000000002</v>
      </c>
      <c r="I264" s="258"/>
      <c r="J264" s="254"/>
      <c r="K264" s="254"/>
      <c r="L264" s="259"/>
      <c r="M264" s="260"/>
      <c r="N264" s="261"/>
      <c r="O264" s="261"/>
      <c r="P264" s="261"/>
      <c r="Q264" s="261"/>
      <c r="R264" s="261"/>
      <c r="S264" s="261"/>
      <c r="T264" s="262"/>
      <c r="AT264" s="263" t="s">
        <v>213</v>
      </c>
      <c r="AU264" s="263" t="s">
        <v>90</v>
      </c>
      <c r="AV264" s="13" t="s">
        <v>158</v>
      </c>
      <c r="AW264" s="13" t="s">
        <v>35</v>
      </c>
      <c r="AX264" s="13" t="s">
        <v>85</v>
      </c>
      <c r="AY264" s="263" t="s">
        <v>139</v>
      </c>
    </row>
    <row r="265" s="1" customFormat="1" ht="16.5" customHeight="1">
      <c r="B265" s="36"/>
      <c r="C265" s="266" t="s">
        <v>464</v>
      </c>
      <c r="D265" s="266" t="s">
        <v>698</v>
      </c>
      <c r="E265" s="267" t="s">
        <v>821</v>
      </c>
      <c r="F265" s="268" t="s">
        <v>822</v>
      </c>
      <c r="G265" s="269" t="s">
        <v>374</v>
      </c>
      <c r="H265" s="270">
        <v>0.079000000000000001</v>
      </c>
      <c r="I265" s="271"/>
      <c r="J265" s="272">
        <f>ROUND(I265*H265,2)</f>
        <v>0</v>
      </c>
      <c r="K265" s="268" t="s">
        <v>146</v>
      </c>
      <c r="L265" s="273"/>
      <c r="M265" s="274" t="s">
        <v>1</v>
      </c>
      <c r="N265" s="275" t="s">
        <v>45</v>
      </c>
      <c r="O265" s="84"/>
      <c r="P265" s="228">
        <f>O265*H265</f>
        <v>0</v>
      </c>
      <c r="Q265" s="228">
        <v>1</v>
      </c>
      <c r="R265" s="228">
        <f>Q265*H265</f>
        <v>0.079000000000000001</v>
      </c>
      <c r="S265" s="228">
        <v>0</v>
      </c>
      <c r="T265" s="229">
        <f>S265*H265</f>
        <v>0</v>
      </c>
      <c r="AR265" s="230" t="s">
        <v>380</v>
      </c>
      <c r="AT265" s="230" t="s">
        <v>698</v>
      </c>
      <c r="AU265" s="230" t="s">
        <v>90</v>
      </c>
      <c r="AY265" s="15" t="s">
        <v>139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5" t="s">
        <v>85</v>
      </c>
      <c r="BK265" s="231">
        <f>ROUND(I265*H265,2)</f>
        <v>0</v>
      </c>
      <c r="BL265" s="15" t="s">
        <v>285</v>
      </c>
      <c r="BM265" s="230" t="s">
        <v>823</v>
      </c>
    </row>
    <row r="266" s="1" customFormat="1">
      <c r="B266" s="36"/>
      <c r="C266" s="37"/>
      <c r="D266" s="241" t="s">
        <v>239</v>
      </c>
      <c r="E266" s="37"/>
      <c r="F266" s="251" t="s">
        <v>824</v>
      </c>
      <c r="G266" s="37"/>
      <c r="H266" s="37"/>
      <c r="I266" s="135"/>
      <c r="J266" s="37"/>
      <c r="K266" s="37"/>
      <c r="L266" s="41"/>
      <c r="M266" s="252"/>
      <c r="N266" s="84"/>
      <c r="O266" s="84"/>
      <c r="P266" s="84"/>
      <c r="Q266" s="84"/>
      <c r="R266" s="84"/>
      <c r="S266" s="84"/>
      <c r="T266" s="85"/>
      <c r="AT266" s="15" t="s">
        <v>239</v>
      </c>
      <c r="AU266" s="15" t="s">
        <v>90</v>
      </c>
    </row>
    <row r="267" s="1" customFormat="1" ht="16.5" customHeight="1">
      <c r="B267" s="36"/>
      <c r="C267" s="219" t="s">
        <v>470</v>
      </c>
      <c r="D267" s="219" t="s">
        <v>142</v>
      </c>
      <c r="E267" s="220" t="s">
        <v>825</v>
      </c>
      <c r="F267" s="221" t="s">
        <v>826</v>
      </c>
      <c r="G267" s="222" t="s">
        <v>328</v>
      </c>
      <c r="H267" s="223">
        <v>11.305</v>
      </c>
      <c r="I267" s="224"/>
      <c r="J267" s="225">
        <f>ROUND(I267*H267,2)</f>
        <v>0</v>
      </c>
      <c r="K267" s="221" t="s">
        <v>146</v>
      </c>
      <c r="L267" s="41"/>
      <c r="M267" s="226" t="s">
        <v>1</v>
      </c>
      <c r="N267" s="227" t="s">
        <v>45</v>
      </c>
      <c r="O267" s="84"/>
      <c r="P267" s="228">
        <f>O267*H267</f>
        <v>0</v>
      </c>
      <c r="Q267" s="228">
        <v>4.0000000000000003E-05</v>
      </c>
      <c r="R267" s="228">
        <f>Q267*H267</f>
        <v>0.00045220000000000004</v>
      </c>
      <c r="S267" s="228">
        <v>0</v>
      </c>
      <c r="T267" s="229">
        <f>S267*H267</f>
        <v>0</v>
      </c>
      <c r="AR267" s="230" t="s">
        <v>285</v>
      </c>
      <c r="AT267" s="230" t="s">
        <v>142</v>
      </c>
      <c r="AU267" s="230" t="s">
        <v>90</v>
      </c>
      <c r="AY267" s="15" t="s">
        <v>139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5" t="s">
        <v>85</v>
      </c>
      <c r="BK267" s="231">
        <f>ROUND(I267*H267,2)</f>
        <v>0</v>
      </c>
      <c r="BL267" s="15" t="s">
        <v>285</v>
      </c>
      <c r="BM267" s="230" t="s">
        <v>827</v>
      </c>
    </row>
    <row r="268" s="12" customFormat="1">
      <c r="B268" s="239"/>
      <c r="C268" s="240"/>
      <c r="D268" s="241" t="s">
        <v>213</v>
      </c>
      <c r="E268" s="242" t="s">
        <v>1</v>
      </c>
      <c r="F268" s="243" t="s">
        <v>818</v>
      </c>
      <c r="G268" s="240"/>
      <c r="H268" s="244">
        <v>1.8700000000000001</v>
      </c>
      <c r="I268" s="245"/>
      <c r="J268" s="240"/>
      <c r="K268" s="240"/>
      <c r="L268" s="246"/>
      <c r="M268" s="247"/>
      <c r="N268" s="248"/>
      <c r="O268" s="248"/>
      <c r="P268" s="248"/>
      <c r="Q268" s="248"/>
      <c r="R268" s="248"/>
      <c r="S268" s="248"/>
      <c r="T268" s="249"/>
      <c r="AT268" s="250" t="s">
        <v>213</v>
      </c>
      <c r="AU268" s="250" t="s">
        <v>90</v>
      </c>
      <c r="AV268" s="12" t="s">
        <v>90</v>
      </c>
      <c r="AW268" s="12" t="s">
        <v>35</v>
      </c>
      <c r="AX268" s="12" t="s">
        <v>80</v>
      </c>
      <c r="AY268" s="250" t="s">
        <v>139</v>
      </c>
    </row>
    <row r="269" s="12" customFormat="1">
      <c r="B269" s="239"/>
      <c r="C269" s="240"/>
      <c r="D269" s="241" t="s">
        <v>213</v>
      </c>
      <c r="E269" s="242" t="s">
        <v>1</v>
      </c>
      <c r="F269" s="243" t="s">
        <v>819</v>
      </c>
      <c r="G269" s="240"/>
      <c r="H269" s="244">
        <v>1.3200000000000001</v>
      </c>
      <c r="I269" s="245"/>
      <c r="J269" s="240"/>
      <c r="K269" s="240"/>
      <c r="L269" s="246"/>
      <c r="M269" s="247"/>
      <c r="N269" s="248"/>
      <c r="O269" s="248"/>
      <c r="P269" s="248"/>
      <c r="Q269" s="248"/>
      <c r="R269" s="248"/>
      <c r="S269" s="248"/>
      <c r="T269" s="249"/>
      <c r="AT269" s="250" t="s">
        <v>213</v>
      </c>
      <c r="AU269" s="250" t="s">
        <v>90</v>
      </c>
      <c r="AV269" s="12" t="s">
        <v>90</v>
      </c>
      <c r="AW269" s="12" t="s">
        <v>35</v>
      </c>
      <c r="AX269" s="12" t="s">
        <v>80</v>
      </c>
      <c r="AY269" s="250" t="s">
        <v>139</v>
      </c>
    </row>
    <row r="270" s="12" customFormat="1">
      <c r="B270" s="239"/>
      <c r="C270" s="240"/>
      <c r="D270" s="241" t="s">
        <v>213</v>
      </c>
      <c r="E270" s="242" t="s">
        <v>1</v>
      </c>
      <c r="F270" s="243" t="s">
        <v>820</v>
      </c>
      <c r="G270" s="240"/>
      <c r="H270" s="244">
        <v>4.7999999999999998</v>
      </c>
      <c r="I270" s="245"/>
      <c r="J270" s="240"/>
      <c r="K270" s="240"/>
      <c r="L270" s="246"/>
      <c r="M270" s="247"/>
      <c r="N270" s="248"/>
      <c r="O270" s="248"/>
      <c r="P270" s="248"/>
      <c r="Q270" s="248"/>
      <c r="R270" s="248"/>
      <c r="S270" s="248"/>
      <c r="T270" s="249"/>
      <c r="AT270" s="250" t="s">
        <v>213</v>
      </c>
      <c r="AU270" s="250" t="s">
        <v>90</v>
      </c>
      <c r="AV270" s="12" t="s">
        <v>90</v>
      </c>
      <c r="AW270" s="12" t="s">
        <v>35</v>
      </c>
      <c r="AX270" s="12" t="s">
        <v>80</v>
      </c>
      <c r="AY270" s="250" t="s">
        <v>139</v>
      </c>
    </row>
    <row r="271" s="12" customFormat="1">
      <c r="B271" s="239"/>
      <c r="C271" s="240"/>
      <c r="D271" s="241" t="s">
        <v>213</v>
      </c>
      <c r="E271" s="242" t="s">
        <v>1</v>
      </c>
      <c r="F271" s="243" t="s">
        <v>828</v>
      </c>
      <c r="G271" s="240"/>
      <c r="H271" s="244">
        <v>2.0600000000000001</v>
      </c>
      <c r="I271" s="245"/>
      <c r="J271" s="240"/>
      <c r="K271" s="240"/>
      <c r="L271" s="246"/>
      <c r="M271" s="247"/>
      <c r="N271" s="248"/>
      <c r="O271" s="248"/>
      <c r="P271" s="248"/>
      <c r="Q271" s="248"/>
      <c r="R271" s="248"/>
      <c r="S271" s="248"/>
      <c r="T271" s="249"/>
      <c r="AT271" s="250" t="s">
        <v>213</v>
      </c>
      <c r="AU271" s="250" t="s">
        <v>90</v>
      </c>
      <c r="AV271" s="12" t="s">
        <v>90</v>
      </c>
      <c r="AW271" s="12" t="s">
        <v>35</v>
      </c>
      <c r="AX271" s="12" t="s">
        <v>80</v>
      </c>
      <c r="AY271" s="250" t="s">
        <v>139</v>
      </c>
    </row>
    <row r="272" s="12" customFormat="1">
      <c r="B272" s="239"/>
      <c r="C272" s="240"/>
      <c r="D272" s="241" t="s">
        <v>213</v>
      </c>
      <c r="E272" s="242" t="s">
        <v>1</v>
      </c>
      <c r="F272" s="243" t="s">
        <v>829</v>
      </c>
      <c r="G272" s="240"/>
      <c r="H272" s="244">
        <v>0.67500000000000004</v>
      </c>
      <c r="I272" s="245"/>
      <c r="J272" s="240"/>
      <c r="K272" s="240"/>
      <c r="L272" s="246"/>
      <c r="M272" s="247"/>
      <c r="N272" s="248"/>
      <c r="O272" s="248"/>
      <c r="P272" s="248"/>
      <c r="Q272" s="248"/>
      <c r="R272" s="248"/>
      <c r="S272" s="248"/>
      <c r="T272" s="249"/>
      <c r="AT272" s="250" t="s">
        <v>213</v>
      </c>
      <c r="AU272" s="250" t="s">
        <v>90</v>
      </c>
      <c r="AV272" s="12" t="s">
        <v>90</v>
      </c>
      <c r="AW272" s="12" t="s">
        <v>35</v>
      </c>
      <c r="AX272" s="12" t="s">
        <v>80</v>
      </c>
      <c r="AY272" s="250" t="s">
        <v>139</v>
      </c>
    </row>
    <row r="273" s="12" customFormat="1">
      <c r="B273" s="239"/>
      <c r="C273" s="240"/>
      <c r="D273" s="241" t="s">
        <v>213</v>
      </c>
      <c r="E273" s="242" t="s">
        <v>1</v>
      </c>
      <c r="F273" s="243" t="s">
        <v>830</v>
      </c>
      <c r="G273" s="240"/>
      <c r="H273" s="244">
        <v>0.57999999999999996</v>
      </c>
      <c r="I273" s="245"/>
      <c r="J273" s="240"/>
      <c r="K273" s="240"/>
      <c r="L273" s="246"/>
      <c r="M273" s="247"/>
      <c r="N273" s="248"/>
      <c r="O273" s="248"/>
      <c r="P273" s="248"/>
      <c r="Q273" s="248"/>
      <c r="R273" s="248"/>
      <c r="S273" s="248"/>
      <c r="T273" s="249"/>
      <c r="AT273" s="250" t="s">
        <v>213</v>
      </c>
      <c r="AU273" s="250" t="s">
        <v>90</v>
      </c>
      <c r="AV273" s="12" t="s">
        <v>90</v>
      </c>
      <c r="AW273" s="12" t="s">
        <v>35</v>
      </c>
      <c r="AX273" s="12" t="s">
        <v>80</v>
      </c>
      <c r="AY273" s="250" t="s">
        <v>139</v>
      </c>
    </row>
    <row r="274" s="13" customFormat="1">
      <c r="B274" s="253"/>
      <c r="C274" s="254"/>
      <c r="D274" s="241" t="s">
        <v>213</v>
      </c>
      <c r="E274" s="255" t="s">
        <v>1</v>
      </c>
      <c r="F274" s="256" t="s">
        <v>243</v>
      </c>
      <c r="G274" s="254"/>
      <c r="H274" s="257">
        <v>11.305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AT274" s="263" t="s">
        <v>213</v>
      </c>
      <c r="AU274" s="263" t="s">
        <v>90</v>
      </c>
      <c r="AV274" s="13" t="s">
        <v>158</v>
      </c>
      <c r="AW274" s="13" t="s">
        <v>35</v>
      </c>
      <c r="AX274" s="13" t="s">
        <v>85</v>
      </c>
      <c r="AY274" s="263" t="s">
        <v>139</v>
      </c>
    </row>
    <row r="275" s="1" customFormat="1" ht="16.5" customHeight="1">
      <c r="B275" s="36"/>
      <c r="C275" s="266" t="s">
        <v>474</v>
      </c>
      <c r="D275" s="266" t="s">
        <v>698</v>
      </c>
      <c r="E275" s="267" t="s">
        <v>821</v>
      </c>
      <c r="F275" s="268" t="s">
        <v>822</v>
      </c>
      <c r="G275" s="269" t="s">
        <v>374</v>
      </c>
      <c r="H275" s="270">
        <v>0.10000000000000001</v>
      </c>
      <c r="I275" s="271"/>
      <c r="J275" s="272">
        <f>ROUND(I275*H275,2)</f>
        <v>0</v>
      </c>
      <c r="K275" s="268" t="s">
        <v>146</v>
      </c>
      <c r="L275" s="273"/>
      <c r="M275" s="274" t="s">
        <v>1</v>
      </c>
      <c r="N275" s="275" t="s">
        <v>45</v>
      </c>
      <c r="O275" s="84"/>
      <c r="P275" s="228">
        <f>O275*H275</f>
        <v>0</v>
      </c>
      <c r="Q275" s="228">
        <v>1</v>
      </c>
      <c r="R275" s="228">
        <f>Q275*H275</f>
        <v>0.10000000000000001</v>
      </c>
      <c r="S275" s="228">
        <v>0</v>
      </c>
      <c r="T275" s="229">
        <f>S275*H275</f>
        <v>0</v>
      </c>
      <c r="AR275" s="230" t="s">
        <v>380</v>
      </c>
      <c r="AT275" s="230" t="s">
        <v>698</v>
      </c>
      <c r="AU275" s="230" t="s">
        <v>90</v>
      </c>
      <c r="AY275" s="15" t="s">
        <v>139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5" t="s">
        <v>85</v>
      </c>
      <c r="BK275" s="231">
        <f>ROUND(I275*H275,2)</f>
        <v>0</v>
      </c>
      <c r="BL275" s="15" t="s">
        <v>285</v>
      </c>
      <c r="BM275" s="230" t="s">
        <v>831</v>
      </c>
    </row>
    <row r="276" s="1" customFormat="1">
      <c r="B276" s="36"/>
      <c r="C276" s="37"/>
      <c r="D276" s="241" t="s">
        <v>239</v>
      </c>
      <c r="E276" s="37"/>
      <c r="F276" s="251" t="s">
        <v>824</v>
      </c>
      <c r="G276" s="37"/>
      <c r="H276" s="37"/>
      <c r="I276" s="135"/>
      <c r="J276" s="37"/>
      <c r="K276" s="37"/>
      <c r="L276" s="41"/>
      <c r="M276" s="252"/>
      <c r="N276" s="84"/>
      <c r="O276" s="84"/>
      <c r="P276" s="84"/>
      <c r="Q276" s="84"/>
      <c r="R276" s="84"/>
      <c r="S276" s="84"/>
      <c r="T276" s="85"/>
      <c r="AT276" s="15" t="s">
        <v>239</v>
      </c>
      <c r="AU276" s="15" t="s">
        <v>90</v>
      </c>
    </row>
    <row r="277" s="1" customFormat="1" ht="24" customHeight="1">
      <c r="B277" s="36"/>
      <c r="C277" s="219" t="s">
        <v>478</v>
      </c>
      <c r="D277" s="219" t="s">
        <v>142</v>
      </c>
      <c r="E277" s="220" t="s">
        <v>832</v>
      </c>
      <c r="F277" s="221" t="s">
        <v>833</v>
      </c>
      <c r="G277" s="222" t="s">
        <v>766</v>
      </c>
      <c r="H277" s="276"/>
      <c r="I277" s="224"/>
      <c r="J277" s="225">
        <f>ROUND(I277*H277,2)</f>
        <v>0</v>
      </c>
      <c r="K277" s="221" t="s">
        <v>146</v>
      </c>
      <c r="L277" s="41"/>
      <c r="M277" s="226" t="s">
        <v>1</v>
      </c>
      <c r="N277" s="227" t="s">
        <v>45</v>
      </c>
      <c r="O277" s="84"/>
      <c r="P277" s="228">
        <f>O277*H277</f>
        <v>0</v>
      </c>
      <c r="Q277" s="228">
        <v>0</v>
      </c>
      <c r="R277" s="228">
        <f>Q277*H277</f>
        <v>0</v>
      </c>
      <c r="S277" s="228">
        <v>0</v>
      </c>
      <c r="T277" s="229">
        <f>S277*H277</f>
        <v>0</v>
      </c>
      <c r="AR277" s="230" t="s">
        <v>285</v>
      </c>
      <c r="AT277" s="230" t="s">
        <v>142</v>
      </c>
      <c r="AU277" s="230" t="s">
        <v>90</v>
      </c>
      <c r="AY277" s="15" t="s">
        <v>139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5" t="s">
        <v>85</v>
      </c>
      <c r="BK277" s="231">
        <f>ROUND(I277*H277,2)</f>
        <v>0</v>
      </c>
      <c r="BL277" s="15" t="s">
        <v>285</v>
      </c>
      <c r="BM277" s="230" t="s">
        <v>834</v>
      </c>
    </row>
    <row r="278" s="11" customFormat="1" ht="22.8" customHeight="1">
      <c r="B278" s="203"/>
      <c r="C278" s="204"/>
      <c r="D278" s="205" t="s">
        <v>79</v>
      </c>
      <c r="E278" s="217" t="s">
        <v>505</v>
      </c>
      <c r="F278" s="217" t="s">
        <v>506</v>
      </c>
      <c r="G278" s="204"/>
      <c r="H278" s="204"/>
      <c r="I278" s="207"/>
      <c r="J278" s="218">
        <f>BK278</f>
        <v>0</v>
      </c>
      <c r="K278" s="204"/>
      <c r="L278" s="209"/>
      <c r="M278" s="210"/>
      <c r="N278" s="211"/>
      <c r="O278" s="211"/>
      <c r="P278" s="212">
        <f>SUM(P279:P338)</f>
        <v>0</v>
      </c>
      <c r="Q278" s="211"/>
      <c r="R278" s="212">
        <f>SUM(R279:R338)</f>
        <v>0.25287875999999998</v>
      </c>
      <c r="S278" s="211"/>
      <c r="T278" s="213">
        <f>SUM(T279:T338)</f>
        <v>0</v>
      </c>
      <c r="AR278" s="214" t="s">
        <v>90</v>
      </c>
      <c r="AT278" s="215" t="s">
        <v>79</v>
      </c>
      <c r="AU278" s="215" t="s">
        <v>85</v>
      </c>
      <c r="AY278" s="214" t="s">
        <v>139</v>
      </c>
      <c r="BK278" s="216">
        <f>SUM(BK279:BK338)</f>
        <v>0</v>
      </c>
    </row>
    <row r="279" s="1" customFormat="1" ht="24" customHeight="1">
      <c r="B279" s="36"/>
      <c r="C279" s="219" t="s">
        <v>483</v>
      </c>
      <c r="D279" s="219" t="s">
        <v>142</v>
      </c>
      <c r="E279" s="220" t="s">
        <v>835</v>
      </c>
      <c r="F279" s="221" t="s">
        <v>836</v>
      </c>
      <c r="G279" s="222" t="s">
        <v>211</v>
      </c>
      <c r="H279" s="223">
        <v>17.673999999999999</v>
      </c>
      <c r="I279" s="224"/>
      <c r="J279" s="225">
        <f>ROUND(I279*H279,2)</f>
        <v>0</v>
      </c>
      <c r="K279" s="221" t="s">
        <v>146</v>
      </c>
      <c r="L279" s="41"/>
      <c r="M279" s="226" t="s">
        <v>1</v>
      </c>
      <c r="N279" s="227" t="s">
        <v>45</v>
      </c>
      <c r="O279" s="84"/>
      <c r="P279" s="228">
        <f>O279*H279</f>
        <v>0</v>
      </c>
      <c r="Q279" s="228">
        <v>0.00025999999999999998</v>
      </c>
      <c r="R279" s="228">
        <f>Q279*H279</f>
        <v>0.0045952399999999996</v>
      </c>
      <c r="S279" s="228">
        <v>0</v>
      </c>
      <c r="T279" s="229">
        <f>S279*H279</f>
        <v>0</v>
      </c>
      <c r="AR279" s="230" t="s">
        <v>285</v>
      </c>
      <c r="AT279" s="230" t="s">
        <v>142</v>
      </c>
      <c r="AU279" s="230" t="s">
        <v>90</v>
      </c>
      <c r="AY279" s="15" t="s">
        <v>139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5" t="s">
        <v>85</v>
      </c>
      <c r="BK279" s="231">
        <f>ROUND(I279*H279,2)</f>
        <v>0</v>
      </c>
      <c r="BL279" s="15" t="s">
        <v>285</v>
      </c>
      <c r="BM279" s="230" t="s">
        <v>837</v>
      </c>
    </row>
    <row r="280" s="12" customFormat="1">
      <c r="B280" s="239"/>
      <c r="C280" s="240"/>
      <c r="D280" s="241" t="s">
        <v>213</v>
      </c>
      <c r="E280" s="242" t="s">
        <v>1</v>
      </c>
      <c r="F280" s="243" t="s">
        <v>838</v>
      </c>
      <c r="G280" s="240"/>
      <c r="H280" s="244">
        <v>3.4409999999999998</v>
      </c>
      <c r="I280" s="245"/>
      <c r="J280" s="240"/>
      <c r="K280" s="240"/>
      <c r="L280" s="246"/>
      <c r="M280" s="247"/>
      <c r="N280" s="248"/>
      <c r="O280" s="248"/>
      <c r="P280" s="248"/>
      <c r="Q280" s="248"/>
      <c r="R280" s="248"/>
      <c r="S280" s="248"/>
      <c r="T280" s="249"/>
      <c r="AT280" s="250" t="s">
        <v>213</v>
      </c>
      <c r="AU280" s="250" t="s">
        <v>90</v>
      </c>
      <c r="AV280" s="12" t="s">
        <v>90</v>
      </c>
      <c r="AW280" s="12" t="s">
        <v>35</v>
      </c>
      <c r="AX280" s="12" t="s">
        <v>80</v>
      </c>
      <c r="AY280" s="250" t="s">
        <v>139</v>
      </c>
    </row>
    <row r="281" s="12" customFormat="1">
      <c r="B281" s="239"/>
      <c r="C281" s="240"/>
      <c r="D281" s="241" t="s">
        <v>213</v>
      </c>
      <c r="E281" s="242" t="s">
        <v>1</v>
      </c>
      <c r="F281" s="243" t="s">
        <v>839</v>
      </c>
      <c r="G281" s="240"/>
      <c r="H281" s="244">
        <v>8.6400000000000006</v>
      </c>
      <c r="I281" s="245"/>
      <c r="J281" s="240"/>
      <c r="K281" s="240"/>
      <c r="L281" s="246"/>
      <c r="M281" s="247"/>
      <c r="N281" s="248"/>
      <c r="O281" s="248"/>
      <c r="P281" s="248"/>
      <c r="Q281" s="248"/>
      <c r="R281" s="248"/>
      <c r="S281" s="248"/>
      <c r="T281" s="249"/>
      <c r="AT281" s="250" t="s">
        <v>213</v>
      </c>
      <c r="AU281" s="250" t="s">
        <v>90</v>
      </c>
      <c r="AV281" s="12" t="s">
        <v>90</v>
      </c>
      <c r="AW281" s="12" t="s">
        <v>35</v>
      </c>
      <c r="AX281" s="12" t="s">
        <v>80</v>
      </c>
      <c r="AY281" s="250" t="s">
        <v>139</v>
      </c>
    </row>
    <row r="282" s="12" customFormat="1">
      <c r="B282" s="239"/>
      <c r="C282" s="240"/>
      <c r="D282" s="241" t="s">
        <v>213</v>
      </c>
      <c r="E282" s="242" t="s">
        <v>1</v>
      </c>
      <c r="F282" s="243" t="s">
        <v>840</v>
      </c>
      <c r="G282" s="240"/>
      <c r="H282" s="244">
        <v>3.6669999999999998</v>
      </c>
      <c r="I282" s="245"/>
      <c r="J282" s="240"/>
      <c r="K282" s="240"/>
      <c r="L282" s="246"/>
      <c r="M282" s="247"/>
      <c r="N282" s="248"/>
      <c r="O282" s="248"/>
      <c r="P282" s="248"/>
      <c r="Q282" s="248"/>
      <c r="R282" s="248"/>
      <c r="S282" s="248"/>
      <c r="T282" s="249"/>
      <c r="AT282" s="250" t="s">
        <v>213</v>
      </c>
      <c r="AU282" s="250" t="s">
        <v>90</v>
      </c>
      <c r="AV282" s="12" t="s">
        <v>90</v>
      </c>
      <c r="AW282" s="12" t="s">
        <v>35</v>
      </c>
      <c r="AX282" s="12" t="s">
        <v>80</v>
      </c>
      <c r="AY282" s="250" t="s">
        <v>139</v>
      </c>
    </row>
    <row r="283" s="12" customFormat="1">
      <c r="B283" s="239"/>
      <c r="C283" s="240"/>
      <c r="D283" s="241" t="s">
        <v>213</v>
      </c>
      <c r="E283" s="242" t="s">
        <v>1</v>
      </c>
      <c r="F283" s="243" t="s">
        <v>841</v>
      </c>
      <c r="G283" s="240"/>
      <c r="H283" s="244">
        <v>1.0560000000000001</v>
      </c>
      <c r="I283" s="245"/>
      <c r="J283" s="240"/>
      <c r="K283" s="240"/>
      <c r="L283" s="246"/>
      <c r="M283" s="247"/>
      <c r="N283" s="248"/>
      <c r="O283" s="248"/>
      <c r="P283" s="248"/>
      <c r="Q283" s="248"/>
      <c r="R283" s="248"/>
      <c r="S283" s="248"/>
      <c r="T283" s="249"/>
      <c r="AT283" s="250" t="s">
        <v>213</v>
      </c>
      <c r="AU283" s="250" t="s">
        <v>90</v>
      </c>
      <c r="AV283" s="12" t="s">
        <v>90</v>
      </c>
      <c r="AW283" s="12" t="s">
        <v>35</v>
      </c>
      <c r="AX283" s="12" t="s">
        <v>80</v>
      </c>
      <c r="AY283" s="250" t="s">
        <v>139</v>
      </c>
    </row>
    <row r="284" s="12" customFormat="1">
      <c r="B284" s="239"/>
      <c r="C284" s="240"/>
      <c r="D284" s="241" t="s">
        <v>213</v>
      </c>
      <c r="E284" s="242" t="s">
        <v>1</v>
      </c>
      <c r="F284" s="243" t="s">
        <v>842</v>
      </c>
      <c r="G284" s="240"/>
      <c r="H284" s="244">
        <v>0.87</v>
      </c>
      <c r="I284" s="245"/>
      <c r="J284" s="240"/>
      <c r="K284" s="240"/>
      <c r="L284" s="246"/>
      <c r="M284" s="247"/>
      <c r="N284" s="248"/>
      <c r="O284" s="248"/>
      <c r="P284" s="248"/>
      <c r="Q284" s="248"/>
      <c r="R284" s="248"/>
      <c r="S284" s="248"/>
      <c r="T284" s="249"/>
      <c r="AT284" s="250" t="s">
        <v>213</v>
      </c>
      <c r="AU284" s="250" t="s">
        <v>90</v>
      </c>
      <c r="AV284" s="12" t="s">
        <v>90</v>
      </c>
      <c r="AW284" s="12" t="s">
        <v>35</v>
      </c>
      <c r="AX284" s="12" t="s">
        <v>80</v>
      </c>
      <c r="AY284" s="250" t="s">
        <v>139</v>
      </c>
    </row>
    <row r="285" s="13" customFormat="1">
      <c r="B285" s="253"/>
      <c r="C285" s="254"/>
      <c r="D285" s="241" t="s">
        <v>213</v>
      </c>
      <c r="E285" s="255" t="s">
        <v>1</v>
      </c>
      <c r="F285" s="256" t="s">
        <v>243</v>
      </c>
      <c r="G285" s="254"/>
      <c r="H285" s="257">
        <v>17.673999999999999</v>
      </c>
      <c r="I285" s="258"/>
      <c r="J285" s="254"/>
      <c r="K285" s="254"/>
      <c r="L285" s="259"/>
      <c r="M285" s="260"/>
      <c r="N285" s="261"/>
      <c r="O285" s="261"/>
      <c r="P285" s="261"/>
      <c r="Q285" s="261"/>
      <c r="R285" s="261"/>
      <c r="S285" s="261"/>
      <c r="T285" s="262"/>
      <c r="AT285" s="263" t="s">
        <v>213</v>
      </c>
      <c r="AU285" s="263" t="s">
        <v>90</v>
      </c>
      <c r="AV285" s="13" t="s">
        <v>158</v>
      </c>
      <c r="AW285" s="13" t="s">
        <v>35</v>
      </c>
      <c r="AX285" s="13" t="s">
        <v>85</v>
      </c>
      <c r="AY285" s="263" t="s">
        <v>139</v>
      </c>
    </row>
    <row r="286" s="1" customFormat="1" ht="36" customHeight="1">
      <c r="B286" s="36"/>
      <c r="C286" s="266" t="s">
        <v>489</v>
      </c>
      <c r="D286" s="266" t="s">
        <v>698</v>
      </c>
      <c r="E286" s="267" t="s">
        <v>843</v>
      </c>
      <c r="F286" s="268" t="s">
        <v>844</v>
      </c>
      <c r="G286" s="269" t="s">
        <v>339</v>
      </c>
      <c r="H286" s="270">
        <v>1</v>
      </c>
      <c r="I286" s="271"/>
      <c r="J286" s="272">
        <f>ROUND(I286*H286,2)</f>
        <v>0</v>
      </c>
      <c r="K286" s="268" t="s">
        <v>1</v>
      </c>
      <c r="L286" s="273"/>
      <c r="M286" s="274" t="s">
        <v>1</v>
      </c>
      <c r="N286" s="275" t="s">
        <v>45</v>
      </c>
      <c r="O286" s="84"/>
      <c r="P286" s="228">
        <f>O286*H286</f>
        <v>0</v>
      </c>
      <c r="Q286" s="228">
        <v>0.027310000000000001</v>
      </c>
      <c r="R286" s="228">
        <f>Q286*H286</f>
        <v>0.027310000000000001</v>
      </c>
      <c r="S286" s="228">
        <v>0</v>
      </c>
      <c r="T286" s="229">
        <f>S286*H286</f>
        <v>0</v>
      </c>
      <c r="AR286" s="230" t="s">
        <v>380</v>
      </c>
      <c r="AT286" s="230" t="s">
        <v>698</v>
      </c>
      <c r="AU286" s="230" t="s">
        <v>90</v>
      </c>
      <c r="AY286" s="15" t="s">
        <v>139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5" t="s">
        <v>85</v>
      </c>
      <c r="BK286" s="231">
        <f>ROUND(I286*H286,2)</f>
        <v>0</v>
      </c>
      <c r="BL286" s="15" t="s">
        <v>285</v>
      </c>
      <c r="BM286" s="230" t="s">
        <v>845</v>
      </c>
    </row>
    <row r="287" s="1" customFormat="1">
      <c r="B287" s="36"/>
      <c r="C287" s="37"/>
      <c r="D287" s="241" t="s">
        <v>239</v>
      </c>
      <c r="E287" s="37"/>
      <c r="F287" s="251" t="s">
        <v>846</v>
      </c>
      <c r="G287" s="37"/>
      <c r="H287" s="37"/>
      <c r="I287" s="135"/>
      <c r="J287" s="37"/>
      <c r="K287" s="37"/>
      <c r="L287" s="41"/>
      <c r="M287" s="252"/>
      <c r="N287" s="84"/>
      <c r="O287" s="84"/>
      <c r="P287" s="84"/>
      <c r="Q287" s="84"/>
      <c r="R287" s="84"/>
      <c r="S287" s="84"/>
      <c r="T287" s="85"/>
      <c r="AT287" s="15" t="s">
        <v>239</v>
      </c>
      <c r="AU287" s="15" t="s">
        <v>90</v>
      </c>
    </row>
    <row r="288" s="1" customFormat="1" ht="36" customHeight="1">
      <c r="B288" s="36"/>
      <c r="C288" s="266" t="s">
        <v>494</v>
      </c>
      <c r="D288" s="266" t="s">
        <v>698</v>
      </c>
      <c r="E288" s="267" t="s">
        <v>847</v>
      </c>
      <c r="F288" s="268" t="s">
        <v>848</v>
      </c>
      <c r="G288" s="269" t="s">
        <v>339</v>
      </c>
      <c r="H288" s="270">
        <v>1</v>
      </c>
      <c r="I288" s="271"/>
      <c r="J288" s="272">
        <f>ROUND(I288*H288,2)</f>
        <v>0</v>
      </c>
      <c r="K288" s="268" t="s">
        <v>1</v>
      </c>
      <c r="L288" s="273"/>
      <c r="M288" s="274" t="s">
        <v>1</v>
      </c>
      <c r="N288" s="275" t="s">
        <v>45</v>
      </c>
      <c r="O288" s="84"/>
      <c r="P288" s="228">
        <f>O288*H288</f>
        <v>0</v>
      </c>
      <c r="Q288" s="228">
        <v>0.027310000000000001</v>
      </c>
      <c r="R288" s="228">
        <f>Q288*H288</f>
        <v>0.027310000000000001</v>
      </c>
      <c r="S288" s="228">
        <v>0</v>
      </c>
      <c r="T288" s="229">
        <f>S288*H288</f>
        <v>0</v>
      </c>
      <c r="AR288" s="230" t="s">
        <v>380</v>
      </c>
      <c r="AT288" s="230" t="s">
        <v>698</v>
      </c>
      <c r="AU288" s="230" t="s">
        <v>90</v>
      </c>
      <c r="AY288" s="15" t="s">
        <v>139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5" t="s">
        <v>85</v>
      </c>
      <c r="BK288" s="231">
        <f>ROUND(I288*H288,2)</f>
        <v>0</v>
      </c>
      <c r="BL288" s="15" t="s">
        <v>285</v>
      </c>
      <c r="BM288" s="230" t="s">
        <v>849</v>
      </c>
    </row>
    <row r="289" s="1" customFormat="1">
      <c r="B289" s="36"/>
      <c r="C289" s="37"/>
      <c r="D289" s="241" t="s">
        <v>239</v>
      </c>
      <c r="E289" s="37"/>
      <c r="F289" s="251" t="s">
        <v>846</v>
      </c>
      <c r="G289" s="37"/>
      <c r="H289" s="37"/>
      <c r="I289" s="135"/>
      <c r="J289" s="37"/>
      <c r="K289" s="37"/>
      <c r="L289" s="41"/>
      <c r="M289" s="252"/>
      <c r="N289" s="84"/>
      <c r="O289" s="84"/>
      <c r="P289" s="84"/>
      <c r="Q289" s="84"/>
      <c r="R289" s="84"/>
      <c r="S289" s="84"/>
      <c r="T289" s="85"/>
      <c r="AT289" s="15" t="s">
        <v>239</v>
      </c>
      <c r="AU289" s="15" t="s">
        <v>90</v>
      </c>
    </row>
    <row r="290" s="1" customFormat="1" ht="36" customHeight="1">
      <c r="B290" s="36"/>
      <c r="C290" s="266" t="s">
        <v>500</v>
      </c>
      <c r="D290" s="266" t="s">
        <v>698</v>
      </c>
      <c r="E290" s="267" t="s">
        <v>850</v>
      </c>
      <c r="F290" s="268" t="s">
        <v>851</v>
      </c>
      <c r="G290" s="269" t="s">
        <v>339</v>
      </c>
      <c r="H290" s="270">
        <v>1</v>
      </c>
      <c r="I290" s="271"/>
      <c r="J290" s="272">
        <f>ROUND(I290*H290,2)</f>
        <v>0</v>
      </c>
      <c r="K290" s="268" t="s">
        <v>1</v>
      </c>
      <c r="L290" s="273"/>
      <c r="M290" s="274" t="s">
        <v>1</v>
      </c>
      <c r="N290" s="275" t="s">
        <v>45</v>
      </c>
      <c r="O290" s="84"/>
      <c r="P290" s="228">
        <f>O290*H290</f>
        <v>0</v>
      </c>
      <c r="Q290" s="228">
        <v>0.027310000000000001</v>
      </c>
      <c r="R290" s="228">
        <f>Q290*H290</f>
        <v>0.027310000000000001</v>
      </c>
      <c r="S290" s="228">
        <v>0</v>
      </c>
      <c r="T290" s="229">
        <f>S290*H290</f>
        <v>0</v>
      </c>
      <c r="AR290" s="230" t="s">
        <v>380</v>
      </c>
      <c r="AT290" s="230" t="s">
        <v>698</v>
      </c>
      <c r="AU290" s="230" t="s">
        <v>90</v>
      </c>
      <c r="AY290" s="15" t="s">
        <v>139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5" t="s">
        <v>85</v>
      </c>
      <c r="BK290" s="231">
        <f>ROUND(I290*H290,2)</f>
        <v>0</v>
      </c>
      <c r="BL290" s="15" t="s">
        <v>285</v>
      </c>
      <c r="BM290" s="230" t="s">
        <v>852</v>
      </c>
    </row>
    <row r="291" s="1" customFormat="1">
      <c r="B291" s="36"/>
      <c r="C291" s="37"/>
      <c r="D291" s="241" t="s">
        <v>239</v>
      </c>
      <c r="E291" s="37"/>
      <c r="F291" s="251" t="s">
        <v>846</v>
      </c>
      <c r="G291" s="37"/>
      <c r="H291" s="37"/>
      <c r="I291" s="135"/>
      <c r="J291" s="37"/>
      <c r="K291" s="37"/>
      <c r="L291" s="41"/>
      <c r="M291" s="252"/>
      <c r="N291" s="84"/>
      <c r="O291" s="84"/>
      <c r="P291" s="84"/>
      <c r="Q291" s="84"/>
      <c r="R291" s="84"/>
      <c r="S291" s="84"/>
      <c r="T291" s="85"/>
      <c r="AT291" s="15" t="s">
        <v>239</v>
      </c>
      <c r="AU291" s="15" t="s">
        <v>90</v>
      </c>
    </row>
    <row r="292" s="1" customFormat="1" ht="36" customHeight="1">
      <c r="B292" s="36"/>
      <c r="C292" s="266" t="s">
        <v>507</v>
      </c>
      <c r="D292" s="266" t="s">
        <v>698</v>
      </c>
      <c r="E292" s="267" t="s">
        <v>853</v>
      </c>
      <c r="F292" s="268" t="s">
        <v>854</v>
      </c>
      <c r="G292" s="269" t="s">
        <v>339</v>
      </c>
      <c r="H292" s="270">
        <v>1</v>
      </c>
      <c r="I292" s="271"/>
      <c r="J292" s="272">
        <f>ROUND(I292*H292,2)</f>
        <v>0</v>
      </c>
      <c r="K292" s="268" t="s">
        <v>1</v>
      </c>
      <c r="L292" s="273"/>
      <c r="M292" s="274" t="s">
        <v>1</v>
      </c>
      <c r="N292" s="275" t="s">
        <v>45</v>
      </c>
      <c r="O292" s="84"/>
      <c r="P292" s="228">
        <f>O292*H292</f>
        <v>0</v>
      </c>
      <c r="Q292" s="228">
        <v>0.027310000000000001</v>
      </c>
      <c r="R292" s="228">
        <f>Q292*H292</f>
        <v>0.027310000000000001</v>
      </c>
      <c r="S292" s="228">
        <v>0</v>
      </c>
      <c r="T292" s="229">
        <f>S292*H292</f>
        <v>0</v>
      </c>
      <c r="AR292" s="230" t="s">
        <v>380</v>
      </c>
      <c r="AT292" s="230" t="s">
        <v>698</v>
      </c>
      <c r="AU292" s="230" t="s">
        <v>90</v>
      </c>
      <c r="AY292" s="15" t="s">
        <v>139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5" t="s">
        <v>85</v>
      </c>
      <c r="BK292" s="231">
        <f>ROUND(I292*H292,2)</f>
        <v>0</v>
      </c>
      <c r="BL292" s="15" t="s">
        <v>285</v>
      </c>
      <c r="BM292" s="230" t="s">
        <v>855</v>
      </c>
    </row>
    <row r="293" s="1" customFormat="1">
      <c r="B293" s="36"/>
      <c r="C293" s="37"/>
      <c r="D293" s="241" t="s">
        <v>239</v>
      </c>
      <c r="E293" s="37"/>
      <c r="F293" s="251" t="s">
        <v>846</v>
      </c>
      <c r="G293" s="37"/>
      <c r="H293" s="37"/>
      <c r="I293" s="135"/>
      <c r="J293" s="37"/>
      <c r="K293" s="37"/>
      <c r="L293" s="41"/>
      <c r="M293" s="252"/>
      <c r="N293" s="84"/>
      <c r="O293" s="84"/>
      <c r="P293" s="84"/>
      <c r="Q293" s="84"/>
      <c r="R293" s="84"/>
      <c r="S293" s="84"/>
      <c r="T293" s="85"/>
      <c r="AT293" s="15" t="s">
        <v>239</v>
      </c>
      <c r="AU293" s="15" t="s">
        <v>90</v>
      </c>
    </row>
    <row r="294" s="1" customFormat="1" ht="36" customHeight="1">
      <c r="B294" s="36"/>
      <c r="C294" s="266" t="s">
        <v>511</v>
      </c>
      <c r="D294" s="266" t="s">
        <v>698</v>
      </c>
      <c r="E294" s="267" t="s">
        <v>856</v>
      </c>
      <c r="F294" s="268" t="s">
        <v>857</v>
      </c>
      <c r="G294" s="269" t="s">
        <v>339</v>
      </c>
      <c r="H294" s="270">
        <v>1</v>
      </c>
      <c r="I294" s="271"/>
      <c r="J294" s="272">
        <f>ROUND(I294*H294,2)</f>
        <v>0</v>
      </c>
      <c r="K294" s="268" t="s">
        <v>1</v>
      </c>
      <c r="L294" s="273"/>
      <c r="M294" s="274" t="s">
        <v>1</v>
      </c>
      <c r="N294" s="275" t="s">
        <v>45</v>
      </c>
      <c r="O294" s="84"/>
      <c r="P294" s="228">
        <f>O294*H294</f>
        <v>0</v>
      </c>
      <c r="Q294" s="228">
        <v>0.027310000000000001</v>
      </c>
      <c r="R294" s="228">
        <f>Q294*H294</f>
        <v>0.027310000000000001</v>
      </c>
      <c r="S294" s="228">
        <v>0</v>
      </c>
      <c r="T294" s="229">
        <f>S294*H294</f>
        <v>0</v>
      </c>
      <c r="AR294" s="230" t="s">
        <v>380</v>
      </c>
      <c r="AT294" s="230" t="s">
        <v>698</v>
      </c>
      <c r="AU294" s="230" t="s">
        <v>90</v>
      </c>
      <c r="AY294" s="15" t="s">
        <v>139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5" t="s">
        <v>85</v>
      </c>
      <c r="BK294" s="231">
        <f>ROUND(I294*H294,2)</f>
        <v>0</v>
      </c>
      <c r="BL294" s="15" t="s">
        <v>285</v>
      </c>
      <c r="BM294" s="230" t="s">
        <v>858</v>
      </c>
    </row>
    <row r="295" s="1" customFormat="1">
      <c r="B295" s="36"/>
      <c r="C295" s="37"/>
      <c r="D295" s="241" t="s">
        <v>239</v>
      </c>
      <c r="E295" s="37"/>
      <c r="F295" s="251" t="s">
        <v>846</v>
      </c>
      <c r="G295" s="37"/>
      <c r="H295" s="37"/>
      <c r="I295" s="135"/>
      <c r="J295" s="37"/>
      <c r="K295" s="37"/>
      <c r="L295" s="41"/>
      <c r="M295" s="252"/>
      <c r="N295" s="84"/>
      <c r="O295" s="84"/>
      <c r="P295" s="84"/>
      <c r="Q295" s="84"/>
      <c r="R295" s="84"/>
      <c r="S295" s="84"/>
      <c r="T295" s="85"/>
      <c r="AT295" s="15" t="s">
        <v>239</v>
      </c>
      <c r="AU295" s="15" t="s">
        <v>90</v>
      </c>
    </row>
    <row r="296" s="1" customFormat="1" ht="24" customHeight="1">
      <c r="B296" s="36"/>
      <c r="C296" s="219" t="s">
        <v>516</v>
      </c>
      <c r="D296" s="219" t="s">
        <v>142</v>
      </c>
      <c r="E296" s="220" t="s">
        <v>859</v>
      </c>
      <c r="F296" s="221" t="s">
        <v>860</v>
      </c>
      <c r="G296" s="222" t="s">
        <v>211</v>
      </c>
      <c r="H296" s="223">
        <v>0.55200000000000005</v>
      </c>
      <c r="I296" s="224"/>
      <c r="J296" s="225">
        <f>ROUND(I296*H296,2)</f>
        <v>0</v>
      </c>
      <c r="K296" s="221" t="s">
        <v>146</v>
      </c>
      <c r="L296" s="41"/>
      <c r="M296" s="226" t="s">
        <v>1</v>
      </c>
      <c r="N296" s="227" t="s">
        <v>45</v>
      </c>
      <c r="O296" s="84"/>
      <c r="P296" s="228">
        <f>O296*H296</f>
        <v>0</v>
      </c>
      <c r="Q296" s="228">
        <v>0.00025999999999999998</v>
      </c>
      <c r="R296" s="228">
        <f>Q296*H296</f>
        <v>0.00014352000000000001</v>
      </c>
      <c r="S296" s="228">
        <v>0</v>
      </c>
      <c r="T296" s="229">
        <f>S296*H296</f>
        <v>0</v>
      </c>
      <c r="AR296" s="230" t="s">
        <v>285</v>
      </c>
      <c r="AT296" s="230" t="s">
        <v>142</v>
      </c>
      <c r="AU296" s="230" t="s">
        <v>90</v>
      </c>
      <c r="AY296" s="15" t="s">
        <v>139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5" t="s">
        <v>85</v>
      </c>
      <c r="BK296" s="231">
        <f>ROUND(I296*H296,2)</f>
        <v>0</v>
      </c>
      <c r="BL296" s="15" t="s">
        <v>285</v>
      </c>
      <c r="BM296" s="230" t="s">
        <v>861</v>
      </c>
    </row>
    <row r="297" s="12" customFormat="1">
      <c r="B297" s="239"/>
      <c r="C297" s="240"/>
      <c r="D297" s="241" t="s">
        <v>213</v>
      </c>
      <c r="E297" s="242" t="s">
        <v>1</v>
      </c>
      <c r="F297" s="243" t="s">
        <v>862</v>
      </c>
      <c r="G297" s="240"/>
      <c r="H297" s="244">
        <v>0.55200000000000005</v>
      </c>
      <c r="I297" s="245"/>
      <c r="J297" s="240"/>
      <c r="K297" s="240"/>
      <c r="L297" s="246"/>
      <c r="M297" s="247"/>
      <c r="N297" s="248"/>
      <c r="O297" s="248"/>
      <c r="P297" s="248"/>
      <c r="Q297" s="248"/>
      <c r="R297" s="248"/>
      <c r="S297" s="248"/>
      <c r="T297" s="249"/>
      <c r="AT297" s="250" t="s">
        <v>213</v>
      </c>
      <c r="AU297" s="250" t="s">
        <v>90</v>
      </c>
      <c r="AV297" s="12" t="s">
        <v>90</v>
      </c>
      <c r="AW297" s="12" t="s">
        <v>35</v>
      </c>
      <c r="AX297" s="12" t="s">
        <v>85</v>
      </c>
      <c r="AY297" s="250" t="s">
        <v>139</v>
      </c>
    </row>
    <row r="298" s="1" customFormat="1" ht="36" customHeight="1">
      <c r="B298" s="36"/>
      <c r="C298" s="266" t="s">
        <v>521</v>
      </c>
      <c r="D298" s="266" t="s">
        <v>698</v>
      </c>
      <c r="E298" s="267" t="s">
        <v>863</v>
      </c>
      <c r="F298" s="268" t="s">
        <v>864</v>
      </c>
      <c r="G298" s="269" t="s">
        <v>339</v>
      </c>
      <c r="H298" s="270">
        <v>1</v>
      </c>
      <c r="I298" s="271"/>
      <c r="J298" s="272">
        <f>ROUND(I298*H298,2)</f>
        <v>0</v>
      </c>
      <c r="K298" s="268" t="s">
        <v>1</v>
      </c>
      <c r="L298" s="273"/>
      <c r="M298" s="274" t="s">
        <v>1</v>
      </c>
      <c r="N298" s="275" t="s">
        <v>45</v>
      </c>
      <c r="O298" s="84"/>
      <c r="P298" s="228">
        <f>O298*H298</f>
        <v>0</v>
      </c>
      <c r="Q298" s="228">
        <v>0.027310000000000001</v>
      </c>
      <c r="R298" s="228">
        <f>Q298*H298</f>
        <v>0.027310000000000001</v>
      </c>
      <c r="S298" s="228">
        <v>0</v>
      </c>
      <c r="T298" s="229">
        <f>S298*H298</f>
        <v>0</v>
      </c>
      <c r="AR298" s="230" t="s">
        <v>380</v>
      </c>
      <c r="AT298" s="230" t="s">
        <v>698</v>
      </c>
      <c r="AU298" s="230" t="s">
        <v>90</v>
      </c>
      <c r="AY298" s="15" t="s">
        <v>139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5" t="s">
        <v>85</v>
      </c>
      <c r="BK298" s="231">
        <f>ROUND(I298*H298,2)</f>
        <v>0</v>
      </c>
      <c r="BL298" s="15" t="s">
        <v>285</v>
      </c>
      <c r="BM298" s="230" t="s">
        <v>865</v>
      </c>
    </row>
    <row r="299" s="1" customFormat="1">
      <c r="B299" s="36"/>
      <c r="C299" s="37"/>
      <c r="D299" s="241" t="s">
        <v>239</v>
      </c>
      <c r="E299" s="37"/>
      <c r="F299" s="251" t="s">
        <v>846</v>
      </c>
      <c r="G299" s="37"/>
      <c r="H299" s="37"/>
      <c r="I299" s="135"/>
      <c r="J299" s="37"/>
      <c r="K299" s="37"/>
      <c r="L299" s="41"/>
      <c r="M299" s="252"/>
      <c r="N299" s="84"/>
      <c r="O299" s="84"/>
      <c r="P299" s="84"/>
      <c r="Q299" s="84"/>
      <c r="R299" s="84"/>
      <c r="S299" s="84"/>
      <c r="T299" s="85"/>
      <c r="AT299" s="15" t="s">
        <v>239</v>
      </c>
      <c r="AU299" s="15" t="s">
        <v>90</v>
      </c>
    </row>
    <row r="300" s="1" customFormat="1" ht="24" customHeight="1">
      <c r="B300" s="36"/>
      <c r="C300" s="219" t="s">
        <v>527</v>
      </c>
      <c r="D300" s="219" t="s">
        <v>142</v>
      </c>
      <c r="E300" s="220" t="s">
        <v>866</v>
      </c>
      <c r="F300" s="221" t="s">
        <v>867</v>
      </c>
      <c r="G300" s="222" t="s">
        <v>339</v>
      </c>
      <c r="H300" s="223">
        <v>4</v>
      </c>
      <c r="I300" s="224"/>
      <c r="J300" s="225">
        <f>ROUND(I300*H300,2)</f>
        <v>0</v>
      </c>
      <c r="K300" s="221" t="s">
        <v>146</v>
      </c>
      <c r="L300" s="41"/>
      <c r="M300" s="226" t="s">
        <v>1</v>
      </c>
      <c r="N300" s="227" t="s">
        <v>45</v>
      </c>
      <c r="O300" s="84"/>
      <c r="P300" s="228">
        <f>O300*H300</f>
        <v>0</v>
      </c>
      <c r="Q300" s="228">
        <v>0</v>
      </c>
      <c r="R300" s="228">
        <f>Q300*H300</f>
        <v>0</v>
      </c>
      <c r="S300" s="228">
        <v>0</v>
      </c>
      <c r="T300" s="229">
        <f>S300*H300</f>
        <v>0</v>
      </c>
      <c r="AR300" s="230" t="s">
        <v>285</v>
      </c>
      <c r="AT300" s="230" t="s">
        <v>142</v>
      </c>
      <c r="AU300" s="230" t="s">
        <v>90</v>
      </c>
      <c r="AY300" s="15" t="s">
        <v>139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5" t="s">
        <v>85</v>
      </c>
      <c r="BK300" s="231">
        <f>ROUND(I300*H300,2)</f>
        <v>0</v>
      </c>
      <c r="BL300" s="15" t="s">
        <v>285</v>
      </c>
      <c r="BM300" s="230" t="s">
        <v>868</v>
      </c>
    </row>
    <row r="301" s="12" customFormat="1">
      <c r="B301" s="239"/>
      <c r="C301" s="240"/>
      <c r="D301" s="241" t="s">
        <v>213</v>
      </c>
      <c r="E301" s="242" t="s">
        <v>1</v>
      </c>
      <c r="F301" s="243" t="s">
        <v>869</v>
      </c>
      <c r="G301" s="240"/>
      <c r="H301" s="244">
        <v>2</v>
      </c>
      <c r="I301" s="245"/>
      <c r="J301" s="240"/>
      <c r="K301" s="240"/>
      <c r="L301" s="246"/>
      <c r="M301" s="247"/>
      <c r="N301" s="248"/>
      <c r="O301" s="248"/>
      <c r="P301" s="248"/>
      <c r="Q301" s="248"/>
      <c r="R301" s="248"/>
      <c r="S301" s="248"/>
      <c r="T301" s="249"/>
      <c r="AT301" s="250" t="s">
        <v>213</v>
      </c>
      <c r="AU301" s="250" t="s">
        <v>90</v>
      </c>
      <c r="AV301" s="12" t="s">
        <v>90</v>
      </c>
      <c r="AW301" s="12" t="s">
        <v>35</v>
      </c>
      <c r="AX301" s="12" t="s">
        <v>80</v>
      </c>
      <c r="AY301" s="250" t="s">
        <v>139</v>
      </c>
    </row>
    <row r="302" s="12" customFormat="1">
      <c r="B302" s="239"/>
      <c r="C302" s="240"/>
      <c r="D302" s="241" t="s">
        <v>213</v>
      </c>
      <c r="E302" s="242" t="s">
        <v>1</v>
      </c>
      <c r="F302" s="243" t="s">
        <v>870</v>
      </c>
      <c r="G302" s="240"/>
      <c r="H302" s="244">
        <v>2</v>
      </c>
      <c r="I302" s="245"/>
      <c r="J302" s="240"/>
      <c r="K302" s="240"/>
      <c r="L302" s="246"/>
      <c r="M302" s="247"/>
      <c r="N302" s="248"/>
      <c r="O302" s="248"/>
      <c r="P302" s="248"/>
      <c r="Q302" s="248"/>
      <c r="R302" s="248"/>
      <c r="S302" s="248"/>
      <c r="T302" s="249"/>
      <c r="AT302" s="250" t="s">
        <v>213</v>
      </c>
      <c r="AU302" s="250" t="s">
        <v>90</v>
      </c>
      <c r="AV302" s="12" t="s">
        <v>90</v>
      </c>
      <c r="AW302" s="12" t="s">
        <v>35</v>
      </c>
      <c r="AX302" s="12" t="s">
        <v>80</v>
      </c>
      <c r="AY302" s="250" t="s">
        <v>139</v>
      </c>
    </row>
    <row r="303" s="13" customFormat="1">
      <c r="B303" s="253"/>
      <c r="C303" s="254"/>
      <c r="D303" s="241" t="s">
        <v>213</v>
      </c>
      <c r="E303" s="255" t="s">
        <v>1</v>
      </c>
      <c r="F303" s="256" t="s">
        <v>243</v>
      </c>
      <c r="G303" s="254"/>
      <c r="H303" s="257">
        <v>4</v>
      </c>
      <c r="I303" s="258"/>
      <c r="J303" s="254"/>
      <c r="K303" s="254"/>
      <c r="L303" s="259"/>
      <c r="M303" s="260"/>
      <c r="N303" s="261"/>
      <c r="O303" s="261"/>
      <c r="P303" s="261"/>
      <c r="Q303" s="261"/>
      <c r="R303" s="261"/>
      <c r="S303" s="261"/>
      <c r="T303" s="262"/>
      <c r="AT303" s="263" t="s">
        <v>213</v>
      </c>
      <c r="AU303" s="263" t="s">
        <v>90</v>
      </c>
      <c r="AV303" s="13" t="s">
        <v>158</v>
      </c>
      <c r="AW303" s="13" t="s">
        <v>35</v>
      </c>
      <c r="AX303" s="13" t="s">
        <v>85</v>
      </c>
      <c r="AY303" s="263" t="s">
        <v>139</v>
      </c>
    </row>
    <row r="304" s="1" customFormat="1" ht="36" customHeight="1">
      <c r="B304" s="36"/>
      <c r="C304" s="266" t="s">
        <v>532</v>
      </c>
      <c r="D304" s="266" t="s">
        <v>698</v>
      </c>
      <c r="E304" s="267" t="s">
        <v>871</v>
      </c>
      <c r="F304" s="268" t="s">
        <v>872</v>
      </c>
      <c r="G304" s="269" t="s">
        <v>339</v>
      </c>
      <c r="H304" s="270">
        <v>2</v>
      </c>
      <c r="I304" s="271"/>
      <c r="J304" s="272">
        <f>ROUND(I304*H304,2)</f>
        <v>0</v>
      </c>
      <c r="K304" s="268" t="s">
        <v>1</v>
      </c>
      <c r="L304" s="273"/>
      <c r="M304" s="274" t="s">
        <v>1</v>
      </c>
      <c r="N304" s="275" t="s">
        <v>45</v>
      </c>
      <c r="O304" s="84"/>
      <c r="P304" s="228">
        <f>O304*H304</f>
        <v>0</v>
      </c>
      <c r="Q304" s="228">
        <v>0</v>
      </c>
      <c r="R304" s="228">
        <f>Q304*H304</f>
        <v>0</v>
      </c>
      <c r="S304" s="228">
        <v>0</v>
      </c>
      <c r="T304" s="229">
        <f>S304*H304</f>
        <v>0</v>
      </c>
      <c r="AR304" s="230" t="s">
        <v>380</v>
      </c>
      <c r="AT304" s="230" t="s">
        <v>698</v>
      </c>
      <c r="AU304" s="230" t="s">
        <v>90</v>
      </c>
      <c r="AY304" s="15" t="s">
        <v>139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5" t="s">
        <v>85</v>
      </c>
      <c r="BK304" s="231">
        <f>ROUND(I304*H304,2)</f>
        <v>0</v>
      </c>
      <c r="BL304" s="15" t="s">
        <v>285</v>
      </c>
      <c r="BM304" s="230" t="s">
        <v>873</v>
      </c>
    </row>
    <row r="305" s="1" customFormat="1">
      <c r="B305" s="36"/>
      <c r="C305" s="37"/>
      <c r="D305" s="241" t="s">
        <v>239</v>
      </c>
      <c r="E305" s="37"/>
      <c r="F305" s="251" t="s">
        <v>874</v>
      </c>
      <c r="G305" s="37"/>
      <c r="H305" s="37"/>
      <c r="I305" s="135"/>
      <c r="J305" s="37"/>
      <c r="K305" s="37"/>
      <c r="L305" s="41"/>
      <c r="M305" s="252"/>
      <c r="N305" s="84"/>
      <c r="O305" s="84"/>
      <c r="P305" s="84"/>
      <c r="Q305" s="84"/>
      <c r="R305" s="84"/>
      <c r="S305" s="84"/>
      <c r="T305" s="85"/>
      <c r="AT305" s="15" t="s">
        <v>239</v>
      </c>
      <c r="AU305" s="15" t="s">
        <v>90</v>
      </c>
    </row>
    <row r="306" s="12" customFormat="1">
      <c r="B306" s="239"/>
      <c r="C306" s="240"/>
      <c r="D306" s="241" t="s">
        <v>213</v>
      </c>
      <c r="E306" s="242" t="s">
        <v>1</v>
      </c>
      <c r="F306" s="243" t="s">
        <v>90</v>
      </c>
      <c r="G306" s="240"/>
      <c r="H306" s="244">
        <v>2</v>
      </c>
      <c r="I306" s="245"/>
      <c r="J306" s="240"/>
      <c r="K306" s="240"/>
      <c r="L306" s="246"/>
      <c r="M306" s="247"/>
      <c r="N306" s="248"/>
      <c r="O306" s="248"/>
      <c r="P306" s="248"/>
      <c r="Q306" s="248"/>
      <c r="R306" s="248"/>
      <c r="S306" s="248"/>
      <c r="T306" s="249"/>
      <c r="AT306" s="250" t="s">
        <v>213</v>
      </c>
      <c r="AU306" s="250" t="s">
        <v>90</v>
      </c>
      <c r="AV306" s="12" t="s">
        <v>90</v>
      </c>
      <c r="AW306" s="12" t="s">
        <v>35</v>
      </c>
      <c r="AX306" s="12" t="s">
        <v>85</v>
      </c>
      <c r="AY306" s="250" t="s">
        <v>139</v>
      </c>
    </row>
    <row r="307" s="1" customFormat="1" ht="24" customHeight="1">
      <c r="B307" s="36"/>
      <c r="C307" s="266" t="s">
        <v>538</v>
      </c>
      <c r="D307" s="266" t="s">
        <v>698</v>
      </c>
      <c r="E307" s="267" t="s">
        <v>875</v>
      </c>
      <c r="F307" s="268" t="s">
        <v>876</v>
      </c>
      <c r="G307" s="269" t="s">
        <v>339</v>
      </c>
      <c r="H307" s="270">
        <v>2</v>
      </c>
      <c r="I307" s="271"/>
      <c r="J307" s="272">
        <f>ROUND(I307*H307,2)</f>
        <v>0</v>
      </c>
      <c r="K307" s="268" t="s">
        <v>1</v>
      </c>
      <c r="L307" s="273"/>
      <c r="M307" s="274" t="s">
        <v>1</v>
      </c>
      <c r="N307" s="275" t="s">
        <v>45</v>
      </c>
      <c r="O307" s="84"/>
      <c r="P307" s="228">
        <f>O307*H307</f>
        <v>0</v>
      </c>
      <c r="Q307" s="228">
        <v>0</v>
      </c>
      <c r="R307" s="228">
        <f>Q307*H307</f>
        <v>0</v>
      </c>
      <c r="S307" s="228">
        <v>0</v>
      </c>
      <c r="T307" s="229">
        <f>S307*H307</f>
        <v>0</v>
      </c>
      <c r="AR307" s="230" t="s">
        <v>380</v>
      </c>
      <c r="AT307" s="230" t="s">
        <v>698</v>
      </c>
      <c r="AU307" s="230" t="s">
        <v>90</v>
      </c>
      <c r="AY307" s="15" t="s">
        <v>139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5" t="s">
        <v>85</v>
      </c>
      <c r="BK307" s="231">
        <f>ROUND(I307*H307,2)</f>
        <v>0</v>
      </c>
      <c r="BL307" s="15" t="s">
        <v>285</v>
      </c>
      <c r="BM307" s="230" t="s">
        <v>877</v>
      </c>
    </row>
    <row r="308" s="1" customFormat="1">
      <c r="B308" s="36"/>
      <c r="C308" s="37"/>
      <c r="D308" s="241" t="s">
        <v>239</v>
      </c>
      <c r="E308" s="37"/>
      <c r="F308" s="251" t="s">
        <v>878</v>
      </c>
      <c r="G308" s="37"/>
      <c r="H308" s="37"/>
      <c r="I308" s="135"/>
      <c r="J308" s="37"/>
      <c r="K308" s="37"/>
      <c r="L308" s="41"/>
      <c r="M308" s="252"/>
      <c r="N308" s="84"/>
      <c r="O308" s="84"/>
      <c r="P308" s="84"/>
      <c r="Q308" s="84"/>
      <c r="R308" s="84"/>
      <c r="S308" s="84"/>
      <c r="T308" s="85"/>
      <c r="AT308" s="15" t="s">
        <v>239</v>
      </c>
      <c r="AU308" s="15" t="s">
        <v>90</v>
      </c>
    </row>
    <row r="309" s="12" customFormat="1">
      <c r="B309" s="239"/>
      <c r="C309" s="240"/>
      <c r="D309" s="241" t="s">
        <v>213</v>
      </c>
      <c r="E309" s="242" t="s">
        <v>1</v>
      </c>
      <c r="F309" s="243" t="s">
        <v>90</v>
      </c>
      <c r="G309" s="240"/>
      <c r="H309" s="244">
        <v>2</v>
      </c>
      <c r="I309" s="245"/>
      <c r="J309" s="240"/>
      <c r="K309" s="240"/>
      <c r="L309" s="246"/>
      <c r="M309" s="247"/>
      <c r="N309" s="248"/>
      <c r="O309" s="248"/>
      <c r="P309" s="248"/>
      <c r="Q309" s="248"/>
      <c r="R309" s="248"/>
      <c r="S309" s="248"/>
      <c r="T309" s="249"/>
      <c r="AT309" s="250" t="s">
        <v>213</v>
      </c>
      <c r="AU309" s="250" t="s">
        <v>90</v>
      </c>
      <c r="AV309" s="12" t="s">
        <v>90</v>
      </c>
      <c r="AW309" s="12" t="s">
        <v>35</v>
      </c>
      <c r="AX309" s="12" t="s">
        <v>85</v>
      </c>
      <c r="AY309" s="250" t="s">
        <v>139</v>
      </c>
    </row>
    <row r="310" s="1" customFormat="1" ht="24" customHeight="1">
      <c r="B310" s="36"/>
      <c r="C310" s="219" t="s">
        <v>543</v>
      </c>
      <c r="D310" s="219" t="s">
        <v>142</v>
      </c>
      <c r="E310" s="220" t="s">
        <v>879</v>
      </c>
      <c r="F310" s="221" t="s">
        <v>880</v>
      </c>
      <c r="G310" s="222" t="s">
        <v>339</v>
      </c>
      <c r="H310" s="223">
        <v>2</v>
      </c>
      <c r="I310" s="224"/>
      <c r="J310" s="225">
        <f>ROUND(I310*H310,2)</f>
        <v>0</v>
      </c>
      <c r="K310" s="221" t="s">
        <v>146</v>
      </c>
      <c r="L310" s="41"/>
      <c r="M310" s="226" t="s">
        <v>1</v>
      </c>
      <c r="N310" s="227" t="s">
        <v>45</v>
      </c>
      <c r="O310" s="84"/>
      <c r="P310" s="228">
        <f>O310*H310</f>
        <v>0</v>
      </c>
      <c r="Q310" s="228">
        <v>0</v>
      </c>
      <c r="R310" s="228">
        <f>Q310*H310</f>
        <v>0</v>
      </c>
      <c r="S310" s="228">
        <v>0</v>
      </c>
      <c r="T310" s="229">
        <f>S310*H310</f>
        <v>0</v>
      </c>
      <c r="AR310" s="230" t="s">
        <v>285</v>
      </c>
      <c r="AT310" s="230" t="s">
        <v>142</v>
      </c>
      <c r="AU310" s="230" t="s">
        <v>90</v>
      </c>
      <c r="AY310" s="15" t="s">
        <v>139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5" t="s">
        <v>85</v>
      </c>
      <c r="BK310" s="231">
        <f>ROUND(I310*H310,2)</f>
        <v>0</v>
      </c>
      <c r="BL310" s="15" t="s">
        <v>285</v>
      </c>
      <c r="BM310" s="230" t="s">
        <v>881</v>
      </c>
    </row>
    <row r="311" s="12" customFormat="1">
      <c r="B311" s="239"/>
      <c r="C311" s="240"/>
      <c r="D311" s="241" t="s">
        <v>213</v>
      </c>
      <c r="E311" s="242" t="s">
        <v>1</v>
      </c>
      <c r="F311" s="243" t="s">
        <v>882</v>
      </c>
      <c r="G311" s="240"/>
      <c r="H311" s="244">
        <v>2</v>
      </c>
      <c r="I311" s="245"/>
      <c r="J311" s="240"/>
      <c r="K311" s="240"/>
      <c r="L311" s="246"/>
      <c r="M311" s="247"/>
      <c r="N311" s="248"/>
      <c r="O311" s="248"/>
      <c r="P311" s="248"/>
      <c r="Q311" s="248"/>
      <c r="R311" s="248"/>
      <c r="S311" s="248"/>
      <c r="T311" s="249"/>
      <c r="AT311" s="250" t="s">
        <v>213</v>
      </c>
      <c r="AU311" s="250" t="s">
        <v>90</v>
      </c>
      <c r="AV311" s="12" t="s">
        <v>90</v>
      </c>
      <c r="AW311" s="12" t="s">
        <v>35</v>
      </c>
      <c r="AX311" s="12" t="s">
        <v>85</v>
      </c>
      <c r="AY311" s="250" t="s">
        <v>139</v>
      </c>
    </row>
    <row r="312" s="1" customFormat="1" ht="24" customHeight="1">
      <c r="B312" s="36"/>
      <c r="C312" s="266" t="s">
        <v>550</v>
      </c>
      <c r="D312" s="266" t="s">
        <v>698</v>
      </c>
      <c r="E312" s="267" t="s">
        <v>883</v>
      </c>
      <c r="F312" s="268" t="s">
        <v>884</v>
      </c>
      <c r="G312" s="269" t="s">
        <v>339</v>
      </c>
      <c r="H312" s="270">
        <v>2</v>
      </c>
      <c r="I312" s="271"/>
      <c r="J312" s="272">
        <f>ROUND(I312*H312,2)</f>
        <v>0</v>
      </c>
      <c r="K312" s="268" t="s">
        <v>1</v>
      </c>
      <c r="L312" s="273"/>
      <c r="M312" s="274" t="s">
        <v>1</v>
      </c>
      <c r="N312" s="275" t="s">
        <v>45</v>
      </c>
      <c r="O312" s="84"/>
      <c r="P312" s="228">
        <f>O312*H312</f>
        <v>0</v>
      </c>
      <c r="Q312" s="228">
        <v>0.0275</v>
      </c>
      <c r="R312" s="228">
        <f>Q312*H312</f>
        <v>0.055</v>
      </c>
      <c r="S312" s="228">
        <v>0</v>
      </c>
      <c r="T312" s="229">
        <f>S312*H312</f>
        <v>0</v>
      </c>
      <c r="AR312" s="230" t="s">
        <v>380</v>
      </c>
      <c r="AT312" s="230" t="s">
        <v>698</v>
      </c>
      <c r="AU312" s="230" t="s">
        <v>90</v>
      </c>
      <c r="AY312" s="15" t="s">
        <v>139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5" t="s">
        <v>85</v>
      </c>
      <c r="BK312" s="231">
        <f>ROUND(I312*H312,2)</f>
        <v>0</v>
      </c>
      <c r="BL312" s="15" t="s">
        <v>285</v>
      </c>
      <c r="BM312" s="230" t="s">
        <v>885</v>
      </c>
    </row>
    <row r="313" s="1" customFormat="1">
      <c r="B313" s="36"/>
      <c r="C313" s="37"/>
      <c r="D313" s="241" t="s">
        <v>239</v>
      </c>
      <c r="E313" s="37"/>
      <c r="F313" s="251" t="s">
        <v>886</v>
      </c>
      <c r="G313" s="37"/>
      <c r="H313" s="37"/>
      <c r="I313" s="135"/>
      <c r="J313" s="37"/>
      <c r="K313" s="37"/>
      <c r="L313" s="41"/>
      <c r="M313" s="252"/>
      <c r="N313" s="84"/>
      <c r="O313" s="84"/>
      <c r="P313" s="84"/>
      <c r="Q313" s="84"/>
      <c r="R313" s="84"/>
      <c r="S313" s="84"/>
      <c r="T313" s="85"/>
      <c r="AT313" s="15" t="s">
        <v>239</v>
      </c>
      <c r="AU313" s="15" t="s">
        <v>90</v>
      </c>
    </row>
    <row r="314" s="12" customFormat="1">
      <c r="B314" s="239"/>
      <c r="C314" s="240"/>
      <c r="D314" s="241" t="s">
        <v>213</v>
      </c>
      <c r="E314" s="242" t="s">
        <v>1</v>
      </c>
      <c r="F314" s="243" t="s">
        <v>90</v>
      </c>
      <c r="G314" s="240"/>
      <c r="H314" s="244">
        <v>2</v>
      </c>
      <c r="I314" s="245"/>
      <c r="J314" s="240"/>
      <c r="K314" s="240"/>
      <c r="L314" s="246"/>
      <c r="M314" s="247"/>
      <c r="N314" s="248"/>
      <c r="O314" s="248"/>
      <c r="P314" s="248"/>
      <c r="Q314" s="248"/>
      <c r="R314" s="248"/>
      <c r="S314" s="248"/>
      <c r="T314" s="249"/>
      <c r="AT314" s="250" t="s">
        <v>213</v>
      </c>
      <c r="AU314" s="250" t="s">
        <v>90</v>
      </c>
      <c r="AV314" s="12" t="s">
        <v>90</v>
      </c>
      <c r="AW314" s="12" t="s">
        <v>35</v>
      </c>
      <c r="AX314" s="12" t="s">
        <v>85</v>
      </c>
      <c r="AY314" s="250" t="s">
        <v>139</v>
      </c>
    </row>
    <row r="315" s="1" customFormat="1" ht="16.5" customHeight="1">
      <c r="B315" s="36"/>
      <c r="C315" s="219" t="s">
        <v>557</v>
      </c>
      <c r="D315" s="219" t="s">
        <v>142</v>
      </c>
      <c r="E315" s="220" t="s">
        <v>887</v>
      </c>
      <c r="F315" s="221" t="s">
        <v>888</v>
      </c>
      <c r="G315" s="222" t="s">
        <v>339</v>
      </c>
      <c r="H315" s="223">
        <v>4</v>
      </c>
      <c r="I315" s="224"/>
      <c r="J315" s="225">
        <f>ROUND(I315*H315,2)</f>
        <v>0</v>
      </c>
      <c r="K315" s="221" t="s">
        <v>146</v>
      </c>
      <c r="L315" s="41"/>
      <c r="M315" s="226" t="s">
        <v>1</v>
      </c>
      <c r="N315" s="227" t="s">
        <v>45</v>
      </c>
      <c r="O315" s="84"/>
      <c r="P315" s="228">
        <f>O315*H315</f>
        <v>0</v>
      </c>
      <c r="Q315" s="228">
        <v>0</v>
      </c>
      <c r="R315" s="228">
        <f>Q315*H315</f>
        <v>0</v>
      </c>
      <c r="S315" s="228">
        <v>0</v>
      </c>
      <c r="T315" s="229">
        <f>S315*H315</f>
        <v>0</v>
      </c>
      <c r="AR315" s="230" t="s">
        <v>285</v>
      </c>
      <c r="AT315" s="230" t="s">
        <v>142</v>
      </c>
      <c r="AU315" s="230" t="s">
        <v>90</v>
      </c>
      <c r="AY315" s="15" t="s">
        <v>139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5" t="s">
        <v>85</v>
      </c>
      <c r="BK315" s="231">
        <f>ROUND(I315*H315,2)</f>
        <v>0</v>
      </c>
      <c r="BL315" s="15" t="s">
        <v>285</v>
      </c>
      <c r="BM315" s="230" t="s">
        <v>889</v>
      </c>
    </row>
    <row r="316" s="12" customFormat="1">
      <c r="B316" s="239"/>
      <c r="C316" s="240"/>
      <c r="D316" s="241" t="s">
        <v>213</v>
      </c>
      <c r="E316" s="242" t="s">
        <v>1</v>
      </c>
      <c r="F316" s="243" t="s">
        <v>158</v>
      </c>
      <c r="G316" s="240"/>
      <c r="H316" s="244">
        <v>4</v>
      </c>
      <c r="I316" s="245"/>
      <c r="J316" s="240"/>
      <c r="K316" s="240"/>
      <c r="L316" s="246"/>
      <c r="M316" s="247"/>
      <c r="N316" s="248"/>
      <c r="O316" s="248"/>
      <c r="P316" s="248"/>
      <c r="Q316" s="248"/>
      <c r="R316" s="248"/>
      <c r="S316" s="248"/>
      <c r="T316" s="249"/>
      <c r="AT316" s="250" t="s">
        <v>213</v>
      </c>
      <c r="AU316" s="250" t="s">
        <v>90</v>
      </c>
      <c r="AV316" s="12" t="s">
        <v>90</v>
      </c>
      <c r="AW316" s="12" t="s">
        <v>35</v>
      </c>
      <c r="AX316" s="12" t="s">
        <v>85</v>
      </c>
      <c r="AY316" s="250" t="s">
        <v>139</v>
      </c>
    </row>
    <row r="317" s="1" customFormat="1" ht="16.5" customHeight="1">
      <c r="B317" s="36"/>
      <c r="C317" s="266" t="s">
        <v>564</v>
      </c>
      <c r="D317" s="266" t="s">
        <v>698</v>
      </c>
      <c r="E317" s="267" t="s">
        <v>890</v>
      </c>
      <c r="F317" s="268" t="s">
        <v>891</v>
      </c>
      <c r="G317" s="269" t="s">
        <v>339</v>
      </c>
      <c r="H317" s="270">
        <v>4</v>
      </c>
      <c r="I317" s="271"/>
      <c r="J317" s="272">
        <f>ROUND(I317*H317,2)</f>
        <v>0</v>
      </c>
      <c r="K317" s="268" t="s">
        <v>1</v>
      </c>
      <c r="L317" s="273"/>
      <c r="M317" s="274" t="s">
        <v>1</v>
      </c>
      <c r="N317" s="275" t="s">
        <v>45</v>
      </c>
      <c r="O317" s="84"/>
      <c r="P317" s="228">
        <f>O317*H317</f>
        <v>0</v>
      </c>
      <c r="Q317" s="228">
        <v>0</v>
      </c>
      <c r="R317" s="228">
        <f>Q317*H317</f>
        <v>0</v>
      </c>
      <c r="S317" s="228">
        <v>0</v>
      </c>
      <c r="T317" s="229">
        <f>S317*H317</f>
        <v>0</v>
      </c>
      <c r="AR317" s="230" t="s">
        <v>380</v>
      </c>
      <c r="AT317" s="230" t="s">
        <v>698</v>
      </c>
      <c r="AU317" s="230" t="s">
        <v>90</v>
      </c>
      <c r="AY317" s="15" t="s">
        <v>139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5" t="s">
        <v>85</v>
      </c>
      <c r="BK317" s="231">
        <f>ROUND(I317*H317,2)</f>
        <v>0</v>
      </c>
      <c r="BL317" s="15" t="s">
        <v>285</v>
      </c>
      <c r="BM317" s="230" t="s">
        <v>892</v>
      </c>
    </row>
    <row r="318" s="1" customFormat="1" ht="24" customHeight="1">
      <c r="B318" s="36"/>
      <c r="C318" s="219" t="s">
        <v>573</v>
      </c>
      <c r="D318" s="219" t="s">
        <v>142</v>
      </c>
      <c r="E318" s="220" t="s">
        <v>893</v>
      </c>
      <c r="F318" s="221" t="s">
        <v>894</v>
      </c>
      <c r="G318" s="222" t="s">
        <v>339</v>
      </c>
      <c r="H318" s="223">
        <v>5</v>
      </c>
      <c r="I318" s="224"/>
      <c r="J318" s="225">
        <f>ROUND(I318*H318,2)</f>
        <v>0</v>
      </c>
      <c r="K318" s="221" t="s">
        <v>146</v>
      </c>
      <c r="L318" s="41"/>
      <c r="M318" s="226" t="s">
        <v>1</v>
      </c>
      <c r="N318" s="227" t="s">
        <v>45</v>
      </c>
      <c r="O318" s="84"/>
      <c r="P318" s="228">
        <f>O318*H318</f>
        <v>0</v>
      </c>
      <c r="Q318" s="228">
        <v>0</v>
      </c>
      <c r="R318" s="228">
        <f>Q318*H318</f>
        <v>0</v>
      </c>
      <c r="S318" s="228">
        <v>0</v>
      </c>
      <c r="T318" s="229">
        <f>S318*H318</f>
        <v>0</v>
      </c>
      <c r="AR318" s="230" t="s">
        <v>285</v>
      </c>
      <c r="AT318" s="230" t="s">
        <v>142</v>
      </c>
      <c r="AU318" s="230" t="s">
        <v>90</v>
      </c>
      <c r="AY318" s="15" t="s">
        <v>139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5" t="s">
        <v>85</v>
      </c>
      <c r="BK318" s="231">
        <f>ROUND(I318*H318,2)</f>
        <v>0</v>
      </c>
      <c r="BL318" s="15" t="s">
        <v>285</v>
      </c>
      <c r="BM318" s="230" t="s">
        <v>895</v>
      </c>
    </row>
    <row r="319" s="12" customFormat="1">
      <c r="B319" s="239"/>
      <c r="C319" s="240"/>
      <c r="D319" s="241" t="s">
        <v>213</v>
      </c>
      <c r="E319" s="242" t="s">
        <v>1</v>
      </c>
      <c r="F319" s="243" t="s">
        <v>896</v>
      </c>
      <c r="G319" s="240"/>
      <c r="H319" s="244">
        <v>3</v>
      </c>
      <c r="I319" s="245"/>
      <c r="J319" s="240"/>
      <c r="K319" s="240"/>
      <c r="L319" s="246"/>
      <c r="M319" s="247"/>
      <c r="N319" s="248"/>
      <c r="O319" s="248"/>
      <c r="P319" s="248"/>
      <c r="Q319" s="248"/>
      <c r="R319" s="248"/>
      <c r="S319" s="248"/>
      <c r="T319" s="249"/>
      <c r="AT319" s="250" t="s">
        <v>213</v>
      </c>
      <c r="AU319" s="250" t="s">
        <v>90</v>
      </c>
      <c r="AV319" s="12" t="s">
        <v>90</v>
      </c>
      <c r="AW319" s="12" t="s">
        <v>35</v>
      </c>
      <c r="AX319" s="12" t="s">
        <v>80</v>
      </c>
      <c r="AY319" s="250" t="s">
        <v>139</v>
      </c>
    </row>
    <row r="320" s="12" customFormat="1">
      <c r="B320" s="239"/>
      <c r="C320" s="240"/>
      <c r="D320" s="241" t="s">
        <v>213</v>
      </c>
      <c r="E320" s="242" t="s">
        <v>1</v>
      </c>
      <c r="F320" s="243" t="s">
        <v>897</v>
      </c>
      <c r="G320" s="240"/>
      <c r="H320" s="244">
        <v>1</v>
      </c>
      <c r="I320" s="245"/>
      <c r="J320" s="240"/>
      <c r="K320" s="240"/>
      <c r="L320" s="246"/>
      <c r="M320" s="247"/>
      <c r="N320" s="248"/>
      <c r="O320" s="248"/>
      <c r="P320" s="248"/>
      <c r="Q320" s="248"/>
      <c r="R320" s="248"/>
      <c r="S320" s="248"/>
      <c r="T320" s="249"/>
      <c r="AT320" s="250" t="s">
        <v>213</v>
      </c>
      <c r="AU320" s="250" t="s">
        <v>90</v>
      </c>
      <c r="AV320" s="12" t="s">
        <v>90</v>
      </c>
      <c r="AW320" s="12" t="s">
        <v>35</v>
      </c>
      <c r="AX320" s="12" t="s">
        <v>80</v>
      </c>
      <c r="AY320" s="250" t="s">
        <v>139</v>
      </c>
    </row>
    <row r="321" s="12" customFormat="1">
      <c r="B321" s="239"/>
      <c r="C321" s="240"/>
      <c r="D321" s="241" t="s">
        <v>213</v>
      </c>
      <c r="E321" s="242" t="s">
        <v>1</v>
      </c>
      <c r="F321" s="243" t="s">
        <v>898</v>
      </c>
      <c r="G321" s="240"/>
      <c r="H321" s="244">
        <v>1</v>
      </c>
      <c r="I321" s="245"/>
      <c r="J321" s="240"/>
      <c r="K321" s="240"/>
      <c r="L321" s="246"/>
      <c r="M321" s="247"/>
      <c r="N321" s="248"/>
      <c r="O321" s="248"/>
      <c r="P321" s="248"/>
      <c r="Q321" s="248"/>
      <c r="R321" s="248"/>
      <c r="S321" s="248"/>
      <c r="T321" s="249"/>
      <c r="AT321" s="250" t="s">
        <v>213</v>
      </c>
      <c r="AU321" s="250" t="s">
        <v>90</v>
      </c>
      <c r="AV321" s="12" t="s">
        <v>90</v>
      </c>
      <c r="AW321" s="12" t="s">
        <v>35</v>
      </c>
      <c r="AX321" s="12" t="s">
        <v>80</v>
      </c>
      <c r="AY321" s="250" t="s">
        <v>139</v>
      </c>
    </row>
    <row r="322" s="13" customFormat="1">
      <c r="B322" s="253"/>
      <c r="C322" s="254"/>
      <c r="D322" s="241" t="s">
        <v>213</v>
      </c>
      <c r="E322" s="255" t="s">
        <v>1</v>
      </c>
      <c r="F322" s="256" t="s">
        <v>243</v>
      </c>
      <c r="G322" s="254"/>
      <c r="H322" s="257">
        <v>5</v>
      </c>
      <c r="I322" s="258"/>
      <c r="J322" s="254"/>
      <c r="K322" s="254"/>
      <c r="L322" s="259"/>
      <c r="M322" s="260"/>
      <c r="N322" s="261"/>
      <c r="O322" s="261"/>
      <c r="P322" s="261"/>
      <c r="Q322" s="261"/>
      <c r="R322" s="261"/>
      <c r="S322" s="261"/>
      <c r="T322" s="262"/>
      <c r="AT322" s="263" t="s">
        <v>213</v>
      </c>
      <c r="AU322" s="263" t="s">
        <v>90</v>
      </c>
      <c r="AV322" s="13" t="s">
        <v>158</v>
      </c>
      <c r="AW322" s="13" t="s">
        <v>35</v>
      </c>
      <c r="AX322" s="13" t="s">
        <v>85</v>
      </c>
      <c r="AY322" s="263" t="s">
        <v>139</v>
      </c>
    </row>
    <row r="323" s="1" customFormat="1" ht="16.5" customHeight="1">
      <c r="B323" s="36"/>
      <c r="C323" s="266" t="s">
        <v>580</v>
      </c>
      <c r="D323" s="266" t="s">
        <v>698</v>
      </c>
      <c r="E323" s="267" t="s">
        <v>899</v>
      </c>
      <c r="F323" s="268" t="s">
        <v>900</v>
      </c>
      <c r="G323" s="269" t="s">
        <v>328</v>
      </c>
      <c r="H323" s="270">
        <v>5.5999999999999996</v>
      </c>
      <c r="I323" s="271"/>
      <c r="J323" s="272">
        <f>ROUND(I323*H323,2)</f>
        <v>0</v>
      </c>
      <c r="K323" s="268" t="s">
        <v>146</v>
      </c>
      <c r="L323" s="273"/>
      <c r="M323" s="274" t="s">
        <v>1</v>
      </c>
      <c r="N323" s="275" t="s">
        <v>45</v>
      </c>
      <c r="O323" s="84"/>
      <c r="P323" s="228">
        <f>O323*H323</f>
        <v>0</v>
      </c>
      <c r="Q323" s="228">
        <v>0.0030000000000000001</v>
      </c>
      <c r="R323" s="228">
        <f>Q323*H323</f>
        <v>0.016799999999999999</v>
      </c>
      <c r="S323" s="228">
        <v>0</v>
      </c>
      <c r="T323" s="229">
        <f>S323*H323</f>
        <v>0</v>
      </c>
      <c r="AR323" s="230" t="s">
        <v>380</v>
      </c>
      <c r="AT323" s="230" t="s">
        <v>698</v>
      </c>
      <c r="AU323" s="230" t="s">
        <v>90</v>
      </c>
      <c r="AY323" s="15" t="s">
        <v>139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5" t="s">
        <v>85</v>
      </c>
      <c r="BK323" s="231">
        <f>ROUND(I323*H323,2)</f>
        <v>0</v>
      </c>
      <c r="BL323" s="15" t="s">
        <v>285</v>
      </c>
      <c r="BM323" s="230" t="s">
        <v>901</v>
      </c>
    </row>
    <row r="324" s="1" customFormat="1">
      <c r="B324" s="36"/>
      <c r="C324" s="37"/>
      <c r="D324" s="241" t="s">
        <v>239</v>
      </c>
      <c r="E324" s="37"/>
      <c r="F324" s="251" t="s">
        <v>902</v>
      </c>
      <c r="G324" s="37"/>
      <c r="H324" s="37"/>
      <c r="I324" s="135"/>
      <c r="J324" s="37"/>
      <c r="K324" s="37"/>
      <c r="L324" s="41"/>
      <c r="M324" s="252"/>
      <c r="N324" s="84"/>
      <c r="O324" s="84"/>
      <c r="P324" s="84"/>
      <c r="Q324" s="84"/>
      <c r="R324" s="84"/>
      <c r="S324" s="84"/>
      <c r="T324" s="85"/>
      <c r="AT324" s="15" t="s">
        <v>239</v>
      </c>
      <c r="AU324" s="15" t="s">
        <v>90</v>
      </c>
    </row>
    <row r="325" s="12" customFormat="1">
      <c r="B325" s="239"/>
      <c r="C325" s="240"/>
      <c r="D325" s="241" t="s">
        <v>213</v>
      </c>
      <c r="E325" s="242" t="s">
        <v>1</v>
      </c>
      <c r="F325" s="243" t="s">
        <v>903</v>
      </c>
      <c r="G325" s="240"/>
      <c r="H325" s="244">
        <v>5.5999999999999996</v>
      </c>
      <c r="I325" s="245"/>
      <c r="J325" s="240"/>
      <c r="K325" s="240"/>
      <c r="L325" s="246"/>
      <c r="M325" s="247"/>
      <c r="N325" s="248"/>
      <c r="O325" s="248"/>
      <c r="P325" s="248"/>
      <c r="Q325" s="248"/>
      <c r="R325" s="248"/>
      <c r="S325" s="248"/>
      <c r="T325" s="249"/>
      <c r="AT325" s="250" t="s">
        <v>213</v>
      </c>
      <c r="AU325" s="250" t="s">
        <v>90</v>
      </c>
      <c r="AV325" s="12" t="s">
        <v>90</v>
      </c>
      <c r="AW325" s="12" t="s">
        <v>35</v>
      </c>
      <c r="AX325" s="12" t="s">
        <v>85</v>
      </c>
      <c r="AY325" s="250" t="s">
        <v>139</v>
      </c>
    </row>
    <row r="326" s="1" customFormat="1" ht="24" customHeight="1">
      <c r="B326" s="36"/>
      <c r="C326" s="219" t="s">
        <v>588</v>
      </c>
      <c r="D326" s="219" t="s">
        <v>142</v>
      </c>
      <c r="E326" s="220" t="s">
        <v>904</v>
      </c>
      <c r="F326" s="221" t="s">
        <v>905</v>
      </c>
      <c r="G326" s="222" t="s">
        <v>339</v>
      </c>
      <c r="H326" s="223">
        <v>2</v>
      </c>
      <c r="I326" s="224"/>
      <c r="J326" s="225">
        <f>ROUND(I326*H326,2)</f>
        <v>0</v>
      </c>
      <c r="K326" s="221" t="s">
        <v>146</v>
      </c>
      <c r="L326" s="41"/>
      <c r="M326" s="226" t="s">
        <v>1</v>
      </c>
      <c r="N326" s="227" t="s">
        <v>45</v>
      </c>
      <c r="O326" s="84"/>
      <c r="P326" s="228">
        <f>O326*H326</f>
        <v>0</v>
      </c>
      <c r="Q326" s="228">
        <v>0</v>
      </c>
      <c r="R326" s="228">
        <f>Q326*H326</f>
        <v>0</v>
      </c>
      <c r="S326" s="228">
        <v>0</v>
      </c>
      <c r="T326" s="229">
        <f>S326*H326</f>
        <v>0</v>
      </c>
      <c r="AR326" s="230" t="s">
        <v>285</v>
      </c>
      <c r="AT326" s="230" t="s">
        <v>142</v>
      </c>
      <c r="AU326" s="230" t="s">
        <v>90</v>
      </c>
      <c r="AY326" s="15" t="s">
        <v>139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5" t="s">
        <v>85</v>
      </c>
      <c r="BK326" s="231">
        <f>ROUND(I326*H326,2)</f>
        <v>0</v>
      </c>
      <c r="BL326" s="15" t="s">
        <v>285</v>
      </c>
      <c r="BM326" s="230" t="s">
        <v>906</v>
      </c>
    </row>
    <row r="327" s="12" customFormat="1">
      <c r="B327" s="239"/>
      <c r="C327" s="240"/>
      <c r="D327" s="241" t="s">
        <v>213</v>
      </c>
      <c r="E327" s="242" t="s">
        <v>1</v>
      </c>
      <c r="F327" s="243" t="s">
        <v>907</v>
      </c>
      <c r="G327" s="240"/>
      <c r="H327" s="244">
        <v>1</v>
      </c>
      <c r="I327" s="245"/>
      <c r="J327" s="240"/>
      <c r="K327" s="240"/>
      <c r="L327" s="246"/>
      <c r="M327" s="247"/>
      <c r="N327" s="248"/>
      <c r="O327" s="248"/>
      <c r="P327" s="248"/>
      <c r="Q327" s="248"/>
      <c r="R327" s="248"/>
      <c r="S327" s="248"/>
      <c r="T327" s="249"/>
      <c r="AT327" s="250" t="s">
        <v>213</v>
      </c>
      <c r="AU327" s="250" t="s">
        <v>90</v>
      </c>
      <c r="AV327" s="12" t="s">
        <v>90</v>
      </c>
      <c r="AW327" s="12" t="s">
        <v>35</v>
      </c>
      <c r="AX327" s="12" t="s">
        <v>80</v>
      </c>
      <c r="AY327" s="250" t="s">
        <v>139</v>
      </c>
    </row>
    <row r="328" s="12" customFormat="1">
      <c r="B328" s="239"/>
      <c r="C328" s="240"/>
      <c r="D328" s="241" t="s">
        <v>213</v>
      </c>
      <c r="E328" s="242" t="s">
        <v>1</v>
      </c>
      <c r="F328" s="243" t="s">
        <v>908</v>
      </c>
      <c r="G328" s="240"/>
      <c r="H328" s="244">
        <v>1</v>
      </c>
      <c r="I328" s="245"/>
      <c r="J328" s="240"/>
      <c r="K328" s="240"/>
      <c r="L328" s="246"/>
      <c r="M328" s="247"/>
      <c r="N328" s="248"/>
      <c r="O328" s="248"/>
      <c r="P328" s="248"/>
      <c r="Q328" s="248"/>
      <c r="R328" s="248"/>
      <c r="S328" s="248"/>
      <c r="T328" s="249"/>
      <c r="AT328" s="250" t="s">
        <v>213</v>
      </c>
      <c r="AU328" s="250" t="s">
        <v>90</v>
      </c>
      <c r="AV328" s="12" t="s">
        <v>90</v>
      </c>
      <c r="AW328" s="12" t="s">
        <v>35</v>
      </c>
      <c r="AX328" s="12" t="s">
        <v>80</v>
      </c>
      <c r="AY328" s="250" t="s">
        <v>139</v>
      </c>
    </row>
    <row r="329" s="13" customFormat="1">
      <c r="B329" s="253"/>
      <c r="C329" s="254"/>
      <c r="D329" s="241" t="s">
        <v>213</v>
      </c>
      <c r="E329" s="255" t="s">
        <v>1</v>
      </c>
      <c r="F329" s="256" t="s">
        <v>243</v>
      </c>
      <c r="G329" s="254"/>
      <c r="H329" s="257">
        <v>2</v>
      </c>
      <c r="I329" s="258"/>
      <c r="J329" s="254"/>
      <c r="K329" s="254"/>
      <c r="L329" s="259"/>
      <c r="M329" s="260"/>
      <c r="N329" s="261"/>
      <c r="O329" s="261"/>
      <c r="P329" s="261"/>
      <c r="Q329" s="261"/>
      <c r="R329" s="261"/>
      <c r="S329" s="261"/>
      <c r="T329" s="262"/>
      <c r="AT329" s="263" t="s">
        <v>213</v>
      </c>
      <c r="AU329" s="263" t="s">
        <v>90</v>
      </c>
      <c r="AV329" s="13" t="s">
        <v>158</v>
      </c>
      <c r="AW329" s="13" t="s">
        <v>35</v>
      </c>
      <c r="AX329" s="13" t="s">
        <v>85</v>
      </c>
      <c r="AY329" s="263" t="s">
        <v>139</v>
      </c>
    </row>
    <row r="330" s="1" customFormat="1" ht="16.5" customHeight="1">
      <c r="B330" s="36"/>
      <c r="C330" s="266" t="s">
        <v>595</v>
      </c>
      <c r="D330" s="266" t="s">
        <v>698</v>
      </c>
      <c r="E330" s="267" t="s">
        <v>899</v>
      </c>
      <c r="F330" s="268" t="s">
        <v>900</v>
      </c>
      <c r="G330" s="269" t="s">
        <v>328</v>
      </c>
      <c r="H330" s="270">
        <v>4</v>
      </c>
      <c r="I330" s="271"/>
      <c r="J330" s="272">
        <f>ROUND(I330*H330,2)</f>
        <v>0</v>
      </c>
      <c r="K330" s="268" t="s">
        <v>146</v>
      </c>
      <c r="L330" s="273"/>
      <c r="M330" s="274" t="s">
        <v>1</v>
      </c>
      <c r="N330" s="275" t="s">
        <v>45</v>
      </c>
      <c r="O330" s="84"/>
      <c r="P330" s="228">
        <f>O330*H330</f>
        <v>0</v>
      </c>
      <c r="Q330" s="228">
        <v>0.0030000000000000001</v>
      </c>
      <c r="R330" s="228">
        <f>Q330*H330</f>
        <v>0.012</v>
      </c>
      <c r="S330" s="228">
        <v>0</v>
      </c>
      <c r="T330" s="229">
        <f>S330*H330</f>
        <v>0</v>
      </c>
      <c r="AR330" s="230" t="s">
        <v>380</v>
      </c>
      <c r="AT330" s="230" t="s">
        <v>698</v>
      </c>
      <c r="AU330" s="230" t="s">
        <v>90</v>
      </c>
      <c r="AY330" s="15" t="s">
        <v>139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5" t="s">
        <v>85</v>
      </c>
      <c r="BK330" s="231">
        <f>ROUND(I330*H330,2)</f>
        <v>0</v>
      </c>
      <c r="BL330" s="15" t="s">
        <v>285</v>
      </c>
      <c r="BM330" s="230" t="s">
        <v>909</v>
      </c>
    </row>
    <row r="331" s="1" customFormat="1">
      <c r="B331" s="36"/>
      <c r="C331" s="37"/>
      <c r="D331" s="241" t="s">
        <v>239</v>
      </c>
      <c r="E331" s="37"/>
      <c r="F331" s="251" t="s">
        <v>902</v>
      </c>
      <c r="G331" s="37"/>
      <c r="H331" s="37"/>
      <c r="I331" s="135"/>
      <c r="J331" s="37"/>
      <c r="K331" s="37"/>
      <c r="L331" s="41"/>
      <c r="M331" s="252"/>
      <c r="N331" s="84"/>
      <c r="O331" s="84"/>
      <c r="P331" s="84"/>
      <c r="Q331" s="84"/>
      <c r="R331" s="84"/>
      <c r="S331" s="84"/>
      <c r="T331" s="85"/>
      <c r="AT331" s="15" t="s">
        <v>239</v>
      </c>
      <c r="AU331" s="15" t="s">
        <v>90</v>
      </c>
    </row>
    <row r="332" s="12" customFormat="1">
      <c r="B332" s="239"/>
      <c r="C332" s="240"/>
      <c r="D332" s="241" t="s">
        <v>213</v>
      </c>
      <c r="E332" s="242" t="s">
        <v>1</v>
      </c>
      <c r="F332" s="243" t="s">
        <v>910</v>
      </c>
      <c r="G332" s="240"/>
      <c r="H332" s="244">
        <v>4</v>
      </c>
      <c r="I332" s="245"/>
      <c r="J332" s="240"/>
      <c r="K332" s="240"/>
      <c r="L332" s="246"/>
      <c r="M332" s="247"/>
      <c r="N332" s="248"/>
      <c r="O332" s="248"/>
      <c r="P332" s="248"/>
      <c r="Q332" s="248"/>
      <c r="R332" s="248"/>
      <c r="S332" s="248"/>
      <c r="T332" s="249"/>
      <c r="AT332" s="250" t="s">
        <v>213</v>
      </c>
      <c r="AU332" s="250" t="s">
        <v>90</v>
      </c>
      <c r="AV332" s="12" t="s">
        <v>90</v>
      </c>
      <c r="AW332" s="12" t="s">
        <v>35</v>
      </c>
      <c r="AX332" s="12" t="s">
        <v>85</v>
      </c>
      <c r="AY332" s="250" t="s">
        <v>139</v>
      </c>
    </row>
    <row r="333" s="1" customFormat="1" ht="24" customHeight="1">
      <c r="B333" s="36"/>
      <c r="C333" s="266" t="s">
        <v>603</v>
      </c>
      <c r="D333" s="266" t="s">
        <v>698</v>
      </c>
      <c r="E333" s="267" t="s">
        <v>911</v>
      </c>
      <c r="F333" s="268" t="s">
        <v>912</v>
      </c>
      <c r="G333" s="269" t="s">
        <v>339</v>
      </c>
      <c r="H333" s="270">
        <v>8</v>
      </c>
      <c r="I333" s="271"/>
      <c r="J333" s="272">
        <f>ROUND(I333*H333,2)</f>
        <v>0</v>
      </c>
      <c r="K333" s="268" t="s">
        <v>146</v>
      </c>
      <c r="L333" s="273"/>
      <c r="M333" s="274" t="s">
        <v>1</v>
      </c>
      <c r="N333" s="275" t="s">
        <v>45</v>
      </c>
      <c r="O333" s="84"/>
      <c r="P333" s="228">
        <f>O333*H333</f>
        <v>0</v>
      </c>
      <c r="Q333" s="228">
        <v>6.0000000000000002E-05</v>
      </c>
      <c r="R333" s="228">
        <f>Q333*H333</f>
        <v>0.00048000000000000001</v>
      </c>
      <c r="S333" s="228">
        <v>0</v>
      </c>
      <c r="T333" s="229">
        <f>S333*H333</f>
        <v>0</v>
      </c>
      <c r="AR333" s="230" t="s">
        <v>380</v>
      </c>
      <c r="AT333" s="230" t="s">
        <v>698</v>
      </c>
      <c r="AU333" s="230" t="s">
        <v>90</v>
      </c>
      <c r="AY333" s="15" t="s">
        <v>139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5" t="s">
        <v>85</v>
      </c>
      <c r="BK333" s="231">
        <f>ROUND(I333*H333,2)</f>
        <v>0</v>
      </c>
      <c r="BL333" s="15" t="s">
        <v>285</v>
      </c>
      <c r="BM333" s="230" t="s">
        <v>913</v>
      </c>
    </row>
    <row r="334" s="12" customFormat="1">
      <c r="B334" s="239"/>
      <c r="C334" s="240"/>
      <c r="D334" s="241" t="s">
        <v>213</v>
      </c>
      <c r="E334" s="242" t="s">
        <v>1</v>
      </c>
      <c r="F334" s="243" t="s">
        <v>175</v>
      </c>
      <c r="G334" s="240"/>
      <c r="H334" s="244">
        <v>8</v>
      </c>
      <c r="I334" s="245"/>
      <c r="J334" s="240"/>
      <c r="K334" s="240"/>
      <c r="L334" s="246"/>
      <c r="M334" s="247"/>
      <c r="N334" s="248"/>
      <c r="O334" s="248"/>
      <c r="P334" s="248"/>
      <c r="Q334" s="248"/>
      <c r="R334" s="248"/>
      <c r="S334" s="248"/>
      <c r="T334" s="249"/>
      <c r="AT334" s="250" t="s">
        <v>213</v>
      </c>
      <c r="AU334" s="250" t="s">
        <v>90</v>
      </c>
      <c r="AV334" s="12" t="s">
        <v>90</v>
      </c>
      <c r="AW334" s="12" t="s">
        <v>35</v>
      </c>
      <c r="AX334" s="12" t="s">
        <v>85</v>
      </c>
      <c r="AY334" s="250" t="s">
        <v>139</v>
      </c>
    </row>
    <row r="335" s="1" customFormat="1" ht="16.5" customHeight="1">
      <c r="B335" s="36"/>
      <c r="C335" s="219" t="s">
        <v>914</v>
      </c>
      <c r="D335" s="219" t="s">
        <v>142</v>
      </c>
      <c r="E335" s="220" t="s">
        <v>915</v>
      </c>
      <c r="F335" s="221" t="s">
        <v>916</v>
      </c>
      <c r="G335" s="222" t="s">
        <v>339</v>
      </c>
      <c r="H335" s="223">
        <v>5</v>
      </c>
      <c r="I335" s="224"/>
      <c r="J335" s="225">
        <f>ROUND(I335*H335,2)</f>
        <v>0</v>
      </c>
      <c r="K335" s="221" t="s">
        <v>1</v>
      </c>
      <c r="L335" s="41"/>
      <c r="M335" s="226" t="s">
        <v>1</v>
      </c>
      <c r="N335" s="227" t="s">
        <v>45</v>
      </c>
      <c r="O335" s="84"/>
      <c r="P335" s="228">
        <f>O335*H335</f>
        <v>0</v>
      </c>
      <c r="Q335" s="228">
        <v>0</v>
      </c>
      <c r="R335" s="228">
        <f>Q335*H335</f>
        <v>0</v>
      </c>
      <c r="S335" s="228">
        <v>0</v>
      </c>
      <c r="T335" s="229">
        <f>S335*H335</f>
        <v>0</v>
      </c>
      <c r="AR335" s="230" t="s">
        <v>285</v>
      </c>
      <c r="AT335" s="230" t="s">
        <v>142</v>
      </c>
      <c r="AU335" s="230" t="s">
        <v>90</v>
      </c>
      <c r="AY335" s="15" t="s">
        <v>139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5" t="s">
        <v>85</v>
      </c>
      <c r="BK335" s="231">
        <f>ROUND(I335*H335,2)</f>
        <v>0</v>
      </c>
      <c r="BL335" s="15" t="s">
        <v>285</v>
      </c>
      <c r="BM335" s="230" t="s">
        <v>917</v>
      </c>
    </row>
    <row r="336" s="1" customFormat="1">
      <c r="B336" s="36"/>
      <c r="C336" s="37"/>
      <c r="D336" s="241" t="s">
        <v>239</v>
      </c>
      <c r="E336" s="37"/>
      <c r="F336" s="251" t="s">
        <v>918</v>
      </c>
      <c r="G336" s="37"/>
      <c r="H336" s="37"/>
      <c r="I336" s="135"/>
      <c r="J336" s="37"/>
      <c r="K336" s="37"/>
      <c r="L336" s="41"/>
      <c r="M336" s="252"/>
      <c r="N336" s="84"/>
      <c r="O336" s="84"/>
      <c r="P336" s="84"/>
      <c r="Q336" s="84"/>
      <c r="R336" s="84"/>
      <c r="S336" s="84"/>
      <c r="T336" s="85"/>
      <c r="AT336" s="15" t="s">
        <v>239</v>
      </c>
      <c r="AU336" s="15" t="s">
        <v>90</v>
      </c>
    </row>
    <row r="337" s="12" customFormat="1">
      <c r="B337" s="239"/>
      <c r="C337" s="240"/>
      <c r="D337" s="241" t="s">
        <v>213</v>
      </c>
      <c r="E337" s="242" t="s">
        <v>1</v>
      </c>
      <c r="F337" s="243" t="s">
        <v>138</v>
      </c>
      <c r="G337" s="240"/>
      <c r="H337" s="244">
        <v>5</v>
      </c>
      <c r="I337" s="245"/>
      <c r="J337" s="240"/>
      <c r="K337" s="240"/>
      <c r="L337" s="246"/>
      <c r="M337" s="247"/>
      <c r="N337" s="248"/>
      <c r="O337" s="248"/>
      <c r="P337" s="248"/>
      <c r="Q337" s="248"/>
      <c r="R337" s="248"/>
      <c r="S337" s="248"/>
      <c r="T337" s="249"/>
      <c r="AT337" s="250" t="s">
        <v>213</v>
      </c>
      <c r="AU337" s="250" t="s">
        <v>90</v>
      </c>
      <c r="AV337" s="12" t="s">
        <v>90</v>
      </c>
      <c r="AW337" s="12" t="s">
        <v>35</v>
      </c>
      <c r="AX337" s="12" t="s">
        <v>85</v>
      </c>
      <c r="AY337" s="250" t="s">
        <v>139</v>
      </c>
    </row>
    <row r="338" s="1" customFormat="1" ht="24" customHeight="1">
      <c r="B338" s="36"/>
      <c r="C338" s="219" t="s">
        <v>919</v>
      </c>
      <c r="D338" s="219" t="s">
        <v>142</v>
      </c>
      <c r="E338" s="220" t="s">
        <v>920</v>
      </c>
      <c r="F338" s="221" t="s">
        <v>921</v>
      </c>
      <c r="G338" s="222" t="s">
        <v>766</v>
      </c>
      <c r="H338" s="276"/>
      <c r="I338" s="224"/>
      <c r="J338" s="225">
        <f>ROUND(I338*H338,2)</f>
        <v>0</v>
      </c>
      <c r="K338" s="221" t="s">
        <v>146</v>
      </c>
      <c r="L338" s="41"/>
      <c r="M338" s="226" t="s">
        <v>1</v>
      </c>
      <c r="N338" s="227" t="s">
        <v>45</v>
      </c>
      <c r="O338" s="84"/>
      <c r="P338" s="228">
        <f>O338*H338</f>
        <v>0</v>
      </c>
      <c r="Q338" s="228">
        <v>0</v>
      </c>
      <c r="R338" s="228">
        <f>Q338*H338</f>
        <v>0</v>
      </c>
      <c r="S338" s="228">
        <v>0</v>
      </c>
      <c r="T338" s="229">
        <f>S338*H338</f>
        <v>0</v>
      </c>
      <c r="AR338" s="230" t="s">
        <v>158</v>
      </c>
      <c r="AT338" s="230" t="s">
        <v>142</v>
      </c>
      <c r="AU338" s="230" t="s">
        <v>90</v>
      </c>
      <c r="AY338" s="15" t="s">
        <v>139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5" t="s">
        <v>85</v>
      </c>
      <c r="BK338" s="231">
        <f>ROUND(I338*H338,2)</f>
        <v>0</v>
      </c>
      <c r="BL338" s="15" t="s">
        <v>158</v>
      </c>
      <c r="BM338" s="230" t="s">
        <v>922</v>
      </c>
    </row>
    <row r="339" s="11" customFormat="1" ht="22.8" customHeight="1">
      <c r="B339" s="203"/>
      <c r="C339" s="204"/>
      <c r="D339" s="205" t="s">
        <v>79</v>
      </c>
      <c r="E339" s="217" t="s">
        <v>525</v>
      </c>
      <c r="F339" s="217" t="s">
        <v>526</v>
      </c>
      <c r="G339" s="204"/>
      <c r="H339" s="204"/>
      <c r="I339" s="207"/>
      <c r="J339" s="218">
        <f>BK339</f>
        <v>0</v>
      </c>
      <c r="K339" s="204"/>
      <c r="L339" s="209"/>
      <c r="M339" s="210"/>
      <c r="N339" s="211"/>
      <c r="O339" s="211"/>
      <c r="P339" s="212">
        <f>SUM(P340:P354)</f>
        <v>0</v>
      </c>
      <c r="Q339" s="211"/>
      <c r="R339" s="212">
        <f>SUM(R340:R354)</f>
        <v>0.048240199999999997</v>
      </c>
      <c r="S339" s="211"/>
      <c r="T339" s="213">
        <f>SUM(T340:T354)</f>
        <v>0</v>
      </c>
      <c r="AR339" s="214" t="s">
        <v>90</v>
      </c>
      <c r="AT339" s="215" t="s">
        <v>79</v>
      </c>
      <c r="AU339" s="215" t="s">
        <v>85</v>
      </c>
      <c r="AY339" s="214" t="s">
        <v>139</v>
      </c>
      <c r="BK339" s="216">
        <f>SUM(BK340:BK354)</f>
        <v>0</v>
      </c>
    </row>
    <row r="340" s="1" customFormat="1" ht="24" customHeight="1">
      <c r="B340" s="36"/>
      <c r="C340" s="219" t="s">
        <v>923</v>
      </c>
      <c r="D340" s="219" t="s">
        <v>142</v>
      </c>
      <c r="E340" s="220" t="s">
        <v>924</v>
      </c>
      <c r="F340" s="221" t="s">
        <v>925</v>
      </c>
      <c r="G340" s="222" t="s">
        <v>328</v>
      </c>
      <c r="H340" s="223">
        <v>5.2400000000000002</v>
      </c>
      <c r="I340" s="224"/>
      <c r="J340" s="225">
        <f>ROUND(I340*H340,2)</f>
        <v>0</v>
      </c>
      <c r="K340" s="221" t="s">
        <v>146</v>
      </c>
      <c r="L340" s="41"/>
      <c r="M340" s="226" t="s">
        <v>1</v>
      </c>
      <c r="N340" s="227" t="s">
        <v>45</v>
      </c>
      <c r="O340" s="84"/>
      <c r="P340" s="228">
        <f>O340*H340</f>
        <v>0</v>
      </c>
      <c r="Q340" s="228">
        <v>0</v>
      </c>
      <c r="R340" s="228">
        <f>Q340*H340</f>
        <v>0</v>
      </c>
      <c r="S340" s="228">
        <v>0</v>
      </c>
      <c r="T340" s="229">
        <f>S340*H340</f>
        <v>0</v>
      </c>
      <c r="AR340" s="230" t="s">
        <v>285</v>
      </c>
      <c r="AT340" s="230" t="s">
        <v>142</v>
      </c>
      <c r="AU340" s="230" t="s">
        <v>90</v>
      </c>
      <c r="AY340" s="15" t="s">
        <v>139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5" t="s">
        <v>85</v>
      </c>
      <c r="BK340" s="231">
        <f>ROUND(I340*H340,2)</f>
        <v>0</v>
      </c>
      <c r="BL340" s="15" t="s">
        <v>285</v>
      </c>
      <c r="BM340" s="230" t="s">
        <v>926</v>
      </c>
    </row>
    <row r="341" s="12" customFormat="1">
      <c r="B341" s="239"/>
      <c r="C341" s="240"/>
      <c r="D341" s="241" t="s">
        <v>213</v>
      </c>
      <c r="E341" s="242" t="s">
        <v>1</v>
      </c>
      <c r="F341" s="243" t="s">
        <v>927</v>
      </c>
      <c r="G341" s="240"/>
      <c r="H341" s="244">
        <v>5.2400000000000002</v>
      </c>
      <c r="I341" s="245"/>
      <c r="J341" s="240"/>
      <c r="K341" s="240"/>
      <c r="L341" s="246"/>
      <c r="M341" s="247"/>
      <c r="N341" s="248"/>
      <c r="O341" s="248"/>
      <c r="P341" s="248"/>
      <c r="Q341" s="248"/>
      <c r="R341" s="248"/>
      <c r="S341" s="248"/>
      <c r="T341" s="249"/>
      <c r="AT341" s="250" t="s">
        <v>213</v>
      </c>
      <c r="AU341" s="250" t="s">
        <v>90</v>
      </c>
      <c r="AV341" s="12" t="s">
        <v>90</v>
      </c>
      <c r="AW341" s="12" t="s">
        <v>35</v>
      </c>
      <c r="AX341" s="12" t="s">
        <v>85</v>
      </c>
      <c r="AY341" s="250" t="s">
        <v>139</v>
      </c>
    </row>
    <row r="342" s="1" customFormat="1" ht="16.5" customHeight="1">
      <c r="B342" s="36"/>
      <c r="C342" s="266" t="s">
        <v>928</v>
      </c>
      <c r="D342" s="266" t="s">
        <v>698</v>
      </c>
      <c r="E342" s="267" t="s">
        <v>929</v>
      </c>
      <c r="F342" s="268" t="s">
        <v>930</v>
      </c>
      <c r="G342" s="269" t="s">
        <v>328</v>
      </c>
      <c r="H342" s="270">
        <v>5.2400000000000002</v>
      </c>
      <c r="I342" s="271"/>
      <c r="J342" s="272">
        <f>ROUND(I342*H342,2)</f>
        <v>0</v>
      </c>
      <c r="K342" s="268" t="s">
        <v>146</v>
      </c>
      <c r="L342" s="273"/>
      <c r="M342" s="274" t="s">
        <v>1</v>
      </c>
      <c r="N342" s="275" t="s">
        <v>45</v>
      </c>
      <c r="O342" s="84"/>
      <c r="P342" s="228">
        <f>O342*H342</f>
        <v>0</v>
      </c>
      <c r="Q342" s="228">
        <v>0.00020000000000000001</v>
      </c>
      <c r="R342" s="228">
        <f>Q342*H342</f>
        <v>0.0010480000000000001</v>
      </c>
      <c r="S342" s="228">
        <v>0</v>
      </c>
      <c r="T342" s="229">
        <f>S342*H342</f>
        <v>0</v>
      </c>
      <c r="AR342" s="230" t="s">
        <v>380</v>
      </c>
      <c r="AT342" s="230" t="s">
        <v>698</v>
      </c>
      <c r="AU342" s="230" t="s">
        <v>90</v>
      </c>
      <c r="AY342" s="15" t="s">
        <v>139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5" t="s">
        <v>85</v>
      </c>
      <c r="BK342" s="231">
        <f>ROUND(I342*H342,2)</f>
        <v>0</v>
      </c>
      <c r="BL342" s="15" t="s">
        <v>285</v>
      </c>
      <c r="BM342" s="230" t="s">
        <v>931</v>
      </c>
    </row>
    <row r="343" s="1" customFormat="1" ht="24" customHeight="1">
      <c r="B343" s="36"/>
      <c r="C343" s="219" t="s">
        <v>932</v>
      </c>
      <c r="D343" s="219" t="s">
        <v>142</v>
      </c>
      <c r="E343" s="220" t="s">
        <v>933</v>
      </c>
      <c r="F343" s="221" t="s">
        <v>934</v>
      </c>
      <c r="G343" s="222" t="s">
        <v>935</v>
      </c>
      <c r="H343" s="223">
        <v>85.843999999999994</v>
      </c>
      <c r="I343" s="224"/>
      <c r="J343" s="225">
        <f>ROUND(I343*H343,2)</f>
        <v>0</v>
      </c>
      <c r="K343" s="221" t="s">
        <v>146</v>
      </c>
      <c r="L343" s="41"/>
      <c r="M343" s="226" t="s">
        <v>1</v>
      </c>
      <c r="N343" s="227" t="s">
        <v>45</v>
      </c>
      <c r="O343" s="84"/>
      <c r="P343" s="228">
        <f>O343*H343</f>
        <v>0</v>
      </c>
      <c r="Q343" s="228">
        <v>5.0000000000000002E-05</v>
      </c>
      <c r="R343" s="228">
        <f>Q343*H343</f>
        <v>0.0042921999999999995</v>
      </c>
      <c r="S343" s="228">
        <v>0</v>
      </c>
      <c r="T343" s="229">
        <f>S343*H343</f>
        <v>0</v>
      </c>
      <c r="AR343" s="230" t="s">
        <v>285</v>
      </c>
      <c r="AT343" s="230" t="s">
        <v>142</v>
      </c>
      <c r="AU343" s="230" t="s">
        <v>90</v>
      </c>
      <c r="AY343" s="15" t="s">
        <v>139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15" t="s">
        <v>85</v>
      </c>
      <c r="BK343" s="231">
        <f>ROUND(I343*H343,2)</f>
        <v>0</v>
      </c>
      <c r="BL343" s="15" t="s">
        <v>285</v>
      </c>
      <c r="BM343" s="230" t="s">
        <v>936</v>
      </c>
    </row>
    <row r="344" s="12" customFormat="1">
      <c r="B344" s="239"/>
      <c r="C344" s="240"/>
      <c r="D344" s="241" t="s">
        <v>213</v>
      </c>
      <c r="E344" s="242" t="s">
        <v>1</v>
      </c>
      <c r="F344" s="243" t="s">
        <v>937</v>
      </c>
      <c r="G344" s="240"/>
      <c r="H344" s="244">
        <v>78.5</v>
      </c>
      <c r="I344" s="245"/>
      <c r="J344" s="240"/>
      <c r="K344" s="240"/>
      <c r="L344" s="246"/>
      <c r="M344" s="247"/>
      <c r="N344" s="248"/>
      <c r="O344" s="248"/>
      <c r="P344" s="248"/>
      <c r="Q344" s="248"/>
      <c r="R344" s="248"/>
      <c r="S344" s="248"/>
      <c r="T344" s="249"/>
      <c r="AT344" s="250" t="s">
        <v>213</v>
      </c>
      <c r="AU344" s="250" t="s">
        <v>90</v>
      </c>
      <c r="AV344" s="12" t="s">
        <v>90</v>
      </c>
      <c r="AW344" s="12" t="s">
        <v>35</v>
      </c>
      <c r="AX344" s="12" t="s">
        <v>80</v>
      </c>
      <c r="AY344" s="250" t="s">
        <v>139</v>
      </c>
    </row>
    <row r="345" s="12" customFormat="1">
      <c r="B345" s="239"/>
      <c r="C345" s="240"/>
      <c r="D345" s="241" t="s">
        <v>213</v>
      </c>
      <c r="E345" s="242" t="s">
        <v>1</v>
      </c>
      <c r="F345" s="243" t="s">
        <v>938</v>
      </c>
      <c r="G345" s="240"/>
      <c r="H345" s="244">
        <v>7.3440000000000003</v>
      </c>
      <c r="I345" s="245"/>
      <c r="J345" s="240"/>
      <c r="K345" s="240"/>
      <c r="L345" s="246"/>
      <c r="M345" s="247"/>
      <c r="N345" s="248"/>
      <c r="O345" s="248"/>
      <c r="P345" s="248"/>
      <c r="Q345" s="248"/>
      <c r="R345" s="248"/>
      <c r="S345" s="248"/>
      <c r="T345" s="249"/>
      <c r="AT345" s="250" t="s">
        <v>213</v>
      </c>
      <c r="AU345" s="250" t="s">
        <v>90</v>
      </c>
      <c r="AV345" s="12" t="s">
        <v>90</v>
      </c>
      <c r="AW345" s="12" t="s">
        <v>35</v>
      </c>
      <c r="AX345" s="12" t="s">
        <v>80</v>
      </c>
      <c r="AY345" s="250" t="s">
        <v>139</v>
      </c>
    </row>
    <row r="346" s="13" customFormat="1">
      <c r="B346" s="253"/>
      <c r="C346" s="254"/>
      <c r="D346" s="241" t="s">
        <v>213</v>
      </c>
      <c r="E346" s="255" t="s">
        <v>1</v>
      </c>
      <c r="F346" s="256" t="s">
        <v>243</v>
      </c>
      <c r="G346" s="254"/>
      <c r="H346" s="257">
        <v>85.843999999999994</v>
      </c>
      <c r="I346" s="258"/>
      <c r="J346" s="254"/>
      <c r="K346" s="254"/>
      <c r="L346" s="259"/>
      <c r="M346" s="260"/>
      <c r="N346" s="261"/>
      <c r="O346" s="261"/>
      <c r="P346" s="261"/>
      <c r="Q346" s="261"/>
      <c r="R346" s="261"/>
      <c r="S346" s="261"/>
      <c r="T346" s="262"/>
      <c r="AT346" s="263" t="s">
        <v>213</v>
      </c>
      <c r="AU346" s="263" t="s">
        <v>90</v>
      </c>
      <c r="AV346" s="13" t="s">
        <v>158</v>
      </c>
      <c r="AW346" s="13" t="s">
        <v>35</v>
      </c>
      <c r="AX346" s="13" t="s">
        <v>85</v>
      </c>
      <c r="AY346" s="263" t="s">
        <v>139</v>
      </c>
    </row>
    <row r="347" s="1" customFormat="1" ht="16.5" customHeight="1">
      <c r="B347" s="36"/>
      <c r="C347" s="266" t="s">
        <v>939</v>
      </c>
      <c r="D347" s="266" t="s">
        <v>698</v>
      </c>
      <c r="E347" s="267" t="s">
        <v>940</v>
      </c>
      <c r="F347" s="268" t="s">
        <v>941</v>
      </c>
      <c r="G347" s="269" t="s">
        <v>935</v>
      </c>
      <c r="H347" s="270">
        <v>85.843999999999994</v>
      </c>
      <c r="I347" s="271"/>
      <c r="J347" s="272">
        <f>ROUND(I347*H347,2)</f>
        <v>0</v>
      </c>
      <c r="K347" s="268" t="s">
        <v>1</v>
      </c>
      <c r="L347" s="273"/>
      <c r="M347" s="274" t="s">
        <v>1</v>
      </c>
      <c r="N347" s="275" t="s">
        <v>45</v>
      </c>
      <c r="O347" s="84"/>
      <c r="P347" s="228">
        <f>O347*H347</f>
        <v>0</v>
      </c>
      <c r="Q347" s="228">
        <v>0</v>
      </c>
      <c r="R347" s="228">
        <f>Q347*H347</f>
        <v>0</v>
      </c>
      <c r="S347" s="228">
        <v>0</v>
      </c>
      <c r="T347" s="229">
        <f>S347*H347</f>
        <v>0</v>
      </c>
      <c r="AR347" s="230" t="s">
        <v>380</v>
      </c>
      <c r="AT347" s="230" t="s">
        <v>698</v>
      </c>
      <c r="AU347" s="230" t="s">
        <v>90</v>
      </c>
      <c r="AY347" s="15" t="s">
        <v>139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15" t="s">
        <v>85</v>
      </c>
      <c r="BK347" s="231">
        <f>ROUND(I347*H347,2)</f>
        <v>0</v>
      </c>
      <c r="BL347" s="15" t="s">
        <v>285</v>
      </c>
      <c r="BM347" s="230" t="s">
        <v>942</v>
      </c>
    </row>
    <row r="348" s="1" customFormat="1" ht="24" customHeight="1">
      <c r="B348" s="36"/>
      <c r="C348" s="219" t="s">
        <v>943</v>
      </c>
      <c r="D348" s="219" t="s">
        <v>142</v>
      </c>
      <c r="E348" s="220" t="s">
        <v>944</v>
      </c>
      <c r="F348" s="221" t="s">
        <v>945</v>
      </c>
      <c r="G348" s="222" t="s">
        <v>935</v>
      </c>
      <c r="H348" s="223">
        <v>858</v>
      </c>
      <c r="I348" s="224"/>
      <c r="J348" s="225">
        <f>ROUND(I348*H348,2)</f>
        <v>0</v>
      </c>
      <c r="K348" s="221" t="s">
        <v>146</v>
      </c>
      <c r="L348" s="41"/>
      <c r="M348" s="226" t="s">
        <v>1</v>
      </c>
      <c r="N348" s="227" t="s">
        <v>45</v>
      </c>
      <c r="O348" s="84"/>
      <c r="P348" s="228">
        <f>O348*H348</f>
        <v>0</v>
      </c>
      <c r="Q348" s="228">
        <v>5.0000000000000002E-05</v>
      </c>
      <c r="R348" s="228">
        <f>Q348*H348</f>
        <v>0.042900000000000001</v>
      </c>
      <c r="S348" s="228">
        <v>0</v>
      </c>
      <c r="T348" s="229">
        <f>S348*H348</f>
        <v>0</v>
      </c>
      <c r="AR348" s="230" t="s">
        <v>285</v>
      </c>
      <c r="AT348" s="230" t="s">
        <v>142</v>
      </c>
      <c r="AU348" s="230" t="s">
        <v>90</v>
      </c>
      <c r="AY348" s="15" t="s">
        <v>139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5" t="s">
        <v>85</v>
      </c>
      <c r="BK348" s="231">
        <f>ROUND(I348*H348,2)</f>
        <v>0</v>
      </c>
      <c r="BL348" s="15" t="s">
        <v>285</v>
      </c>
      <c r="BM348" s="230" t="s">
        <v>946</v>
      </c>
    </row>
    <row r="349" s="12" customFormat="1">
      <c r="B349" s="239"/>
      <c r="C349" s="240"/>
      <c r="D349" s="241" t="s">
        <v>213</v>
      </c>
      <c r="E349" s="242" t="s">
        <v>1</v>
      </c>
      <c r="F349" s="243" t="s">
        <v>947</v>
      </c>
      <c r="G349" s="240"/>
      <c r="H349" s="244">
        <v>858</v>
      </c>
      <c r="I349" s="245"/>
      <c r="J349" s="240"/>
      <c r="K349" s="240"/>
      <c r="L349" s="246"/>
      <c r="M349" s="247"/>
      <c r="N349" s="248"/>
      <c r="O349" s="248"/>
      <c r="P349" s="248"/>
      <c r="Q349" s="248"/>
      <c r="R349" s="248"/>
      <c r="S349" s="248"/>
      <c r="T349" s="249"/>
      <c r="AT349" s="250" t="s">
        <v>213</v>
      </c>
      <c r="AU349" s="250" t="s">
        <v>90</v>
      </c>
      <c r="AV349" s="12" t="s">
        <v>90</v>
      </c>
      <c r="AW349" s="12" t="s">
        <v>35</v>
      </c>
      <c r="AX349" s="12" t="s">
        <v>85</v>
      </c>
      <c r="AY349" s="250" t="s">
        <v>139</v>
      </c>
    </row>
    <row r="350" s="1" customFormat="1" ht="16.5" customHeight="1">
      <c r="B350" s="36"/>
      <c r="C350" s="266" t="s">
        <v>948</v>
      </c>
      <c r="D350" s="266" t="s">
        <v>698</v>
      </c>
      <c r="E350" s="267" t="s">
        <v>949</v>
      </c>
      <c r="F350" s="268" t="s">
        <v>950</v>
      </c>
      <c r="G350" s="269" t="s">
        <v>935</v>
      </c>
      <c r="H350" s="270">
        <v>858</v>
      </c>
      <c r="I350" s="271"/>
      <c r="J350" s="272">
        <f>ROUND(I350*H350,2)</f>
        <v>0</v>
      </c>
      <c r="K350" s="268" t="s">
        <v>1</v>
      </c>
      <c r="L350" s="273"/>
      <c r="M350" s="274" t="s">
        <v>1</v>
      </c>
      <c r="N350" s="275" t="s">
        <v>45</v>
      </c>
      <c r="O350" s="84"/>
      <c r="P350" s="228">
        <f>O350*H350</f>
        <v>0</v>
      </c>
      <c r="Q350" s="228">
        <v>0</v>
      </c>
      <c r="R350" s="228">
        <f>Q350*H350</f>
        <v>0</v>
      </c>
      <c r="S350" s="228">
        <v>0</v>
      </c>
      <c r="T350" s="229">
        <f>S350*H350</f>
        <v>0</v>
      </c>
      <c r="AR350" s="230" t="s">
        <v>380</v>
      </c>
      <c r="AT350" s="230" t="s">
        <v>698</v>
      </c>
      <c r="AU350" s="230" t="s">
        <v>90</v>
      </c>
      <c r="AY350" s="15" t="s">
        <v>139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5" t="s">
        <v>85</v>
      </c>
      <c r="BK350" s="231">
        <f>ROUND(I350*H350,2)</f>
        <v>0</v>
      </c>
      <c r="BL350" s="15" t="s">
        <v>285</v>
      </c>
      <c r="BM350" s="230" t="s">
        <v>951</v>
      </c>
    </row>
    <row r="351" s="1" customFormat="1">
      <c r="B351" s="36"/>
      <c r="C351" s="37"/>
      <c r="D351" s="241" t="s">
        <v>239</v>
      </c>
      <c r="E351" s="37"/>
      <c r="F351" s="251" t="s">
        <v>952</v>
      </c>
      <c r="G351" s="37"/>
      <c r="H351" s="37"/>
      <c r="I351" s="135"/>
      <c r="J351" s="37"/>
      <c r="K351" s="37"/>
      <c r="L351" s="41"/>
      <c r="M351" s="252"/>
      <c r="N351" s="84"/>
      <c r="O351" s="84"/>
      <c r="P351" s="84"/>
      <c r="Q351" s="84"/>
      <c r="R351" s="84"/>
      <c r="S351" s="84"/>
      <c r="T351" s="85"/>
      <c r="AT351" s="15" t="s">
        <v>239</v>
      </c>
      <c r="AU351" s="15" t="s">
        <v>90</v>
      </c>
    </row>
    <row r="352" s="1" customFormat="1" ht="24" customHeight="1">
      <c r="B352" s="36"/>
      <c r="C352" s="219" t="s">
        <v>953</v>
      </c>
      <c r="D352" s="219" t="s">
        <v>142</v>
      </c>
      <c r="E352" s="220" t="s">
        <v>954</v>
      </c>
      <c r="F352" s="221" t="s">
        <v>955</v>
      </c>
      <c r="G352" s="222" t="s">
        <v>766</v>
      </c>
      <c r="H352" s="276"/>
      <c r="I352" s="224"/>
      <c r="J352" s="225">
        <f>ROUND(I352*H352,2)</f>
        <v>0</v>
      </c>
      <c r="K352" s="221" t="s">
        <v>146</v>
      </c>
      <c r="L352" s="41"/>
      <c r="M352" s="226" t="s">
        <v>1</v>
      </c>
      <c r="N352" s="227" t="s">
        <v>45</v>
      </c>
      <c r="O352" s="84"/>
      <c r="P352" s="228">
        <f>O352*H352</f>
        <v>0</v>
      </c>
      <c r="Q352" s="228">
        <v>0</v>
      </c>
      <c r="R352" s="228">
        <f>Q352*H352</f>
        <v>0</v>
      </c>
      <c r="S352" s="228">
        <v>0</v>
      </c>
      <c r="T352" s="229">
        <f>S352*H352</f>
        <v>0</v>
      </c>
      <c r="AR352" s="230" t="s">
        <v>285</v>
      </c>
      <c r="AT352" s="230" t="s">
        <v>142</v>
      </c>
      <c r="AU352" s="230" t="s">
        <v>90</v>
      </c>
      <c r="AY352" s="15" t="s">
        <v>139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5" t="s">
        <v>85</v>
      </c>
      <c r="BK352" s="231">
        <f>ROUND(I352*H352,2)</f>
        <v>0</v>
      </c>
      <c r="BL352" s="15" t="s">
        <v>285</v>
      </c>
      <c r="BM352" s="230" t="s">
        <v>956</v>
      </c>
    </row>
    <row r="353" s="1" customFormat="1" ht="16.5" customHeight="1">
      <c r="B353" s="36"/>
      <c r="C353" s="219" t="s">
        <v>957</v>
      </c>
      <c r="D353" s="219" t="s">
        <v>142</v>
      </c>
      <c r="E353" s="220" t="s">
        <v>958</v>
      </c>
      <c r="F353" s="221" t="s">
        <v>959</v>
      </c>
      <c r="G353" s="222" t="s">
        <v>339</v>
      </c>
      <c r="H353" s="223">
        <v>15</v>
      </c>
      <c r="I353" s="224"/>
      <c r="J353" s="225">
        <f>ROUND(I353*H353,2)</f>
        <v>0</v>
      </c>
      <c r="K353" s="221" t="s">
        <v>1</v>
      </c>
      <c r="L353" s="41"/>
      <c r="M353" s="226" t="s">
        <v>1</v>
      </c>
      <c r="N353" s="227" t="s">
        <v>45</v>
      </c>
      <c r="O353" s="84"/>
      <c r="P353" s="228">
        <f>O353*H353</f>
        <v>0</v>
      </c>
      <c r="Q353" s="228">
        <v>0</v>
      </c>
      <c r="R353" s="228">
        <f>Q353*H353</f>
        <v>0</v>
      </c>
      <c r="S353" s="228">
        <v>0</v>
      </c>
      <c r="T353" s="229">
        <f>S353*H353</f>
        <v>0</v>
      </c>
      <c r="AR353" s="230" t="s">
        <v>285</v>
      </c>
      <c r="AT353" s="230" t="s">
        <v>142</v>
      </c>
      <c r="AU353" s="230" t="s">
        <v>90</v>
      </c>
      <c r="AY353" s="15" t="s">
        <v>139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15" t="s">
        <v>85</v>
      </c>
      <c r="BK353" s="231">
        <f>ROUND(I353*H353,2)</f>
        <v>0</v>
      </c>
      <c r="BL353" s="15" t="s">
        <v>285</v>
      </c>
      <c r="BM353" s="230" t="s">
        <v>960</v>
      </c>
    </row>
    <row r="354" s="12" customFormat="1">
      <c r="B354" s="239"/>
      <c r="C354" s="240"/>
      <c r="D354" s="241" t="s">
        <v>213</v>
      </c>
      <c r="E354" s="242" t="s">
        <v>1</v>
      </c>
      <c r="F354" s="243" t="s">
        <v>961</v>
      </c>
      <c r="G354" s="240"/>
      <c r="H354" s="244">
        <v>15</v>
      </c>
      <c r="I354" s="245"/>
      <c r="J354" s="240"/>
      <c r="K354" s="240"/>
      <c r="L354" s="246"/>
      <c r="M354" s="247"/>
      <c r="N354" s="248"/>
      <c r="O354" s="248"/>
      <c r="P354" s="248"/>
      <c r="Q354" s="248"/>
      <c r="R354" s="248"/>
      <c r="S354" s="248"/>
      <c r="T354" s="249"/>
      <c r="AT354" s="250" t="s">
        <v>213</v>
      </c>
      <c r="AU354" s="250" t="s">
        <v>90</v>
      </c>
      <c r="AV354" s="12" t="s">
        <v>90</v>
      </c>
      <c r="AW354" s="12" t="s">
        <v>35</v>
      </c>
      <c r="AX354" s="12" t="s">
        <v>85</v>
      </c>
      <c r="AY354" s="250" t="s">
        <v>139</v>
      </c>
    </row>
    <row r="355" s="11" customFormat="1" ht="22.8" customHeight="1">
      <c r="B355" s="203"/>
      <c r="C355" s="204"/>
      <c r="D355" s="205" t="s">
        <v>79</v>
      </c>
      <c r="E355" s="217" t="s">
        <v>536</v>
      </c>
      <c r="F355" s="217" t="s">
        <v>537</v>
      </c>
      <c r="G355" s="204"/>
      <c r="H355" s="204"/>
      <c r="I355" s="207"/>
      <c r="J355" s="218">
        <f>BK355</f>
        <v>0</v>
      </c>
      <c r="K355" s="204"/>
      <c r="L355" s="209"/>
      <c r="M355" s="210"/>
      <c r="N355" s="211"/>
      <c r="O355" s="211"/>
      <c r="P355" s="212">
        <f>SUM(P356:P368)</f>
        <v>0</v>
      </c>
      <c r="Q355" s="211"/>
      <c r="R355" s="212">
        <f>SUM(R356:R368)</f>
        <v>0.69894873999999996</v>
      </c>
      <c r="S355" s="211"/>
      <c r="T355" s="213">
        <f>SUM(T356:T368)</f>
        <v>0</v>
      </c>
      <c r="AR355" s="214" t="s">
        <v>90</v>
      </c>
      <c r="AT355" s="215" t="s">
        <v>79</v>
      </c>
      <c r="AU355" s="215" t="s">
        <v>85</v>
      </c>
      <c r="AY355" s="214" t="s">
        <v>139</v>
      </c>
      <c r="BK355" s="216">
        <f>SUM(BK356:BK368)</f>
        <v>0</v>
      </c>
    </row>
    <row r="356" s="1" customFormat="1" ht="16.5" customHeight="1">
      <c r="B356" s="36"/>
      <c r="C356" s="219" t="s">
        <v>962</v>
      </c>
      <c r="D356" s="219" t="s">
        <v>142</v>
      </c>
      <c r="E356" s="220" t="s">
        <v>963</v>
      </c>
      <c r="F356" s="221" t="s">
        <v>964</v>
      </c>
      <c r="G356" s="222" t="s">
        <v>211</v>
      </c>
      <c r="H356" s="223">
        <v>15.619999999999999</v>
      </c>
      <c r="I356" s="224"/>
      <c r="J356" s="225">
        <f>ROUND(I356*H356,2)</f>
        <v>0</v>
      </c>
      <c r="K356" s="221" t="s">
        <v>146</v>
      </c>
      <c r="L356" s="41"/>
      <c r="M356" s="226" t="s">
        <v>1</v>
      </c>
      <c r="N356" s="227" t="s">
        <v>45</v>
      </c>
      <c r="O356" s="84"/>
      <c r="P356" s="228">
        <f>O356*H356</f>
        <v>0</v>
      </c>
      <c r="Q356" s="228">
        <v>0.00029999999999999997</v>
      </c>
      <c r="R356" s="228">
        <f>Q356*H356</f>
        <v>0.0046859999999999992</v>
      </c>
      <c r="S356" s="228">
        <v>0</v>
      </c>
      <c r="T356" s="229">
        <f>S356*H356</f>
        <v>0</v>
      </c>
      <c r="AR356" s="230" t="s">
        <v>285</v>
      </c>
      <c r="AT356" s="230" t="s">
        <v>142</v>
      </c>
      <c r="AU356" s="230" t="s">
        <v>90</v>
      </c>
      <c r="AY356" s="15" t="s">
        <v>139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5" t="s">
        <v>85</v>
      </c>
      <c r="BK356" s="231">
        <f>ROUND(I356*H356,2)</f>
        <v>0</v>
      </c>
      <c r="BL356" s="15" t="s">
        <v>285</v>
      </c>
      <c r="BM356" s="230" t="s">
        <v>965</v>
      </c>
    </row>
    <row r="357" s="1" customFormat="1" ht="24" customHeight="1">
      <c r="B357" s="36"/>
      <c r="C357" s="219" t="s">
        <v>966</v>
      </c>
      <c r="D357" s="219" t="s">
        <v>142</v>
      </c>
      <c r="E357" s="220" t="s">
        <v>967</v>
      </c>
      <c r="F357" s="221" t="s">
        <v>968</v>
      </c>
      <c r="G357" s="222" t="s">
        <v>211</v>
      </c>
      <c r="H357" s="223">
        <v>15.619999999999999</v>
      </c>
      <c r="I357" s="224"/>
      <c r="J357" s="225">
        <f>ROUND(I357*H357,2)</f>
        <v>0</v>
      </c>
      <c r="K357" s="221" t="s">
        <v>146</v>
      </c>
      <c r="L357" s="41"/>
      <c r="M357" s="226" t="s">
        <v>1</v>
      </c>
      <c r="N357" s="227" t="s">
        <v>45</v>
      </c>
      <c r="O357" s="84"/>
      <c r="P357" s="228">
        <f>O357*H357</f>
        <v>0</v>
      </c>
      <c r="Q357" s="228">
        <v>0.0089999999999999993</v>
      </c>
      <c r="R357" s="228">
        <f>Q357*H357</f>
        <v>0.14057999999999998</v>
      </c>
      <c r="S357" s="228">
        <v>0</v>
      </c>
      <c r="T357" s="229">
        <f>S357*H357</f>
        <v>0</v>
      </c>
      <c r="AR357" s="230" t="s">
        <v>285</v>
      </c>
      <c r="AT357" s="230" t="s">
        <v>142</v>
      </c>
      <c r="AU357" s="230" t="s">
        <v>90</v>
      </c>
      <c r="AY357" s="15" t="s">
        <v>139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5" t="s">
        <v>85</v>
      </c>
      <c r="BK357" s="231">
        <f>ROUND(I357*H357,2)</f>
        <v>0</v>
      </c>
      <c r="BL357" s="15" t="s">
        <v>285</v>
      </c>
      <c r="BM357" s="230" t="s">
        <v>969</v>
      </c>
    </row>
    <row r="358" s="12" customFormat="1">
      <c r="B358" s="239"/>
      <c r="C358" s="240"/>
      <c r="D358" s="241" t="s">
        <v>213</v>
      </c>
      <c r="E358" s="242" t="s">
        <v>1</v>
      </c>
      <c r="F358" s="243" t="s">
        <v>970</v>
      </c>
      <c r="G358" s="240"/>
      <c r="H358" s="244">
        <v>15.619999999999999</v>
      </c>
      <c r="I358" s="245"/>
      <c r="J358" s="240"/>
      <c r="K358" s="240"/>
      <c r="L358" s="246"/>
      <c r="M358" s="247"/>
      <c r="N358" s="248"/>
      <c r="O358" s="248"/>
      <c r="P358" s="248"/>
      <c r="Q358" s="248"/>
      <c r="R358" s="248"/>
      <c r="S358" s="248"/>
      <c r="T358" s="249"/>
      <c r="AT358" s="250" t="s">
        <v>213</v>
      </c>
      <c r="AU358" s="250" t="s">
        <v>90</v>
      </c>
      <c r="AV358" s="12" t="s">
        <v>90</v>
      </c>
      <c r="AW358" s="12" t="s">
        <v>35</v>
      </c>
      <c r="AX358" s="12" t="s">
        <v>85</v>
      </c>
      <c r="AY358" s="250" t="s">
        <v>139</v>
      </c>
    </row>
    <row r="359" s="1" customFormat="1" ht="24" customHeight="1">
      <c r="B359" s="36"/>
      <c r="C359" s="266" t="s">
        <v>971</v>
      </c>
      <c r="D359" s="266" t="s">
        <v>698</v>
      </c>
      <c r="E359" s="267" t="s">
        <v>972</v>
      </c>
      <c r="F359" s="268" t="s">
        <v>973</v>
      </c>
      <c r="G359" s="269" t="s">
        <v>211</v>
      </c>
      <c r="H359" s="270">
        <v>17.963000000000001</v>
      </c>
      <c r="I359" s="271"/>
      <c r="J359" s="272">
        <f>ROUND(I359*H359,2)</f>
        <v>0</v>
      </c>
      <c r="K359" s="268" t="s">
        <v>146</v>
      </c>
      <c r="L359" s="273"/>
      <c r="M359" s="274" t="s">
        <v>1</v>
      </c>
      <c r="N359" s="275" t="s">
        <v>45</v>
      </c>
      <c r="O359" s="84"/>
      <c r="P359" s="228">
        <f>O359*H359</f>
        <v>0</v>
      </c>
      <c r="Q359" s="228">
        <v>0.028879999999999999</v>
      </c>
      <c r="R359" s="228">
        <f>Q359*H359</f>
        <v>0.51877143999999997</v>
      </c>
      <c r="S359" s="228">
        <v>0</v>
      </c>
      <c r="T359" s="229">
        <f>S359*H359</f>
        <v>0</v>
      </c>
      <c r="AR359" s="230" t="s">
        <v>380</v>
      </c>
      <c r="AT359" s="230" t="s">
        <v>698</v>
      </c>
      <c r="AU359" s="230" t="s">
        <v>90</v>
      </c>
      <c r="AY359" s="15" t="s">
        <v>139</v>
      </c>
      <c r="BE359" s="231">
        <f>IF(N359="základní",J359,0)</f>
        <v>0</v>
      </c>
      <c r="BF359" s="231">
        <f>IF(N359="snížená",J359,0)</f>
        <v>0</v>
      </c>
      <c r="BG359" s="231">
        <f>IF(N359="zákl. přenesená",J359,0)</f>
        <v>0</v>
      </c>
      <c r="BH359" s="231">
        <f>IF(N359="sníž. přenesená",J359,0)</f>
        <v>0</v>
      </c>
      <c r="BI359" s="231">
        <f>IF(N359="nulová",J359,0)</f>
        <v>0</v>
      </c>
      <c r="BJ359" s="15" t="s">
        <v>85</v>
      </c>
      <c r="BK359" s="231">
        <f>ROUND(I359*H359,2)</f>
        <v>0</v>
      </c>
      <c r="BL359" s="15" t="s">
        <v>285</v>
      </c>
      <c r="BM359" s="230" t="s">
        <v>974</v>
      </c>
    </row>
    <row r="360" s="1" customFormat="1">
      <c r="B360" s="36"/>
      <c r="C360" s="37"/>
      <c r="D360" s="241" t="s">
        <v>239</v>
      </c>
      <c r="E360" s="37"/>
      <c r="F360" s="251" t="s">
        <v>975</v>
      </c>
      <c r="G360" s="37"/>
      <c r="H360" s="37"/>
      <c r="I360" s="135"/>
      <c r="J360" s="37"/>
      <c r="K360" s="37"/>
      <c r="L360" s="41"/>
      <c r="M360" s="252"/>
      <c r="N360" s="84"/>
      <c r="O360" s="84"/>
      <c r="P360" s="84"/>
      <c r="Q360" s="84"/>
      <c r="R360" s="84"/>
      <c r="S360" s="84"/>
      <c r="T360" s="85"/>
      <c r="AT360" s="15" t="s">
        <v>239</v>
      </c>
      <c r="AU360" s="15" t="s">
        <v>90</v>
      </c>
    </row>
    <row r="361" s="12" customFormat="1">
      <c r="B361" s="239"/>
      <c r="C361" s="240"/>
      <c r="D361" s="241" t="s">
        <v>213</v>
      </c>
      <c r="E361" s="240"/>
      <c r="F361" s="243" t="s">
        <v>976</v>
      </c>
      <c r="G361" s="240"/>
      <c r="H361" s="244">
        <v>17.963000000000001</v>
      </c>
      <c r="I361" s="245"/>
      <c r="J361" s="240"/>
      <c r="K361" s="240"/>
      <c r="L361" s="246"/>
      <c r="M361" s="247"/>
      <c r="N361" s="248"/>
      <c r="O361" s="248"/>
      <c r="P361" s="248"/>
      <c r="Q361" s="248"/>
      <c r="R361" s="248"/>
      <c r="S361" s="248"/>
      <c r="T361" s="249"/>
      <c r="AT361" s="250" t="s">
        <v>213</v>
      </c>
      <c r="AU361" s="250" t="s">
        <v>90</v>
      </c>
      <c r="AV361" s="12" t="s">
        <v>90</v>
      </c>
      <c r="AW361" s="12" t="s">
        <v>4</v>
      </c>
      <c r="AX361" s="12" t="s">
        <v>85</v>
      </c>
      <c r="AY361" s="250" t="s">
        <v>139</v>
      </c>
    </row>
    <row r="362" s="1" customFormat="1" ht="24" customHeight="1">
      <c r="B362" s="36"/>
      <c r="C362" s="219" t="s">
        <v>977</v>
      </c>
      <c r="D362" s="219" t="s">
        <v>142</v>
      </c>
      <c r="E362" s="220" t="s">
        <v>978</v>
      </c>
      <c r="F362" s="221" t="s">
        <v>979</v>
      </c>
      <c r="G362" s="222" t="s">
        <v>211</v>
      </c>
      <c r="H362" s="223">
        <v>22.588000000000001</v>
      </c>
      <c r="I362" s="224"/>
      <c r="J362" s="225">
        <f>ROUND(I362*H362,2)</f>
        <v>0</v>
      </c>
      <c r="K362" s="221" t="s">
        <v>146</v>
      </c>
      <c r="L362" s="41"/>
      <c r="M362" s="226" t="s">
        <v>1</v>
      </c>
      <c r="N362" s="227" t="s">
        <v>45</v>
      </c>
      <c r="O362" s="84"/>
      <c r="P362" s="228">
        <f>O362*H362</f>
        <v>0</v>
      </c>
      <c r="Q362" s="228">
        <v>0.0015</v>
      </c>
      <c r="R362" s="228">
        <f>Q362*H362</f>
        <v>0.033882000000000002</v>
      </c>
      <c r="S362" s="228">
        <v>0</v>
      </c>
      <c r="T362" s="229">
        <f>S362*H362</f>
        <v>0</v>
      </c>
      <c r="AR362" s="230" t="s">
        <v>285</v>
      </c>
      <c r="AT362" s="230" t="s">
        <v>142</v>
      </c>
      <c r="AU362" s="230" t="s">
        <v>90</v>
      </c>
      <c r="AY362" s="15" t="s">
        <v>139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15" t="s">
        <v>85</v>
      </c>
      <c r="BK362" s="231">
        <f>ROUND(I362*H362,2)</f>
        <v>0</v>
      </c>
      <c r="BL362" s="15" t="s">
        <v>285</v>
      </c>
      <c r="BM362" s="230" t="s">
        <v>980</v>
      </c>
    </row>
    <row r="363" s="12" customFormat="1">
      <c r="B363" s="239"/>
      <c r="C363" s="240"/>
      <c r="D363" s="241" t="s">
        <v>213</v>
      </c>
      <c r="E363" s="242" t="s">
        <v>1</v>
      </c>
      <c r="F363" s="243" t="s">
        <v>981</v>
      </c>
      <c r="G363" s="240"/>
      <c r="H363" s="244">
        <v>15.619999999999999</v>
      </c>
      <c r="I363" s="245"/>
      <c r="J363" s="240"/>
      <c r="K363" s="240"/>
      <c r="L363" s="246"/>
      <c r="M363" s="247"/>
      <c r="N363" s="248"/>
      <c r="O363" s="248"/>
      <c r="P363" s="248"/>
      <c r="Q363" s="248"/>
      <c r="R363" s="248"/>
      <c r="S363" s="248"/>
      <c r="T363" s="249"/>
      <c r="AT363" s="250" t="s">
        <v>213</v>
      </c>
      <c r="AU363" s="250" t="s">
        <v>90</v>
      </c>
      <c r="AV363" s="12" t="s">
        <v>90</v>
      </c>
      <c r="AW363" s="12" t="s">
        <v>35</v>
      </c>
      <c r="AX363" s="12" t="s">
        <v>80</v>
      </c>
      <c r="AY363" s="250" t="s">
        <v>139</v>
      </c>
    </row>
    <row r="364" s="12" customFormat="1">
      <c r="B364" s="239"/>
      <c r="C364" s="240"/>
      <c r="D364" s="241" t="s">
        <v>213</v>
      </c>
      <c r="E364" s="242" t="s">
        <v>1</v>
      </c>
      <c r="F364" s="243" t="s">
        <v>982</v>
      </c>
      <c r="G364" s="240"/>
      <c r="H364" s="244">
        <v>6.968</v>
      </c>
      <c r="I364" s="245"/>
      <c r="J364" s="240"/>
      <c r="K364" s="240"/>
      <c r="L364" s="246"/>
      <c r="M364" s="247"/>
      <c r="N364" s="248"/>
      <c r="O364" s="248"/>
      <c r="P364" s="248"/>
      <c r="Q364" s="248"/>
      <c r="R364" s="248"/>
      <c r="S364" s="248"/>
      <c r="T364" s="249"/>
      <c r="AT364" s="250" t="s">
        <v>213</v>
      </c>
      <c r="AU364" s="250" t="s">
        <v>90</v>
      </c>
      <c r="AV364" s="12" t="s">
        <v>90</v>
      </c>
      <c r="AW364" s="12" t="s">
        <v>35</v>
      </c>
      <c r="AX364" s="12" t="s">
        <v>80</v>
      </c>
      <c r="AY364" s="250" t="s">
        <v>139</v>
      </c>
    </row>
    <row r="365" s="13" customFormat="1">
      <c r="B365" s="253"/>
      <c r="C365" s="254"/>
      <c r="D365" s="241" t="s">
        <v>213</v>
      </c>
      <c r="E365" s="255" t="s">
        <v>1</v>
      </c>
      <c r="F365" s="256" t="s">
        <v>243</v>
      </c>
      <c r="G365" s="254"/>
      <c r="H365" s="257">
        <v>22.588000000000001</v>
      </c>
      <c r="I365" s="258"/>
      <c r="J365" s="254"/>
      <c r="K365" s="254"/>
      <c r="L365" s="259"/>
      <c r="M365" s="260"/>
      <c r="N365" s="261"/>
      <c r="O365" s="261"/>
      <c r="P365" s="261"/>
      <c r="Q365" s="261"/>
      <c r="R365" s="261"/>
      <c r="S365" s="261"/>
      <c r="T365" s="262"/>
      <c r="AT365" s="263" t="s">
        <v>213</v>
      </c>
      <c r="AU365" s="263" t="s">
        <v>90</v>
      </c>
      <c r="AV365" s="13" t="s">
        <v>158</v>
      </c>
      <c r="AW365" s="13" t="s">
        <v>35</v>
      </c>
      <c r="AX365" s="13" t="s">
        <v>85</v>
      </c>
      <c r="AY365" s="263" t="s">
        <v>139</v>
      </c>
    </row>
    <row r="366" s="1" customFormat="1" ht="16.5" customHeight="1">
      <c r="B366" s="36"/>
      <c r="C366" s="219" t="s">
        <v>983</v>
      </c>
      <c r="D366" s="219" t="s">
        <v>142</v>
      </c>
      <c r="E366" s="220" t="s">
        <v>984</v>
      </c>
      <c r="F366" s="221" t="s">
        <v>985</v>
      </c>
      <c r="G366" s="222" t="s">
        <v>328</v>
      </c>
      <c r="H366" s="223">
        <v>34.310000000000002</v>
      </c>
      <c r="I366" s="224"/>
      <c r="J366" s="225">
        <f>ROUND(I366*H366,2)</f>
        <v>0</v>
      </c>
      <c r="K366" s="221" t="s">
        <v>146</v>
      </c>
      <c r="L366" s="41"/>
      <c r="M366" s="226" t="s">
        <v>1</v>
      </c>
      <c r="N366" s="227" t="s">
        <v>45</v>
      </c>
      <c r="O366" s="84"/>
      <c r="P366" s="228">
        <f>O366*H366</f>
        <v>0</v>
      </c>
      <c r="Q366" s="228">
        <v>3.0000000000000001E-05</v>
      </c>
      <c r="R366" s="228">
        <f>Q366*H366</f>
        <v>0.0010293000000000001</v>
      </c>
      <c r="S366" s="228">
        <v>0</v>
      </c>
      <c r="T366" s="229">
        <f>S366*H366</f>
        <v>0</v>
      </c>
      <c r="AR366" s="230" t="s">
        <v>285</v>
      </c>
      <c r="AT366" s="230" t="s">
        <v>142</v>
      </c>
      <c r="AU366" s="230" t="s">
        <v>90</v>
      </c>
      <c r="AY366" s="15" t="s">
        <v>139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5" t="s">
        <v>85</v>
      </c>
      <c r="BK366" s="231">
        <f>ROUND(I366*H366,2)</f>
        <v>0</v>
      </c>
      <c r="BL366" s="15" t="s">
        <v>285</v>
      </c>
      <c r="BM366" s="230" t="s">
        <v>986</v>
      </c>
    </row>
    <row r="367" s="12" customFormat="1">
      <c r="B367" s="239"/>
      <c r="C367" s="240"/>
      <c r="D367" s="241" t="s">
        <v>213</v>
      </c>
      <c r="E367" s="242" t="s">
        <v>1</v>
      </c>
      <c r="F367" s="243" t="s">
        <v>987</v>
      </c>
      <c r="G367" s="240"/>
      <c r="H367" s="244">
        <v>34.310000000000002</v>
      </c>
      <c r="I367" s="245"/>
      <c r="J367" s="240"/>
      <c r="K367" s="240"/>
      <c r="L367" s="246"/>
      <c r="M367" s="247"/>
      <c r="N367" s="248"/>
      <c r="O367" s="248"/>
      <c r="P367" s="248"/>
      <c r="Q367" s="248"/>
      <c r="R367" s="248"/>
      <c r="S367" s="248"/>
      <c r="T367" s="249"/>
      <c r="AT367" s="250" t="s">
        <v>213</v>
      </c>
      <c r="AU367" s="250" t="s">
        <v>90</v>
      </c>
      <c r="AV367" s="12" t="s">
        <v>90</v>
      </c>
      <c r="AW367" s="12" t="s">
        <v>35</v>
      </c>
      <c r="AX367" s="12" t="s">
        <v>85</v>
      </c>
      <c r="AY367" s="250" t="s">
        <v>139</v>
      </c>
    </row>
    <row r="368" s="1" customFormat="1" ht="24" customHeight="1">
      <c r="B368" s="36"/>
      <c r="C368" s="219" t="s">
        <v>988</v>
      </c>
      <c r="D368" s="219" t="s">
        <v>142</v>
      </c>
      <c r="E368" s="220" t="s">
        <v>989</v>
      </c>
      <c r="F368" s="221" t="s">
        <v>990</v>
      </c>
      <c r="G368" s="222" t="s">
        <v>766</v>
      </c>
      <c r="H368" s="276"/>
      <c r="I368" s="224"/>
      <c r="J368" s="225">
        <f>ROUND(I368*H368,2)</f>
        <v>0</v>
      </c>
      <c r="K368" s="221" t="s">
        <v>146</v>
      </c>
      <c r="L368" s="41"/>
      <c r="M368" s="226" t="s">
        <v>1</v>
      </c>
      <c r="N368" s="227" t="s">
        <v>45</v>
      </c>
      <c r="O368" s="84"/>
      <c r="P368" s="228">
        <f>O368*H368</f>
        <v>0</v>
      </c>
      <c r="Q368" s="228">
        <v>0</v>
      </c>
      <c r="R368" s="228">
        <f>Q368*H368</f>
        <v>0</v>
      </c>
      <c r="S368" s="228">
        <v>0</v>
      </c>
      <c r="T368" s="229">
        <f>S368*H368</f>
        <v>0</v>
      </c>
      <c r="AR368" s="230" t="s">
        <v>285</v>
      </c>
      <c r="AT368" s="230" t="s">
        <v>142</v>
      </c>
      <c r="AU368" s="230" t="s">
        <v>90</v>
      </c>
      <c r="AY368" s="15" t="s">
        <v>139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5" t="s">
        <v>85</v>
      </c>
      <c r="BK368" s="231">
        <f>ROUND(I368*H368,2)</f>
        <v>0</v>
      </c>
      <c r="BL368" s="15" t="s">
        <v>285</v>
      </c>
      <c r="BM368" s="230" t="s">
        <v>991</v>
      </c>
    </row>
    <row r="369" s="11" customFormat="1" ht="22.8" customHeight="1">
      <c r="B369" s="203"/>
      <c r="C369" s="204"/>
      <c r="D369" s="205" t="s">
        <v>79</v>
      </c>
      <c r="E369" s="217" t="s">
        <v>555</v>
      </c>
      <c r="F369" s="217" t="s">
        <v>556</v>
      </c>
      <c r="G369" s="204"/>
      <c r="H369" s="204"/>
      <c r="I369" s="207"/>
      <c r="J369" s="218">
        <f>BK369</f>
        <v>0</v>
      </c>
      <c r="K369" s="204"/>
      <c r="L369" s="209"/>
      <c r="M369" s="210"/>
      <c r="N369" s="211"/>
      <c r="O369" s="211"/>
      <c r="P369" s="212">
        <f>SUM(P370:P408)</f>
        <v>0</v>
      </c>
      <c r="Q369" s="211"/>
      <c r="R369" s="212">
        <f>SUM(R370:R408)</f>
        <v>0.91402809000000007</v>
      </c>
      <c r="S369" s="211"/>
      <c r="T369" s="213">
        <f>SUM(T370:T408)</f>
        <v>0</v>
      </c>
      <c r="AR369" s="214" t="s">
        <v>90</v>
      </c>
      <c r="AT369" s="215" t="s">
        <v>79</v>
      </c>
      <c r="AU369" s="215" t="s">
        <v>85</v>
      </c>
      <c r="AY369" s="214" t="s">
        <v>139</v>
      </c>
      <c r="BK369" s="216">
        <f>SUM(BK370:BK408)</f>
        <v>0</v>
      </c>
    </row>
    <row r="370" s="1" customFormat="1" ht="16.5" customHeight="1">
      <c r="B370" s="36"/>
      <c r="C370" s="219" t="s">
        <v>992</v>
      </c>
      <c r="D370" s="219" t="s">
        <v>142</v>
      </c>
      <c r="E370" s="220" t="s">
        <v>993</v>
      </c>
      <c r="F370" s="221" t="s">
        <v>994</v>
      </c>
      <c r="G370" s="222" t="s">
        <v>211</v>
      </c>
      <c r="H370" s="223">
        <v>103.42</v>
      </c>
      <c r="I370" s="224"/>
      <c r="J370" s="225">
        <f>ROUND(I370*H370,2)</f>
        <v>0</v>
      </c>
      <c r="K370" s="221" t="s">
        <v>146</v>
      </c>
      <c r="L370" s="41"/>
      <c r="M370" s="226" t="s">
        <v>1</v>
      </c>
      <c r="N370" s="227" t="s">
        <v>45</v>
      </c>
      <c r="O370" s="84"/>
      <c r="P370" s="228">
        <f>O370*H370</f>
        <v>0</v>
      </c>
      <c r="Q370" s="228">
        <v>0</v>
      </c>
      <c r="R370" s="228">
        <f>Q370*H370</f>
        <v>0</v>
      </c>
      <c r="S370" s="228">
        <v>0</v>
      </c>
      <c r="T370" s="229">
        <f>S370*H370</f>
        <v>0</v>
      </c>
      <c r="AR370" s="230" t="s">
        <v>285</v>
      </c>
      <c r="AT370" s="230" t="s">
        <v>142</v>
      </c>
      <c r="AU370" s="230" t="s">
        <v>90</v>
      </c>
      <c r="AY370" s="15" t="s">
        <v>139</v>
      </c>
      <c r="BE370" s="231">
        <f>IF(N370="základní",J370,0)</f>
        <v>0</v>
      </c>
      <c r="BF370" s="231">
        <f>IF(N370="snížená",J370,0)</f>
        <v>0</v>
      </c>
      <c r="BG370" s="231">
        <f>IF(N370="zákl. přenesená",J370,0)</f>
        <v>0</v>
      </c>
      <c r="BH370" s="231">
        <f>IF(N370="sníž. přenesená",J370,0)</f>
        <v>0</v>
      </c>
      <c r="BI370" s="231">
        <f>IF(N370="nulová",J370,0)</f>
        <v>0</v>
      </c>
      <c r="BJ370" s="15" t="s">
        <v>85</v>
      </c>
      <c r="BK370" s="231">
        <f>ROUND(I370*H370,2)</f>
        <v>0</v>
      </c>
      <c r="BL370" s="15" t="s">
        <v>285</v>
      </c>
      <c r="BM370" s="230" t="s">
        <v>995</v>
      </c>
    </row>
    <row r="371" s="12" customFormat="1">
      <c r="B371" s="239"/>
      <c r="C371" s="240"/>
      <c r="D371" s="241" t="s">
        <v>213</v>
      </c>
      <c r="E371" s="242" t="s">
        <v>1</v>
      </c>
      <c r="F371" s="243" t="s">
        <v>363</v>
      </c>
      <c r="G371" s="240"/>
      <c r="H371" s="244">
        <v>103.42</v>
      </c>
      <c r="I371" s="245"/>
      <c r="J371" s="240"/>
      <c r="K371" s="240"/>
      <c r="L371" s="246"/>
      <c r="M371" s="247"/>
      <c r="N371" s="248"/>
      <c r="O371" s="248"/>
      <c r="P371" s="248"/>
      <c r="Q371" s="248"/>
      <c r="R371" s="248"/>
      <c r="S371" s="248"/>
      <c r="T371" s="249"/>
      <c r="AT371" s="250" t="s">
        <v>213</v>
      </c>
      <c r="AU371" s="250" t="s">
        <v>90</v>
      </c>
      <c r="AV371" s="12" t="s">
        <v>90</v>
      </c>
      <c r="AW371" s="12" t="s">
        <v>35</v>
      </c>
      <c r="AX371" s="12" t="s">
        <v>85</v>
      </c>
      <c r="AY371" s="250" t="s">
        <v>139</v>
      </c>
    </row>
    <row r="372" s="1" customFormat="1" ht="24" customHeight="1">
      <c r="B372" s="36"/>
      <c r="C372" s="219" t="s">
        <v>996</v>
      </c>
      <c r="D372" s="219" t="s">
        <v>142</v>
      </c>
      <c r="E372" s="220" t="s">
        <v>997</v>
      </c>
      <c r="F372" s="221" t="s">
        <v>998</v>
      </c>
      <c r="G372" s="222" t="s">
        <v>211</v>
      </c>
      <c r="H372" s="223">
        <v>103.42</v>
      </c>
      <c r="I372" s="224"/>
      <c r="J372" s="225">
        <f>ROUND(I372*H372,2)</f>
        <v>0</v>
      </c>
      <c r="K372" s="221" t="s">
        <v>146</v>
      </c>
      <c r="L372" s="41"/>
      <c r="M372" s="226" t="s">
        <v>1</v>
      </c>
      <c r="N372" s="227" t="s">
        <v>45</v>
      </c>
      <c r="O372" s="84"/>
      <c r="P372" s="228">
        <f>O372*H372</f>
        <v>0</v>
      </c>
      <c r="Q372" s="228">
        <v>0.00020000000000000001</v>
      </c>
      <c r="R372" s="228">
        <f>Q372*H372</f>
        <v>0.020684000000000001</v>
      </c>
      <c r="S372" s="228">
        <v>0</v>
      </c>
      <c r="T372" s="229">
        <f>S372*H372</f>
        <v>0</v>
      </c>
      <c r="AR372" s="230" t="s">
        <v>285</v>
      </c>
      <c r="AT372" s="230" t="s">
        <v>142</v>
      </c>
      <c r="AU372" s="230" t="s">
        <v>90</v>
      </c>
      <c r="AY372" s="15" t="s">
        <v>139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15" t="s">
        <v>85</v>
      </c>
      <c r="BK372" s="231">
        <f>ROUND(I372*H372,2)</f>
        <v>0</v>
      </c>
      <c r="BL372" s="15" t="s">
        <v>285</v>
      </c>
      <c r="BM372" s="230" t="s">
        <v>999</v>
      </c>
    </row>
    <row r="373" s="12" customFormat="1">
      <c r="B373" s="239"/>
      <c r="C373" s="240"/>
      <c r="D373" s="241" t="s">
        <v>213</v>
      </c>
      <c r="E373" s="242" t="s">
        <v>1</v>
      </c>
      <c r="F373" s="243" t="s">
        <v>1000</v>
      </c>
      <c r="G373" s="240"/>
      <c r="H373" s="244">
        <v>103.42</v>
      </c>
      <c r="I373" s="245"/>
      <c r="J373" s="240"/>
      <c r="K373" s="240"/>
      <c r="L373" s="246"/>
      <c r="M373" s="247"/>
      <c r="N373" s="248"/>
      <c r="O373" s="248"/>
      <c r="P373" s="248"/>
      <c r="Q373" s="248"/>
      <c r="R373" s="248"/>
      <c r="S373" s="248"/>
      <c r="T373" s="249"/>
      <c r="AT373" s="250" t="s">
        <v>213</v>
      </c>
      <c r="AU373" s="250" t="s">
        <v>90</v>
      </c>
      <c r="AV373" s="12" t="s">
        <v>90</v>
      </c>
      <c r="AW373" s="12" t="s">
        <v>35</v>
      </c>
      <c r="AX373" s="12" t="s">
        <v>85</v>
      </c>
      <c r="AY373" s="250" t="s">
        <v>139</v>
      </c>
    </row>
    <row r="374" s="1" customFormat="1" ht="24" customHeight="1">
      <c r="B374" s="36"/>
      <c r="C374" s="219" t="s">
        <v>1001</v>
      </c>
      <c r="D374" s="219" t="s">
        <v>142</v>
      </c>
      <c r="E374" s="220" t="s">
        <v>1002</v>
      </c>
      <c r="F374" s="221" t="s">
        <v>1003</v>
      </c>
      <c r="G374" s="222" t="s">
        <v>211</v>
      </c>
      <c r="H374" s="223">
        <v>103.42</v>
      </c>
      <c r="I374" s="224"/>
      <c r="J374" s="225">
        <f>ROUND(I374*H374,2)</f>
        <v>0</v>
      </c>
      <c r="K374" s="221" t="s">
        <v>146</v>
      </c>
      <c r="L374" s="41"/>
      <c r="M374" s="226" t="s">
        <v>1</v>
      </c>
      <c r="N374" s="227" t="s">
        <v>45</v>
      </c>
      <c r="O374" s="84"/>
      <c r="P374" s="228">
        <f>O374*H374</f>
        <v>0</v>
      </c>
      <c r="Q374" s="228">
        <v>0.0045500000000000002</v>
      </c>
      <c r="R374" s="228">
        <f>Q374*H374</f>
        <v>0.47056100000000001</v>
      </c>
      <c r="S374" s="228">
        <v>0</v>
      </c>
      <c r="T374" s="229">
        <f>S374*H374</f>
        <v>0</v>
      </c>
      <c r="AR374" s="230" t="s">
        <v>285</v>
      </c>
      <c r="AT374" s="230" t="s">
        <v>142</v>
      </c>
      <c r="AU374" s="230" t="s">
        <v>90</v>
      </c>
      <c r="AY374" s="15" t="s">
        <v>139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5" t="s">
        <v>85</v>
      </c>
      <c r="BK374" s="231">
        <f>ROUND(I374*H374,2)</f>
        <v>0</v>
      </c>
      <c r="BL374" s="15" t="s">
        <v>285</v>
      </c>
      <c r="BM374" s="230" t="s">
        <v>1004</v>
      </c>
    </row>
    <row r="375" s="12" customFormat="1">
      <c r="B375" s="239"/>
      <c r="C375" s="240"/>
      <c r="D375" s="241" t="s">
        <v>213</v>
      </c>
      <c r="E375" s="242" t="s">
        <v>1</v>
      </c>
      <c r="F375" s="243" t="s">
        <v>1005</v>
      </c>
      <c r="G375" s="240"/>
      <c r="H375" s="244">
        <v>103.42</v>
      </c>
      <c r="I375" s="245"/>
      <c r="J375" s="240"/>
      <c r="K375" s="240"/>
      <c r="L375" s="246"/>
      <c r="M375" s="247"/>
      <c r="N375" s="248"/>
      <c r="O375" s="248"/>
      <c r="P375" s="248"/>
      <c r="Q375" s="248"/>
      <c r="R375" s="248"/>
      <c r="S375" s="248"/>
      <c r="T375" s="249"/>
      <c r="AT375" s="250" t="s">
        <v>213</v>
      </c>
      <c r="AU375" s="250" t="s">
        <v>90</v>
      </c>
      <c r="AV375" s="12" t="s">
        <v>90</v>
      </c>
      <c r="AW375" s="12" t="s">
        <v>35</v>
      </c>
      <c r="AX375" s="12" t="s">
        <v>85</v>
      </c>
      <c r="AY375" s="250" t="s">
        <v>139</v>
      </c>
    </row>
    <row r="376" s="1" customFormat="1" ht="16.5" customHeight="1">
      <c r="B376" s="36"/>
      <c r="C376" s="219" t="s">
        <v>1006</v>
      </c>
      <c r="D376" s="219" t="s">
        <v>142</v>
      </c>
      <c r="E376" s="220" t="s">
        <v>1007</v>
      </c>
      <c r="F376" s="221" t="s">
        <v>1008</v>
      </c>
      <c r="G376" s="222" t="s">
        <v>211</v>
      </c>
      <c r="H376" s="223">
        <v>62.378999999999998</v>
      </c>
      <c r="I376" s="224"/>
      <c r="J376" s="225">
        <f>ROUND(I376*H376,2)</f>
        <v>0</v>
      </c>
      <c r="K376" s="221" t="s">
        <v>146</v>
      </c>
      <c r="L376" s="41"/>
      <c r="M376" s="226" t="s">
        <v>1</v>
      </c>
      <c r="N376" s="227" t="s">
        <v>45</v>
      </c>
      <c r="O376" s="84"/>
      <c r="P376" s="228">
        <f>O376*H376</f>
        <v>0</v>
      </c>
      <c r="Q376" s="228">
        <v>0.00029999999999999997</v>
      </c>
      <c r="R376" s="228">
        <f>Q376*H376</f>
        <v>0.018713699999999996</v>
      </c>
      <c r="S376" s="228">
        <v>0</v>
      </c>
      <c r="T376" s="229">
        <f>S376*H376</f>
        <v>0</v>
      </c>
      <c r="AR376" s="230" t="s">
        <v>285</v>
      </c>
      <c r="AT376" s="230" t="s">
        <v>142</v>
      </c>
      <c r="AU376" s="230" t="s">
        <v>90</v>
      </c>
      <c r="AY376" s="15" t="s">
        <v>139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5" t="s">
        <v>85</v>
      </c>
      <c r="BK376" s="231">
        <f>ROUND(I376*H376,2)</f>
        <v>0</v>
      </c>
      <c r="BL376" s="15" t="s">
        <v>285</v>
      </c>
      <c r="BM376" s="230" t="s">
        <v>1009</v>
      </c>
    </row>
    <row r="377" s="12" customFormat="1">
      <c r="B377" s="239"/>
      <c r="C377" s="240"/>
      <c r="D377" s="241" t="s">
        <v>213</v>
      </c>
      <c r="E377" s="242" t="s">
        <v>1</v>
      </c>
      <c r="F377" s="243" t="s">
        <v>1010</v>
      </c>
      <c r="G377" s="240"/>
      <c r="H377" s="244">
        <v>56.32</v>
      </c>
      <c r="I377" s="245"/>
      <c r="J377" s="240"/>
      <c r="K377" s="240"/>
      <c r="L377" s="246"/>
      <c r="M377" s="247"/>
      <c r="N377" s="248"/>
      <c r="O377" s="248"/>
      <c r="P377" s="248"/>
      <c r="Q377" s="248"/>
      <c r="R377" s="248"/>
      <c r="S377" s="248"/>
      <c r="T377" s="249"/>
      <c r="AT377" s="250" t="s">
        <v>213</v>
      </c>
      <c r="AU377" s="250" t="s">
        <v>90</v>
      </c>
      <c r="AV377" s="12" t="s">
        <v>90</v>
      </c>
      <c r="AW377" s="12" t="s">
        <v>35</v>
      </c>
      <c r="AX377" s="12" t="s">
        <v>80</v>
      </c>
      <c r="AY377" s="250" t="s">
        <v>139</v>
      </c>
    </row>
    <row r="378" s="12" customFormat="1">
      <c r="B378" s="239"/>
      <c r="C378" s="240"/>
      <c r="D378" s="241" t="s">
        <v>213</v>
      </c>
      <c r="E378" s="242" t="s">
        <v>1</v>
      </c>
      <c r="F378" s="243" t="s">
        <v>1011</v>
      </c>
      <c r="G378" s="240"/>
      <c r="H378" s="244">
        <v>6.0590000000000002</v>
      </c>
      <c r="I378" s="245"/>
      <c r="J378" s="240"/>
      <c r="K378" s="240"/>
      <c r="L378" s="246"/>
      <c r="M378" s="247"/>
      <c r="N378" s="248"/>
      <c r="O378" s="248"/>
      <c r="P378" s="248"/>
      <c r="Q378" s="248"/>
      <c r="R378" s="248"/>
      <c r="S378" s="248"/>
      <c r="T378" s="249"/>
      <c r="AT378" s="250" t="s">
        <v>213</v>
      </c>
      <c r="AU378" s="250" t="s">
        <v>90</v>
      </c>
      <c r="AV378" s="12" t="s">
        <v>90</v>
      </c>
      <c r="AW378" s="12" t="s">
        <v>35</v>
      </c>
      <c r="AX378" s="12" t="s">
        <v>80</v>
      </c>
      <c r="AY378" s="250" t="s">
        <v>139</v>
      </c>
    </row>
    <row r="379" s="13" customFormat="1">
      <c r="B379" s="253"/>
      <c r="C379" s="254"/>
      <c r="D379" s="241" t="s">
        <v>213</v>
      </c>
      <c r="E379" s="255" t="s">
        <v>1</v>
      </c>
      <c r="F379" s="256" t="s">
        <v>243</v>
      </c>
      <c r="G379" s="254"/>
      <c r="H379" s="257">
        <v>62.378999999999998</v>
      </c>
      <c r="I379" s="258"/>
      <c r="J379" s="254"/>
      <c r="K379" s="254"/>
      <c r="L379" s="259"/>
      <c r="M379" s="260"/>
      <c r="N379" s="261"/>
      <c r="O379" s="261"/>
      <c r="P379" s="261"/>
      <c r="Q379" s="261"/>
      <c r="R379" s="261"/>
      <c r="S379" s="261"/>
      <c r="T379" s="262"/>
      <c r="AT379" s="263" t="s">
        <v>213</v>
      </c>
      <c r="AU379" s="263" t="s">
        <v>90</v>
      </c>
      <c r="AV379" s="13" t="s">
        <v>158</v>
      </c>
      <c r="AW379" s="13" t="s">
        <v>35</v>
      </c>
      <c r="AX379" s="13" t="s">
        <v>85</v>
      </c>
      <c r="AY379" s="263" t="s">
        <v>139</v>
      </c>
    </row>
    <row r="380" s="1" customFormat="1" ht="36" customHeight="1">
      <c r="B380" s="36"/>
      <c r="C380" s="266" t="s">
        <v>1012</v>
      </c>
      <c r="D380" s="266" t="s">
        <v>698</v>
      </c>
      <c r="E380" s="267" t="s">
        <v>1013</v>
      </c>
      <c r="F380" s="268" t="s">
        <v>1014</v>
      </c>
      <c r="G380" s="269" t="s">
        <v>211</v>
      </c>
      <c r="H380" s="270">
        <v>68.617000000000004</v>
      </c>
      <c r="I380" s="271"/>
      <c r="J380" s="272">
        <f>ROUND(I380*H380,2)</f>
        <v>0</v>
      </c>
      <c r="K380" s="268" t="s">
        <v>146</v>
      </c>
      <c r="L380" s="273"/>
      <c r="M380" s="274" t="s">
        <v>1</v>
      </c>
      <c r="N380" s="275" t="s">
        <v>45</v>
      </c>
      <c r="O380" s="84"/>
      <c r="P380" s="228">
        <f>O380*H380</f>
        <v>0</v>
      </c>
      <c r="Q380" s="228">
        <v>0.0028700000000000002</v>
      </c>
      <c r="R380" s="228">
        <f>Q380*H380</f>
        <v>0.19693079000000002</v>
      </c>
      <c r="S380" s="228">
        <v>0</v>
      </c>
      <c r="T380" s="229">
        <f>S380*H380</f>
        <v>0</v>
      </c>
      <c r="AR380" s="230" t="s">
        <v>380</v>
      </c>
      <c r="AT380" s="230" t="s">
        <v>698</v>
      </c>
      <c r="AU380" s="230" t="s">
        <v>90</v>
      </c>
      <c r="AY380" s="15" t="s">
        <v>139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15" t="s">
        <v>85</v>
      </c>
      <c r="BK380" s="231">
        <f>ROUND(I380*H380,2)</f>
        <v>0</v>
      </c>
      <c r="BL380" s="15" t="s">
        <v>285</v>
      </c>
      <c r="BM380" s="230" t="s">
        <v>1015</v>
      </c>
    </row>
    <row r="381" s="1" customFormat="1">
      <c r="B381" s="36"/>
      <c r="C381" s="37"/>
      <c r="D381" s="241" t="s">
        <v>239</v>
      </c>
      <c r="E381" s="37"/>
      <c r="F381" s="251" t="s">
        <v>1016</v>
      </c>
      <c r="G381" s="37"/>
      <c r="H381" s="37"/>
      <c r="I381" s="135"/>
      <c r="J381" s="37"/>
      <c r="K381" s="37"/>
      <c r="L381" s="41"/>
      <c r="M381" s="252"/>
      <c r="N381" s="84"/>
      <c r="O381" s="84"/>
      <c r="P381" s="84"/>
      <c r="Q381" s="84"/>
      <c r="R381" s="84"/>
      <c r="S381" s="84"/>
      <c r="T381" s="85"/>
      <c r="AT381" s="15" t="s">
        <v>239</v>
      </c>
      <c r="AU381" s="15" t="s">
        <v>90</v>
      </c>
    </row>
    <row r="382" s="12" customFormat="1">
      <c r="B382" s="239"/>
      <c r="C382" s="240"/>
      <c r="D382" s="241" t="s">
        <v>213</v>
      </c>
      <c r="E382" s="240"/>
      <c r="F382" s="243" t="s">
        <v>1017</v>
      </c>
      <c r="G382" s="240"/>
      <c r="H382" s="244">
        <v>68.617000000000004</v>
      </c>
      <c r="I382" s="245"/>
      <c r="J382" s="240"/>
      <c r="K382" s="240"/>
      <c r="L382" s="246"/>
      <c r="M382" s="247"/>
      <c r="N382" s="248"/>
      <c r="O382" s="248"/>
      <c r="P382" s="248"/>
      <c r="Q382" s="248"/>
      <c r="R382" s="248"/>
      <c r="S382" s="248"/>
      <c r="T382" s="249"/>
      <c r="AT382" s="250" t="s">
        <v>213</v>
      </c>
      <c r="AU382" s="250" t="s">
        <v>90</v>
      </c>
      <c r="AV382" s="12" t="s">
        <v>90</v>
      </c>
      <c r="AW382" s="12" t="s">
        <v>4</v>
      </c>
      <c r="AX382" s="12" t="s">
        <v>85</v>
      </c>
      <c r="AY382" s="250" t="s">
        <v>139</v>
      </c>
    </row>
    <row r="383" s="1" customFormat="1" ht="24" customHeight="1">
      <c r="B383" s="36"/>
      <c r="C383" s="219" t="s">
        <v>1018</v>
      </c>
      <c r="D383" s="219" t="s">
        <v>142</v>
      </c>
      <c r="E383" s="220" t="s">
        <v>1019</v>
      </c>
      <c r="F383" s="221" t="s">
        <v>1020</v>
      </c>
      <c r="G383" s="222" t="s">
        <v>211</v>
      </c>
      <c r="H383" s="223">
        <v>50.972000000000001</v>
      </c>
      <c r="I383" s="224"/>
      <c r="J383" s="225">
        <f>ROUND(I383*H383,2)</f>
        <v>0</v>
      </c>
      <c r="K383" s="221" t="s">
        <v>146</v>
      </c>
      <c r="L383" s="41"/>
      <c r="M383" s="226" t="s">
        <v>1</v>
      </c>
      <c r="N383" s="227" t="s">
        <v>45</v>
      </c>
      <c r="O383" s="84"/>
      <c r="P383" s="228">
        <f>O383*H383</f>
        <v>0</v>
      </c>
      <c r="Q383" s="228">
        <v>0.00040000000000000002</v>
      </c>
      <c r="R383" s="228">
        <f>Q383*H383</f>
        <v>0.020388800000000002</v>
      </c>
      <c r="S383" s="228">
        <v>0</v>
      </c>
      <c r="T383" s="229">
        <f>S383*H383</f>
        <v>0</v>
      </c>
      <c r="AR383" s="230" t="s">
        <v>285</v>
      </c>
      <c r="AT383" s="230" t="s">
        <v>142</v>
      </c>
      <c r="AU383" s="230" t="s">
        <v>90</v>
      </c>
      <c r="AY383" s="15" t="s">
        <v>139</v>
      </c>
      <c r="BE383" s="231">
        <f>IF(N383="základní",J383,0)</f>
        <v>0</v>
      </c>
      <c r="BF383" s="231">
        <f>IF(N383="snížená",J383,0)</f>
        <v>0</v>
      </c>
      <c r="BG383" s="231">
        <f>IF(N383="zákl. přenesená",J383,0)</f>
        <v>0</v>
      </c>
      <c r="BH383" s="231">
        <f>IF(N383="sníž. přenesená",J383,0)</f>
        <v>0</v>
      </c>
      <c r="BI383" s="231">
        <f>IF(N383="nulová",J383,0)</f>
        <v>0</v>
      </c>
      <c r="BJ383" s="15" t="s">
        <v>85</v>
      </c>
      <c r="BK383" s="231">
        <f>ROUND(I383*H383,2)</f>
        <v>0</v>
      </c>
      <c r="BL383" s="15" t="s">
        <v>285</v>
      </c>
      <c r="BM383" s="230" t="s">
        <v>1021</v>
      </c>
    </row>
    <row r="384" s="12" customFormat="1">
      <c r="B384" s="239"/>
      <c r="C384" s="240"/>
      <c r="D384" s="241" t="s">
        <v>213</v>
      </c>
      <c r="E384" s="242" t="s">
        <v>1</v>
      </c>
      <c r="F384" s="243" t="s">
        <v>1022</v>
      </c>
      <c r="G384" s="240"/>
      <c r="H384" s="244">
        <v>47.100000000000001</v>
      </c>
      <c r="I384" s="245"/>
      <c r="J384" s="240"/>
      <c r="K384" s="240"/>
      <c r="L384" s="246"/>
      <c r="M384" s="247"/>
      <c r="N384" s="248"/>
      <c r="O384" s="248"/>
      <c r="P384" s="248"/>
      <c r="Q384" s="248"/>
      <c r="R384" s="248"/>
      <c r="S384" s="248"/>
      <c r="T384" s="249"/>
      <c r="AT384" s="250" t="s">
        <v>213</v>
      </c>
      <c r="AU384" s="250" t="s">
        <v>90</v>
      </c>
      <c r="AV384" s="12" t="s">
        <v>90</v>
      </c>
      <c r="AW384" s="12" t="s">
        <v>35</v>
      </c>
      <c r="AX384" s="12" t="s">
        <v>80</v>
      </c>
      <c r="AY384" s="250" t="s">
        <v>139</v>
      </c>
    </row>
    <row r="385" s="12" customFormat="1">
      <c r="B385" s="239"/>
      <c r="C385" s="240"/>
      <c r="D385" s="241" t="s">
        <v>213</v>
      </c>
      <c r="E385" s="242" t="s">
        <v>1</v>
      </c>
      <c r="F385" s="243" t="s">
        <v>1023</v>
      </c>
      <c r="G385" s="240"/>
      <c r="H385" s="244">
        <v>3.8719999999999999</v>
      </c>
      <c r="I385" s="245"/>
      <c r="J385" s="240"/>
      <c r="K385" s="240"/>
      <c r="L385" s="246"/>
      <c r="M385" s="247"/>
      <c r="N385" s="248"/>
      <c r="O385" s="248"/>
      <c r="P385" s="248"/>
      <c r="Q385" s="248"/>
      <c r="R385" s="248"/>
      <c r="S385" s="248"/>
      <c r="T385" s="249"/>
      <c r="AT385" s="250" t="s">
        <v>213</v>
      </c>
      <c r="AU385" s="250" t="s">
        <v>90</v>
      </c>
      <c r="AV385" s="12" t="s">
        <v>90</v>
      </c>
      <c r="AW385" s="12" t="s">
        <v>35</v>
      </c>
      <c r="AX385" s="12" t="s">
        <v>80</v>
      </c>
      <c r="AY385" s="250" t="s">
        <v>139</v>
      </c>
    </row>
    <row r="386" s="13" customFormat="1">
      <c r="B386" s="253"/>
      <c r="C386" s="254"/>
      <c r="D386" s="241" t="s">
        <v>213</v>
      </c>
      <c r="E386" s="255" t="s">
        <v>1</v>
      </c>
      <c r="F386" s="256" t="s">
        <v>243</v>
      </c>
      <c r="G386" s="254"/>
      <c r="H386" s="257">
        <v>50.972000000000001</v>
      </c>
      <c r="I386" s="258"/>
      <c r="J386" s="254"/>
      <c r="K386" s="254"/>
      <c r="L386" s="259"/>
      <c r="M386" s="260"/>
      <c r="N386" s="261"/>
      <c r="O386" s="261"/>
      <c r="P386" s="261"/>
      <c r="Q386" s="261"/>
      <c r="R386" s="261"/>
      <c r="S386" s="261"/>
      <c r="T386" s="262"/>
      <c r="AT386" s="263" t="s">
        <v>213</v>
      </c>
      <c r="AU386" s="263" t="s">
        <v>90</v>
      </c>
      <c r="AV386" s="13" t="s">
        <v>158</v>
      </c>
      <c r="AW386" s="13" t="s">
        <v>35</v>
      </c>
      <c r="AX386" s="13" t="s">
        <v>85</v>
      </c>
      <c r="AY386" s="263" t="s">
        <v>139</v>
      </c>
    </row>
    <row r="387" s="1" customFormat="1" ht="36" customHeight="1">
      <c r="B387" s="36"/>
      <c r="C387" s="266" t="s">
        <v>1024</v>
      </c>
      <c r="D387" s="266" t="s">
        <v>698</v>
      </c>
      <c r="E387" s="267" t="s">
        <v>1025</v>
      </c>
      <c r="F387" s="268" t="s">
        <v>1026</v>
      </c>
      <c r="G387" s="269" t="s">
        <v>211</v>
      </c>
      <c r="H387" s="270">
        <v>56.069000000000003</v>
      </c>
      <c r="I387" s="271"/>
      <c r="J387" s="272">
        <f>ROUND(I387*H387,2)</f>
        <v>0</v>
      </c>
      <c r="K387" s="268" t="s">
        <v>146</v>
      </c>
      <c r="L387" s="273"/>
      <c r="M387" s="274" t="s">
        <v>1</v>
      </c>
      <c r="N387" s="275" t="s">
        <v>45</v>
      </c>
      <c r="O387" s="84"/>
      <c r="P387" s="228">
        <f>O387*H387</f>
        <v>0</v>
      </c>
      <c r="Q387" s="228">
        <v>0.0028999999999999998</v>
      </c>
      <c r="R387" s="228">
        <f>Q387*H387</f>
        <v>0.1626001</v>
      </c>
      <c r="S387" s="228">
        <v>0</v>
      </c>
      <c r="T387" s="229">
        <f>S387*H387</f>
        <v>0</v>
      </c>
      <c r="AR387" s="230" t="s">
        <v>380</v>
      </c>
      <c r="AT387" s="230" t="s">
        <v>698</v>
      </c>
      <c r="AU387" s="230" t="s">
        <v>90</v>
      </c>
      <c r="AY387" s="15" t="s">
        <v>139</v>
      </c>
      <c r="BE387" s="231">
        <f>IF(N387="základní",J387,0)</f>
        <v>0</v>
      </c>
      <c r="BF387" s="231">
        <f>IF(N387="snížená",J387,0)</f>
        <v>0</v>
      </c>
      <c r="BG387" s="231">
        <f>IF(N387="zákl. přenesená",J387,0)</f>
        <v>0</v>
      </c>
      <c r="BH387" s="231">
        <f>IF(N387="sníž. přenesená",J387,0)</f>
        <v>0</v>
      </c>
      <c r="BI387" s="231">
        <f>IF(N387="nulová",J387,0)</f>
        <v>0</v>
      </c>
      <c r="BJ387" s="15" t="s">
        <v>85</v>
      </c>
      <c r="BK387" s="231">
        <f>ROUND(I387*H387,2)</f>
        <v>0</v>
      </c>
      <c r="BL387" s="15" t="s">
        <v>285</v>
      </c>
      <c r="BM387" s="230" t="s">
        <v>1027</v>
      </c>
    </row>
    <row r="388" s="1" customFormat="1">
      <c r="B388" s="36"/>
      <c r="C388" s="37"/>
      <c r="D388" s="241" t="s">
        <v>239</v>
      </c>
      <c r="E388" s="37"/>
      <c r="F388" s="251" t="s">
        <v>1028</v>
      </c>
      <c r="G388" s="37"/>
      <c r="H388" s="37"/>
      <c r="I388" s="135"/>
      <c r="J388" s="37"/>
      <c r="K388" s="37"/>
      <c r="L388" s="41"/>
      <c r="M388" s="252"/>
      <c r="N388" s="84"/>
      <c r="O388" s="84"/>
      <c r="P388" s="84"/>
      <c r="Q388" s="84"/>
      <c r="R388" s="84"/>
      <c r="S388" s="84"/>
      <c r="T388" s="85"/>
      <c r="AT388" s="15" t="s">
        <v>239</v>
      </c>
      <c r="AU388" s="15" t="s">
        <v>90</v>
      </c>
    </row>
    <row r="389" s="12" customFormat="1">
      <c r="B389" s="239"/>
      <c r="C389" s="240"/>
      <c r="D389" s="241" t="s">
        <v>213</v>
      </c>
      <c r="E389" s="240"/>
      <c r="F389" s="243" t="s">
        <v>1029</v>
      </c>
      <c r="G389" s="240"/>
      <c r="H389" s="244">
        <v>56.069000000000003</v>
      </c>
      <c r="I389" s="245"/>
      <c r="J389" s="240"/>
      <c r="K389" s="240"/>
      <c r="L389" s="246"/>
      <c r="M389" s="247"/>
      <c r="N389" s="248"/>
      <c r="O389" s="248"/>
      <c r="P389" s="248"/>
      <c r="Q389" s="248"/>
      <c r="R389" s="248"/>
      <c r="S389" s="248"/>
      <c r="T389" s="249"/>
      <c r="AT389" s="250" t="s">
        <v>213</v>
      </c>
      <c r="AU389" s="250" t="s">
        <v>90</v>
      </c>
      <c r="AV389" s="12" t="s">
        <v>90</v>
      </c>
      <c r="AW389" s="12" t="s">
        <v>4</v>
      </c>
      <c r="AX389" s="12" t="s">
        <v>85</v>
      </c>
      <c r="AY389" s="250" t="s">
        <v>139</v>
      </c>
    </row>
    <row r="390" s="1" customFormat="1" ht="16.5" customHeight="1">
      <c r="B390" s="36"/>
      <c r="C390" s="219" t="s">
        <v>1030</v>
      </c>
      <c r="D390" s="219" t="s">
        <v>142</v>
      </c>
      <c r="E390" s="220" t="s">
        <v>1031</v>
      </c>
      <c r="F390" s="221" t="s">
        <v>1032</v>
      </c>
      <c r="G390" s="222" t="s">
        <v>328</v>
      </c>
      <c r="H390" s="223">
        <v>94.010000000000005</v>
      </c>
      <c r="I390" s="224"/>
      <c r="J390" s="225">
        <f>ROUND(I390*H390,2)</f>
        <v>0</v>
      </c>
      <c r="K390" s="221" t="s">
        <v>146</v>
      </c>
      <c r="L390" s="41"/>
      <c r="M390" s="226" t="s">
        <v>1</v>
      </c>
      <c r="N390" s="227" t="s">
        <v>45</v>
      </c>
      <c r="O390" s="84"/>
      <c r="P390" s="228">
        <f>O390*H390</f>
        <v>0</v>
      </c>
      <c r="Q390" s="228">
        <v>1.0000000000000001E-05</v>
      </c>
      <c r="R390" s="228">
        <f>Q390*H390</f>
        <v>0.00094010000000000014</v>
      </c>
      <c r="S390" s="228">
        <v>0</v>
      </c>
      <c r="T390" s="229">
        <f>S390*H390</f>
        <v>0</v>
      </c>
      <c r="AR390" s="230" t="s">
        <v>285</v>
      </c>
      <c r="AT390" s="230" t="s">
        <v>142</v>
      </c>
      <c r="AU390" s="230" t="s">
        <v>90</v>
      </c>
      <c r="AY390" s="15" t="s">
        <v>139</v>
      </c>
      <c r="BE390" s="231">
        <f>IF(N390="základní",J390,0)</f>
        <v>0</v>
      </c>
      <c r="BF390" s="231">
        <f>IF(N390="snížená",J390,0)</f>
        <v>0</v>
      </c>
      <c r="BG390" s="231">
        <f>IF(N390="zákl. přenesená",J390,0)</f>
        <v>0</v>
      </c>
      <c r="BH390" s="231">
        <f>IF(N390="sníž. přenesená",J390,0)</f>
        <v>0</v>
      </c>
      <c r="BI390" s="231">
        <f>IF(N390="nulová",J390,0)</f>
        <v>0</v>
      </c>
      <c r="BJ390" s="15" t="s">
        <v>85</v>
      </c>
      <c r="BK390" s="231">
        <f>ROUND(I390*H390,2)</f>
        <v>0</v>
      </c>
      <c r="BL390" s="15" t="s">
        <v>285</v>
      </c>
      <c r="BM390" s="230" t="s">
        <v>1033</v>
      </c>
    </row>
    <row r="391" s="12" customFormat="1">
      <c r="B391" s="239"/>
      <c r="C391" s="240"/>
      <c r="D391" s="241" t="s">
        <v>213</v>
      </c>
      <c r="E391" s="242" t="s">
        <v>1</v>
      </c>
      <c r="F391" s="243" t="s">
        <v>1034</v>
      </c>
      <c r="G391" s="240"/>
      <c r="H391" s="244">
        <v>94.010000000000005</v>
      </c>
      <c r="I391" s="245"/>
      <c r="J391" s="240"/>
      <c r="K391" s="240"/>
      <c r="L391" s="246"/>
      <c r="M391" s="247"/>
      <c r="N391" s="248"/>
      <c r="O391" s="248"/>
      <c r="P391" s="248"/>
      <c r="Q391" s="248"/>
      <c r="R391" s="248"/>
      <c r="S391" s="248"/>
      <c r="T391" s="249"/>
      <c r="AT391" s="250" t="s">
        <v>213</v>
      </c>
      <c r="AU391" s="250" t="s">
        <v>90</v>
      </c>
      <c r="AV391" s="12" t="s">
        <v>90</v>
      </c>
      <c r="AW391" s="12" t="s">
        <v>35</v>
      </c>
      <c r="AX391" s="12" t="s">
        <v>85</v>
      </c>
      <c r="AY391" s="250" t="s">
        <v>139</v>
      </c>
    </row>
    <row r="392" s="1" customFormat="1" ht="16.5" customHeight="1">
      <c r="B392" s="36"/>
      <c r="C392" s="266" t="s">
        <v>1035</v>
      </c>
      <c r="D392" s="266" t="s">
        <v>698</v>
      </c>
      <c r="E392" s="267" t="s">
        <v>1036</v>
      </c>
      <c r="F392" s="268" t="s">
        <v>1037</v>
      </c>
      <c r="G392" s="269" t="s">
        <v>328</v>
      </c>
      <c r="H392" s="270">
        <v>95.890000000000001</v>
      </c>
      <c r="I392" s="271"/>
      <c r="J392" s="272">
        <f>ROUND(I392*H392,2)</f>
        <v>0</v>
      </c>
      <c r="K392" s="268" t="s">
        <v>1</v>
      </c>
      <c r="L392" s="273"/>
      <c r="M392" s="274" t="s">
        <v>1</v>
      </c>
      <c r="N392" s="275" t="s">
        <v>45</v>
      </c>
      <c r="O392" s="84"/>
      <c r="P392" s="228">
        <f>O392*H392</f>
        <v>0</v>
      </c>
      <c r="Q392" s="228">
        <v>0.00022000000000000001</v>
      </c>
      <c r="R392" s="228">
        <f>Q392*H392</f>
        <v>0.021095800000000001</v>
      </c>
      <c r="S392" s="228">
        <v>0</v>
      </c>
      <c r="T392" s="229">
        <f>S392*H392</f>
        <v>0</v>
      </c>
      <c r="AR392" s="230" t="s">
        <v>380</v>
      </c>
      <c r="AT392" s="230" t="s">
        <v>698</v>
      </c>
      <c r="AU392" s="230" t="s">
        <v>90</v>
      </c>
      <c r="AY392" s="15" t="s">
        <v>139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15" t="s">
        <v>85</v>
      </c>
      <c r="BK392" s="231">
        <f>ROUND(I392*H392,2)</f>
        <v>0</v>
      </c>
      <c r="BL392" s="15" t="s">
        <v>285</v>
      </c>
      <c r="BM392" s="230" t="s">
        <v>1038</v>
      </c>
    </row>
    <row r="393" s="12" customFormat="1">
      <c r="B393" s="239"/>
      <c r="C393" s="240"/>
      <c r="D393" s="241" t="s">
        <v>213</v>
      </c>
      <c r="E393" s="240"/>
      <c r="F393" s="243" t="s">
        <v>1039</v>
      </c>
      <c r="G393" s="240"/>
      <c r="H393" s="244">
        <v>95.890000000000001</v>
      </c>
      <c r="I393" s="245"/>
      <c r="J393" s="240"/>
      <c r="K393" s="240"/>
      <c r="L393" s="246"/>
      <c r="M393" s="247"/>
      <c r="N393" s="248"/>
      <c r="O393" s="248"/>
      <c r="P393" s="248"/>
      <c r="Q393" s="248"/>
      <c r="R393" s="248"/>
      <c r="S393" s="248"/>
      <c r="T393" s="249"/>
      <c r="AT393" s="250" t="s">
        <v>213</v>
      </c>
      <c r="AU393" s="250" t="s">
        <v>90</v>
      </c>
      <c r="AV393" s="12" t="s">
        <v>90</v>
      </c>
      <c r="AW393" s="12" t="s">
        <v>4</v>
      </c>
      <c r="AX393" s="12" t="s">
        <v>85</v>
      </c>
      <c r="AY393" s="250" t="s">
        <v>139</v>
      </c>
    </row>
    <row r="394" s="1" customFormat="1" ht="16.5" customHeight="1">
      <c r="B394" s="36"/>
      <c r="C394" s="219" t="s">
        <v>1040</v>
      </c>
      <c r="D394" s="219" t="s">
        <v>142</v>
      </c>
      <c r="E394" s="220" t="s">
        <v>1041</v>
      </c>
      <c r="F394" s="221" t="s">
        <v>1042</v>
      </c>
      <c r="G394" s="222" t="s">
        <v>328</v>
      </c>
      <c r="H394" s="223">
        <v>7</v>
      </c>
      <c r="I394" s="224"/>
      <c r="J394" s="225">
        <f>ROUND(I394*H394,2)</f>
        <v>0</v>
      </c>
      <c r="K394" s="221" t="s">
        <v>146</v>
      </c>
      <c r="L394" s="41"/>
      <c r="M394" s="226" t="s">
        <v>1</v>
      </c>
      <c r="N394" s="227" t="s">
        <v>45</v>
      </c>
      <c r="O394" s="84"/>
      <c r="P394" s="228">
        <f>O394*H394</f>
        <v>0</v>
      </c>
      <c r="Q394" s="228">
        <v>0</v>
      </c>
      <c r="R394" s="228">
        <f>Q394*H394</f>
        <v>0</v>
      </c>
      <c r="S394" s="228">
        <v>0</v>
      </c>
      <c r="T394" s="229">
        <f>S394*H394</f>
        <v>0</v>
      </c>
      <c r="AR394" s="230" t="s">
        <v>285</v>
      </c>
      <c r="AT394" s="230" t="s">
        <v>142</v>
      </c>
      <c r="AU394" s="230" t="s">
        <v>90</v>
      </c>
      <c r="AY394" s="15" t="s">
        <v>139</v>
      </c>
      <c r="BE394" s="231">
        <f>IF(N394="základní",J394,0)</f>
        <v>0</v>
      </c>
      <c r="BF394" s="231">
        <f>IF(N394="snížená",J394,0)</f>
        <v>0</v>
      </c>
      <c r="BG394" s="231">
        <f>IF(N394="zákl. přenesená",J394,0)</f>
        <v>0</v>
      </c>
      <c r="BH394" s="231">
        <f>IF(N394="sníž. přenesená",J394,0)</f>
        <v>0</v>
      </c>
      <c r="BI394" s="231">
        <f>IF(N394="nulová",J394,0)</f>
        <v>0</v>
      </c>
      <c r="BJ394" s="15" t="s">
        <v>85</v>
      </c>
      <c r="BK394" s="231">
        <f>ROUND(I394*H394,2)</f>
        <v>0</v>
      </c>
      <c r="BL394" s="15" t="s">
        <v>285</v>
      </c>
      <c r="BM394" s="230" t="s">
        <v>1043</v>
      </c>
    </row>
    <row r="395" s="12" customFormat="1">
      <c r="B395" s="239"/>
      <c r="C395" s="240"/>
      <c r="D395" s="241" t="s">
        <v>213</v>
      </c>
      <c r="E395" s="242" t="s">
        <v>1</v>
      </c>
      <c r="F395" s="243" t="s">
        <v>1044</v>
      </c>
      <c r="G395" s="240"/>
      <c r="H395" s="244">
        <v>7</v>
      </c>
      <c r="I395" s="245"/>
      <c r="J395" s="240"/>
      <c r="K395" s="240"/>
      <c r="L395" s="246"/>
      <c r="M395" s="247"/>
      <c r="N395" s="248"/>
      <c r="O395" s="248"/>
      <c r="P395" s="248"/>
      <c r="Q395" s="248"/>
      <c r="R395" s="248"/>
      <c r="S395" s="248"/>
      <c r="T395" s="249"/>
      <c r="AT395" s="250" t="s">
        <v>213</v>
      </c>
      <c r="AU395" s="250" t="s">
        <v>90</v>
      </c>
      <c r="AV395" s="12" t="s">
        <v>90</v>
      </c>
      <c r="AW395" s="12" t="s">
        <v>35</v>
      </c>
      <c r="AX395" s="12" t="s">
        <v>85</v>
      </c>
      <c r="AY395" s="250" t="s">
        <v>139</v>
      </c>
    </row>
    <row r="396" s="1" customFormat="1" ht="16.5" customHeight="1">
      <c r="B396" s="36"/>
      <c r="C396" s="266" t="s">
        <v>1045</v>
      </c>
      <c r="D396" s="266" t="s">
        <v>698</v>
      </c>
      <c r="E396" s="267" t="s">
        <v>1046</v>
      </c>
      <c r="F396" s="268" t="s">
        <v>1047</v>
      </c>
      <c r="G396" s="269" t="s">
        <v>328</v>
      </c>
      <c r="H396" s="270">
        <v>7.1399999999999997</v>
      </c>
      <c r="I396" s="271"/>
      <c r="J396" s="272">
        <f>ROUND(I396*H396,2)</f>
        <v>0</v>
      </c>
      <c r="K396" s="268" t="s">
        <v>146</v>
      </c>
      <c r="L396" s="273"/>
      <c r="M396" s="274" t="s">
        <v>1</v>
      </c>
      <c r="N396" s="275" t="s">
        <v>45</v>
      </c>
      <c r="O396" s="84"/>
      <c r="P396" s="228">
        <f>O396*H396</f>
        <v>0</v>
      </c>
      <c r="Q396" s="228">
        <v>0.00017000000000000001</v>
      </c>
      <c r="R396" s="228">
        <f>Q396*H396</f>
        <v>0.0012138000000000001</v>
      </c>
      <c r="S396" s="228">
        <v>0</v>
      </c>
      <c r="T396" s="229">
        <f>S396*H396</f>
        <v>0</v>
      </c>
      <c r="AR396" s="230" t="s">
        <v>380</v>
      </c>
      <c r="AT396" s="230" t="s">
        <v>698</v>
      </c>
      <c r="AU396" s="230" t="s">
        <v>90</v>
      </c>
      <c r="AY396" s="15" t="s">
        <v>139</v>
      </c>
      <c r="BE396" s="231">
        <f>IF(N396="základní",J396,0)</f>
        <v>0</v>
      </c>
      <c r="BF396" s="231">
        <f>IF(N396="snížená",J396,0)</f>
        <v>0</v>
      </c>
      <c r="BG396" s="231">
        <f>IF(N396="zákl. přenesená",J396,0)</f>
        <v>0</v>
      </c>
      <c r="BH396" s="231">
        <f>IF(N396="sníž. přenesená",J396,0)</f>
        <v>0</v>
      </c>
      <c r="BI396" s="231">
        <f>IF(N396="nulová",J396,0)</f>
        <v>0</v>
      </c>
      <c r="BJ396" s="15" t="s">
        <v>85</v>
      </c>
      <c r="BK396" s="231">
        <f>ROUND(I396*H396,2)</f>
        <v>0</v>
      </c>
      <c r="BL396" s="15" t="s">
        <v>285</v>
      </c>
      <c r="BM396" s="230" t="s">
        <v>1048</v>
      </c>
    </row>
    <row r="397" s="12" customFormat="1">
      <c r="B397" s="239"/>
      <c r="C397" s="240"/>
      <c r="D397" s="241" t="s">
        <v>213</v>
      </c>
      <c r="E397" s="240"/>
      <c r="F397" s="243" t="s">
        <v>1049</v>
      </c>
      <c r="G397" s="240"/>
      <c r="H397" s="244">
        <v>7.1399999999999997</v>
      </c>
      <c r="I397" s="245"/>
      <c r="J397" s="240"/>
      <c r="K397" s="240"/>
      <c r="L397" s="246"/>
      <c r="M397" s="247"/>
      <c r="N397" s="248"/>
      <c r="O397" s="248"/>
      <c r="P397" s="248"/>
      <c r="Q397" s="248"/>
      <c r="R397" s="248"/>
      <c r="S397" s="248"/>
      <c r="T397" s="249"/>
      <c r="AT397" s="250" t="s">
        <v>213</v>
      </c>
      <c r="AU397" s="250" t="s">
        <v>90</v>
      </c>
      <c r="AV397" s="12" t="s">
        <v>90</v>
      </c>
      <c r="AW397" s="12" t="s">
        <v>4</v>
      </c>
      <c r="AX397" s="12" t="s">
        <v>85</v>
      </c>
      <c r="AY397" s="250" t="s">
        <v>139</v>
      </c>
    </row>
    <row r="398" s="1" customFormat="1" ht="16.5" customHeight="1">
      <c r="B398" s="36"/>
      <c r="C398" s="219" t="s">
        <v>1050</v>
      </c>
      <c r="D398" s="219" t="s">
        <v>142</v>
      </c>
      <c r="E398" s="220" t="s">
        <v>1051</v>
      </c>
      <c r="F398" s="221" t="s">
        <v>1052</v>
      </c>
      <c r="G398" s="222" t="s">
        <v>328</v>
      </c>
      <c r="H398" s="223">
        <v>30</v>
      </c>
      <c r="I398" s="224"/>
      <c r="J398" s="225">
        <f>ROUND(I398*H398,2)</f>
        <v>0</v>
      </c>
      <c r="K398" s="221" t="s">
        <v>146</v>
      </c>
      <c r="L398" s="41"/>
      <c r="M398" s="226" t="s">
        <v>1</v>
      </c>
      <c r="N398" s="227" t="s">
        <v>45</v>
      </c>
      <c r="O398" s="84"/>
      <c r="P398" s="228">
        <f>O398*H398</f>
        <v>0</v>
      </c>
      <c r="Q398" s="228">
        <v>3.0000000000000001E-05</v>
      </c>
      <c r="R398" s="228">
        <f>Q398*H398</f>
        <v>0.00089999999999999998</v>
      </c>
      <c r="S398" s="228">
        <v>0</v>
      </c>
      <c r="T398" s="229">
        <f>S398*H398</f>
        <v>0</v>
      </c>
      <c r="AR398" s="230" t="s">
        <v>285</v>
      </c>
      <c r="AT398" s="230" t="s">
        <v>142</v>
      </c>
      <c r="AU398" s="230" t="s">
        <v>90</v>
      </c>
      <c r="AY398" s="15" t="s">
        <v>139</v>
      </c>
      <c r="BE398" s="231">
        <f>IF(N398="základní",J398,0)</f>
        <v>0</v>
      </c>
      <c r="BF398" s="231">
        <f>IF(N398="snížená",J398,0)</f>
        <v>0</v>
      </c>
      <c r="BG398" s="231">
        <f>IF(N398="zákl. přenesená",J398,0)</f>
        <v>0</v>
      </c>
      <c r="BH398" s="231">
        <f>IF(N398="sníž. přenesená",J398,0)</f>
        <v>0</v>
      </c>
      <c r="BI398" s="231">
        <f>IF(N398="nulová",J398,0)</f>
        <v>0</v>
      </c>
      <c r="BJ398" s="15" t="s">
        <v>85</v>
      </c>
      <c r="BK398" s="231">
        <f>ROUND(I398*H398,2)</f>
        <v>0</v>
      </c>
      <c r="BL398" s="15" t="s">
        <v>285</v>
      </c>
      <c r="BM398" s="230" t="s">
        <v>1053</v>
      </c>
    </row>
    <row r="399" s="12" customFormat="1">
      <c r="B399" s="239"/>
      <c r="C399" s="240"/>
      <c r="D399" s="241" t="s">
        <v>213</v>
      </c>
      <c r="E399" s="242" t="s">
        <v>1</v>
      </c>
      <c r="F399" s="243" t="s">
        <v>1054</v>
      </c>
      <c r="G399" s="240"/>
      <c r="H399" s="244">
        <v>30</v>
      </c>
      <c r="I399" s="245"/>
      <c r="J399" s="240"/>
      <c r="K399" s="240"/>
      <c r="L399" s="246"/>
      <c r="M399" s="247"/>
      <c r="N399" s="248"/>
      <c r="O399" s="248"/>
      <c r="P399" s="248"/>
      <c r="Q399" s="248"/>
      <c r="R399" s="248"/>
      <c r="S399" s="248"/>
      <c r="T399" s="249"/>
      <c r="AT399" s="250" t="s">
        <v>213</v>
      </c>
      <c r="AU399" s="250" t="s">
        <v>90</v>
      </c>
      <c r="AV399" s="12" t="s">
        <v>90</v>
      </c>
      <c r="AW399" s="12" t="s">
        <v>35</v>
      </c>
      <c r="AX399" s="12" t="s">
        <v>85</v>
      </c>
      <c r="AY399" s="250" t="s">
        <v>139</v>
      </c>
    </row>
    <row r="400" s="1" customFormat="1" ht="24" customHeight="1">
      <c r="B400" s="36"/>
      <c r="C400" s="219" t="s">
        <v>1055</v>
      </c>
      <c r="D400" s="219" t="s">
        <v>142</v>
      </c>
      <c r="E400" s="220" t="s">
        <v>1056</v>
      </c>
      <c r="F400" s="221" t="s">
        <v>1057</v>
      </c>
      <c r="G400" s="222" t="s">
        <v>211</v>
      </c>
      <c r="H400" s="223">
        <v>103.42</v>
      </c>
      <c r="I400" s="224"/>
      <c r="J400" s="225">
        <f>ROUND(I400*H400,2)</f>
        <v>0</v>
      </c>
      <c r="K400" s="221" t="s">
        <v>146</v>
      </c>
      <c r="L400" s="41"/>
      <c r="M400" s="226" t="s">
        <v>1</v>
      </c>
      <c r="N400" s="227" t="s">
        <v>45</v>
      </c>
      <c r="O400" s="84"/>
      <c r="P400" s="228">
        <f>O400*H400</f>
        <v>0</v>
      </c>
      <c r="Q400" s="228">
        <v>0</v>
      </c>
      <c r="R400" s="228">
        <f>Q400*H400</f>
        <v>0</v>
      </c>
      <c r="S400" s="228">
        <v>0</v>
      </c>
      <c r="T400" s="229">
        <f>S400*H400</f>
        <v>0</v>
      </c>
      <c r="AR400" s="230" t="s">
        <v>285</v>
      </c>
      <c r="AT400" s="230" t="s">
        <v>142</v>
      </c>
      <c r="AU400" s="230" t="s">
        <v>90</v>
      </c>
      <c r="AY400" s="15" t="s">
        <v>139</v>
      </c>
      <c r="BE400" s="231">
        <f>IF(N400="základní",J400,0)</f>
        <v>0</v>
      </c>
      <c r="BF400" s="231">
        <f>IF(N400="snížená",J400,0)</f>
        <v>0</v>
      </c>
      <c r="BG400" s="231">
        <f>IF(N400="zákl. přenesená",J400,0)</f>
        <v>0</v>
      </c>
      <c r="BH400" s="231">
        <f>IF(N400="sníž. přenesená",J400,0)</f>
        <v>0</v>
      </c>
      <c r="BI400" s="231">
        <f>IF(N400="nulová",J400,0)</f>
        <v>0</v>
      </c>
      <c r="BJ400" s="15" t="s">
        <v>85</v>
      </c>
      <c r="BK400" s="231">
        <f>ROUND(I400*H400,2)</f>
        <v>0</v>
      </c>
      <c r="BL400" s="15" t="s">
        <v>285</v>
      </c>
      <c r="BM400" s="230" t="s">
        <v>1058</v>
      </c>
    </row>
    <row r="401" s="12" customFormat="1">
      <c r="B401" s="239"/>
      <c r="C401" s="240"/>
      <c r="D401" s="241" t="s">
        <v>213</v>
      </c>
      <c r="E401" s="242" t="s">
        <v>1</v>
      </c>
      <c r="F401" s="243" t="s">
        <v>1005</v>
      </c>
      <c r="G401" s="240"/>
      <c r="H401" s="244">
        <v>103.42</v>
      </c>
      <c r="I401" s="245"/>
      <c r="J401" s="240"/>
      <c r="K401" s="240"/>
      <c r="L401" s="246"/>
      <c r="M401" s="247"/>
      <c r="N401" s="248"/>
      <c r="O401" s="248"/>
      <c r="P401" s="248"/>
      <c r="Q401" s="248"/>
      <c r="R401" s="248"/>
      <c r="S401" s="248"/>
      <c r="T401" s="249"/>
      <c r="AT401" s="250" t="s">
        <v>213</v>
      </c>
      <c r="AU401" s="250" t="s">
        <v>90</v>
      </c>
      <c r="AV401" s="12" t="s">
        <v>90</v>
      </c>
      <c r="AW401" s="12" t="s">
        <v>35</v>
      </c>
      <c r="AX401" s="12" t="s">
        <v>85</v>
      </c>
      <c r="AY401" s="250" t="s">
        <v>139</v>
      </c>
    </row>
    <row r="402" s="1" customFormat="1" ht="16.5" customHeight="1">
      <c r="B402" s="36"/>
      <c r="C402" s="219" t="s">
        <v>1059</v>
      </c>
      <c r="D402" s="219" t="s">
        <v>142</v>
      </c>
      <c r="E402" s="220" t="s">
        <v>1060</v>
      </c>
      <c r="F402" s="221" t="s">
        <v>1061</v>
      </c>
      <c r="G402" s="222" t="s">
        <v>211</v>
      </c>
      <c r="H402" s="223">
        <v>47.100000000000001</v>
      </c>
      <c r="I402" s="224"/>
      <c r="J402" s="225">
        <f>ROUND(I402*H402,2)</f>
        <v>0</v>
      </c>
      <c r="K402" s="221" t="s">
        <v>1</v>
      </c>
      <c r="L402" s="41"/>
      <c r="M402" s="226" t="s">
        <v>1</v>
      </c>
      <c r="N402" s="227" t="s">
        <v>45</v>
      </c>
      <c r="O402" s="84"/>
      <c r="P402" s="228">
        <f>O402*H402</f>
        <v>0</v>
      </c>
      <c r="Q402" s="228">
        <v>0</v>
      </c>
      <c r="R402" s="228">
        <f>Q402*H402</f>
        <v>0</v>
      </c>
      <c r="S402" s="228">
        <v>0</v>
      </c>
      <c r="T402" s="229">
        <f>S402*H402</f>
        <v>0</v>
      </c>
      <c r="AR402" s="230" t="s">
        <v>285</v>
      </c>
      <c r="AT402" s="230" t="s">
        <v>142</v>
      </c>
      <c r="AU402" s="230" t="s">
        <v>90</v>
      </c>
      <c r="AY402" s="15" t="s">
        <v>139</v>
      </c>
      <c r="BE402" s="231">
        <f>IF(N402="základní",J402,0)</f>
        <v>0</v>
      </c>
      <c r="BF402" s="231">
        <f>IF(N402="snížená",J402,0)</f>
        <v>0</v>
      </c>
      <c r="BG402" s="231">
        <f>IF(N402="zákl. přenesená",J402,0)</f>
        <v>0</v>
      </c>
      <c r="BH402" s="231">
        <f>IF(N402="sníž. přenesená",J402,0)</f>
        <v>0</v>
      </c>
      <c r="BI402" s="231">
        <f>IF(N402="nulová",J402,0)</f>
        <v>0</v>
      </c>
      <c r="BJ402" s="15" t="s">
        <v>85</v>
      </c>
      <c r="BK402" s="231">
        <f>ROUND(I402*H402,2)</f>
        <v>0</v>
      </c>
      <c r="BL402" s="15" t="s">
        <v>285</v>
      </c>
      <c r="BM402" s="230" t="s">
        <v>1062</v>
      </c>
    </row>
    <row r="403" s="12" customFormat="1">
      <c r="B403" s="239"/>
      <c r="C403" s="240"/>
      <c r="D403" s="241" t="s">
        <v>213</v>
      </c>
      <c r="E403" s="242" t="s">
        <v>1</v>
      </c>
      <c r="F403" s="243" t="s">
        <v>785</v>
      </c>
      <c r="G403" s="240"/>
      <c r="H403" s="244">
        <v>47.100000000000001</v>
      </c>
      <c r="I403" s="245"/>
      <c r="J403" s="240"/>
      <c r="K403" s="240"/>
      <c r="L403" s="246"/>
      <c r="M403" s="247"/>
      <c r="N403" s="248"/>
      <c r="O403" s="248"/>
      <c r="P403" s="248"/>
      <c r="Q403" s="248"/>
      <c r="R403" s="248"/>
      <c r="S403" s="248"/>
      <c r="T403" s="249"/>
      <c r="AT403" s="250" t="s">
        <v>213</v>
      </c>
      <c r="AU403" s="250" t="s">
        <v>90</v>
      </c>
      <c r="AV403" s="12" t="s">
        <v>90</v>
      </c>
      <c r="AW403" s="12" t="s">
        <v>35</v>
      </c>
      <c r="AX403" s="12" t="s">
        <v>85</v>
      </c>
      <c r="AY403" s="250" t="s">
        <v>139</v>
      </c>
    </row>
    <row r="404" s="1" customFormat="1" ht="16.5" customHeight="1">
      <c r="B404" s="36"/>
      <c r="C404" s="219" t="s">
        <v>1063</v>
      </c>
      <c r="D404" s="219" t="s">
        <v>142</v>
      </c>
      <c r="E404" s="220" t="s">
        <v>1064</v>
      </c>
      <c r="F404" s="221" t="s">
        <v>1065</v>
      </c>
      <c r="G404" s="222" t="s">
        <v>420</v>
      </c>
      <c r="H404" s="223">
        <v>1</v>
      </c>
      <c r="I404" s="224"/>
      <c r="J404" s="225">
        <f>ROUND(I404*H404,2)</f>
        <v>0</v>
      </c>
      <c r="K404" s="221" t="s">
        <v>1</v>
      </c>
      <c r="L404" s="41"/>
      <c r="M404" s="226" t="s">
        <v>1</v>
      </c>
      <c r="N404" s="227" t="s">
        <v>45</v>
      </c>
      <c r="O404" s="84"/>
      <c r="P404" s="228">
        <f>O404*H404</f>
        <v>0</v>
      </c>
      <c r="Q404" s="228">
        <v>0</v>
      </c>
      <c r="R404" s="228">
        <f>Q404*H404</f>
        <v>0</v>
      </c>
      <c r="S404" s="228">
        <v>0</v>
      </c>
      <c r="T404" s="229">
        <f>S404*H404</f>
        <v>0</v>
      </c>
      <c r="AR404" s="230" t="s">
        <v>285</v>
      </c>
      <c r="AT404" s="230" t="s">
        <v>142</v>
      </c>
      <c r="AU404" s="230" t="s">
        <v>90</v>
      </c>
      <c r="AY404" s="15" t="s">
        <v>139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15" t="s">
        <v>85</v>
      </c>
      <c r="BK404" s="231">
        <f>ROUND(I404*H404,2)</f>
        <v>0</v>
      </c>
      <c r="BL404" s="15" t="s">
        <v>285</v>
      </c>
      <c r="BM404" s="230" t="s">
        <v>1066</v>
      </c>
    </row>
    <row r="405" s="1" customFormat="1" ht="36" customHeight="1">
      <c r="B405" s="36"/>
      <c r="C405" s="219" t="s">
        <v>1067</v>
      </c>
      <c r="D405" s="219" t="s">
        <v>142</v>
      </c>
      <c r="E405" s="220" t="s">
        <v>1068</v>
      </c>
      <c r="F405" s="221" t="s">
        <v>1069</v>
      </c>
      <c r="G405" s="222" t="s">
        <v>211</v>
      </c>
      <c r="H405" s="223">
        <v>7.4000000000000004</v>
      </c>
      <c r="I405" s="224"/>
      <c r="J405" s="225">
        <f>ROUND(I405*H405,2)</f>
        <v>0</v>
      </c>
      <c r="K405" s="221" t="s">
        <v>1</v>
      </c>
      <c r="L405" s="41"/>
      <c r="M405" s="226" t="s">
        <v>1</v>
      </c>
      <c r="N405" s="227" t="s">
        <v>45</v>
      </c>
      <c r="O405" s="84"/>
      <c r="P405" s="228">
        <f>O405*H405</f>
        <v>0</v>
      </c>
      <c r="Q405" s="228">
        <v>0</v>
      </c>
      <c r="R405" s="228">
        <f>Q405*H405</f>
        <v>0</v>
      </c>
      <c r="S405" s="228">
        <v>0</v>
      </c>
      <c r="T405" s="229">
        <f>S405*H405</f>
        <v>0</v>
      </c>
      <c r="AR405" s="230" t="s">
        <v>285</v>
      </c>
      <c r="AT405" s="230" t="s">
        <v>142</v>
      </c>
      <c r="AU405" s="230" t="s">
        <v>90</v>
      </c>
      <c r="AY405" s="15" t="s">
        <v>139</v>
      </c>
      <c r="BE405" s="231">
        <f>IF(N405="základní",J405,0)</f>
        <v>0</v>
      </c>
      <c r="BF405" s="231">
        <f>IF(N405="snížená",J405,0)</f>
        <v>0</v>
      </c>
      <c r="BG405" s="231">
        <f>IF(N405="zákl. přenesená",J405,0)</f>
        <v>0</v>
      </c>
      <c r="BH405" s="231">
        <f>IF(N405="sníž. přenesená",J405,0)</f>
        <v>0</v>
      </c>
      <c r="BI405" s="231">
        <f>IF(N405="nulová",J405,0)</f>
        <v>0</v>
      </c>
      <c r="BJ405" s="15" t="s">
        <v>85</v>
      </c>
      <c r="BK405" s="231">
        <f>ROUND(I405*H405,2)</f>
        <v>0</v>
      </c>
      <c r="BL405" s="15" t="s">
        <v>285</v>
      </c>
      <c r="BM405" s="230" t="s">
        <v>1070</v>
      </c>
    </row>
    <row r="406" s="1" customFormat="1">
      <c r="B406" s="36"/>
      <c r="C406" s="37"/>
      <c r="D406" s="241" t="s">
        <v>239</v>
      </c>
      <c r="E406" s="37"/>
      <c r="F406" s="251" t="s">
        <v>1071</v>
      </c>
      <c r="G406" s="37"/>
      <c r="H406" s="37"/>
      <c r="I406" s="135"/>
      <c r="J406" s="37"/>
      <c r="K406" s="37"/>
      <c r="L406" s="41"/>
      <c r="M406" s="252"/>
      <c r="N406" s="84"/>
      <c r="O406" s="84"/>
      <c r="P406" s="84"/>
      <c r="Q406" s="84"/>
      <c r="R406" s="84"/>
      <c r="S406" s="84"/>
      <c r="T406" s="85"/>
      <c r="AT406" s="15" t="s">
        <v>239</v>
      </c>
      <c r="AU406" s="15" t="s">
        <v>90</v>
      </c>
    </row>
    <row r="407" s="12" customFormat="1">
      <c r="B407" s="239"/>
      <c r="C407" s="240"/>
      <c r="D407" s="241" t="s">
        <v>213</v>
      </c>
      <c r="E407" s="242" t="s">
        <v>1</v>
      </c>
      <c r="F407" s="243" t="s">
        <v>1072</v>
      </c>
      <c r="G407" s="240"/>
      <c r="H407" s="244">
        <v>7.4000000000000004</v>
      </c>
      <c r="I407" s="245"/>
      <c r="J407" s="240"/>
      <c r="K407" s="240"/>
      <c r="L407" s="246"/>
      <c r="M407" s="247"/>
      <c r="N407" s="248"/>
      <c r="O407" s="248"/>
      <c r="P407" s="248"/>
      <c r="Q407" s="248"/>
      <c r="R407" s="248"/>
      <c r="S407" s="248"/>
      <c r="T407" s="249"/>
      <c r="AT407" s="250" t="s">
        <v>213</v>
      </c>
      <c r="AU407" s="250" t="s">
        <v>90</v>
      </c>
      <c r="AV407" s="12" t="s">
        <v>90</v>
      </c>
      <c r="AW407" s="12" t="s">
        <v>35</v>
      </c>
      <c r="AX407" s="12" t="s">
        <v>85</v>
      </c>
      <c r="AY407" s="250" t="s">
        <v>139</v>
      </c>
    </row>
    <row r="408" s="1" customFormat="1" ht="24" customHeight="1">
      <c r="B408" s="36"/>
      <c r="C408" s="219" t="s">
        <v>1073</v>
      </c>
      <c r="D408" s="219" t="s">
        <v>142</v>
      </c>
      <c r="E408" s="220" t="s">
        <v>1074</v>
      </c>
      <c r="F408" s="221" t="s">
        <v>1075</v>
      </c>
      <c r="G408" s="222" t="s">
        <v>766</v>
      </c>
      <c r="H408" s="276"/>
      <c r="I408" s="224"/>
      <c r="J408" s="225">
        <f>ROUND(I408*H408,2)</f>
        <v>0</v>
      </c>
      <c r="K408" s="221" t="s">
        <v>146</v>
      </c>
      <c r="L408" s="41"/>
      <c r="M408" s="226" t="s">
        <v>1</v>
      </c>
      <c r="N408" s="227" t="s">
        <v>45</v>
      </c>
      <c r="O408" s="84"/>
      <c r="P408" s="228">
        <f>O408*H408</f>
        <v>0</v>
      </c>
      <c r="Q408" s="228">
        <v>0</v>
      </c>
      <c r="R408" s="228">
        <f>Q408*H408</f>
        <v>0</v>
      </c>
      <c r="S408" s="228">
        <v>0</v>
      </c>
      <c r="T408" s="229">
        <f>S408*H408</f>
        <v>0</v>
      </c>
      <c r="AR408" s="230" t="s">
        <v>285</v>
      </c>
      <c r="AT408" s="230" t="s">
        <v>142</v>
      </c>
      <c r="AU408" s="230" t="s">
        <v>90</v>
      </c>
      <c r="AY408" s="15" t="s">
        <v>139</v>
      </c>
      <c r="BE408" s="231">
        <f>IF(N408="základní",J408,0)</f>
        <v>0</v>
      </c>
      <c r="BF408" s="231">
        <f>IF(N408="snížená",J408,0)</f>
        <v>0</v>
      </c>
      <c r="BG408" s="231">
        <f>IF(N408="zákl. přenesená",J408,0)</f>
        <v>0</v>
      </c>
      <c r="BH408" s="231">
        <f>IF(N408="sníž. přenesená",J408,0)</f>
        <v>0</v>
      </c>
      <c r="BI408" s="231">
        <f>IF(N408="nulová",J408,0)</f>
        <v>0</v>
      </c>
      <c r="BJ408" s="15" t="s">
        <v>85</v>
      </c>
      <c r="BK408" s="231">
        <f>ROUND(I408*H408,2)</f>
        <v>0</v>
      </c>
      <c r="BL408" s="15" t="s">
        <v>285</v>
      </c>
      <c r="BM408" s="230" t="s">
        <v>1076</v>
      </c>
    </row>
    <row r="409" s="11" customFormat="1" ht="22.8" customHeight="1">
      <c r="B409" s="203"/>
      <c r="C409" s="204"/>
      <c r="D409" s="205" t="s">
        <v>79</v>
      </c>
      <c r="E409" s="217" t="s">
        <v>578</v>
      </c>
      <c r="F409" s="217" t="s">
        <v>579</v>
      </c>
      <c r="G409" s="204"/>
      <c r="H409" s="204"/>
      <c r="I409" s="207"/>
      <c r="J409" s="218">
        <f>BK409</f>
        <v>0</v>
      </c>
      <c r="K409" s="204"/>
      <c r="L409" s="209"/>
      <c r="M409" s="210"/>
      <c r="N409" s="211"/>
      <c r="O409" s="211"/>
      <c r="P409" s="212">
        <f>SUM(P410:P438)</f>
        <v>0</v>
      </c>
      <c r="Q409" s="211"/>
      <c r="R409" s="212">
        <f>SUM(R410:R438)</f>
        <v>1.0346791599999998</v>
      </c>
      <c r="S409" s="211"/>
      <c r="T409" s="213">
        <f>SUM(T410:T438)</f>
        <v>0</v>
      </c>
      <c r="AR409" s="214" t="s">
        <v>90</v>
      </c>
      <c r="AT409" s="215" t="s">
        <v>79</v>
      </c>
      <c r="AU409" s="215" t="s">
        <v>85</v>
      </c>
      <c r="AY409" s="214" t="s">
        <v>139</v>
      </c>
      <c r="BK409" s="216">
        <f>SUM(BK410:BK438)</f>
        <v>0</v>
      </c>
    </row>
    <row r="410" s="1" customFormat="1" ht="16.5" customHeight="1">
      <c r="B410" s="36"/>
      <c r="C410" s="219" t="s">
        <v>1077</v>
      </c>
      <c r="D410" s="219" t="s">
        <v>142</v>
      </c>
      <c r="E410" s="220" t="s">
        <v>1078</v>
      </c>
      <c r="F410" s="221" t="s">
        <v>1079</v>
      </c>
      <c r="G410" s="222" t="s">
        <v>211</v>
      </c>
      <c r="H410" s="223">
        <v>72.719999999999999</v>
      </c>
      <c r="I410" s="224"/>
      <c r="J410" s="225">
        <f>ROUND(I410*H410,2)</f>
        <v>0</v>
      </c>
      <c r="K410" s="221" t="s">
        <v>146</v>
      </c>
      <c r="L410" s="41"/>
      <c r="M410" s="226" t="s">
        <v>1</v>
      </c>
      <c r="N410" s="227" t="s">
        <v>45</v>
      </c>
      <c r="O410" s="84"/>
      <c r="P410" s="228">
        <f>O410*H410</f>
        <v>0</v>
      </c>
      <c r="Q410" s="228">
        <v>0.00029999999999999997</v>
      </c>
      <c r="R410" s="228">
        <f>Q410*H410</f>
        <v>0.021815999999999999</v>
      </c>
      <c r="S410" s="228">
        <v>0</v>
      </c>
      <c r="T410" s="229">
        <f>S410*H410</f>
        <v>0</v>
      </c>
      <c r="AR410" s="230" t="s">
        <v>285</v>
      </c>
      <c r="AT410" s="230" t="s">
        <v>142</v>
      </c>
      <c r="AU410" s="230" t="s">
        <v>90</v>
      </c>
      <c r="AY410" s="15" t="s">
        <v>139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5" t="s">
        <v>85</v>
      </c>
      <c r="BK410" s="231">
        <f>ROUND(I410*H410,2)</f>
        <v>0</v>
      </c>
      <c r="BL410" s="15" t="s">
        <v>285</v>
      </c>
      <c r="BM410" s="230" t="s">
        <v>1080</v>
      </c>
    </row>
    <row r="411" s="12" customFormat="1">
      <c r="B411" s="239"/>
      <c r="C411" s="240"/>
      <c r="D411" s="241" t="s">
        <v>213</v>
      </c>
      <c r="E411" s="242" t="s">
        <v>1</v>
      </c>
      <c r="F411" s="243" t="s">
        <v>1081</v>
      </c>
      <c r="G411" s="240"/>
      <c r="H411" s="244">
        <v>2.1600000000000001</v>
      </c>
      <c r="I411" s="245"/>
      <c r="J411" s="240"/>
      <c r="K411" s="240"/>
      <c r="L411" s="246"/>
      <c r="M411" s="247"/>
      <c r="N411" s="248"/>
      <c r="O411" s="248"/>
      <c r="P411" s="248"/>
      <c r="Q411" s="248"/>
      <c r="R411" s="248"/>
      <c r="S411" s="248"/>
      <c r="T411" s="249"/>
      <c r="AT411" s="250" t="s">
        <v>213</v>
      </c>
      <c r="AU411" s="250" t="s">
        <v>90</v>
      </c>
      <c r="AV411" s="12" t="s">
        <v>90</v>
      </c>
      <c r="AW411" s="12" t="s">
        <v>35</v>
      </c>
      <c r="AX411" s="12" t="s">
        <v>80</v>
      </c>
      <c r="AY411" s="250" t="s">
        <v>139</v>
      </c>
    </row>
    <row r="412" s="12" customFormat="1">
      <c r="B412" s="239"/>
      <c r="C412" s="240"/>
      <c r="D412" s="241" t="s">
        <v>213</v>
      </c>
      <c r="E412" s="242" t="s">
        <v>1</v>
      </c>
      <c r="F412" s="243" t="s">
        <v>1082</v>
      </c>
      <c r="G412" s="240"/>
      <c r="H412" s="244">
        <v>1.5549999999999999</v>
      </c>
      <c r="I412" s="245"/>
      <c r="J412" s="240"/>
      <c r="K412" s="240"/>
      <c r="L412" s="246"/>
      <c r="M412" s="247"/>
      <c r="N412" s="248"/>
      <c r="O412" s="248"/>
      <c r="P412" s="248"/>
      <c r="Q412" s="248"/>
      <c r="R412" s="248"/>
      <c r="S412" s="248"/>
      <c r="T412" s="249"/>
      <c r="AT412" s="250" t="s">
        <v>213</v>
      </c>
      <c r="AU412" s="250" t="s">
        <v>90</v>
      </c>
      <c r="AV412" s="12" t="s">
        <v>90</v>
      </c>
      <c r="AW412" s="12" t="s">
        <v>35</v>
      </c>
      <c r="AX412" s="12" t="s">
        <v>80</v>
      </c>
      <c r="AY412" s="250" t="s">
        <v>139</v>
      </c>
    </row>
    <row r="413" s="12" customFormat="1">
      <c r="B413" s="239"/>
      <c r="C413" s="240"/>
      <c r="D413" s="241" t="s">
        <v>213</v>
      </c>
      <c r="E413" s="242" t="s">
        <v>1</v>
      </c>
      <c r="F413" s="243" t="s">
        <v>1083</v>
      </c>
      <c r="G413" s="240"/>
      <c r="H413" s="244">
        <v>1.605</v>
      </c>
      <c r="I413" s="245"/>
      <c r="J413" s="240"/>
      <c r="K413" s="240"/>
      <c r="L413" s="246"/>
      <c r="M413" s="247"/>
      <c r="N413" s="248"/>
      <c r="O413" s="248"/>
      <c r="P413" s="248"/>
      <c r="Q413" s="248"/>
      <c r="R413" s="248"/>
      <c r="S413" s="248"/>
      <c r="T413" s="249"/>
      <c r="AT413" s="250" t="s">
        <v>213</v>
      </c>
      <c r="AU413" s="250" t="s">
        <v>90</v>
      </c>
      <c r="AV413" s="12" t="s">
        <v>90</v>
      </c>
      <c r="AW413" s="12" t="s">
        <v>35</v>
      </c>
      <c r="AX413" s="12" t="s">
        <v>80</v>
      </c>
      <c r="AY413" s="250" t="s">
        <v>139</v>
      </c>
    </row>
    <row r="414" s="12" customFormat="1">
      <c r="B414" s="239"/>
      <c r="C414" s="240"/>
      <c r="D414" s="241" t="s">
        <v>213</v>
      </c>
      <c r="E414" s="242" t="s">
        <v>1</v>
      </c>
      <c r="F414" s="243" t="s">
        <v>1084</v>
      </c>
      <c r="G414" s="240"/>
      <c r="H414" s="244">
        <v>11</v>
      </c>
      <c r="I414" s="245"/>
      <c r="J414" s="240"/>
      <c r="K414" s="240"/>
      <c r="L414" s="246"/>
      <c r="M414" s="247"/>
      <c r="N414" s="248"/>
      <c r="O414" s="248"/>
      <c r="P414" s="248"/>
      <c r="Q414" s="248"/>
      <c r="R414" s="248"/>
      <c r="S414" s="248"/>
      <c r="T414" s="249"/>
      <c r="AT414" s="250" t="s">
        <v>213</v>
      </c>
      <c r="AU414" s="250" t="s">
        <v>90</v>
      </c>
      <c r="AV414" s="12" t="s">
        <v>90</v>
      </c>
      <c r="AW414" s="12" t="s">
        <v>35</v>
      </c>
      <c r="AX414" s="12" t="s">
        <v>80</v>
      </c>
      <c r="AY414" s="250" t="s">
        <v>139</v>
      </c>
    </row>
    <row r="415" s="12" customFormat="1">
      <c r="B415" s="239"/>
      <c r="C415" s="240"/>
      <c r="D415" s="241" t="s">
        <v>213</v>
      </c>
      <c r="E415" s="242" t="s">
        <v>1</v>
      </c>
      <c r="F415" s="243" t="s">
        <v>1085</v>
      </c>
      <c r="G415" s="240"/>
      <c r="H415" s="244">
        <v>14.960000000000001</v>
      </c>
      <c r="I415" s="245"/>
      <c r="J415" s="240"/>
      <c r="K415" s="240"/>
      <c r="L415" s="246"/>
      <c r="M415" s="247"/>
      <c r="N415" s="248"/>
      <c r="O415" s="248"/>
      <c r="P415" s="248"/>
      <c r="Q415" s="248"/>
      <c r="R415" s="248"/>
      <c r="S415" s="248"/>
      <c r="T415" s="249"/>
      <c r="AT415" s="250" t="s">
        <v>213</v>
      </c>
      <c r="AU415" s="250" t="s">
        <v>90</v>
      </c>
      <c r="AV415" s="12" t="s">
        <v>90</v>
      </c>
      <c r="AW415" s="12" t="s">
        <v>35</v>
      </c>
      <c r="AX415" s="12" t="s">
        <v>80</v>
      </c>
      <c r="AY415" s="250" t="s">
        <v>139</v>
      </c>
    </row>
    <row r="416" s="12" customFormat="1">
      <c r="B416" s="239"/>
      <c r="C416" s="240"/>
      <c r="D416" s="241" t="s">
        <v>213</v>
      </c>
      <c r="E416" s="242" t="s">
        <v>1</v>
      </c>
      <c r="F416" s="243" t="s">
        <v>1086</v>
      </c>
      <c r="G416" s="240"/>
      <c r="H416" s="244">
        <v>20</v>
      </c>
      <c r="I416" s="245"/>
      <c r="J416" s="240"/>
      <c r="K416" s="240"/>
      <c r="L416" s="246"/>
      <c r="M416" s="247"/>
      <c r="N416" s="248"/>
      <c r="O416" s="248"/>
      <c r="P416" s="248"/>
      <c r="Q416" s="248"/>
      <c r="R416" s="248"/>
      <c r="S416" s="248"/>
      <c r="T416" s="249"/>
      <c r="AT416" s="250" t="s">
        <v>213</v>
      </c>
      <c r="AU416" s="250" t="s">
        <v>90</v>
      </c>
      <c r="AV416" s="12" t="s">
        <v>90</v>
      </c>
      <c r="AW416" s="12" t="s">
        <v>35</v>
      </c>
      <c r="AX416" s="12" t="s">
        <v>80</v>
      </c>
      <c r="AY416" s="250" t="s">
        <v>139</v>
      </c>
    </row>
    <row r="417" s="12" customFormat="1">
      <c r="B417" s="239"/>
      <c r="C417" s="240"/>
      <c r="D417" s="241" t="s">
        <v>213</v>
      </c>
      <c r="E417" s="242" t="s">
        <v>1</v>
      </c>
      <c r="F417" s="243" t="s">
        <v>1087</v>
      </c>
      <c r="G417" s="240"/>
      <c r="H417" s="244">
        <v>10.720000000000001</v>
      </c>
      <c r="I417" s="245"/>
      <c r="J417" s="240"/>
      <c r="K417" s="240"/>
      <c r="L417" s="246"/>
      <c r="M417" s="247"/>
      <c r="N417" s="248"/>
      <c r="O417" s="248"/>
      <c r="P417" s="248"/>
      <c r="Q417" s="248"/>
      <c r="R417" s="248"/>
      <c r="S417" s="248"/>
      <c r="T417" s="249"/>
      <c r="AT417" s="250" t="s">
        <v>213</v>
      </c>
      <c r="AU417" s="250" t="s">
        <v>90</v>
      </c>
      <c r="AV417" s="12" t="s">
        <v>90</v>
      </c>
      <c r="AW417" s="12" t="s">
        <v>35</v>
      </c>
      <c r="AX417" s="12" t="s">
        <v>80</v>
      </c>
      <c r="AY417" s="250" t="s">
        <v>139</v>
      </c>
    </row>
    <row r="418" s="12" customFormat="1">
      <c r="B418" s="239"/>
      <c r="C418" s="240"/>
      <c r="D418" s="241" t="s">
        <v>213</v>
      </c>
      <c r="E418" s="242" t="s">
        <v>1</v>
      </c>
      <c r="F418" s="243" t="s">
        <v>1088</v>
      </c>
      <c r="G418" s="240"/>
      <c r="H418" s="244">
        <v>10.720000000000001</v>
      </c>
      <c r="I418" s="245"/>
      <c r="J418" s="240"/>
      <c r="K418" s="240"/>
      <c r="L418" s="246"/>
      <c r="M418" s="247"/>
      <c r="N418" s="248"/>
      <c r="O418" s="248"/>
      <c r="P418" s="248"/>
      <c r="Q418" s="248"/>
      <c r="R418" s="248"/>
      <c r="S418" s="248"/>
      <c r="T418" s="249"/>
      <c r="AT418" s="250" t="s">
        <v>213</v>
      </c>
      <c r="AU418" s="250" t="s">
        <v>90</v>
      </c>
      <c r="AV418" s="12" t="s">
        <v>90</v>
      </c>
      <c r="AW418" s="12" t="s">
        <v>35</v>
      </c>
      <c r="AX418" s="12" t="s">
        <v>80</v>
      </c>
      <c r="AY418" s="250" t="s">
        <v>139</v>
      </c>
    </row>
    <row r="419" s="13" customFormat="1">
      <c r="B419" s="253"/>
      <c r="C419" s="254"/>
      <c r="D419" s="241" t="s">
        <v>213</v>
      </c>
      <c r="E419" s="255" t="s">
        <v>1</v>
      </c>
      <c r="F419" s="256" t="s">
        <v>243</v>
      </c>
      <c r="G419" s="254"/>
      <c r="H419" s="257">
        <v>72.719999999999999</v>
      </c>
      <c r="I419" s="258"/>
      <c r="J419" s="254"/>
      <c r="K419" s="254"/>
      <c r="L419" s="259"/>
      <c r="M419" s="260"/>
      <c r="N419" s="261"/>
      <c r="O419" s="261"/>
      <c r="P419" s="261"/>
      <c r="Q419" s="261"/>
      <c r="R419" s="261"/>
      <c r="S419" s="261"/>
      <c r="T419" s="262"/>
      <c r="AT419" s="263" t="s">
        <v>213</v>
      </c>
      <c r="AU419" s="263" t="s">
        <v>90</v>
      </c>
      <c r="AV419" s="13" t="s">
        <v>158</v>
      </c>
      <c r="AW419" s="13" t="s">
        <v>35</v>
      </c>
      <c r="AX419" s="13" t="s">
        <v>85</v>
      </c>
      <c r="AY419" s="263" t="s">
        <v>139</v>
      </c>
    </row>
    <row r="420" s="1" customFormat="1" ht="24" customHeight="1">
      <c r="B420" s="36"/>
      <c r="C420" s="219" t="s">
        <v>1089</v>
      </c>
      <c r="D420" s="219" t="s">
        <v>142</v>
      </c>
      <c r="E420" s="220" t="s">
        <v>1090</v>
      </c>
      <c r="F420" s="221" t="s">
        <v>1091</v>
      </c>
      <c r="G420" s="222" t="s">
        <v>211</v>
      </c>
      <c r="H420" s="223">
        <v>6.8620000000000001</v>
      </c>
      <c r="I420" s="224"/>
      <c r="J420" s="225">
        <f>ROUND(I420*H420,2)</f>
        <v>0</v>
      </c>
      <c r="K420" s="221" t="s">
        <v>146</v>
      </c>
      <c r="L420" s="41"/>
      <c r="M420" s="226" t="s">
        <v>1</v>
      </c>
      <c r="N420" s="227" t="s">
        <v>45</v>
      </c>
      <c r="O420" s="84"/>
      <c r="P420" s="228">
        <f>O420*H420</f>
        <v>0</v>
      </c>
      <c r="Q420" s="228">
        <v>0.0015</v>
      </c>
      <c r="R420" s="228">
        <f>Q420*H420</f>
        <v>0.010293</v>
      </c>
      <c r="S420" s="228">
        <v>0</v>
      </c>
      <c r="T420" s="229">
        <f>S420*H420</f>
        <v>0</v>
      </c>
      <c r="AR420" s="230" t="s">
        <v>285</v>
      </c>
      <c r="AT420" s="230" t="s">
        <v>142</v>
      </c>
      <c r="AU420" s="230" t="s">
        <v>90</v>
      </c>
      <c r="AY420" s="15" t="s">
        <v>139</v>
      </c>
      <c r="BE420" s="231">
        <f>IF(N420="základní",J420,0)</f>
        <v>0</v>
      </c>
      <c r="BF420" s="231">
        <f>IF(N420="snížená",J420,0)</f>
        <v>0</v>
      </c>
      <c r="BG420" s="231">
        <f>IF(N420="zákl. přenesená",J420,0)</f>
        <v>0</v>
      </c>
      <c r="BH420" s="231">
        <f>IF(N420="sníž. přenesená",J420,0)</f>
        <v>0</v>
      </c>
      <c r="BI420" s="231">
        <f>IF(N420="nulová",J420,0)</f>
        <v>0</v>
      </c>
      <c r="BJ420" s="15" t="s">
        <v>85</v>
      </c>
      <c r="BK420" s="231">
        <f>ROUND(I420*H420,2)</f>
        <v>0</v>
      </c>
      <c r="BL420" s="15" t="s">
        <v>285</v>
      </c>
      <c r="BM420" s="230" t="s">
        <v>1092</v>
      </c>
    </row>
    <row r="421" s="12" customFormat="1">
      <c r="B421" s="239"/>
      <c r="C421" s="240"/>
      <c r="D421" s="241" t="s">
        <v>213</v>
      </c>
      <c r="E421" s="242" t="s">
        <v>1</v>
      </c>
      <c r="F421" s="243" t="s">
        <v>1093</v>
      </c>
      <c r="G421" s="240"/>
      <c r="H421" s="244">
        <v>6.8620000000000001</v>
      </c>
      <c r="I421" s="245"/>
      <c r="J421" s="240"/>
      <c r="K421" s="240"/>
      <c r="L421" s="246"/>
      <c r="M421" s="247"/>
      <c r="N421" s="248"/>
      <c r="O421" s="248"/>
      <c r="P421" s="248"/>
      <c r="Q421" s="248"/>
      <c r="R421" s="248"/>
      <c r="S421" s="248"/>
      <c r="T421" s="249"/>
      <c r="AT421" s="250" t="s">
        <v>213</v>
      </c>
      <c r="AU421" s="250" t="s">
        <v>90</v>
      </c>
      <c r="AV421" s="12" t="s">
        <v>90</v>
      </c>
      <c r="AW421" s="12" t="s">
        <v>35</v>
      </c>
      <c r="AX421" s="12" t="s">
        <v>85</v>
      </c>
      <c r="AY421" s="250" t="s">
        <v>139</v>
      </c>
    </row>
    <row r="422" s="1" customFormat="1" ht="24" customHeight="1">
      <c r="B422" s="36"/>
      <c r="C422" s="219" t="s">
        <v>1094</v>
      </c>
      <c r="D422" s="219" t="s">
        <v>142</v>
      </c>
      <c r="E422" s="220" t="s">
        <v>1095</v>
      </c>
      <c r="F422" s="221" t="s">
        <v>1096</v>
      </c>
      <c r="G422" s="222" t="s">
        <v>328</v>
      </c>
      <c r="H422" s="223">
        <v>38.600000000000001</v>
      </c>
      <c r="I422" s="224"/>
      <c r="J422" s="225">
        <f>ROUND(I422*H422,2)</f>
        <v>0</v>
      </c>
      <c r="K422" s="221" t="s">
        <v>146</v>
      </c>
      <c r="L422" s="41"/>
      <c r="M422" s="226" t="s">
        <v>1</v>
      </c>
      <c r="N422" s="227" t="s">
        <v>45</v>
      </c>
      <c r="O422" s="84"/>
      <c r="P422" s="228">
        <f>O422*H422</f>
        <v>0</v>
      </c>
      <c r="Q422" s="228">
        <v>0.00017000000000000001</v>
      </c>
      <c r="R422" s="228">
        <f>Q422*H422</f>
        <v>0.006562000000000001</v>
      </c>
      <c r="S422" s="228">
        <v>0</v>
      </c>
      <c r="T422" s="229">
        <f>S422*H422</f>
        <v>0</v>
      </c>
      <c r="AR422" s="230" t="s">
        <v>285</v>
      </c>
      <c r="AT422" s="230" t="s">
        <v>142</v>
      </c>
      <c r="AU422" s="230" t="s">
        <v>90</v>
      </c>
      <c r="AY422" s="15" t="s">
        <v>139</v>
      </c>
      <c r="BE422" s="231">
        <f>IF(N422="základní",J422,0)</f>
        <v>0</v>
      </c>
      <c r="BF422" s="231">
        <f>IF(N422="snížená",J422,0)</f>
        <v>0</v>
      </c>
      <c r="BG422" s="231">
        <f>IF(N422="zákl. přenesená",J422,0)</f>
        <v>0</v>
      </c>
      <c r="BH422" s="231">
        <f>IF(N422="sníž. přenesená",J422,0)</f>
        <v>0</v>
      </c>
      <c r="BI422" s="231">
        <f>IF(N422="nulová",J422,0)</f>
        <v>0</v>
      </c>
      <c r="BJ422" s="15" t="s">
        <v>85</v>
      </c>
      <c r="BK422" s="231">
        <f>ROUND(I422*H422,2)</f>
        <v>0</v>
      </c>
      <c r="BL422" s="15" t="s">
        <v>285</v>
      </c>
      <c r="BM422" s="230" t="s">
        <v>1097</v>
      </c>
    </row>
    <row r="423" s="12" customFormat="1">
      <c r="B423" s="239"/>
      <c r="C423" s="240"/>
      <c r="D423" s="241" t="s">
        <v>213</v>
      </c>
      <c r="E423" s="242" t="s">
        <v>1</v>
      </c>
      <c r="F423" s="243" t="s">
        <v>1098</v>
      </c>
      <c r="G423" s="240"/>
      <c r="H423" s="244">
        <v>34.399999999999999</v>
      </c>
      <c r="I423" s="245"/>
      <c r="J423" s="240"/>
      <c r="K423" s="240"/>
      <c r="L423" s="246"/>
      <c r="M423" s="247"/>
      <c r="N423" s="248"/>
      <c r="O423" s="248"/>
      <c r="P423" s="248"/>
      <c r="Q423" s="248"/>
      <c r="R423" s="248"/>
      <c r="S423" s="248"/>
      <c r="T423" s="249"/>
      <c r="AT423" s="250" t="s">
        <v>213</v>
      </c>
      <c r="AU423" s="250" t="s">
        <v>90</v>
      </c>
      <c r="AV423" s="12" t="s">
        <v>90</v>
      </c>
      <c r="AW423" s="12" t="s">
        <v>35</v>
      </c>
      <c r="AX423" s="12" t="s">
        <v>80</v>
      </c>
      <c r="AY423" s="250" t="s">
        <v>139</v>
      </c>
    </row>
    <row r="424" s="12" customFormat="1">
      <c r="B424" s="239"/>
      <c r="C424" s="240"/>
      <c r="D424" s="241" t="s">
        <v>213</v>
      </c>
      <c r="E424" s="242" t="s">
        <v>1</v>
      </c>
      <c r="F424" s="243" t="s">
        <v>1099</v>
      </c>
      <c r="G424" s="240"/>
      <c r="H424" s="244">
        <v>4.2000000000000002</v>
      </c>
      <c r="I424" s="245"/>
      <c r="J424" s="240"/>
      <c r="K424" s="240"/>
      <c r="L424" s="246"/>
      <c r="M424" s="247"/>
      <c r="N424" s="248"/>
      <c r="O424" s="248"/>
      <c r="P424" s="248"/>
      <c r="Q424" s="248"/>
      <c r="R424" s="248"/>
      <c r="S424" s="248"/>
      <c r="T424" s="249"/>
      <c r="AT424" s="250" t="s">
        <v>213</v>
      </c>
      <c r="AU424" s="250" t="s">
        <v>90</v>
      </c>
      <c r="AV424" s="12" t="s">
        <v>90</v>
      </c>
      <c r="AW424" s="12" t="s">
        <v>35</v>
      </c>
      <c r="AX424" s="12" t="s">
        <v>80</v>
      </c>
      <c r="AY424" s="250" t="s">
        <v>139</v>
      </c>
    </row>
    <row r="425" s="13" customFormat="1">
      <c r="B425" s="253"/>
      <c r="C425" s="254"/>
      <c r="D425" s="241" t="s">
        <v>213</v>
      </c>
      <c r="E425" s="255" t="s">
        <v>1</v>
      </c>
      <c r="F425" s="256" t="s">
        <v>243</v>
      </c>
      <c r="G425" s="254"/>
      <c r="H425" s="257">
        <v>38.600000000000001</v>
      </c>
      <c r="I425" s="258"/>
      <c r="J425" s="254"/>
      <c r="K425" s="254"/>
      <c r="L425" s="259"/>
      <c r="M425" s="260"/>
      <c r="N425" s="261"/>
      <c r="O425" s="261"/>
      <c r="P425" s="261"/>
      <c r="Q425" s="261"/>
      <c r="R425" s="261"/>
      <c r="S425" s="261"/>
      <c r="T425" s="262"/>
      <c r="AT425" s="263" t="s">
        <v>213</v>
      </c>
      <c r="AU425" s="263" t="s">
        <v>90</v>
      </c>
      <c r="AV425" s="13" t="s">
        <v>158</v>
      </c>
      <c r="AW425" s="13" t="s">
        <v>35</v>
      </c>
      <c r="AX425" s="13" t="s">
        <v>85</v>
      </c>
      <c r="AY425" s="263" t="s">
        <v>139</v>
      </c>
    </row>
    <row r="426" s="1" customFormat="1" ht="16.5" customHeight="1">
      <c r="B426" s="36"/>
      <c r="C426" s="266" t="s">
        <v>1100</v>
      </c>
      <c r="D426" s="266" t="s">
        <v>698</v>
      </c>
      <c r="E426" s="267" t="s">
        <v>1101</v>
      </c>
      <c r="F426" s="268" t="s">
        <v>1102</v>
      </c>
      <c r="G426" s="269" t="s">
        <v>328</v>
      </c>
      <c r="H426" s="270">
        <v>40.530000000000001</v>
      </c>
      <c r="I426" s="271"/>
      <c r="J426" s="272">
        <f>ROUND(I426*H426,2)</f>
        <v>0</v>
      </c>
      <c r="K426" s="268" t="s">
        <v>146</v>
      </c>
      <c r="L426" s="273"/>
      <c r="M426" s="274" t="s">
        <v>1</v>
      </c>
      <c r="N426" s="275" t="s">
        <v>45</v>
      </c>
      <c r="O426" s="84"/>
      <c r="P426" s="228">
        <f>O426*H426</f>
        <v>0</v>
      </c>
      <c r="Q426" s="228">
        <v>0.00025999999999999998</v>
      </c>
      <c r="R426" s="228">
        <f>Q426*H426</f>
        <v>0.0105378</v>
      </c>
      <c r="S426" s="228">
        <v>0</v>
      </c>
      <c r="T426" s="229">
        <f>S426*H426</f>
        <v>0</v>
      </c>
      <c r="AR426" s="230" t="s">
        <v>380</v>
      </c>
      <c r="AT426" s="230" t="s">
        <v>698</v>
      </c>
      <c r="AU426" s="230" t="s">
        <v>90</v>
      </c>
      <c r="AY426" s="15" t="s">
        <v>139</v>
      </c>
      <c r="BE426" s="231">
        <f>IF(N426="základní",J426,0)</f>
        <v>0</v>
      </c>
      <c r="BF426" s="231">
        <f>IF(N426="snížená",J426,0)</f>
        <v>0</v>
      </c>
      <c r="BG426" s="231">
        <f>IF(N426="zákl. přenesená",J426,0)</f>
        <v>0</v>
      </c>
      <c r="BH426" s="231">
        <f>IF(N426="sníž. přenesená",J426,0)</f>
        <v>0</v>
      </c>
      <c r="BI426" s="231">
        <f>IF(N426="nulová",J426,0)</f>
        <v>0</v>
      </c>
      <c r="BJ426" s="15" t="s">
        <v>85</v>
      </c>
      <c r="BK426" s="231">
        <f>ROUND(I426*H426,2)</f>
        <v>0</v>
      </c>
      <c r="BL426" s="15" t="s">
        <v>285</v>
      </c>
      <c r="BM426" s="230" t="s">
        <v>1103</v>
      </c>
    </row>
    <row r="427" s="12" customFormat="1">
      <c r="B427" s="239"/>
      <c r="C427" s="240"/>
      <c r="D427" s="241" t="s">
        <v>213</v>
      </c>
      <c r="E427" s="240"/>
      <c r="F427" s="243" t="s">
        <v>1104</v>
      </c>
      <c r="G427" s="240"/>
      <c r="H427" s="244">
        <v>40.530000000000001</v>
      </c>
      <c r="I427" s="245"/>
      <c r="J427" s="240"/>
      <c r="K427" s="240"/>
      <c r="L427" s="246"/>
      <c r="M427" s="247"/>
      <c r="N427" s="248"/>
      <c r="O427" s="248"/>
      <c r="P427" s="248"/>
      <c r="Q427" s="248"/>
      <c r="R427" s="248"/>
      <c r="S427" s="248"/>
      <c r="T427" s="249"/>
      <c r="AT427" s="250" t="s">
        <v>213</v>
      </c>
      <c r="AU427" s="250" t="s">
        <v>90</v>
      </c>
      <c r="AV427" s="12" t="s">
        <v>90</v>
      </c>
      <c r="AW427" s="12" t="s">
        <v>4</v>
      </c>
      <c r="AX427" s="12" t="s">
        <v>85</v>
      </c>
      <c r="AY427" s="250" t="s">
        <v>139</v>
      </c>
    </row>
    <row r="428" s="1" customFormat="1" ht="36" customHeight="1">
      <c r="B428" s="36"/>
      <c r="C428" s="219" t="s">
        <v>1105</v>
      </c>
      <c r="D428" s="219" t="s">
        <v>142</v>
      </c>
      <c r="E428" s="220" t="s">
        <v>1106</v>
      </c>
      <c r="F428" s="221" t="s">
        <v>1107</v>
      </c>
      <c r="G428" s="222" t="s">
        <v>211</v>
      </c>
      <c r="H428" s="223">
        <v>72.719999999999999</v>
      </c>
      <c r="I428" s="224"/>
      <c r="J428" s="225">
        <f>ROUND(I428*H428,2)</f>
        <v>0</v>
      </c>
      <c r="K428" s="221" t="s">
        <v>146</v>
      </c>
      <c r="L428" s="41"/>
      <c r="M428" s="226" t="s">
        <v>1</v>
      </c>
      <c r="N428" s="227" t="s">
        <v>45</v>
      </c>
      <c r="O428" s="84"/>
      <c r="P428" s="228">
        <f>O428*H428</f>
        <v>0</v>
      </c>
      <c r="Q428" s="228">
        <v>0.0089999999999999993</v>
      </c>
      <c r="R428" s="228">
        <f>Q428*H428</f>
        <v>0.65447999999999995</v>
      </c>
      <c r="S428" s="228">
        <v>0</v>
      </c>
      <c r="T428" s="229">
        <f>S428*H428</f>
        <v>0</v>
      </c>
      <c r="AR428" s="230" t="s">
        <v>285</v>
      </c>
      <c r="AT428" s="230" t="s">
        <v>142</v>
      </c>
      <c r="AU428" s="230" t="s">
        <v>90</v>
      </c>
      <c r="AY428" s="15" t="s">
        <v>139</v>
      </c>
      <c r="BE428" s="231">
        <f>IF(N428="základní",J428,0)</f>
        <v>0</v>
      </c>
      <c r="BF428" s="231">
        <f>IF(N428="snížená",J428,0)</f>
        <v>0</v>
      </c>
      <c r="BG428" s="231">
        <f>IF(N428="zákl. přenesená",J428,0)</f>
        <v>0</v>
      </c>
      <c r="BH428" s="231">
        <f>IF(N428="sníž. přenesená",J428,0)</f>
        <v>0</v>
      </c>
      <c r="BI428" s="231">
        <f>IF(N428="nulová",J428,0)</f>
        <v>0</v>
      </c>
      <c r="BJ428" s="15" t="s">
        <v>85</v>
      </c>
      <c r="BK428" s="231">
        <f>ROUND(I428*H428,2)</f>
        <v>0</v>
      </c>
      <c r="BL428" s="15" t="s">
        <v>285</v>
      </c>
      <c r="BM428" s="230" t="s">
        <v>1108</v>
      </c>
    </row>
    <row r="429" s="12" customFormat="1">
      <c r="B429" s="239"/>
      <c r="C429" s="240"/>
      <c r="D429" s="241" t="s">
        <v>213</v>
      </c>
      <c r="E429" s="242" t="s">
        <v>1</v>
      </c>
      <c r="F429" s="243" t="s">
        <v>1109</v>
      </c>
      <c r="G429" s="240"/>
      <c r="H429" s="244">
        <v>72.719999999999999</v>
      </c>
      <c r="I429" s="245"/>
      <c r="J429" s="240"/>
      <c r="K429" s="240"/>
      <c r="L429" s="246"/>
      <c r="M429" s="247"/>
      <c r="N429" s="248"/>
      <c r="O429" s="248"/>
      <c r="P429" s="248"/>
      <c r="Q429" s="248"/>
      <c r="R429" s="248"/>
      <c r="S429" s="248"/>
      <c r="T429" s="249"/>
      <c r="AT429" s="250" t="s">
        <v>213</v>
      </c>
      <c r="AU429" s="250" t="s">
        <v>90</v>
      </c>
      <c r="AV429" s="12" t="s">
        <v>90</v>
      </c>
      <c r="AW429" s="12" t="s">
        <v>35</v>
      </c>
      <c r="AX429" s="12" t="s">
        <v>85</v>
      </c>
      <c r="AY429" s="250" t="s">
        <v>139</v>
      </c>
    </row>
    <row r="430" s="1" customFormat="1" ht="16.5" customHeight="1">
      <c r="B430" s="36"/>
      <c r="C430" s="266" t="s">
        <v>1110</v>
      </c>
      <c r="D430" s="266" t="s">
        <v>698</v>
      </c>
      <c r="E430" s="267" t="s">
        <v>1111</v>
      </c>
      <c r="F430" s="268" t="s">
        <v>1112</v>
      </c>
      <c r="G430" s="269" t="s">
        <v>211</v>
      </c>
      <c r="H430" s="270">
        <v>83.628</v>
      </c>
      <c r="I430" s="271"/>
      <c r="J430" s="272">
        <f>ROUND(I430*H430,2)</f>
        <v>0</v>
      </c>
      <c r="K430" s="268" t="s">
        <v>146</v>
      </c>
      <c r="L430" s="273"/>
      <c r="M430" s="274" t="s">
        <v>1</v>
      </c>
      <c r="N430" s="275" t="s">
        <v>45</v>
      </c>
      <c r="O430" s="84"/>
      <c r="P430" s="228">
        <f>O430*H430</f>
        <v>0</v>
      </c>
      <c r="Q430" s="228">
        <v>0.0038700000000000002</v>
      </c>
      <c r="R430" s="228">
        <f>Q430*H430</f>
        <v>0.32364036000000002</v>
      </c>
      <c r="S430" s="228">
        <v>0</v>
      </c>
      <c r="T430" s="229">
        <f>S430*H430</f>
        <v>0</v>
      </c>
      <c r="AR430" s="230" t="s">
        <v>380</v>
      </c>
      <c r="AT430" s="230" t="s">
        <v>698</v>
      </c>
      <c r="AU430" s="230" t="s">
        <v>90</v>
      </c>
      <c r="AY430" s="15" t="s">
        <v>139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15" t="s">
        <v>85</v>
      </c>
      <c r="BK430" s="231">
        <f>ROUND(I430*H430,2)</f>
        <v>0</v>
      </c>
      <c r="BL430" s="15" t="s">
        <v>285</v>
      </c>
      <c r="BM430" s="230" t="s">
        <v>1113</v>
      </c>
    </row>
    <row r="431" s="1" customFormat="1">
      <c r="B431" s="36"/>
      <c r="C431" s="37"/>
      <c r="D431" s="241" t="s">
        <v>239</v>
      </c>
      <c r="E431" s="37"/>
      <c r="F431" s="251" t="s">
        <v>1114</v>
      </c>
      <c r="G431" s="37"/>
      <c r="H431" s="37"/>
      <c r="I431" s="135"/>
      <c r="J431" s="37"/>
      <c r="K431" s="37"/>
      <c r="L431" s="41"/>
      <c r="M431" s="252"/>
      <c r="N431" s="84"/>
      <c r="O431" s="84"/>
      <c r="P431" s="84"/>
      <c r="Q431" s="84"/>
      <c r="R431" s="84"/>
      <c r="S431" s="84"/>
      <c r="T431" s="85"/>
      <c r="AT431" s="15" t="s">
        <v>239</v>
      </c>
      <c r="AU431" s="15" t="s">
        <v>90</v>
      </c>
    </row>
    <row r="432" s="12" customFormat="1">
      <c r="B432" s="239"/>
      <c r="C432" s="240"/>
      <c r="D432" s="241" t="s">
        <v>213</v>
      </c>
      <c r="E432" s="240"/>
      <c r="F432" s="243" t="s">
        <v>1115</v>
      </c>
      <c r="G432" s="240"/>
      <c r="H432" s="244">
        <v>83.628</v>
      </c>
      <c r="I432" s="245"/>
      <c r="J432" s="240"/>
      <c r="K432" s="240"/>
      <c r="L432" s="246"/>
      <c r="M432" s="247"/>
      <c r="N432" s="248"/>
      <c r="O432" s="248"/>
      <c r="P432" s="248"/>
      <c r="Q432" s="248"/>
      <c r="R432" s="248"/>
      <c r="S432" s="248"/>
      <c r="T432" s="249"/>
      <c r="AT432" s="250" t="s">
        <v>213</v>
      </c>
      <c r="AU432" s="250" t="s">
        <v>90</v>
      </c>
      <c r="AV432" s="12" t="s">
        <v>90</v>
      </c>
      <c r="AW432" s="12" t="s">
        <v>4</v>
      </c>
      <c r="AX432" s="12" t="s">
        <v>85</v>
      </c>
      <c r="AY432" s="250" t="s">
        <v>139</v>
      </c>
    </row>
    <row r="433" s="1" customFormat="1" ht="24" customHeight="1">
      <c r="B433" s="36"/>
      <c r="C433" s="219" t="s">
        <v>1116</v>
      </c>
      <c r="D433" s="219" t="s">
        <v>142</v>
      </c>
      <c r="E433" s="220" t="s">
        <v>1117</v>
      </c>
      <c r="F433" s="221" t="s">
        <v>1118</v>
      </c>
      <c r="G433" s="222" t="s">
        <v>211</v>
      </c>
      <c r="H433" s="223">
        <v>72.719999999999999</v>
      </c>
      <c r="I433" s="224"/>
      <c r="J433" s="225">
        <f>ROUND(I433*H433,2)</f>
        <v>0</v>
      </c>
      <c r="K433" s="221" t="s">
        <v>146</v>
      </c>
      <c r="L433" s="41"/>
      <c r="M433" s="226" t="s">
        <v>1</v>
      </c>
      <c r="N433" s="227" t="s">
        <v>45</v>
      </c>
      <c r="O433" s="84"/>
      <c r="P433" s="228">
        <f>O433*H433</f>
        <v>0</v>
      </c>
      <c r="Q433" s="228">
        <v>0</v>
      </c>
      <c r="R433" s="228">
        <f>Q433*H433</f>
        <v>0</v>
      </c>
      <c r="S433" s="228">
        <v>0</v>
      </c>
      <c r="T433" s="229">
        <f>S433*H433</f>
        <v>0</v>
      </c>
      <c r="AR433" s="230" t="s">
        <v>285</v>
      </c>
      <c r="AT433" s="230" t="s">
        <v>142</v>
      </c>
      <c r="AU433" s="230" t="s">
        <v>90</v>
      </c>
      <c r="AY433" s="15" t="s">
        <v>139</v>
      </c>
      <c r="BE433" s="231">
        <f>IF(N433="základní",J433,0)</f>
        <v>0</v>
      </c>
      <c r="BF433" s="231">
        <f>IF(N433="snížená",J433,0)</f>
        <v>0</v>
      </c>
      <c r="BG433" s="231">
        <f>IF(N433="zákl. přenesená",J433,0)</f>
        <v>0</v>
      </c>
      <c r="BH433" s="231">
        <f>IF(N433="sníž. přenesená",J433,0)</f>
        <v>0</v>
      </c>
      <c r="BI433" s="231">
        <f>IF(N433="nulová",J433,0)</f>
        <v>0</v>
      </c>
      <c r="BJ433" s="15" t="s">
        <v>85</v>
      </c>
      <c r="BK433" s="231">
        <f>ROUND(I433*H433,2)</f>
        <v>0</v>
      </c>
      <c r="BL433" s="15" t="s">
        <v>285</v>
      </c>
      <c r="BM433" s="230" t="s">
        <v>1119</v>
      </c>
    </row>
    <row r="434" s="12" customFormat="1">
      <c r="B434" s="239"/>
      <c r="C434" s="240"/>
      <c r="D434" s="241" t="s">
        <v>213</v>
      </c>
      <c r="E434" s="242" t="s">
        <v>1</v>
      </c>
      <c r="F434" s="243" t="s">
        <v>1120</v>
      </c>
      <c r="G434" s="240"/>
      <c r="H434" s="244">
        <v>72.719999999999999</v>
      </c>
      <c r="I434" s="245"/>
      <c r="J434" s="240"/>
      <c r="K434" s="240"/>
      <c r="L434" s="246"/>
      <c r="M434" s="247"/>
      <c r="N434" s="248"/>
      <c r="O434" s="248"/>
      <c r="P434" s="248"/>
      <c r="Q434" s="248"/>
      <c r="R434" s="248"/>
      <c r="S434" s="248"/>
      <c r="T434" s="249"/>
      <c r="AT434" s="250" t="s">
        <v>213</v>
      </c>
      <c r="AU434" s="250" t="s">
        <v>90</v>
      </c>
      <c r="AV434" s="12" t="s">
        <v>90</v>
      </c>
      <c r="AW434" s="12" t="s">
        <v>35</v>
      </c>
      <c r="AX434" s="12" t="s">
        <v>85</v>
      </c>
      <c r="AY434" s="250" t="s">
        <v>139</v>
      </c>
    </row>
    <row r="435" s="1" customFormat="1" ht="16.5" customHeight="1">
      <c r="B435" s="36"/>
      <c r="C435" s="219" t="s">
        <v>1121</v>
      </c>
      <c r="D435" s="219" t="s">
        <v>142</v>
      </c>
      <c r="E435" s="220" t="s">
        <v>1122</v>
      </c>
      <c r="F435" s="221" t="s">
        <v>1123</v>
      </c>
      <c r="G435" s="222" t="s">
        <v>328</v>
      </c>
      <c r="H435" s="223">
        <v>15</v>
      </c>
      <c r="I435" s="224"/>
      <c r="J435" s="225">
        <f>ROUND(I435*H435,2)</f>
        <v>0</v>
      </c>
      <c r="K435" s="221" t="s">
        <v>146</v>
      </c>
      <c r="L435" s="41"/>
      <c r="M435" s="226" t="s">
        <v>1</v>
      </c>
      <c r="N435" s="227" t="s">
        <v>45</v>
      </c>
      <c r="O435" s="84"/>
      <c r="P435" s="228">
        <f>O435*H435</f>
        <v>0</v>
      </c>
      <c r="Q435" s="228">
        <v>0.00025999999999999998</v>
      </c>
      <c r="R435" s="228">
        <f>Q435*H435</f>
        <v>0.0038999999999999998</v>
      </c>
      <c r="S435" s="228">
        <v>0</v>
      </c>
      <c r="T435" s="229">
        <f>S435*H435</f>
        <v>0</v>
      </c>
      <c r="AR435" s="230" t="s">
        <v>285</v>
      </c>
      <c r="AT435" s="230" t="s">
        <v>142</v>
      </c>
      <c r="AU435" s="230" t="s">
        <v>90</v>
      </c>
      <c r="AY435" s="15" t="s">
        <v>139</v>
      </c>
      <c r="BE435" s="231">
        <f>IF(N435="základní",J435,0)</f>
        <v>0</v>
      </c>
      <c r="BF435" s="231">
        <f>IF(N435="snížená",J435,0)</f>
        <v>0</v>
      </c>
      <c r="BG435" s="231">
        <f>IF(N435="zákl. přenesená",J435,0)</f>
        <v>0</v>
      </c>
      <c r="BH435" s="231">
        <f>IF(N435="sníž. přenesená",J435,0)</f>
        <v>0</v>
      </c>
      <c r="BI435" s="231">
        <f>IF(N435="nulová",J435,0)</f>
        <v>0</v>
      </c>
      <c r="BJ435" s="15" t="s">
        <v>85</v>
      </c>
      <c r="BK435" s="231">
        <f>ROUND(I435*H435,2)</f>
        <v>0</v>
      </c>
      <c r="BL435" s="15" t="s">
        <v>285</v>
      </c>
      <c r="BM435" s="230" t="s">
        <v>1124</v>
      </c>
    </row>
    <row r="436" s="12" customFormat="1">
      <c r="B436" s="239"/>
      <c r="C436" s="240"/>
      <c r="D436" s="241" t="s">
        <v>213</v>
      </c>
      <c r="E436" s="242" t="s">
        <v>1</v>
      </c>
      <c r="F436" s="243" t="s">
        <v>8</v>
      </c>
      <c r="G436" s="240"/>
      <c r="H436" s="244">
        <v>15</v>
      </c>
      <c r="I436" s="245"/>
      <c r="J436" s="240"/>
      <c r="K436" s="240"/>
      <c r="L436" s="246"/>
      <c r="M436" s="247"/>
      <c r="N436" s="248"/>
      <c r="O436" s="248"/>
      <c r="P436" s="248"/>
      <c r="Q436" s="248"/>
      <c r="R436" s="248"/>
      <c r="S436" s="248"/>
      <c r="T436" s="249"/>
      <c r="AT436" s="250" t="s">
        <v>213</v>
      </c>
      <c r="AU436" s="250" t="s">
        <v>90</v>
      </c>
      <c r="AV436" s="12" t="s">
        <v>90</v>
      </c>
      <c r="AW436" s="12" t="s">
        <v>35</v>
      </c>
      <c r="AX436" s="12" t="s">
        <v>85</v>
      </c>
      <c r="AY436" s="250" t="s">
        <v>139</v>
      </c>
    </row>
    <row r="437" s="1" customFormat="1" ht="16.5" customHeight="1">
      <c r="B437" s="36"/>
      <c r="C437" s="219" t="s">
        <v>1125</v>
      </c>
      <c r="D437" s="219" t="s">
        <v>142</v>
      </c>
      <c r="E437" s="220" t="s">
        <v>1126</v>
      </c>
      <c r="F437" s="221" t="s">
        <v>1127</v>
      </c>
      <c r="G437" s="222" t="s">
        <v>328</v>
      </c>
      <c r="H437" s="223">
        <v>115</v>
      </c>
      <c r="I437" s="224"/>
      <c r="J437" s="225">
        <f>ROUND(I437*H437,2)</f>
        <v>0</v>
      </c>
      <c r="K437" s="221" t="s">
        <v>146</v>
      </c>
      <c r="L437" s="41"/>
      <c r="M437" s="226" t="s">
        <v>1</v>
      </c>
      <c r="N437" s="227" t="s">
        <v>45</v>
      </c>
      <c r="O437" s="84"/>
      <c r="P437" s="228">
        <f>O437*H437</f>
        <v>0</v>
      </c>
      <c r="Q437" s="228">
        <v>3.0000000000000001E-05</v>
      </c>
      <c r="R437" s="228">
        <f>Q437*H437</f>
        <v>0.0034499999999999999</v>
      </c>
      <c r="S437" s="228">
        <v>0</v>
      </c>
      <c r="T437" s="229">
        <f>S437*H437</f>
        <v>0</v>
      </c>
      <c r="AR437" s="230" t="s">
        <v>285</v>
      </c>
      <c r="AT437" s="230" t="s">
        <v>142</v>
      </c>
      <c r="AU437" s="230" t="s">
        <v>90</v>
      </c>
      <c r="AY437" s="15" t="s">
        <v>139</v>
      </c>
      <c r="BE437" s="231">
        <f>IF(N437="základní",J437,0)</f>
        <v>0</v>
      </c>
      <c r="BF437" s="231">
        <f>IF(N437="snížená",J437,0)</f>
        <v>0</v>
      </c>
      <c r="BG437" s="231">
        <f>IF(N437="zákl. přenesená",J437,0)</f>
        <v>0</v>
      </c>
      <c r="BH437" s="231">
        <f>IF(N437="sníž. přenesená",J437,0)</f>
        <v>0</v>
      </c>
      <c r="BI437" s="231">
        <f>IF(N437="nulová",J437,0)</f>
        <v>0</v>
      </c>
      <c r="BJ437" s="15" t="s">
        <v>85</v>
      </c>
      <c r="BK437" s="231">
        <f>ROUND(I437*H437,2)</f>
        <v>0</v>
      </c>
      <c r="BL437" s="15" t="s">
        <v>285</v>
      </c>
      <c r="BM437" s="230" t="s">
        <v>1128</v>
      </c>
    </row>
    <row r="438" s="1" customFormat="1" ht="24" customHeight="1">
      <c r="B438" s="36"/>
      <c r="C438" s="219" t="s">
        <v>1129</v>
      </c>
      <c r="D438" s="219" t="s">
        <v>142</v>
      </c>
      <c r="E438" s="220" t="s">
        <v>1130</v>
      </c>
      <c r="F438" s="221" t="s">
        <v>1131</v>
      </c>
      <c r="G438" s="222" t="s">
        <v>766</v>
      </c>
      <c r="H438" s="276"/>
      <c r="I438" s="224"/>
      <c r="J438" s="225">
        <f>ROUND(I438*H438,2)</f>
        <v>0</v>
      </c>
      <c r="K438" s="221" t="s">
        <v>146</v>
      </c>
      <c r="L438" s="41"/>
      <c r="M438" s="226" t="s">
        <v>1</v>
      </c>
      <c r="N438" s="227" t="s">
        <v>45</v>
      </c>
      <c r="O438" s="84"/>
      <c r="P438" s="228">
        <f>O438*H438</f>
        <v>0</v>
      </c>
      <c r="Q438" s="228">
        <v>0</v>
      </c>
      <c r="R438" s="228">
        <f>Q438*H438</f>
        <v>0</v>
      </c>
      <c r="S438" s="228">
        <v>0</v>
      </c>
      <c r="T438" s="229">
        <f>S438*H438</f>
        <v>0</v>
      </c>
      <c r="AR438" s="230" t="s">
        <v>285</v>
      </c>
      <c r="AT438" s="230" t="s">
        <v>142</v>
      </c>
      <c r="AU438" s="230" t="s">
        <v>90</v>
      </c>
      <c r="AY438" s="15" t="s">
        <v>139</v>
      </c>
      <c r="BE438" s="231">
        <f>IF(N438="základní",J438,0)</f>
        <v>0</v>
      </c>
      <c r="BF438" s="231">
        <f>IF(N438="snížená",J438,0)</f>
        <v>0</v>
      </c>
      <c r="BG438" s="231">
        <f>IF(N438="zákl. přenesená",J438,0)</f>
        <v>0</v>
      </c>
      <c r="BH438" s="231">
        <f>IF(N438="sníž. přenesená",J438,0)</f>
        <v>0</v>
      </c>
      <c r="BI438" s="231">
        <f>IF(N438="nulová",J438,0)</f>
        <v>0</v>
      </c>
      <c r="BJ438" s="15" t="s">
        <v>85</v>
      </c>
      <c r="BK438" s="231">
        <f>ROUND(I438*H438,2)</f>
        <v>0</v>
      </c>
      <c r="BL438" s="15" t="s">
        <v>285</v>
      </c>
      <c r="BM438" s="230" t="s">
        <v>1132</v>
      </c>
    </row>
    <row r="439" s="11" customFormat="1" ht="22.8" customHeight="1">
      <c r="B439" s="203"/>
      <c r="C439" s="204"/>
      <c r="D439" s="205" t="s">
        <v>79</v>
      </c>
      <c r="E439" s="217" t="s">
        <v>1133</v>
      </c>
      <c r="F439" s="217" t="s">
        <v>1134</v>
      </c>
      <c r="G439" s="204"/>
      <c r="H439" s="204"/>
      <c r="I439" s="207"/>
      <c r="J439" s="218">
        <f>BK439</f>
        <v>0</v>
      </c>
      <c r="K439" s="204"/>
      <c r="L439" s="209"/>
      <c r="M439" s="210"/>
      <c r="N439" s="211"/>
      <c r="O439" s="211"/>
      <c r="P439" s="212">
        <f>SUM(P440:P448)</f>
        <v>0</v>
      </c>
      <c r="Q439" s="211"/>
      <c r="R439" s="212">
        <f>SUM(R440:R448)</f>
        <v>0.00015839999999999997</v>
      </c>
      <c r="S439" s="211"/>
      <c r="T439" s="213">
        <f>SUM(T440:T448)</f>
        <v>0</v>
      </c>
      <c r="AR439" s="214" t="s">
        <v>90</v>
      </c>
      <c r="AT439" s="215" t="s">
        <v>79</v>
      </c>
      <c r="AU439" s="215" t="s">
        <v>85</v>
      </c>
      <c r="AY439" s="214" t="s">
        <v>139</v>
      </c>
      <c r="BK439" s="216">
        <f>SUM(BK440:BK448)</f>
        <v>0</v>
      </c>
    </row>
    <row r="440" s="1" customFormat="1" ht="24" customHeight="1">
      <c r="B440" s="36"/>
      <c r="C440" s="219" t="s">
        <v>1135</v>
      </c>
      <c r="D440" s="219" t="s">
        <v>142</v>
      </c>
      <c r="E440" s="220" t="s">
        <v>1136</v>
      </c>
      <c r="F440" s="221" t="s">
        <v>1137</v>
      </c>
      <c r="G440" s="222" t="s">
        <v>211</v>
      </c>
      <c r="H440" s="223">
        <v>0.47999999999999998</v>
      </c>
      <c r="I440" s="224"/>
      <c r="J440" s="225">
        <f>ROUND(I440*H440,2)</f>
        <v>0</v>
      </c>
      <c r="K440" s="221" t="s">
        <v>146</v>
      </c>
      <c r="L440" s="41"/>
      <c r="M440" s="226" t="s">
        <v>1</v>
      </c>
      <c r="N440" s="227" t="s">
        <v>45</v>
      </c>
      <c r="O440" s="84"/>
      <c r="P440" s="228">
        <f>O440*H440</f>
        <v>0</v>
      </c>
      <c r="Q440" s="228">
        <v>6.9999999999999994E-05</v>
      </c>
      <c r="R440" s="228">
        <f>Q440*H440</f>
        <v>3.3599999999999997E-05</v>
      </c>
      <c r="S440" s="228">
        <v>0</v>
      </c>
      <c r="T440" s="229">
        <f>S440*H440</f>
        <v>0</v>
      </c>
      <c r="AR440" s="230" t="s">
        <v>285</v>
      </c>
      <c r="AT440" s="230" t="s">
        <v>142</v>
      </c>
      <c r="AU440" s="230" t="s">
        <v>90</v>
      </c>
      <c r="AY440" s="15" t="s">
        <v>139</v>
      </c>
      <c r="BE440" s="231">
        <f>IF(N440="základní",J440,0)</f>
        <v>0</v>
      </c>
      <c r="BF440" s="231">
        <f>IF(N440="snížená",J440,0)</f>
        <v>0</v>
      </c>
      <c r="BG440" s="231">
        <f>IF(N440="zákl. přenesená",J440,0)</f>
        <v>0</v>
      </c>
      <c r="BH440" s="231">
        <f>IF(N440="sníž. přenesená",J440,0)</f>
        <v>0</v>
      </c>
      <c r="BI440" s="231">
        <f>IF(N440="nulová",J440,0)</f>
        <v>0</v>
      </c>
      <c r="BJ440" s="15" t="s">
        <v>85</v>
      </c>
      <c r="BK440" s="231">
        <f>ROUND(I440*H440,2)</f>
        <v>0</v>
      </c>
      <c r="BL440" s="15" t="s">
        <v>285</v>
      </c>
      <c r="BM440" s="230" t="s">
        <v>1138</v>
      </c>
    </row>
    <row r="441" s="1" customFormat="1">
      <c r="B441" s="36"/>
      <c r="C441" s="37"/>
      <c r="D441" s="241" t="s">
        <v>239</v>
      </c>
      <c r="E441" s="37"/>
      <c r="F441" s="251" t="s">
        <v>1139</v>
      </c>
      <c r="G441" s="37"/>
      <c r="H441" s="37"/>
      <c r="I441" s="135"/>
      <c r="J441" s="37"/>
      <c r="K441" s="37"/>
      <c r="L441" s="41"/>
      <c r="M441" s="252"/>
      <c r="N441" s="84"/>
      <c r="O441" s="84"/>
      <c r="P441" s="84"/>
      <c r="Q441" s="84"/>
      <c r="R441" s="84"/>
      <c r="S441" s="84"/>
      <c r="T441" s="85"/>
      <c r="AT441" s="15" t="s">
        <v>239</v>
      </c>
      <c r="AU441" s="15" t="s">
        <v>90</v>
      </c>
    </row>
    <row r="442" s="12" customFormat="1">
      <c r="B442" s="239"/>
      <c r="C442" s="240"/>
      <c r="D442" s="241" t="s">
        <v>213</v>
      </c>
      <c r="E442" s="242" t="s">
        <v>1</v>
      </c>
      <c r="F442" s="243" t="s">
        <v>1140</v>
      </c>
      <c r="G442" s="240"/>
      <c r="H442" s="244">
        <v>0.47999999999999998</v>
      </c>
      <c r="I442" s="245"/>
      <c r="J442" s="240"/>
      <c r="K442" s="240"/>
      <c r="L442" s="246"/>
      <c r="M442" s="247"/>
      <c r="N442" s="248"/>
      <c r="O442" s="248"/>
      <c r="P442" s="248"/>
      <c r="Q442" s="248"/>
      <c r="R442" s="248"/>
      <c r="S442" s="248"/>
      <c r="T442" s="249"/>
      <c r="AT442" s="250" t="s">
        <v>213</v>
      </c>
      <c r="AU442" s="250" t="s">
        <v>90</v>
      </c>
      <c r="AV442" s="12" t="s">
        <v>90</v>
      </c>
      <c r="AW442" s="12" t="s">
        <v>35</v>
      </c>
      <c r="AX442" s="12" t="s">
        <v>85</v>
      </c>
      <c r="AY442" s="250" t="s">
        <v>139</v>
      </c>
    </row>
    <row r="443" s="1" customFormat="1" ht="24" customHeight="1">
      <c r="B443" s="36"/>
      <c r="C443" s="219" t="s">
        <v>1141</v>
      </c>
      <c r="D443" s="219" t="s">
        <v>142</v>
      </c>
      <c r="E443" s="220" t="s">
        <v>1142</v>
      </c>
      <c r="F443" s="221" t="s">
        <v>1143</v>
      </c>
      <c r="G443" s="222" t="s">
        <v>211</v>
      </c>
      <c r="H443" s="223">
        <v>0.47999999999999998</v>
      </c>
      <c r="I443" s="224"/>
      <c r="J443" s="225">
        <f>ROUND(I443*H443,2)</f>
        <v>0</v>
      </c>
      <c r="K443" s="221" t="s">
        <v>146</v>
      </c>
      <c r="L443" s="41"/>
      <c r="M443" s="226" t="s">
        <v>1</v>
      </c>
      <c r="N443" s="227" t="s">
        <v>45</v>
      </c>
      <c r="O443" s="84"/>
      <c r="P443" s="228">
        <f>O443*H443</f>
        <v>0</v>
      </c>
      <c r="Q443" s="228">
        <v>0.00013999999999999999</v>
      </c>
      <c r="R443" s="228">
        <f>Q443*H443</f>
        <v>6.7199999999999994E-05</v>
      </c>
      <c r="S443" s="228">
        <v>0</v>
      </c>
      <c r="T443" s="229">
        <f>S443*H443</f>
        <v>0</v>
      </c>
      <c r="AR443" s="230" t="s">
        <v>285</v>
      </c>
      <c r="AT443" s="230" t="s">
        <v>142</v>
      </c>
      <c r="AU443" s="230" t="s">
        <v>90</v>
      </c>
      <c r="AY443" s="15" t="s">
        <v>139</v>
      </c>
      <c r="BE443" s="231">
        <f>IF(N443="základní",J443,0)</f>
        <v>0</v>
      </c>
      <c r="BF443" s="231">
        <f>IF(N443="snížená",J443,0)</f>
        <v>0</v>
      </c>
      <c r="BG443" s="231">
        <f>IF(N443="zákl. přenesená",J443,0)</f>
        <v>0</v>
      </c>
      <c r="BH443" s="231">
        <f>IF(N443="sníž. přenesená",J443,0)</f>
        <v>0</v>
      </c>
      <c r="BI443" s="231">
        <f>IF(N443="nulová",J443,0)</f>
        <v>0</v>
      </c>
      <c r="BJ443" s="15" t="s">
        <v>85</v>
      </c>
      <c r="BK443" s="231">
        <f>ROUND(I443*H443,2)</f>
        <v>0</v>
      </c>
      <c r="BL443" s="15" t="s">
        <v>285</v>
      </c>
      <c r="BM443" s="230" t="s">
        <v>1144</v>
      </c>
    </row>
    <row r="444" s="1" customFormat="1">
      <c r="B444" s="36"/>
      <c r="C444" s="37"/>
      <c r="D444" s="241" t="s">
        <v>239</v>
      </c>
      <c r="E444" s="37"/>
      <c r="F444" s="251" t="s">
        <v>1139</v>
      </c>
      <c r="G444" s="37"/>
      <c r="H444" s="37"/>
      <c r="I444" s="135"/>
      <c r="J444" s="37"/>
      <c r="K444" s="37"/>
      <c r="L444" s="41"/>
      <c r="M444" s="252"/>
      <c r="N444" s="84"/>
      <c r="O444" s="84"/>
      <c r="P444" s="84"/>
      <c r="Q444" s="84"/>
      <c r="R444" s="84"/>
      <c r="S444" s="84"/>
      <c r="T444" s="85"/>
      <c r="AT444" s="15" t="s">
        <v>239</v>
      </c>
      <c r="AU444" s="15" t="s">
        <v>90</v>
      </c>
    </row>
    <row r="445" s="12" customFormat="1">
      <c r="B445" s="239"/>
      <c r="C445" s="240"/>
      <c r="D445" s="241" t="s">
        <v>213</v>
      </c>
      <c r="E445" s="242" t="s">
        <v>1</v>
      </c>
      <c r="F445" s="243" t="s">
        <v>1145</v>
      </c>
      <c r="G445" s="240"/>
      <c r="H445" s="244">
        <v>0.47999999999999998</v>
      </c>
      <c r="I445" s="245"/>
      <c r="J445" s="240"/>
      <c r="K445" s="240"/>
      <c r="L445" s="246"/>
      <c r="M445" s="247"/>
      <c r="N445" s="248"/>
      <c r="O445" s="248"/>
      <c r="P445" s="248"/>
      <c r="Q445" s="248"/>
      <c r="R445" s="248"/>
      <c r="S445" s="248"/>
      <c r="T445" s="249"/>
      <c r="AT445" s="250" t="s">
        <v>213</v>
      </c>
      <c r="AU445" s="250" t="s">
        <v>90</v>
      </c>
      <c r="AV445" s="12" t="s">
        <v>90</v>
      </c>
      <c r="AW445" s="12" t="s">
        <v>35</v>
      </c>
      <c r="AX445" s="12" t="s">
        <v>85</v>
      </c>
      <c r="AY445" s="250" t="s">
        <v>139</v>
      </c>
    </row>
    <row r="446" s="1" customFormat="1" ht="24" customHeight="1">
      <c r="B446" s="36"/>
      <c r="C446" s="219" t="s">
        <v>1146</v>
      </c>
      <c r="D446" s="219" t="s">
        <v>142</v>
      </c>
      <c r="E446" s="220" t="s">
        <v>1147</v>
      </c>
      <c r="F446" s="221" t="s">
        <v>1148</v>
      </c>
      <c r="G446" s="222" t="s">
        <v>211</v>
      </c>
      <c r="H446" s="223">
        <v>0.47999999999999998</v>
      </c>
      <c r="I446" s="224"/>
      <c r="J446" s="225">
        <f>ROUND(I446*H446,2)</f>
        <v>0</v>
      </c>
      <c r="K446" s="221" t="s">
        <v>146</v>
      </c>
      <c r="L446" s="41"/>
      <c r="M446" s="226" t="s">
        <v>1</v>
      </c>
      <c r="N446" s="227" t="s">
        <v>45</v>
      </c>
      <c r="O446" s="84"/>
      <c r="P446" s="228">
        <f>O446*H446</f>
        <v>0</v>
      </c>
      <c r="Q446" s="228">
        <v>0.00012</v>
      </c>
      <c r="R446" s="228">
        <f>Q446*H446</f>
        <v>5.7599999999999997E-05</v>
      </c>
      <c r="S446" s="228">
        <v>0</v>
      </c>
      <c r="T446" s="229">
        <f>S446*H446</f>
        <v>0</v>
      </c>
      <c r="AR446" s="230" t="s">
        <v>285</v>
      </c>
      <c r="AT446" s="230" t="s">
        <v>142</v>
      </c>
      <c r="AU446" s="230" t="s">
        <v>90</v>
      </c>
      <c r="AY446" s="15" t="s">
        <v>139</v>
      </c>
      <c r="BE446" s="231">
        <f>IF(N446="základní",J446,0)</f>
        <v>0</v>
      </c>
      <c r="BF446" s="231">
        <f>IF(N446="snížená",J446,0)</f>
        <v>0</v>
      </c>
      <c r="BG446" s="231">
        <f>IF(N446="zákl. přenesená",J446,0)</f>
        <v>0</v>
      </c>
      <c r="BH446" s="231">
        <f>IF(N446="sníž. přenesená",J446,0)</f>
        <v>0</v>
      </c>
      <c r="BI446" s="231">
        <f>IF(N446="nulová",J446,0)</f>
        <v>0</v>
      </c>
      <c r="BJ446" s="15" t="s">
        <v>85</v>
      </c>
      <c r="BK446" s="231">
        <f>ROUND(I446*H446,2)</f>
        <v>0</v>
      </c>
      <c r="BL446" s="15" t="s">
        <v>285</v>
      </c>
      <c r="BM446" s="230" t="s">
        <v>1149</v>
      </c>
    </row>
    <row r="447" s="1" customFormat="1">
      <c r="B447" s="36"/>
      <c r="C447" s="37"/>
      <c r="D447" s="241" t="s">
        <v>239</v>
      </c>
      <c r="E447" s="37"/>
      <c r="F447" s="251" t="s">
        <v>1139</v>
      </c>
      <c r="G447" s="37"/>
      <c r="H447" s="37"/>
      <c r="I447" s="135"/>
      <c r="J447" s="37"/>
      <c r="K447" s="37"/>
      <c r="L447" s="41"/>
      <c r="M447" s="252"/>
      <c r="N447" s="84"/>
      <c r="O447" s="84"/>
      <c r="P447" s="84"/>
      <c r="Q447" s="84"/>
      <c r="R447" s="84"/>
      <c r="S447" s="84"/>
      <c r="T447" s="85"/>
      <c r="AT447" s="15" t="s">
        <v>239</v>
      </c>
      <c r="AU447" s="15" t="s">
        <v>90</v>
      </c>
    </row>
    <row r="448" s="12" customFormat="1">
      <c r="B448" s="239"/>
      <c r="C448" s="240"/>
      <c r="D448" s="241" t="s">
        <v>213</v>
      </c>
      <c r="E448" s="242" t="s">
        <v>1</v>
      </c>
      <c r="F448" s="243" t="s">
        <v>1145</v>
      </c>
      <c r="G448" s="240"/>
      <c r="H448" s="244">
        <v>0.47999999999999998</v>
      </c>
      <c r="I448" s="245"/>
      <c r="J448" s="240"/>
      <c r="K448" s="240"/>
      <c r="L448" s="246"/>
      <c r="M448" s="247"/>
      <c r="N448" s="248"/>
      <c r="O448" s="248"/>
      <c r="P448" s="248"/>
      <c r="Q448" s="248"/>
      <c r="R448" s="248"/>
      <c r="S448" s="248"/>
      <c r="T448" s="249"/>
      <c r="AT448" s="250" t="s">
        <v>213</v>
      </c>
      <c r="AU448" s="250" t="s">
        <v>90</v>
      </c>
      <c r="AV448" s="12" t="s">
        <v>90</v>
      </c>
      <c r="AW448" s="12" t="s">
        <v>35</v>
      </c>
      <c r="AX448" s="12" t="s">
        <v>85</v>
      </c>
      <c r="AY448" s="250" t="s">
        <v>139</v>
      </c>
    </row>
    <row r="449" s="11" customFormat="1" ht="22.8" customHeight="1">
      <c r="B449" s="203"/>
      <c r="C449" s="204"/>
      <c r="D449" s="205" t="s">
        <v>79</v>
      </c>
      <c r="E449" s="217" t="s">
        <v>586</v>
      </c>
      <c r="F449" s="217" t="s">
        <v>587</v>
      </c>
      <c r="G449" s="204"/>
      <c r="H449" s="204"/>
      <c r="I449" s="207"/>
      <c r="J449" s="218">
        <f>BK449</f>
        <v>0</v>
      </c>
      <c r="K449" s="204"/>
      <c r="L449" s="209"/>
      <c r="M449" s="210"/>
      <c r="N449" s="211"/>
      <c r="O449" s="211"/>
      <c r="P449" s="212">
        <f>SUM(P450:P453)</f>
        <v>0</v>
      </c>
      <c r="Q449" s="211"/>
      <c r="R449" s="212">
        <f>SUM(R450:R453)</f>
        <v>0.1724678</v>
      </c>
      <c r="S449" s="211"/>
      <c r="T449" s="213">
        <f>SUM(T450:T453)</f>
        <v>0</v>
      </c>
      <c r="AR449" s="214" t="s">
        <v>90</v>
      </c>
      <c r="AT449" s="215" t="s">
        <v>79</v>
      </c>
      <c r="AU449" s="215" t="s">
        <v>85</v>
      </c>
      <c r="AY449" s="214" t="s">
        <v>139</v>
      </c>
      <c r="BK449" s="216">
        <f>SUM(BK450:BK453)</f>
        <v>0</v>
      </c>
    </row>
    <row r="450" s="1" customFormat="1" ht="24" customHeight="1">
      <c r="B450" s="36"/>
      <c r="C450" s="219" t="s">
        <v>1150</v>
      </c>
      <c r="D450" s="219" t="s">
        <v>142</v>
      </c>
      <c r="E450" s="220" t="s">
        <v>1151</v>
      </c>
      <c r="F450" s="221" t="s">
        <v>1152</v>
      </c>
      <c r="G450" s="222" t="s">
        <v>211</v>
      </c>
      <c r="H450" s="223">
        <v>374.93000000000001</v>
      </c>
      <c r="I450" s="224"/>
      <c r="J450" s="225">
        <f>ROUND(I450*H450,2)</f>
        <v>0</v>
      </c>
      <c r="K450" s="221" t="s">
        <v>146</v>
      </c>
      <c r="L450" s="41"/>
      <c r="M450" s="226" t="s">
        <v>1</v>
      </c>
      <c r="N450" s="227" t="s">
        <v>45</v>
      </c>
      <c r="O450" s="84"/>
      <c r="P450" s="228">
        <f>O450*H450</f>
        <v>0</v>
      </c>
      <c r="Q450" s="228">
        <v>0.00020000000000000001</v>
      </c>
      <c r="R450" s="228">
        <f>Q450*H450</f>
        <v>0.074986000000000011</v>
      </c>
      <c r="S450" s="228">
        <v>0</v>
      </c>
      <c r="T450" s="229">
        <f>S450*H450</f>
        <v>0</v>
      </c>
      <c r="AR450" s="230" t="s">
        <v>285</v>
      </c>
      <c r="AT450" s="230" t="s">
        <v>142</v>
      </c>
      <c r="AU450" s="230" t="s">
        <v>90</v>
      </c>
      <c r="AY450" s="15" t="s">
        <v>139</v>
      </c>
      <c r="BE450" s="231">
        <f>IF(N450="základní",J450,0)</f>
        <v>0</v>
      </c>
      <c r="BF450" s="231">
        <f>IF(N450="snížená",J450,0)</f>
        <v>0</v>
      </c>
      <c r="BG450" s="231">
        <f>IF(N450="zákl. přenesená",J450,0)</f>
        <v>0</v>
      </c>
      <c r="BH450" s="231">
        <f>IF(N450="sníž. přenesená",J450,0)</f>
        <v>0</v>
      </c>
      <c r="BI450" s="231">
        <f>IF(N450="nulová",J450,0)</f>
        <v>0</v>
      </c>
      <c r="BJ450" s="15" t="s">
        <v>85</v>
      </c>
      <c r="BK450" s="231">
        <f>ROUND(I450*H450,2)</f>
        <v>0</v>
      </c>
      <c r="BL450" s="15" t="s">
        <v>285</v>
      </c>
      <c r="BM450" s="230" t="s">
        <v>1153</v>
      </c>
    </row>
    <row r="451" s="12" customFormat="1">
      <c r="B451" s="239"/>
      <c r="C451" s="240"/>
      <c r="D451" s="241" t="s">
        <v>213</v>
      </c>
      <c r="E451" s="242" t="s">
        <v>1</v>
      </c>
      <c r="F451" s="243" t="s">
        <v>1154</v>
      </c>
      <c r="G451" s="240"/>
      <c r="H451" s="244">
        <v>374.93000000000001</v>
      </c>
      <c r="I451" s="245"/>
      <c r="J451" s="240"/>
      <c r="K451" s="240"/>
      <c r="L451" s="246"/>
      <c r="M451" s="247"/>
      <c r="N451" s="248"/>
      <c r="O451" s="248"/>
      <c r="P451" s="248"/>
      <c r="Q451" s="248"/>
      <c r="R451" s="248"/>
      <c r="S451" s="248"/>
      <c r="T451" s="249"/>
      <c r="AT451" s="250" t="s">
        <v>213</v>
      </c>
      <c r="AU451" s="250" t="s">
        <v>90</v>
      </c>
      <c r="AV451" s="12" t="s">
        <v>90</v>
      </c>
      <c r="AW451" s="12" t="s">
        <v>35</v>
      </c>
      <c r="AX451" s="12" t="s">
        <v>85</v>
      </c>
      <c r="AY451" s="250" t="s">
        <v>139</v>
      </c>
    </row>
    <row r="452" s="1" customFormat="1" ht="24" customHeight="1">
      <c r="B452" s="36"/>
      <c r="C452" s="219" t="s">
        <v>1155</v>
      </c>
      <c r="D452" s="219" t="s">
        <v>142</v>
      </c>
      <c r="E452" s="220" t="s">
        <v>1156</v>
      </c>
      <c r="F452" s="221" t="s">
        <v>1157</v>
      </c>
      <c r="G452" s="222" t="s">
        <v>211</v>
      </c>
      <c r="H452" s="223">
        <v>374.93000000000001</v>
      </c>
      <c r="I452" s="224"/>
      <c r="J452" s="225">
        <f>ROUND(I452*H452,2)</f>
        <v>0</v>
      </c>
      <c r="K452" s="221" t="s">
        <v>146</v>
      </c>
      <c r="L452" s="41"/>
      <c r="M452" s="226" t="s">
        <v>1</v>
      </c>
      <c r="N452" s="227" t="s">
        <v>45</v>
      </c>
      <c r="O452" s="84"/>
      <c r="P452" s="228">
        <f>O452*H452</f>
        <v>0</v>
      </c>
      <c r="Q452" s="228">
        <v>0.00025999999999999998</v>
      </c>
      <c r="R452" s="228">
        <f>Q452*H452</f>
        <v>0.097481799999999993</v>
      </c>
      <c r="S452" s="228">
        <v>0</v>
      </c>
      <c r="T452" s="229">
        <f>S452*H452</f>
        <v>0</v>
      </c>
      <c r="AR452" s="230" t="s">
        <v>285</v>
      </c>
      <c r="AT452" s="230" t="s">
        <v>142</v>
      </c>
      <c r="AU452" s="230" t="s">
        <v>90</v>
      </c>
      <c r="AY452" s="15" t="s">
        <v>139</v>
      </c>
      <c r="BE452" s="231">
        <f>IF(N452="základní",J452,0)</f>
        <v>0</v>
      </c>
      <c r="BF452" s="231">
        <f>IF(N452="snížená",J452,0)</f>
        <v>0</v>
      </c>
      <c r="BG452" s="231">
        <f>IF(N452="zákl. přenesená",J452,0)</f>
        <v>0</v>
      </c>
      <c r="BH452" s="231">
        <f>IF(N452="sníž. přenesená",J452,0)</f>
        <v>0</v>
      </c>
      <c r="BI452" s="231">
        <f>IF(N452="nulová",J452,0)</f>
        <v>0</v>
      </c>
      <c r="BJ452" s="15" t="s">
        <v>85</v>
      </c>
      <c r="BK452" s="231">
        <f>ROUND(I452*H452,2)</f>
        <v>0</v>
      </c>
      <c r="BL452" s="15" t="s">
        <v>285</v>
      </c>
      <c r="BM452" s="230" t="s">
        <v>1158</v>
      </c>
    </row>
    <row r="453" s="12" customFormat="1">
      <c r="B453" s="239"/>
      <c r="C453" s="240"/>
      <c r="D453" s="241" t="s">
        <v>213</v>
      </c>
      <c r="E453" s="242" t="s">
        <v>1</v>
      </c>
      <c r="F453" s="243" t="s">
        <v>1159</v>
      </c>
      <c r="G453" s="240"/>
      <c r="H453" s="244">
        <v>374.93000000000001</v>
      </c>
      <c r="I453" s="245"/>
      <c r="J453" s="240"/>
      <c r="K453" s="240"/>
      <c r="L453" s="246"/>
      <c r="M453" s="247"/>
      <c r="N453" s="248"/>
      <c r="O453" s="248"/>
      <c r="P453" s="248"/>
      <c r="Q453" s="248"/>
      <c r="R453" s="248"/>
      <c r="S453" s="248"/>
      <c r="T453" s="249"/>
      <c r="AT453" s="250" t="s">
        <v>213</v>
      </c>
      <c r="AU453" s="250" t="s">
        <v>90</v>
      </c>
      <c r="AV453" s="12" t="s">
        <v>90</v>
      </c>
      <c r="AW453" s="12" t="s">
        <v>35</v>
      </c>
      <c r="AX453" s="12" t="s">
        <v>85</v>
      </c>
      <c r="AY453" s="250" t="s">
        <v>139</v>
      </c>
    </row>
    <row r="454" s="11" customFormat="1" ht="22.8" customHeight="1">
      <c r="B454" s="203"/>
      <c r="C454" s="204"/>
      <c r="D454" s="205" t="s">
        <v>79</v>
      </c>
      <c r="E454" s="217" t="s">
        <v>1160</v>
      </c>
      <c r="F454" s="217" t="s">
        <v>1161</v>
      </c>
      <c r="G454" s="204"/>
      <c r="H454" s="204"/>
      <c r="I454" s="207"/>
      <c r="J454" s="218">
        <f>BK454</f>
        <v>0</v>
      </c>
      <c r="K454" s="204"/>
      <c r="L454" s="209"/>
      <c r="M454" s="210"/>
      <c r="N454" s="211"/>
      <c r="O454" s="211"/>
      <c r="P454" s="212">
        <f>SUM(P455:P457)</f>
        <v>0</v>
      </c>
      <c r="Q454" s="211"/>
      <c r="R454" s="212">
        <f>SUM(R455:R457)</f>
        <v>0.023789999999999999</v>
      </c>
      <c r="S454" s="211"/>
      <c r="T454" s="213">
        <f>SUM(T455:T457)</f>
        <v>0</v>
      </c>
      <c r="AR454" s="214" t="s">
        <v>90</v>
      </c>
      <c r="AT454" s="215" t="s">
        <v>79</v>
      </c>
      <c r="AU454" s="215" t="s">
        <v>85</v>
      </c>
      <c r="AY454" s="214" t="s">
        <v>139</v>
      </c>
      <c r="BK454" s="216">
        <f>SUM(BK455:BK457)</f>
        <v>0</v>
      </c>
    </row>
    <row r="455" s="1" customFormat="1" ht="24" customHeight="1">
      <c r="B455" s="36"/>
      <c r="C455" s="219" t="s">
        <v>1162</v>
      </c>
      <c r="D455" s="219" t="s">
        <v>142</v>
      </c>
      <c r="E455" s="220" t="s">
        <v>1163</v>
      </c>
      <c r="F455" s="221" t="s">
        <v>1164</v>
      </c>
      <c r="G455" s="222" t="s">
        <v>211</v>
      </c>
      <c r="H455" s="223">
        <v>18.300000000000001</v>
      </c>
      <c r="I455" s="224"/>
      <c r="J455" s="225">
        <f>ROUND(I455*H455,2)</f>
        <v>0</v>
      </c>
      <c r="K455" s="221" t="s">
        <v>146</v>
      </c>
      <c r="L455" s="41"/>
      <c r="M455" s="226" t="s">
        <v>1</v>
      </c>
      <c r="N455" s="227" t="s">
        <v>45</v>
      </c>
      <c r="O455" s="84"/>
      <c r="P455" s="228">
        <f>O455*H455</f>
        <v>0</v>
      </c>
      <c r="Q455" s="228">
        <v>0</v>
      </c>
      <c r="R455" s="228">
        <f>Q455*H455</f>
        <v>0</v>
      </c>
      <c r="S455" s="228">
        <v>0</v>
      </c>
      <c r="T455" s="229">
        <f>S455*H455</f>
        <v>0</v>
      </c>
      <c r="AR455" s="230" t="s">
        <v>285</v>
      </c>
      <c r="AT455" s="230" t="s">
        <v>142</v>
      </c>
      <c r="AU455" s="230" t="s">
        <v>90</v>
      </c>
      <c r="AY455" s="15" t="s">
        <v>139</v>
      </c>
      <c r="BE455" s="231">
        <f>IF(N455="základní",J455,0)</f>
        <v>0</v>
      </c>
      <c r="BF455" s="231">
        <f>IF(N455="snížená",J455,0)</f>
        <v>0</v>
      </c>
      <c r="BG455" s="231">
        <f>IF(N455="zákl. přenesená",J455,0)</f>
        <v>0</v>
      </c>
      <c r="BH455" s="231">
        <f>IF(N455="sníž. přenesená",J455,0)</f>
        <v>0</v>
      </c>
      <c r="BI455" s="231">
        <f>IF(N455="nulová",J455,0)</f>
        <v>0</v>
      </c>
      <c r="BJ455" s="15" t="s">
        <v>85</v>
      </c>
      <c r="BK455" s="231">
        <f>ROUND(I455*H455,2)</f>
        <v>0</v>
      </c>
      <c r="BL455" s="15" t="s">
        <v>285</v>
      </c>
      <c r="BM455" s="230" t="s">
        <v>1165</v>
      </c>
    </row>
    <row r="456" s="12" customFormat="1">
      <c r="B456" s="239"/>
      <c r="C456" s="240"/>
      <c r="D456" s="241" t="s">
        <v>213</v>
      </c>
      <c r="E456" s="242" t="s">
        <v>1</v>
      </c>
      <c r="F456" s="243" t="s">
        <v>1166</v>
      </c>
      <c r="G456" s="240"/>
      <c r="H456" s="244">
        <v>18.300000000000001</v>
      </c>
      <c r="I456" s="245"/>
      <c r="J456" s="240"/>
      <c r="K456" s="240"/>
      <c r="L456" s="246"/>
      <c r="M456" s="247"/>
      <c r="N456" s="248"/>
      <c r="O456" s="248"/>
      <c r="P456" s="248"/>
      <c r="Q456" s="248"/>
      <c r="R456" s="248"/>
      <c r="S456" s="248"/>
      <c r="T456" s="249"/>
      <c r="AT456" s="250" t="s">
        <v>213</v>
      </c>
      <c r="AU456" s="250" t="s">
        <v>90</v>
      </c>
      <c r="AV456" s="12" t="s">
        <v>90</v>
      </c>
      <c r="AW456" s="12" t="s">
        <v>35</v>
      </c>
      <c r="AX456" s="12" t="s">
        <v>85</v>
      </c>
      <c r="AY456" s="250" t="s">
        <v>139</v>
      </c>
    </row>
    <row r="457" s="1" customFormat="1" ht="16.5" customHeight="1">
      <c r="B457" s="36"/>
      <c r="C457" s="266" t="s">
        <v>1167</v>
      </c>
      <c r="D457" s="266" t="s">
        <v>698</v>
      </c>
      <c r="E457" s="267" t="s">
        <v>1168</v>
      </c>
      <c r="F457" s="268" t="s">
        <v>1169</v>
      </c>
      <c r="G457" s="269" t="s">
        <v>211</v>
      </c>
      <c r="H457" s="270">
        <v>18.300000000000001</v>
      </c>
      <c r="I457" s="271"/>
      <c r="J457" s="272">
        <f>ROUND(I457*H457,2)</f>
        <v>0</v>
      </c>
      <c r="K457" s="268" t="s">
        <v>146</v>
      </c>
      <c r="L457" s="273"/>
      <c r="M457" s="274" t="s">
        <v>1</v>
      </c>
      <c r="N457" s="275" t="s">
        <v>45</v>
      </c>
      <c r="O457" s="84"/>
      <c r="P457" s="228">
        <f>O457*H457</f>
        <v>0</v>
      </c>
      <c r="Q457" s="228">
        <v>0.0012999999999999999</v>
      </c>
      <c r="R457" s="228">
        <f>Q457*H457</f>
        <v>0.023789999999999999</v>
      </c>
      <c r="S457" s="228">
        <v>0</v>
      </c>
      <c r="T457" s="229">
        <f>S457*H457</f>
        <v>0</v>
      </c>
      <c r="AR457" s="230" t="s">
        <v>380</v>
      </c>
      <c r="AT457" s="230" t="s">
        <v>698</v>
      </c>
      <c r="AU457" s="230" t="s">
        <v>90</v>
      </c>
      <c r="AY457" s="15" t="s">
        <v>139</v>
      </c>
      <c r="BE457" s="231">
        <f>IF(N457="základní",J457,0)</f>
        <v>0</v>
      </c>
      <c r="BF457" s="231">
        <f>IF(N457="snížená",J457,0)</f>
        <v>0</v>
      </c>
      <c r="BG457" s="231">
        <f>IF(N457="zákl. přenesená",J457,0)</f>
        <v>0</v>
      </c>
      <c r="BH457" s="231">
        <f>IF(N457="sníž. přenesená",J457,0)</f>
        <v>0</v>
      </c>
      <c r="BI457" s="231">
        <f>IF(N457="nulová",J457,0)</f>
        <v>0</v>
      </c>
      <c r="BJ457" s="15" t="s">
        <v>85</v>
      </c>
      <c r="BK457" s="231">
        <f>ROUND(I457*H457,2)</f>
        <v>0</v>
      </c>
      <c r="BL457" s="15" t="s">
        <v>285</v>
      </c>
      <c r="BM457" s="230" t="s">
        <v>1170</v>
      </c>
    </row>
    <row r="458" s="11" customFormat="1" ht="25.92" customHeight="1">
      <c r="B458" s="203"/>
      <c r="C458" s="204"/>
      <c r="D458" s="205" t="s">
        <v>79</v>
      </c>
      <c r="E458" s="206" t="s">
        <v>593</v>
      </c>
      <c r="F458" s="206" t="s">
        <v>594</v>
      </c>
      <c r="G458" s="204"/>
      <c r="H458" s="204"/>
      <c r="I458" s="207"/>
      <c r="J458" s="208">
        <f>BK458</f>
        <v>0</v>
      </c>
      <c r="K458" s="204"/>
      <c r="L458" s="209"/>
      <c r="M458" s="210"/>
      <c r="N458" s="211"/>
      <c r="O458" s="211"/>
      <c r="P458" s="212">
        <f>P459</f>
        <v>0</v>
      </c>
      <c r="Q458" s="211"/>
      <c r="R458" s="212">
        <f>R459</f>
        <v>0</v>
      </c>
      <c r="S458" s="211"/>
      <c r="T458" s="213">
        <f>T459</f>
        <v>0</v>
      </c>
      <c r="AR458" s="214" t="s">
        <v>158</v>
      </c>
      <c r="AT458" s="215" t="s">
        <v>79</v>
      </c>
      <c r="AU458" s="215" t="s">
        <v>80</v>
      </c>
      <c r="AY458" s="214" t="s">
        <v>139</v>
      </c>
      <c r="BK458" s="216">
        <f>BK459</f>
        <v>0</v>
      </c>
    </row>
    <row r="459" s="1" customFormat="1" ht="16.5" customHeight="1">
      <c r="B459" s="36"/>
      <c r="C459" s="219" t="s">
        <v>1171</v>
      </c>
      <c r="D459" s="219" t="s">
        <v>142</v>
      </c>
      <c r="E459" s="220" t="s">
        <v>596</v>
      </c>
      <c r="F459" s="221" t="s">
        <v>597</v>
      </c>
      <c r="G459" s="222" t="s">
        <v>598</v>
      </c>
      <c r="H459" s="223">
        <v>30</v>
      </c>
      <c r="I459" s="224"/>
      <c r="J459" s="225">
        <f>ROUND(I459*H459,2)</f>
        <v>0</v>
      </c>
      <c r="K459" s="221" t="s">
        <v>146</v>
      </c>
      <c r="L459" s="41"/>
      <c r="M459" s="232" t="s">
        <v>1</v>
      </c>
      <c r="N459" s="233" t="s">
        <v>45</v>
      </c>
      <c r="O459" s="234"/>
      <c r="P459" s="235">
        <f>O459*H459</f>
        <v>0</v>
      </c>
      <c r="Q459" s="235">
        <v>0</v>
      </c>
      <c r="R459" s="235">
        <f>Q459*H459</f>
        <v>0</v>
      </c>
      <c r="S459" s="235">
        <v>0</v>
      </c>
      <c r="T459" s="236">
        <f>S459*H459</f>
        <v>0</v>
      </c>
      <c r="AR459" s="230" t="s">
        <v>599</v>
      </c>
      <c r="AT459" s="230" t="s">
        <v>142</v>
      </c>
      <c r="AU459" s="230" t="s">
        <v>85</v>
      </c>
      <c r="AY459" s="15" t="s">
        <v>139</v>
      </c>
      <c r="BE459" s="231">
        <f>IF(N459="základní",J459,0)</f>
        <v>0</v>
      </c>
      <c r="BF459" s="231">
        <f>IF(N459="snížená",J459,0)</f>
        <v>0</v>
      </c>
      <c r="BG459" s="231">
        <f>IF(N459="zákl. přenesená",J459,0)</f>
        <v>0</v>
      </c>
      <c r="BH459" s="231">
        <f>IF(N459="sníž. přenesená",J459,0)</f>
        <v>0</v>
      </c>
      <c r="BI459" s="231">
        <f>IF(N459="nulová",J459,0)</f>
        <v>0</v>
      </c>
      <c r="BJ459" s="15" t="s">
        <v>85</v>
      </c>
      <c r="BK459" s="231">
        <f>ROUND(I459*H459,2)</f>
        <v>0</v>
      </c>
      <c r="BL459" s="15" t="s">
        <v>599</v>
      </c>
      <c r="BM459" s="230" t="s">
        <v>1172</v>
      </c>
    </row>
    <row r="460" s="1" customFormat="1" ht="6.96" customHeight="1">
      <c r="B460" s="59"/>
      <c r="C460" s="60"/>
      <c r="D460" s="60"/>
      <c r="E460" s="60"/>
      <c r="F460" s="60"/>
      <c r="G460" s="60"/>
      <c r="H460" s="60"/>
      <c r="I460" s="169"/>
      <c r="J460" s="60"/>
      <c r="K460" s="60"/>
      <c r="L460" s="41"/>
    </row>
  </sheetData>
  <sheetProtection sheet="1" autoFilter="0" formatColumns="0" formatRows="0" objects="1" scenarios="1" spinCount="100000" saltValue="GhvRFFmgJaEGZkqXvfJa1g6BfUCegnyk3dC1CrAcB9RU1irKMaCWam1thBJhYAQwPyAb+KYxs2HPKk8Hap47ag==" hashValue="WL/CsEYCDeafYGEimVbmh2AIuPYO4WDNJce5Q8MCgWUtz2VPtDVK8E/WFfqBamMK+ScOPLwtrWR8tv7UW1m3KQ==" algorithmName="SHA-512" password="CC35"/>
  <autoFilter ref="C135:K459"/>
  <mergeCells count="9">
    <mergeCell ref="E7:H7"/>
    <mergeCell ref="E9:H9"/>
    <mergeCell ref="E18:H18"/>
    <mergeCell ref="E27:H27"/>
    <mergeCell ref="E85:H85"/>
    <mergeCell ref="E87:H87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96</v>
      </c>
    </row>
    <row r="3" hidden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8"/>
      <c r="AT3" s="15" t="s">
        <v>90</v>
      </c>
    </row>
    <row r="4" hidden="1" ht="24.96" customHeight="1">
      <c r="B4" s="18"/>
      <c r="D4" s="132" t="s">
        <v>112</v>
      </c>
      <c r="L4" s="18"/>
      <c r="M4" s="133" t="s">
        <v>10</v>
      </c>
      <c r="AT4" s="15" t="s">
        <v>4</v>
      </c>
    </row>
    <row r="5" hidden="1" ht="6.96" customHeight="1">
      <c r="B5" s="18"/>
      <c r="L5" s="18"/>
    </row>
    <row r="6" hidden="1" ht="12" customHeight="1">
      <c r="B6" s="18"/>
      <c r="D6" s="134" t="s">
        <v>16</v>
      </c>
      <c r="L6" s="18"/>
    </row>
    <row r="7" hidden="1" ht="16.5" customHeight="1">
      <c r="B7" s="18"/>
      <c r="E7" s="237" t="str">
        <f>'Rekapitulace stavby'!K6</f>
        <v>Stavební úpravy nové dispozice zubních ordinací pavilonu G</v>
      </c>
      <c r="F7" s="134"/>
      <c r="G7" s="134"/>
      <c r="H7" s="134"/>
      <c r="L7" s="18"/>
    </row>
    <row r="8" hidden="1" s="1" customFormat="1" ht="12" customHeight="1">
      <c r="B8" s="41"/>
      <c r="D8" s="134" t="s">
        <v>183</v>
      </c>
      <c r="I8" s="135"/>
      <c r="L8" s="41"/>
    </row>
    <row r="9" hidden="1" s="1" customFormat="1" ht="36.96" customHeight="1">
      <c r="B9" s="41"/>
      <c r="E9" s="136" t="s">
        <v>1173</v>
      </c>
      <c r="F9" s="1"/>
      <c r="G9" s="1"/>
      <c r="H9" s="1"/>
      <c r="I9" s="135"/>
      <c r="L9" s="41"/>
    </row>
    <row r="10" hidden="1" s="1" customFormat="1">
      <c r="B10" s="41"/>
      <c r="I10" s="135"/>
      <c r="L10" s="41"/>
    </row>
    <row r="11" hidden="1" s="1" customFormat="1" ht="12" customHeight="1">
      <c r="B11" s="41"/>
      <c r="D11" s="134" t="s">
        <v>18</v>
      </c>
      <c r="F11" s="137" t="s">
        <v>1</v>
      </c>
      <c r="I11" s="138" t="s">
        <v>19</v>
      </c>
      <c r="J11" s="137" t="s">
        <v>1</v>
      </c>
      <c r="L11" s="41"/>
    </row>
    <row r="12" hidden="1" s="1" customFormat="1" ht="12" customHeight="1">
      <c r="B12" s="41"/>
      <c r="D12" s="134" t="s">
        <v>20</v>
      </c>
      <c r="F12" s="137" t="s">
        <v>37</v>
      </c>
      <c r="I12" s="138" t="s">
        <v>22</v>
      </c>
      <c r="J12" s="139" t="str">
        <f>'Rekapitulace stavby'!AN8</f>
        <v>11. 5. 2021</v>
      </c>
      <c r="L12" s="41"/>
    </row>
    <row r="13" hidden="1" s="1" customFormat="1" ht="10.8" customHeight="1">
      <c r="B13" s="41"/>
      <c r="I13" s="135"/>
      <c r="L13" s="41"/>
    </row>
    <row r="14" hidden="1" s="1" customFormat="1" ht="12" customHeight="1">
      <c r="B14" s="41"/>
      <c r="D14" s="134" t="s">
        <v>24</v>
      </c>
      <c r="I14" s="138" t="s">
        <v>25</v>
      </c>
      <c r="J14" s="137" t="str">
        <f>IF('Rekapitulace stavby'!AN10="","",'Rekapitulace stavby'!AN10)</f>
        <v>00844641</v>
      </c>
      <c r="L14" s="41"/>
    </row>
    <row r="15" hidden="1" s="1" customFormat="1" ht="18" customHeight="1">
      <c r="B15" s="41"/>
      <c r="E15" s="137" t="str">
        <f>IF('Rekapitulace stavby'!E11="","",'Rekapitulace stavby'!E11)</f>
        <v>SZZ Krnov, p.o.</v>
      </c>
      <c r="I15" s="138" t="s">
        <v>28</v>
      </c>
      <c r="J15" s="137" t="str">
        <f>IF('Rekapitulace stavby'!AN11="","",'Rekapitulace stavby'!AN11)</f>
        <v>CZ00844641</v>
      </c>
      <c r="L15" s="41"/>
    </row>
    <row r="16" hidden="1" s="1" customFormat="1" ht="6.96" customHeight="1">
      <c r="B16" s="41"/>
      <c r="I16" s="135"/>
      <c r="L16" s="41"/>
    </row>
    <row r="17" hidden="1" s="1" customFormat="1" ht="12" customHeight="1">
      <c r="B17" s="41"/>
      <c r="D17" s="134" t="s">
        <v>30</v>
      </c>
      <c r="I17" s="138" t="s">
        <v>25</v>
      </c>
      <c r="J17" s="31" t="str">
        <f>'Rekapitulace stavby'!AN13</f>
        <v>Vyplň údaj</v>
      </c>
      <c r="L17" s="41"/>
    </row>
    <row r="18" hidden="1" s="1" customFormat="1" ht="18" customHeight="1">
      <c r="B18" s="41"/>
      <c r="E18" s="31" t="str">
        <f>'Rekapitulace stavby'!E14</f>
        <v>Vyplň údaj</v>
      </c>
      <c r="F18" s="137"/>
      <c r="G18" s="137"/>
      <c r="H18" s="137"/>
      <c r="I18" s="138" t="s">
        <v>28</v>
      </c>
      <c r="J18" s="31" t="str">
        <f>'Rekapitulace stavby'!AN14</f>
        <v>Vyplň údaj</v>
      </c>
      <c r="L18" s="41"/>
    </row>
    <row r="19" hidden="1" s="1" customFormat="1" ht="6.96" customHeight="1">
      <c r="B19" s="41"/>
      <c r="I19" s="135"/>
      <c r="L19" s="41"/>
    </row>
    <row r="20" hidden="1" s="1" customFormat="1" ht="12" customHeight="1">
      <c r="B20" s="41"/>
      <c r="D20" s="134" t="s">
        <v>32</v>
      </c>
      <c r="I20" s="138" t="s">
        <v>25</v>
      </c>
      <c r="J20" s="137" t="str">
        <f>IF('Rekapitulace stavby'!AN16="","",'Rekapitulace stavby'!AN16)</f>
        <v>01202553</v>
      </c>
      <c r="L20" s="41"/>
    </row>
    <row r="21" hidden="1" s="1" customFormat="1" ht="18" customHeight="1">
      <c r="B21" s="41"/>
      <c r="E21" s="137" t="str">
        <f>IF('Rekapitulace stavby'!E17="","",'Rekapitulace stavby'!E17)</f>
        <v>Ing.Zbyněk Svoboda</v>
      </c>
      <c r="I21" s="138" t="s">
        <v>28</v>
      </c>
      <c r="J21" s="137" t="str">
        <f>IF('Rekapitulace stavby'!AN17="","",'Rekapitulace stavby'!AN17)</f>
        <v/>
      </c>
      <c r="L21" s="41"/>
    </row>
    <row r="22" hidden="1" s="1" customFormat="1" ht="6.96" customHeight="1">
      <c r="B22" s="41"/>
      <c r="I22" s="135"/>
      <c r="L22" s="41"/>
    </row>
    <row r="23" hidden="1" s="1" customFormat="1" ht="12" customHeight="1">
      <c r="B23" s="41"/>
      <c r="D23" s="134" t="s">
        <v>36</v>
      </c>
      <c r="I23" s="138" t="s">
        <v>25</v>
      </c>
      <c r="J23" s="137" t="str">
        <f>IF('Rekapitulace stavby'!AN19="","",'Rekapitulace stavby'!AN19)</f>
        <v/>
      </c>
      <c r="L23" s="41"/>
    </row>
    <row r="24" hidden="1" s="1" customFormat="1" ht="18" customHeight="1">
      <c r="B24" s="41"/>
      <c r="E24" s="137" t="str">
        <f>IF('Rekapitulace stavby'!E20="","",'Rekapitulace stavby'!E20)</f>
        <v xml:space="preserve"> </v>
      </c>
      <c r="I24" s="138" t="s">
        <v>28</v>
      </c>
      <c r="J24" s="137" t="str">
        <f>IF('Rekapitulace stavby'!AN20="","",'Rekapitulace stavby'!AN20)</f>
        <v/>
      </c>
      <c r="L24" s="41"/>
    </row>
    <row r="25" hidden="1" s="1" customFormat="1" ht="6.96" customHeight="1">
      <c r="B25" s="41"/>
      <c r="I25" s="135"/>
      <c r="L25" s="41"/>
    </row>
    <row r="26" hidden="1" s="1" customFormat="1" ht="12" customHeight="1">
      <c r="B26" s="41"/>
      <c r="D26" s="134" t="s">
        <v>38</v>
      </c>
      <c r="I26" s="135"/>
      <c r="L26" s="41"/>
    </row>
    <row r="27" hidden="1" s="7" customFormat="1" ht="16.5" customHeight="1">
      <c r="B27" s="140"/>
      <c r="E27" s="141" t="s">
        <v>1</v>
      </c>
      <c r="F27" s="141"/>
      <c r="G27" s="141"/>
      <c r="H27" s="141"/>
      <c r="I27" s="142"/>
      <c r="L27" s="140"/>
    </row>
    <row r="28" hidden="1" s="1" customFormat="1" ht="6.96" customHeight="1">
      <c r="B28" s="41"/>
      <c r="I28" s="135"/>
      <c r="L28" s="41"/>
    </row>
    <row r="29" hidden="1" s="1" customFormat="1" ht="6.96" customHeight="1">
      <c r="B29" s="41"/>
      <c r="D29" s="76"/>
      <c r="E29" s="76"/>
      <c r="F29" s="76"/>
      <c r="G29" s="76"/>
      <c r="H29" s="76"/>
      <c r="I29" s="143"/>
      <c r="J29" s="76"/>
      <c r="K29" s="76"/>
      <c r="L29" s="41"/>
    </row>
    <row r="30" hidden="1" s="1" customFormat="1" ht="25.44" customHeight="1">
      <c r="B30" s="41"/>
      <c r="D30" s="144" t="s">
        <v>40</v>
      </c>
      <c r="I30" s="135"/>
      <c r="J30" s="145">
        <f>ROUND(J127, 2)</f>
        <v>0</v>
      </c>
      <c r="L30" s="41"/>
    </row>
    <row r="31" hidden="1" s="1" customFormat="1" ht="6.96" customHeight="1">
      <c r="B31" s="41"/>
      <c r="D31" s="76"/>
      <c r="E31" s="76"/>
      <c r="F31" s="76"/>
      <c r="G31" s="76"/>
      <c r="H31" s="76"/>
      <c r="I31" s="143"/>
      <c r="J31" s="76"/>
      <c r="K31" s="76"/>
      <c r="L31" s="41"/>
    </row>
    <row r="32" hidden="1" s="1" customFormat="1" ht="14.4" customHeight="1">
      <c r="B32" s="41"/>
      <c r="F32" s="146" t="s">
        <v>42</v>
      </c>
      <c r="I32" s="147" t="s">
        <v>41</v>
      </c>
      <c r="J32" s="146" t="s">
        <v>43</v>
      </c>
      <c r="L32" s="41"/>
    </row>
    <row r="33" hidden="1" s="1" customFormat="1" ht="14.4" customHeight="1">
      <c r="B33" s="41"/>
      <c r="D33" s="148" t="s">
        <v>44</v>
      </c>
      <c r="E33" s="134" t="s">
        <v>45</v>
      </c>
      <c r="F33" s="149">
        <f>ROUND((SUM(BE127:BE252)),  2)</f>
        <v>0</v>
      </c>
      <c r="I33" s="150">
        <v>0.20999999999999999</v>
      </c>
      <c r="J33" s="149">
        <f>ROUND(((SUM(BE127:BE252))*I33),  2)</f>
        <v>0</v>
      </c>
      <c r="L33" s="41"/>
    </row>
    <row r="34" hidden="1" s="1" customFormat="1" ht="14.4" customHeight="1">
      <c r="B34" s="41"/>
      <c r="E34" s="134" t="s">
        <v>46</v>
      </c>
      <c r="F34" s="149">
        <f>ROUND((SUM(BF127:BF252)),  2)</f>
        <v>0</v>
      </c>
      <c r="I34" s="150">
        <v>0.14999999999999999</v>
      </c>
      <c r="J34" s="149">
        <f>ROUND(((SUM(BF127:BF252))*I34),  2)</f>
        <v>0</v>
      </c>
      <c r="L34" s="41"/>
    </row>
    <row r="35" hidden="1" s="1" customFormat="1" ht="14.4" customHeight="1">
      <c r="B35" s="41"/>
      <c r="E35" s="134" t="s">
        <v>47</v>
      </c>
      <c r="F35" s="149">
        <f>ROUND((SUM(BG127:BG252)),  2)</f>
        <v>0</v>
      </c>
      <c r="I35" s="150">
        <v>0.20999999999999999</v>
      </c>
      <c r="J35" s="149">
        <f>0</f>
        <v>0</v>
      </c>
      <c r="L35" s="41"/>
    </row>
    <row r="36" hidden="1" s="1" customFormat="1" ht="14.4" customHeight="1">
      <c r="B36" s="41"/>
      <c r="E36" s="134" t="s">
        <v>48</v>
      </c>
      <c r="F36" s="149">
        <f>ROUND((SUM(BH127:BH252)),  2)</f>
        <v>0</v>
      </c>
      <c r="I36" s="150">
        <v>0.14999999999999999</v>
      </c>
      <c r="J36" s="149">
        <f>0</f>
        <v>0</v>
      </c>
      <c r="L36" s="41"/>
    </row>
    <row r="37" hidden="1" s="1" customFormat="1" ht="14.4" customHeight="1">
      <c r="B37" s="41"/>
      <c r="E37" s="134" t="s">
        <v>49</v>
      </c>
      <c r="F37" s="149">
        <f>ROUND((SUM(BI127:BI252)),  2)</f>
        <v>0</v>
      </c>
      <c r="I37" s="150">
        <v>0</v>
      </c>
      <c r="J37" s="149">
        <f>0</f>
        <v>0</v>
      </c>
      <c r="L37" s="41"/>
    </row>
    <row r="38" hidden="1" s="1" customFormat="1" ht="6.96" customHeight="1">
      <c r="B38" s="41"/>
      <c r="I38" s="135"/>
      <c r="L38" s="41"/>
    </row>
    <row r="39" hidden="1" s="1" customFormat="1" ht="25.44" customHeight="1">
      <c r="B39" s="41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6"/>
      <c r="J39" s="157">
        <f>SUM(J30:J37)</f>
        <v>0</v>
      </c>
      <c r="K39" s="158"/>
      <c r="L39" s="41"/>
    </row>
    <row r="40" hidden="1" s="1" customFormat="1" ht="14.4" customHeight="1">
      <c r="B40" s="41"/>
      <c r="I40" s="135"/>
      <c r="L40" s="41"/>
    </row>
    <row r="41" hidden="1" ht="14.4" customHeight="1">
      <c r="B41" s="18"/>
      <c r="L41" s="18"/>
    </row>
    <row r="42" hidden="1" ht="14.4" customHeight="1">
      <c r="B42" s="18"/>
      <c r="L42" s="18"/>
    </row>
    <row r="43" hidden="1" ht="14.4" customHeight="1">
      <c r="B43" s="18"/>
      <c r="L43" s="18"/>
    </row>
    <row r="44" hidden="1" ht="14.4" customHeight="1">
      <c r="B44" s="18"/>
      <c r="L44" s="18"/>
    </row>
    <row r="45" hidden="1" ht="14.4" customHeight="1">
      <c r="B45" s="18"/>
      <c r="L45" s="18"/>
    </row>
    <row r="46" hidden="1" ht="14.4" customHeight="1">
      <c r="B46" s="18"/>
      <c r="L46" s="18"/>
    </row>
    <row r="47" hidden="1" ht="14.4" customHeight="1">
      <c r="B47" s="18"/>
      <c r="L47" s="18"/>
    </row>
    <row r="48" hidden="1" ht="14.4" customHeight="1">
      <c r="B48" s="18"/>
      <c r="L48" s="18"/>
    </row>
    <row r="49" hidden="1" ht="14.4" customHeight="1">
      <c r="B49" s="18"/>
      <c r="L49" s="18"/>
    </row>
    <row r="50" hidden="1" s="1" customFormat="1" ht="14.4" customHeight="1">
      <c r="B50" s="41"/>
      <c r="D50" s="159" t="s">
        <v>53</v>
      </c>
      <c r="E50" s="160"/>
      <c r="F50" s="160"/>
      <c r="G50" s="159" t="s">
        <v>54</v>
      </c>
      <c r="H50" s="160"/>
      <c r="I50" s="161"/>
      <c r="J50" s="160"/>
      <c r="K50" s="160"/>
      <c r="L50" s="41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1" customFormat="1">
      <c r="B61" s="41"/>
      <c r="D61" s="162" t="s">
        <v>55</v>
      </c>
      <c r="E61" s="163"/>
      <c r="F61" s="164" t="s">
        <v>56</v>
      </c>
      <c r="G61" s="162" t="s">
        <v>55</v>
      </c>
      <c r="H61" s="163"/>
      <c r="I61" s="165"/>
      <c r="J61" s="166" t="s">
        <v>56</v>
      </c>
      <c r="K61" s="163"/>
      <c r="L61" s="41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1" customFormat="1">
      <c r="B65" s="41"/>
      <c r="D65" s="159" t="s">
        <v>57</v>
      </c>
      <c r="E65" s="160"/>
      <c r="F65" s="160"/>
      <c r="G65" s="159" t="s">
        <v>58</v>
      </c>
      <c r="H65" s="160"/>
      <c r="I65" s="161"/>
      <c r="J65" s="160"/>
      <c r="K65" s="160"/>
      <c r="L65" s="41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1" customFormat="1">
      <c r="B76" s="41"/>
      <c r="D76" s="162" t="s">
        <v>55</v>
      </c>
      <c r="E76" s="163"/>
      <c r="F76" s="164" t="s">
        <v>56</v>
      </c>
      <c r="G76" s="162" t="s">
        <v>55</v>
      </c>
      <c r="H76" s="163"/>
      <c r="I76" s="165"/>
      <c r="J76" s="166" t="s">
        <v>56</v>
      </c>
      <c r="K76" s="163"/>
      <c r="L76" s="41"/>
    </row>
    <row r="77" hidden="1" s="1" customFormat="1" ht="14.4" customHeight="1">
      <c r="B77" s="167"/>
      <c r="C77" s="168"/>
      <c r="D77" s="168"/>
      <c r="E77" s="168"/>
      <c r="F77" s="168"/>
      <c r="G77" s="168"/>
      <c r="H77" s="168"/>
      <c r="I77" s="169"/>
      <c r="J77" s="168"/>
      <c r="K77" s="168"/>
      <c r="L77" s="41"/>
    </row>
    <row r="78" hidden="1"/>
    <row r="79" hidden="1"/>
    <row r="80" hidden="1"/>
    <row r="81" hidden="1" s="1" customFormat="1" ht="6.96" customHeight="1">
      <c r="B81" s="170"/>
      <c r="C81" s="171"/>
      <c r="D81" s="171"/>
      <c r="E81" s="171"/>
      <c r="F81" s="171"/>
      <c r="G81" s="171"/>
      <c r="H81" s="171"/>
      <c r="I81" s="172"/>
      <c r="J81" s="171"/>
      <c r="K81" s="171"/>
      <c r="L81" s="41"/>
    </row>
    <row r="82" hidden="1" s="1" customFormat="1" ht="24.96" customHeight="1">
      <c r="B82" s="36"/>
      <c r="C82" s="21" t="s">
        <v>114</v>
      </c>
      <c r="D82" s="37"/>
      <c r="E82" s="37"/>
      <c r="F82" s="37"/>
      <c r="G82" s="37"/>
      <c r="H82" s="37"/>
      <c r="I82" s="135"/>
      <c r="J82" s="37"/>
      <c r="K82" s="37"/>
      <c r="L82" s="41"/>
    </row>
    <row r="83" hidden="1" s="1" customFormat="1" ht="6.96" customHeight="1">
      <c r="B83" s="36"/>
      <c r="C83" s="37"/>
      <c r="D83" s="37"/>
      <c r="E83" s="37"/>
      <c r="F83" s="37"/>
      <c r="G83" s="37"/>
      <c r="H83" s="37"/>
      <c r="I83" s="135"/>
      <c r="J83" s="37"/>
      <c r="K83" s="37"/>
      <c r="L83" s="41"/>
    </row>
    <row r="84" hidden="1" s="1" customFormat="1" ht="12" customHeight="1">
      <c r="B84" s="36"/>
      <c r="C84" s="30" t="s">
        <v>16</v>
      </c>
      <c r="D84" s="37"/>
      <c r="E84" s="37"/>
      <c r="F84" s="37"/>
      <c r="G84" s="37"/>
      <c r="H84" s="37"/>
      <c r="I84" s="135"/>
      <c r="J84" s="37"/>
      <c r="K84" s="37"/>
      <c r="L84" s="41"/>
    </row>
    <row r="85" hidden="1" s="1" customFormat="1" ht="16.5" customHeight="1">
      <c r="B85" s="36"/>
      <c r="C85" s="37"/>
      <c r="D85" s="37"/>
      <c r="E85" s="238" t="str">
        <f>E7</f>
        <v>Stavební úpravy nové dispozice zubních ordinací pavilonu G</v>
      </c>
      <c r="F85" s="30"/>
      <c r="G85" s="30"/>
      <c r="H85" s="30"/>
      <c r="I85" s="135"/>
      <c r="J85" s="37"/>
      <c r="K85" s="37"/>
      <c r="L85" s="41"/>
    </row>
    <row r="86" hidden="1" s="1" customFormat="1" ht="12" customHeight="1">
      <c r="B86" s="36"/>
      <c r="C86" s="30" t="s">
        <v>183</v>
      </c>
      <c r="D86" s="37"/>
      <c r="E86" s="37"/>
      <c r="F86" s="37"/>
      <c r="G86" s="37"/>
      <c r="H86" s="37"/>
      <c r="I86" s="135"/>
      <c r="J86" s="37"/>
      <c r="K86" s="37"/>
      <c r="L86" s="41"/>
    </row>
    <row r="87" hidden="1" s="1" customFormat="1" ht="16.5" customHeight="1">
      <c r="B87" s="36"/>
      <c r="C87" s="37"/>
      <c r="D87" s="37"/>
      <c r="E87" s="69" t="str">
        <f>E9</f>
        <v>01 - Zdravotechnika</v>
      </c>
      <c r="F87" s="37"/>
      <c r="G87" s="37"/>
      <c r="H87" s="37"/>
      <c r="I87" s="135"/>
      <c r="J87" s="37"/>
      <c r="K87" s="37"/>
      <c r="L87" s="41"/>
    </row>
    <row r="88" hidden="1" s="1" customFormat="1" ht="6.96" customHeight="1">
      <c r="B88" s="36"/>
      <c r="C88" s="37"/>
      <c r="D88" s="37"/>
      <c r="E88" s="37"/>
      <c r="F88" s="37"/>
      <c r="G88" s="37"/>
      <c r="H88" s="37"/>
      <c r="I88" s="135"/>
      <c r="J88" s="37"/>
      <c r="K88" s="37"/>
      <c r="L88" s="41"/>
    </row>
    <row r="89" hidden="1" s="1" customFormat="1" ht="12" customHeight="1">
      <c r="B89" s="36"/>
      <c r="C89" s="30" t="s">
        <v>20</v>
      </c>
      <c r="D89" s="37"/>
      <c r="E89" s="37"/>
      <c r="F89" s="25" t="str">
        <f>F12</f>
        <v xml:space="preserve"> </v>
      </c>
      <c r="G89" s="37"/>
      <c r="H89" s="37"/>
      <c r="I89" s="138" t="s">
        <v>22</v>
      </c>
      <c r="J89" s="72" t="str">
        <f>IF(J12="","",J12)</f>
        <v>11. 5. 2021</v>
      </c>
      <c r="K89" s="37"/>
      <c r="L89" s="41"/>
    </row>
    <row r="90" hidden="1" s="1" customFormat="1" ht="6.96" customHeight="1">
      <c r="B90" s="36"/>
      <c r="C90" s="37"/>
      <c r="D90" s="37"/>
      <c r="E90" s="37"/>
      <c r="F90" s="37"/>
      <c r="G90" s="37"/>
      <c r="H90" s="37"/>
      <c r="I90" s="135"/>
      <c r="J90" s="37"/>
      <c r="K90" s="37"/>
      <c r="L90" s="41"/>
    </row>
    <row r="91" hidden="1" s="1" customFormat="1" ht="27.9" customHeight="1">
      <c r="B91" s="36"/>
      <c r="C91" s="30" t="s">
        <v>24</v>
      </c>
      <c r="D91" s="37"/>
      <c r="E91" s="37"/>
      <c r="F91" s="25" t="str">
        <f>E15</f>
        <v>SZZ Krnov, p.o.</v>
      </c>
      <c r="G91" s="37"/>
      <c r="H91" s="37"/>
      <c r="I91" s="138" t="s">
        <v>32</v>
      </c>
      <c r="J91" s="34" t="str">
        <f>E21</f>
        <v>Ing.Zbyněk Svoboda</v>
      </c>
      <c r="K91" s="37"/>
      <c r="L91" s="41"/>
    </row>
    <row r="92" hidden="1" s="1" customFormat="1" ht="15.15" customHeight="1">
      <c r="B92" s="36"/>
      <c r="C92" s="30" t="s">
        <v>30</v>
      </c>
      <c r="D92" s="37"/>
      <c r="E92" s="37"/>
      <c r="F92" s="25" t="str">
        <f>IF(E18="","",E18)</f>
        <v>Vyplň údaj</v>
      </c>
      <c r="G92" s="37"/>
      <c r="H92" s="37"/>
      <c r="I92" s="138" t="s">
        <v>36</v>
      </c>
      <c r="J92" s="34" t="str">
        <f>E24</f>
        <v xml:space="preserve"> </v>
      </c>
      <c r="K92" s="37"/>
      <c r="L92" s="41"/>
    </row>
    <row r="93" hidden="1" s="1" customFormat="1" ht="10.32" customHeight="1">
      <c r="B93" s="36"/>
      <c r="C93" s="37"/>
      <c r="D93" s="37"/>
      <c r="E93" s="37"/>
      <c r="F93" s="37"/>
      <c r="G93" s="37"/>
      <c r="H93" s="37"/>
      <c r="I93" s="135"/>
      <c r="J93" s="37"/>
      <c r="K93" s="37"/>
      <c r="L93" s="41"/>
    </row>
    <row r="94" hidden="1" s="1" customFormat="1" ht="29.28" customHeight="1">
      <c r="B94" s="36"/>
      <c r="C94" s="173" t="s">
        <v>115</v>
      </c>
      <c r="D94" s="174"/>
      <c r="E94" s="174"/>
      <c r="F94" s="174"/>
      <c r="G94" s="174"/>
      <c r="H94" s="174"/>
      <c r="I94" s="175"/>
      <c r="J94" s="176" t="s">
        <v>116</v>
      </c>
      <c r="K94" s="174"/>
      <c r="L94" s="41"/>
    </row>
    <row r="95" hidden="1" s="1" customFormat="1" ht="10.32" customHeight="1">
      <c r="B95" s="36"/>
      <c r="C95" s="37"/>
      <c r="D95" s="37"/>
      <c r="E95" s="37"/>
      <c r="F95" s="37"/>
      <c r="G95" s="37"/>
      <c r="H95" s="37"/>
      <c r="I95" s="135"/>
      <c r="J95" s="37"/>
      <c r="K95" s="37"/>
      <c r="L95" s="41"/>
    </row>
    <row r="96" hidden="1" s="1" customFormat="1" ht="22.8" customHeight="1">
      <c r="B96" s="36"/>
      <c r="C96" s="177" t="s">
        <v>117</v>
      </c>
      <c r="D96" s="37"/>
      <c r="E96" s="37"/>
      <c r="F96" s="37"/>
      <c r="G96" s="37"/>
      <c r="H96" s="37"/>
      <c r="I96" s="135"/>
      <c r="J96" s="103">
        <f>J127</f>
        <v>0</v>
      </c>
      <c r="K96" s="37"/>
      <c r="L96" s="41"/>
      <c r="AU96" s="15" t="s">
        <v>118</v>
      </c>
    </row>
    <row r="97" hidden="1" s="8" customFormat="1" ht="24.96" customHeight="1">
      <c r="B97" s="178"/>
      <c r="C97" s="179"/>
      <c r="D97" s="180" t="s">
        <v>185</v>
      </c>
      <c r="E97" s="181"/>
      <c r="F97" s="181"/>
      <c r="G97" s="181"/>
      <c r="H97" s="181"/>
      <c r="I97" s="182"/>
      <c r="J97" s="183">
        <f>J128</f>
        <v>0</v>
      </c>
      <c r="K97" s="179"/>
      <c r="L97" s="184"/>
    </row>
    <row r="98" hidden="1" s="9" customFormat="1" ht="19.92" customHeight="1">
      <c r="B98" s="185"/>
      <c r="C98" s="186"/>
      <c r="D98" s="187" t="s">
        <v>187</v>
      </c>
      <c r="E98" s="188"/>
      <c r="F98" s="188"/>
      <c r="G98" s="188"/>
      <c r="H98" s="188"/>
      <c r="I98" s="189"/>
      <c r="J98" s="190">
        <f>J129</f>
        <v>0</v>
      </c>
      <c r="K98" s="186"/>
      <c r="L98" s="191"/>
    </row>
    <row r="99" hidden="1" s="9" customFormat="1" ht="19.92" customHeight="1">
      <c r="B99" s="185"/>
      <c r="C99" s="186"/>
      <c r="D99" s="187" t="s">
        <v>188</v>
      </c>
      <c r="E99" s="188"/>
      <c r="F99" s="188"/>
      <c r="G99" s="188"/>
      <c r="H99" s="188"/>
      <c r="I99" s="189"/>
      <c r="J99" s="190">
        <f>J145</f>
        <v>0</v>
      </c>
      <c r="K99" s="186"/>
      <c r="L99" s="191"/>
    </row>
    <row r="100" hidden="1" s="8" customFormat="1" ht="24.96" customHeight="1">
      <c r="B100" s="178"/>
      <c r="C100" s="179"/>
      <c r="D100" s="180" t="s">
        <v>190</v>
      </c>
      <c r="E100" s="181"/>
      <c r="F100" s="181"/>
      <c r="G100" s="181"/>
      <c r="H100" s="181"/>
      <c r="I100" s="182"/>
      <c r="J100" s="183">
        <f>J152</f>
        <v>0</v>
      </c>
      <c r="K100" s="179"/>
      <c r="L100" s="184"/>
    </row>
    <row r="101" hidden="1" s="9" customFormat="1" ht="19.92" customHeight="1">
      <c r="B101" s="185"/>
      <c r="C101" s="186"/>
      <c r="D101" s="187" t="s">
        <v>614</v>
      </c>
      <c r="E101" s="188"/>
      <c r="F101" s="188"/>
      <c r="G101" s="188"/>
      <c r="H101" s="188"/>
      <c r="I101" s="189"/>
      <c r="J101" s="190">
        <f>J153</f>
        <v>0</v>
      </c>
      <c r="K101" s="186"/>
      <c r="L101" s="191"/>
    </row>
    <row r="102" hidden="1" s="9" customFormat="1" ht="19.92" customHeight="1">
      <c r="B102" s="185"/>
      <c r="C102" s="186"/>
      <c r="D102" s="187" t="s">
        <v>1174</v>
      </c>
      <c r="E102" s="188"/>
      <c r="F102" s="188"/>
      <c r="G102" s="188"/>
      <c r="H102" s="188"/>
      <c r="I102" s="189"/>
      <c r="J102" s="190">
        <f>J157</f>
        <v>0</v>
      </c>
      <c r="K102" s="186"/>
      <c r="L102" s="191"/>
    </row>
    <row r="103" hidden="1" s="9" customFormat="1" ht="19.92" customHeight="1">
      <c r="B103" s="185"/>
      <c r="C103" s="186"/>
      <c r="D103" s="187" t="s">
        <v>1175</v>
      </c>
      <c r="E103" s="188"/>
      <c r="F103" s="188"/>
      <c r="G103" s="188"/>
      <c r="H103" s="188"/>
      <c r="I103" s="189"/>
      <c r="J103" s="190">
        <f>J177</f>
        <v>0</v>
      </c>
      <c r="K103" s="186"/>
      <c r="L103" s="191"/>
    </row>
    <row r="104" hidden="1" s="9" customFormat="1" ht="19.92" customHeight="1">
      <c r="B104" s="185"/>
      <c r="C104" s="186"/>
      <c r="D104" s="187" t="s">
        <v>191</v>
      </c>
      <c r="E104" s="188"/>
      <c r="F104" s="188"/>
      <c r="G104" s="188"/>
      <c r="H104" s="188"/>
      <c r="I104" s="189"/>
      <c r="J104" s="190">
        <f>J215</f>
        <v>0</v>
      </c>
      <c r="K104" s="186"/>
      <c r="L104" s="191"/>
    </row>
    <row r="105" hidden="1" s="9" customFormat="1" ht="19.92" customHeight="1">
      <c r="B105" s="185"/>
      <c r="C105" s="186"/>
      <c r="D105" s="187" t="s">
        <v>1176</v>
      </c>
      <c r="E105" s="188"/>
      <c r="F105" s="188"/>
      <c r="G105" s="188"/>
      <c r="H105" s="188"/>
      <c r="I105" s="189"/>
      <c r="J105" s="190">
        <f>J240</f>
        <v>0</v>
      </c>
      <c r="K105" s="186"/>
      <c r="L105" s="191"/>
    </row>
    <row r="106" hidden="1" s="9" customFormat="1" ht="19.92" customHeight="1">
      <c r="B106" s="185"/>
      <c r="C106" s="186"/>
      <c r="D106" s="187" t="s">
        <v>198</v>
      </c>
      <c r="E106" s="188"/>
      <c r="F106" s="188"/>
      <c r="G106" s="188"/>
      <c r="H106" s="188"/>
      <c r="I106" s="189"/>
      <c r="J106" s="190">
        <f>J248</f>
        <v>0</v>
      </c>
      <c r="K106" s="186"/>
      <c r="L106" s="191"/>
    </row>
    <row r="107" hidden="1" s="8" customFormat="1" ht="24.96" customHeight="1">
      <c r="B107" s="178"/>
      <c r="C107" s="179"/>
      <c r="D107" s="180" t="s">
        <v>204</v>
      </c>
      <c r="E107" s="181"/>
      <c r="F107" s="181"/>
      <c r="G107" s="181"/>
      <c r="H107" s="181"/>
      <c r="I107" s="182"/>
      <c r="J107" s="183">
        <f>J251</f>
        <v>0</v>
      </c>
      <c r="K107" s="179"/>
      <c r="L107" s="184"/>
    </row>
    <row r="108" hidden="1" s="1" customFormat="1" ht="21.84" customHeight="1">
      <c r="B108" s="36"/>
      <c r="C108" s="37"/>
      <c r="D108" s="37"/>
      <c r="E108" s="37"/>
      <c r="F108" s="37"/>
      <c r="G108" s="37"/>
      <c r="H108" s="37"/>
      <c r="I108" s="135"/>
      <c r="J108" s="37"/>
      <c r="K108" s="37"/>
      <c r="L108" s="41"/>
    </row>
    <row r="109" hidden="1" s="1" customFormat="1" ht="6.96" customHeight="1">
      <c r="B109" s="59"/>
      <c r="C109" s="60"/>
      <c r="D109" s="60"/>
      <c r="E109" s="60"/>
      <c r="F109" s="60"/>
      <c r="G109" s="60"/>
      <c r="H109" s="60"/>
      <c r="I109" s="169"/>
      <c r="J109" s="60"/>
      <c r="K109" s="60"/>
      <c r="L109" s="41"/>
    </row>
    <row r="110" hidden="1"/>
    <row r="111" hidden="1"/>
    <row r="112" hidden="1"/>
    <row r="113" s="1" customFormat="1" ht="6.96" customHeight="1">
      <c r="B113" s="61"/>
      <c r="C113" s="62"/>
      <c r="D113" s="62"/>
      <c r="E113" s="62"/>
      <c r="F113" s="62"/>
      <c r="G113" s="62"/>
      <c r="H113" s="62"/>
      <c r="I113" s="172"/>
      <c r="J113" s="62"/>
      <c r="K113" s="62"/>
      <c r="L113" s="41"/>
    </row>
    <row r="114" s="1" customFormat="1" ht="24.96" customHeight="1">
      <c r="B114" s="36"/>
      <c r="C114" s="21" t="s">
        <v>123</v>
      </c>
      <c r="D114" s="37"/>
      <c r="E114" s="37"/>
      <c r="F114" s="37"/>
      <c r="G114" s="37"/>
      <c r="H114" s="37"/>
      <c r="I114" s="135"/>
      <c r="J114" s="37"/>
      <c r="K114" s="37"/>
      <c r="L114" s="41"/>
    </row>
    <row r="115" s="1" customFormat="1" ht="6.96" customHeight="1">
      <c r="B115" s="36"/>
      <c r="C115" s="37"/>
      <c r="D115" s="37"/>
      <c r="E115" s="37"/>
      <c r="F115" s="37"/>
      <c r="G115" s="37"/>
      <c r="H115" s="37"/>
      <c r="I115" s="135"/>
      <c r="J115" s="37"/>
      <c r="K115" s="37"/>
      <c r="L115" s="41"/>
    </row>
    <row r="116" s="1" customFormat="1" ht="12" customHeight="1">
      <c r="B116" s="36"/>
      <c r="C116" s="30" t="s">
        <v>16</v>
      </c>
      <c r="D116" s="37"/>
      <c r="E116" s="37"/>
      <c r="F116" s="37"/>
      <c r="G116" s="37"/>
      <c r="H116" s="37"/>
      <c r="I116" s="135"/>
      <c r="J116" s="37"/>
      <c r="K116" s="37"/>
      <c r="L116" s="41"/>
    </row>
    <row r="117" s="1" customFormat="1" ht="16.5" customHeight="1">
      <c r="B117" s="36"/>
      <c r="C117" s="37"/>
      <c r="D117" s="37"/>
      <c r="E117" s="238" t="str">
        <f>E7</f>
        <v>Stavební úpravy nové dispozice zubních ordinací pavilonu G</v>
      </c>
      <c r="F117" s="30"/>
      <c r="G117" s="30"/>
      <c r="H117" s="30"/>
      <c r="I117" s="135"/>
      <c r="J117" s="37"/>
      <c r="K117" s="37"/>
      <c r="L117" s="41"/>
    </row>
    <row r="118" s="1" customFormat="1" ht="12" customHeight="1">
      <c r="B118" s="36"/>
      <c r="C118" s="30" t="s">
        <v>183</v>
      </c>
      <c r="D118" s="37"/>
      <c r="E118" s="37"/>
      <c r="F118" s="37"/>
      <c r="G118" s="37"/>
      <c r="H118" s="37"/>
      <c r="I118" s="135"/>
      <c r="J118" s="37"/>
      <c r="K118" s="37"/>
      <c r="L118" s="41"/>
    </row>
    <row r="119" s="1" customFormat="1" ht="16.5" customHeight="1">
      <c r="B119" s="36"/>
      <c r="C119" s="37"/>
      <c r="D119" s="37"/>
      <c r="E119" s="69" t="str">
        <f>E9</f>
        <v>01 - Zdravotechnika</v>
      </c>
      <c r="F119" s="37"/>
      <c r="G119" s="37"/>
      <c r="H119" s="37"/>
      <c r="I119" s="135"/>
      <c r="J119" s="37"/>
      <c r="K119" s="37"/>
      <c r="L119" s="41"/>
    </row>
    <row r="120" s="1" customFormat="1" ht="6.96" customHeight="1">
      <c r="B120" s="36"/>
      <c r="C120" s="37"/>
      <c r="D120" s="37"/>
      <c r="E120" s="37"/>
      <c r="F120" s="37"/>
      <c r="G120" s="37"/>
      <c r="H120" s="37"/>
      <c r="I120" s="135"/>
      <c r="J120" s="37"/>
      <c r="K120" s="37"/>
      <c r="L120" s="41"/>
    </row>
    <row r="121" s="1" customFormat="1" ht="12" customHeight="1">
      <c r="B121" s="36"/>
      <c r="C121" s="30" t="s">
        <v>20</v>
      </c>
      <c r="D121" s="37"/>
      <c r="E121" s="37"/>
      <c r="F121" s="25" t="str">
        <f>F12</f>
        <v xml:space="preserve"> </v>
      </c>
      <c r="G121" s="37"/>
      <c r="H121" s="37"/>
      <c r="I121" s="138" t="s">
        <v>22</v>
      </c>
      <c r="J121" s="72" t="str">
        <f>IF(J12="","",J12)</f>
        <v>11. 5. 2021</v>
      </c>
      <c r="K121" s="37"/>
      <c r="L121" s="41"/>
    </row>
    <row r="122" s="1" customFormat="1" ht="6.96" customHeight="1">
      <c r="B122" s="36"/>
      <c r="C122" s="37"/>
      <c r="D122" s="37"/>
      <c r="E122" s="37"/>
      <c r="F122" s="37"/>
      <c r="G122" s="37"/>
      <c r="H122" s="37"/>
      <c r="I122" s="135"/>
      <c r="J122" s="37"/>
      <c r="K122" s="37"/>
      <c r="L122" s="41"/>
    </row>
    <row r="123" s="1" customFormat="1" ht="27.9" customHeight="1">
      <c r="B123" s="36"/>
      <c r="C123" s="30" t="s">
        <v>24</v>
      </c>
      <c r="D123" s="37"/>
      <c r="E123" s="37"/>
      <c r="F123" s="25" t="str">
        <f>E15</f>
        <v>SZZ Krnov, p.o.</v>
      </c>
      <c r="G123" s="37"/>
      <c r="H123" s="37"/>
      <c r="I123" s="138" t="s">
        <v>32</v>
      </c>
      <c r="J123" s="34" t="str">
        <f>E21</f>
        <v>Ing.Zbyněk Svoboda</v>
      </c>
      <c r="K123" s="37"/>
      <c r="L123" s="41"/>
    </row>
    <row r="124" s="1" customFormat="1" ht="15.15" customHeight="1">
      <c r="B124" s="36"/>
      <c r="C124" s="30" t="s">
        <v>30</v>
      </c>
      <c r="D124" s="37"/>
      <c r="E124" s="37"/>
      <c r="F124" s="25" t="str">
        <f>IF(E18="","",E18)</f>
        <v>Vyplň údaj</v>
      </c>
      <c r="G124" s="37"/>
      <c r="H124" s="37"/>
      <c r="I124" s="138" t="s">
        <v>36</v>
      </c>
      <c r="J124" s="34" t="str">
        <f>E24</f>
        <v xml:space="preserve"> </v>
      </c>
      <c r="K124" s="37"/>
      <c r="L124" s="41"/>
    </row>
    <row r="125" s="1" customFormat="1" ht="10.32" customHeight="1">
      <c r="B125" s="36"/>
      <c r="C125" s="37"/>
      <c r="D125" s="37"/>
      <c r="E125" s="37"/>
      <c r="F125" s="37"/>
      <c r="G125" s="37"/>
      <c r="H125" s="37"/>
      <c r="I125" s="135"/>
      <c r="J125" s="37"/>
      <c r="K125" s="37"/>
      <c r="L125" s="41"/>
    </row>
    <row r="126" s="10" customFormat="1" ht="29.28" customHeight="1">
      <c r="B126" s="192"/>
      <c r="C126" s="193" t="s">
        <v>124</v>
      </c>
      <c r="D126" s="194" t="s">
        <v>65</v>
      </c>
      <c r="E126" s="194" t="s">
        <v>61</v>
      </c>
      <c r="F126" s="194" t="s">
        <v>62</v>
      </c>
      <c r="G126" s="194" t="s">
        <v>125</v>
      </c>
      <c r="H126" s="194" t="s">
        <v>126</v>
      </c>
      <c r="I126" s="195" t="s">
        <v>127</v>
      </c>
      <c r="J126" s="196" t="s">
        <v>116</v>
      </c>
      <c r="K126" s="197" t="s">
        <v>128</v>
      </c>
      <c r="L126" s="198"/>
      <c r="M126" s="93" t="s">
        <v>1</v>
      </c>
      <c r="N126" s="94" t="s">
        <v>44</v>
      </c>
      <c r="O126" s="94" t="s">
        <v>129</v>
      </c>
      <c r="P126" s="94" t="s">
        <v>130</v>
      </c>
      <c r="Q126" s="94" t="s">
        <v>131</v>
      </c>
      <c r="R126" s="94" t="s">
        <v>132</v>
      </c>
      <c r="S126" s="94" t="s">
        <v>133</v>
      </c>
      <c r="T126" s="95" t="s">
        <v>134</v>
      </c>
    </row>
    <row r="127" s="1" customFormat="1" ht="22.8" customHeight="1">
      <c r="B127" s="36"/>
      <c r="C127" s="100" t="s">
        <v>135</v>
      </c>
      <c r="D127" s="37"/>
      <c r="E127" s="37"/>
      <c r="F127" s="37"/>
      <c r="G127" s="37"/>
      <c r="H127" s="37"/>
      <c r="I127" s="135"/>
      <c r="J127" s="199">
        <f>BK127</f>
        <v>0</v>
      </c>
      <c r="K127" s="37"/>
      <c r="L127" s="41"/>
      <c r="M127" s="96"/>
      <c r="N127" s="97"/>
      <c r="O127" s="97"/>
      <c r="P127" s="200">
        <f>P128+P152+P251</f>
        <v>0</v>
      </c>
      <c r="Q127" s="97"/>
      <c r="R127" s="200">
        <f>R128+R152+R251</f>
        <v>0.63944329999999994</v>
      </c>
      <c r="S127" s="97"/>
      <c r="T127" s="201">
        <f>T128+T152+T251</f>
        <v>4.5120000000000005</v>
      </c>
      <c r="AT127" s="15" t="s">
        <v>79</v>
      </c>
      <c r="AU127" s="15" t="s">
        <v>118</v>
      </c>
      <c r="BK127" s="202">
        <f>BK128+BK152+BK251</f>
        <v>0</v>
      </c>
    </row>
    <row r="128" s="11" customFormat="1" ht="25.92" customHeight="1">
      <c r="B128" s="203"/>
      <c r="C128" s="204"/>
      <c r="D128" s="205" t="s">
        <v>79</v>
      </c>
      <c r="E128" s="206" t="s">
        <v>206</v>
      </c>
      <c r="F128" s="206" t="s">
        <v>207</v>
      </c>
      <c r="G128" s="204"/>
      <c r="H128" s="204"/>
      <c r="I128" s="207"/>
      <c r="J128" s="208">
        <f>BK128</f>
        <v>0</v>
      </c>
      <c r="K128" s="204"/>
      <c r="L128" s="209"/>
      <c r="M128" s="210"/>
      <c r="N128" s="211"/>
      <c r="O128" s="211"/>
      <c r="P128" s="212">
        <f>P129+P145</f>
        <v>0</v>
      </c>
      <c r="Q128" s="211"/>
      <c r="R128" s="212">
        <f>R129+R145</f>
        <v>0.0258333</v>
      </c>
      <c r="S128" s="211"/>
      <c r="T128" s="213">
        <f>T129+T145</f>
        <v>4.5120000000000005</v>
      </c>
      <c r="AR128" s="214" t="s">
        <v>85</v>
      </c>
      <c r="AT128" s="215" t="s">
        <v>79</v>
      </c>
      <c r="AU128" s="215" t="s">
        <v>80</v>
      </c>
      <c r="AY128" s="214" t="s">
        <v>139</v>
      </c>
      <c r="BK128" s="216">
        <f>BK129+BK145</f>
        <v>0</v>
      </c>
    </row>
    <row r="129" s="11" customFormat="1" ht="22.8" customHeight="1">
      <c r="B129" s="203"/>
      <c r="C129" s="204"/>
      <c r="D129" s="205" t="s">
        <v>79</v>
      </c>
      <c r="E129" s="217" t="s">
        <v>179</v>
      </c>
      <c r="F129" s="217" t="s">
        <v>223</v>
      </c>
      <c r="G129" s="204"/>
      <c r="H129" s="204"/>
      <c r="I129" s="207"/>
      <c r="J129" s="218">
        <f>BK129</f>
        <v>0</v>
      </c>
      <c r="K129" s="204"/>
      <c r="L129" s="209"/>
      <c r="M129" s="210"/>
      <c r="N129" s="211"/>
      <c r="O129" s="211"/>
      <c r="P129" s="212">
        <f>SUM(P130:P144)</f>
        <v>0</v>
      </c>
      <c r="Q129" s="211"/>
      <c r="R129" s="212">
        <f>SUM(R130:R144)</f>
        <v>0.0258333</v>
      </c>
      <c r="S129" s="211"/>
      <c r="T129" s="213">
        <f>SUM(T130:T144)</f>
        <v>4.5120000000000005</v>
      </c>
      <c r="AR129" s="214" t="s">
        <v>85</v>
      </c>
      <c r="AT129" s="215" t="s">
        <v>79</v>
      </c>
      <c r="AU129" s="215" t="s">
        <v>85</v>
      </c>
      <c r="AY129" s="214" t="s">
        <v>139</v>
      </c>
      <c r="BK129" s="216">
        <f>SUM(BK130:BK144)</f>
        <v>0</v>
      </c>
    </row>
    <row r="130" s="1" customFormat="1" ht="24" customHeight="1">
      <c r="B130" s="36"/>
      <c r="C130" s="219" t="s">
        <v>85</v>
      </c>
      <c r="D130" s="219" t="s">
        <v>142</v>
      </c>
      <c r="E130" s="220" t="s">
        <v>224</v>
      </c>
      <c r="F130" s="221" t="s">
        <v>225</v>
      </c>
      <c r="G130" s="222" t="s">
        <v>211</v>
      </c>
      <c r="H130" s="223">
        <v>119.53</v>
      </c>
      <c r="I130" s="224"/>
      <c r="J130" s="225">
        <f>ROUND(I130*H130,2)</f>
        <v>0</v>
      </c>
      <c r="K130" s="221" t="s">
        <v>146</v>
      </c>
      <c r="L130" s="41"/>
      <c r="M130" s="226" t="s">
        <v>1</v>
      </c>
      <c r="N130" s="227" t="s">
        <v>45</v>
      </c>
      <c r="O130" s="84"/>
      <c r="P130" s="228">
        <f>O130*H130</f>
        <v>0</v>
      </c>
      <c r="Q130" s="228">
        <v>0.00021000000000000001</v>
      </c>
      <c r="R130" s="228">
        <f>Q130*H130</f>
        <v>0.0251013</v>
      </c>
      <c r="S130" s="228">
        <v>0</v>
      </c>
      <c r="T130" s="229">
        <f>S130*H130</f>
        <v>0</v>
      </c>
      <c r="AR130" s="230" t="s">
        <v>158</v>
      </c>
      <c r="AT130" s="230" t="s">
        <v>142</v>
      </c>
      <c r="AU130" s="230" t="s">
        <v>90</v>
      </c>
      <c r="AY130" s="15" t="s">
        <v>139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5" t="s">
        <v>85</v>
      </c>
      <c r="BK130" s="231">
        <f>ROUND(I130*H130,2)</f>
        <v>0</v>
      </c>
      <c r="BL130" s="15" t="s">
        <v>158</v>
      </c>
      <c r="BM130" s="230" t="s">
        <v>1177</v>
      </c>
    </row>
    <row r="131" s="12" customFormat="1">
      <c r="B131" s="239"/>
      <c r="C131" s="240"/>
      <c r="D131" s="241" t="s">
        <v>213</v>
      </c>
      <c r="E131" s="242" t="s">
        <v>1</v>
      </c>
      <c r="F131" s="243" t="s">
        <v>227</v>
      </c>
      <c r="G131" s="240"/>
      <c r="H131" s="244">
        <v>119.53</v>
      </c>
      <c r="I131" s="245"/>
      <c r="J131" s="240"/>
      <c r="K131" s="240"/>
      <c r="L131" s="246"/>
      <c r="M131" s="247"/>
      <c r="N131" s="248"/>
      <c r="O131" s="248"/>
      <c r="P131" s="248"/>
      <c r="Q131" s="248"/>
      <c r="R131" s="248"/>
      <c r="S131" s="248"/>
      <c r="T131" s="249"/>
      <c r="AT131" s="250" t="s">
        <v>213</v>
      </c>
      <c r="AU131" s="250" t="s">
        <v>90</v>
      </c>
      <c r="AV131" s="12" t="s">
        <v>90</v>
      </c>
      <c r="AW131" s="12" t="s">
        <v>35</v>
      </c>
      <c r="AX131" s="12" t="s">
        <v>85</v>
      </c>
      <c r="AY131" s="250" t="s">
        <v>139</v>
      </c>
    </row>
    <row r="132" s="1" customFormat="1" ht="24" customHeight="1">
      <c r="B132" s="36"/>
      <c r="C132" s="219" t="s">
        <v>90</v>
      </c>
      <c r="D132" s="219" t="s">
        <v>142</v>
      </c>
      <c r="E132" s="220" t="s">
        <v>1178</v>
      </c>
      <c r="F132" s="221" t="s">
        <v>1179</v>
      </c>
      <c r="G132" s="222" t="s">
        <v>339</v>
      </c>
      <c r="H132" s="223">
        <v>5</v>
      </c>
      <c r="I132" s="224"/>
      <c r="J132" s="225">
        <f>ROUND(I132*H132,2)</f>
        <v>0</v>
      </c>
      <c r="K132" s="221" t="s">
        <v>146</v>
      </c>
      <c r="L132" s="41"/>
      <c r="M132" s="226" t="s">
        <v>1</v>
      </c>
      <c r="N132" s="227" t="s">
        <v>45</v>
      </c>
      <c r="O132" s="84"/>
      <c r="P132" s="228">
        <f>O132*H132</f>
        <v>0</v>
      </c>
      <c r="Q132" s="228">
        <v>0</v>
      </c>
      <c r="R132" s="228">
        <f>Q132*H132</f>
        <v>0</v>
      </c>
      <c r="S132" s="228">
        <v>0.016</v>
      </c>
      <c r="T132" s="229">
        <f>S132*H132</f>
        <v>0.080000000000000002</v>
      </c>
      <c r="AR132" s="230" t="s">
        <v>158</v>
      </c>
      <c r="AT132" s="230" t="s">
        <v>142</v>
      </c>
      <c r="AU132" s="230" t="s">
        <v>90</v>
      </c>
      <c r="AY132" s="15" t="s">
        <v>139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5" t="s">
        <v>85</v>
      </c>
      <c r="BK132" s="231">
        <f>ROUND(I132*H132,2)</f>
        <v>0</v>
      </c>
      <c r="BL132" s="15" t="s">
        <v>158</v>
      </c>
      <c r="BM132" s="230" t="s">
        <v>1180</v>
      </c>
    </row>
    <row r="133" s="1" customFormat="1">
      <c r="B133" s="36"/>
      <c r="C133" s="37"/>
      <c r="D133" s="241" t="s">
        <v>239</v>
      </c>
      <c r="E133" s="37"/>
      <c r="F133" s="251" t="s">
        <v>1181</v>
      </c>
      <c r="G133" s="37"/>
      <c r="H133" s="37"/>
      <c r="I133" s="135"/>
      <c r="J133" s="37"/>
      <c r="K133" s="37"/>
      <c r="L133" s="41"/>
      <c r="M133" s="252"/>
      <c r="N133" s="84"/>
      <c r="O133" s="84"/>
      <c r="P133" s="84"/>
      <c r="Q133" s="84"/>
      <c r="R133" s="84"/>
      <c r="S133" s="84"/>
      <c r="T133" s="85"/>
      <c r="AT133" s="15" t="s">
        <v>239</v>
      </c>
      <c r="AU133" s="15" t="s">
        <v>90</v>
      </c>
    </row>
    <row r="134" s="12" customFormat="1">
      <c r="B134" s="239"/>
      <c r="C134" s="240"/>
      <c r="D134" s="241" t="s">
        <v>213</v>
      </c>
      <c r="E134" s="242" t="s">
        <v>1</v>
      </c>
      <c r="F134" s="243" t="s">
        <v>1182</v>
      </c>
      <c r="G134" s="240"/>
      <c r="H134" s="244">
        <v>5</v>
      </c>
      <c r="I134" s="245"/>
      <c r="J134" s="240"/>
      <c r="K134" s="240"/>
      <c r="L134" s="246"/>
      <c r="M134" s="247"/>
      <c r="N134" s="248"/>
      <c r="O134" s="248"/>
      <c r="P134" s="248"/>
      <c r="Q134" s="248"/>
      <c r="R134" s="248"/>
      <c r="S134" s="248"/>
      <c r="T134" s="249"/>
      <c r="AT134" s="250" t="s">
        <v>213</v>
      </c>
      <c r="AU134" s="250" t="s">
        <v>90</v>
      </c>
      <c r="AV134" s="12" t="s">
        <v>90</v>
      </c>
      <c r="AW134" s="12" t="s">
        <v>35</v>
      </c>
      <c r="AX134" s="12" t="s">
        <v>85</v>
      </c>
      <c r="AY134" s="250" t="s">
        <v>139</v>
      </c>
    </row>
    <row r="135" s="1" customFormat="1" ht="24" customHeight="1">
      <c r="B135" s="36"/>
      <c r="C135" s="219" t="s">
        <v>154</v>
      </c>
      <c r="D135" s="219" t="s">
        <v>142</v>
      </c>
      <c r="E135" s="220" t="s">
        <v>1183</v>
      </c>
      <c r="F135" s="221" t="s">
        <v>1184</v>
      </c>
      <c r="G135" s="222" t="s">
        <v>339</v>
      </c>
      <c r="H135" s="223">
        <v>15</v>
      </c>
      <c r="I135" s="224"/>
      <c r="J135" s="225">
        <f>ROUND(I135*H135,2)</f>
        <v>0</v>
      </c>
      <c r="K135" s="221" t="s">
        <v>146</v>
      </c>
      <c r="L135" s="41"/>
      <c r="M135" s="226" t="s">
        <v>1</v>
      </c>
      <c r="N135" s="227" t="s">
        <v>45</v>
      </c>
      <c r="O135" s="84"/>
      <c r="P135" s="228">
        <f>O135*H135</f>
        <v>0</v>
      </c>
      <c r="Q135" s="228">
        <v>0</v>
      </c>
      <c r="R135" s="228">
        <f>Q135*H135</f>
        <v>0</v>
      </c>
      <c r="S135" s="228">
        <v>0.073999999999999996</v>
      </c>
      <c r="T135" s="229">
        <f>S135*H135</f>
        <v>1.1099999999999999</v>
      </c>
      <c r="AR135" s="230" t="s">
        <v>158</v>
      </c>
      <c r="AT135" s="230" t="s">
        <v>142</v>
      </c>
      <c r="AU135" s="230" t="s">
        <v>90</v>
      </c>
      <c r="AY135" s="15" t="s">
        <v>139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5" t="s">
        <v>85</v>
      </c>
      <c r="BK135" s="231">
        <f>ROUND(I135*H135,2)</f>
        <v>0</v>
      </c>
      <c r="BL135" s="15" t="s">
        <v>158</v>
      </c>
      <c r="BM135" s="230" t="s">
        <v>1185</v>
      </c>
    </row>
    <row r="136" s="12" customFormat="1">
      <c r="B136" s="239"/>
      <c r="C136" s="240"/>
      <c r="D136" s="241" t="s">
        <v>213</v>
      </c>
      <c r="E136" s="242" t="s">
        <v>1</v>
      </c>
      <c r="F136" s="243" t="s">
        <v>8</v>
      </c>
      <c r="G136" s="240"/>
      <c r="H136" s="244">
        <v>15</v>
      </c>
      <c r="I136" s="245"/>
      <c r="J136" s="240"/>
      <c r="K136" s="240"/>
      <c r="L136" s="246"/>
      <c r="M136" s="247"/>
      <c r="N136" s="248"/>
      <c r="O136" s="248"/>
      <c r="P136" s="248"/>
      <c r="Q136" s="248"/>
      <c r="R136" s="248"/>
      <c r="S136" s="248"/>
      <c r="T136" s="249"/>
      <c r="AT136" s="250" t="s">
        <v>213</v>
      </c>
      <c r="AU136" s="250" t="s">
        <v>90</v>
      </c>
      <c r="AV136" s="12" t="s">
        <v>90</v>
      </c>
      <c r="AW136" s="12" t="s">
        <v>35</v>
      </c>
      <c r="AX136" s="12" t="s">
        <v>85</v>
      </c>
      <c r="AY136" s="250" t="s">
        <v>139</v>
      </c>
    </row>
    <row r="137" s="1" customFormat="1" ht="24" customHeight="1">
      <c r="B137" s="36"/>
      <c r="C137" s="219" t="s">
        <v>158</v>
      </c>
      <c r="D137" s="219" t="s">
        <v>142</v>
      </c>
      <c r="E137" s="220" t="s">
        <v>1186</v>
      </c>
      <c r="F137" s="221" t="s">
        <v>1187</v>
      </c>
      <c r="G137" s="222" t="s">
        <v>339</v>
      </c>
      <c r="H137" s="223">
        <v>10</v>
      </c>
      <c r="I137" s="224"/>
      <c r="J137" s="225">
        <f>ROUND(I137*H137,2)</f>
        <v>0</v>
      </c>
      <c r="K137" s="221" t="s">
        <v>146</v>
      </c>
      <c r="L137" s="41"/>
      <c r="M137" s="226" t="s">
        <v>1</v>
      </c>
      <c r="N137" s="227" t="s">
        <v>45</v>
      </c>
      <c r="O137" s="84"/>
      <c r="P137" s="228">
        <f>O137*H137</f>
        <v>0</v>
      </c>
      <c r="Q137" s="228">
        <v>0</v>
      </c>
      <c r="R137" s="228">
        <f>Q137*H137</f>
        <v>0</v>
      </c>
      <c r="S137" s="228">
        <v>0.0080000000000000002</v>
      </c>
      <c r="T137" s="229">
        <f>S137*H137</f>
        <v>0.080000000000000002</v>
      </c>
      <c r="AR137" s="230" t="s">
        <v>158</v>
      </c>
      <c r="AT137" s="230" t="s">
        <v>142</v>
      </c>
      <c r="AU137" s="230" t="s">
        <v>90</v>
      </c>
      <c r="AY137" s="15" t="s">
        <v>139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5" t="s">
        <v>85</v>
      </c>
      <c r="BK137" s="231">
        <f>ROUND(I137*H137,2)</f>
        <v>0</v>
      </c>
      <c r="BL137" s="15" t="s">
        <v>158</v>
      </c>
      <c r="BM137" s="230" t="s">
        <v>1188</v>
      </c>
    </row>
    <row r="138" s="12" customFormat="1">
      <c r="B138" s="239"/>
      <c r="C138" s="240"/>
      <c r="D138" s="241" t="s">
        <v>213</v>
      </c>
      <c r="E138" s="242" t="s">
        <v>1</v>
      </c>
      <c r="F138" s="243" t="s">
        <v>1189</v>
      </c>
      <c r="G138" s="240"/>
      <c r="H138" s="244">
        <v>6</v>
      </c>
      <c r="I138" s="245"/>
      <c r="J138" s="240"/>
      <c r="K138" s="240"/>
      <c r="L138" s="246"/>
      <c r="M138" s="247"/>
      <c r="N138" s="248"/>
      <c r="O138" s="248"/>
      <c r="P138" s="248"/>
      <c r="Q138" s="248"/>
      <c r="R138" s="248"/>
      <c r="S138" s="248"/>
      <c r="T138" s="249"/>
      <c r="AT138" s="250" t="s">
        <v>213</v>
      </c>
      <c r="AU138" s="250" t="s">
        <v>90</v>
      </c>
      <c r="AV138" s="12" t="s">
        <v>90</v>
      </c>
      <c r="AW138" s="12" t="s">
        <v>35</v>
      </c>
      <c r="AX138" s="12" t="s">
        <v>80</v>
      </c>
      <c r="AY138" s="250" t="s">
        <v>139</v>
      </c>
    </row>
    <row r="139" s="12" customFormat="1">
      <c r="B139" s="239"/>
      <c r="C139" s="240"/>
      <c r="D139" s="241" t="s">
        <v>213</v>
      </c>
      <c r="E139" s="242" t="s">
        <v>1</v>
      </c>
      <c r="F139" s="243" t="s">
        <v>1190</v>
      </c>
      <c r="G139" s="240"/>
      <c r="H139" s="244">
        <v>4</v>
      </c>
      <c r="I139" s="245"/>
      <c r="J139" s="240"/>
      <c r="K139" s="240"/>
      <c r="L139" s="246"/>
      <c r="M139" s="247"/>
      <c r="N139" s="248"/>
      <c r="O139" s="248"/>
      <c r="P139" s="248"/>
      <c r="Q139" s="248"/>
      <c r="R139" s="248"/>
      <c r="S139" s="248"/>
      <c r="T139" s="249"/>
      <c r="AT139" s="250" t="s">
        <v>213</v>
      </c>
      <c r="AU139" s="250" t="s">
        <v>90</v>
      </c>
      <c r="AV139" s="12" t="s">
        <v>90</v>
      </c>
      <c r="AW139" s="12" t="s">
        <v>35</v>
      </c>
      <c r="AX139" s="12" t="s">
        <v>80</v>
      </c>
      <c r="AY139" s="250" t="s">
        <v>139</v>
      </c>
    </row>
    <row r="140" s="13" customFormat="1">
      <c r="B140" s="253"/>
      <c r="C140" s="254"/>
      <c r="D140" s="241" t="s">
        <v>213</v>
      </c>
      <c r="E140" s="255" t="s">
        <v>1</v>
      </c>
      <c r="F140" s="256" t="s">
        <v>243</v>
      </c>
      <c r="G140" s="254"/>
      <c r="H140" s="257">
        <v>10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AT140" s="263" t="s">
        <v>213</v>
      </c>
      <c r="AU140" s="263" t="s">
        <v>90</v>
      </c>
      <c r="AV140" s="13" t="s">
        <v>158</v>
      </c>
      <c r="AW140" s="13" t="s">
        <v>35</v>
      </c>
      <c r="AX140" s="13" t="s">
        <v>85</v>
      </c>
      <c r="AY140" s="263" t="s">
        <v>139</v>
      </c>
    </row>
    <row r="141" s="1" customFormat="1" ht="24" customHeight="1">
      <c r="B141" s="36"/>
      <c r="C141" s="219" t="s">
        <v>138</v>
      </c>
      <c r="D141" s="219" t="s">
        <v>142</v>
      </c>
      <c r="E141" s="220" t="s">
        <v>1191</v>
      </c>
      <c r="F141" s="221" t="s">
        <v>1192</v>
      </c>
      <c r="G141" s="222" t="s">
        <v>328</v>
      </c>
      <c r="H141" s="223">
        <v>80</v>
      </c>
      <c r="I141" s="224"/>
      <c r="J141" s="225">
        <f>ROUND(I141*H141,2)</f>
        <v>0</v>
      </c>
      <c r="K141" s="221" t="s">
        <v>146</v>
      </c>
      <c r="L141" s="41"/>
      <c r="M141" s="226" t="s">
        <v>1</v>
      </c>
      <c r="N141" s="227" t="s">
        <v>45</v>
      </c>
      <c r="O141" s="84"/>
      <c r="P141" s="228">
        <f>O141*H141</f>
        <v>0</v>
      </c>
      <c r="Q141" s="228">
        <v>0</v>
      </c>
      <c r="R141" s="228">
        <f>Q141*H141</f>
        <v>0</v>
      </c>
      <c r="S141" s="228">
        <v>0.040000000000000001</v>
      </c>
      <c r="T141" s="229">
        <f>S141*H141</f>
        <v>3.2000000000000002</v>
      </c>
      <c r="AR141" s="230" t="s">
        <v>158</v>
      </c>
      <c r="AT141" s="230" t="s">
        <v>142</v>
      </c>
      <c r="AU141" s="230" t="s">
        <v>90</v>
      </c>
      <c r="AY141" s="15" t="s">
        <v>139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5" t="s">
        <v>85</v>
      </c>
      <c r="BK141" s="231">
        <f>ROUND(I141*H141,2)</f>
        <v>0</v>
      </c>
      <c r="BL141" s="15" t="s">
        <v>158</v>
      </c>
      <c r="BM141" s="230" t="s">
        <v>1193</v>
      </c>
    </row>
    <row r="142" s="12" customFormat="1">
      <c r="B142" s="239"/>
      <c r="C142" s="240"/>
      <c r="D142" s="241" t="s">
        <v>213</v>
      </c>
      <c r="E142" s="242" t="s">
        <v>1</v>
      </c>
      <c r="F142" s="243" t="s">
        <v>1194</v>
      </c>
      <c r="G142" s="240"/>
      <c r="H142" s="244">
        <v>80</v>
      </c>
      <c r="I142" s="245"/>
      <c r="J142" s="240"/>
      <c r="K142" s="240"/>
      <c r="L142" s="246"/>
      <c r="M142" s="247"/>
      <c r="N142" s="248"/>
      <c r="O142" s="248"/>
      <c r="P142" s="248"/>
      <c r="Q142" s="248"/>
      <c r="R142" s="248"/>
      <c r="S142" s="248"/>
      <c r="T142" s="249"/>
      <c r="AT142" s="250" t="s">
        <v>213</v>
      </c>
      <c r="AU142" s="250" t="s">
        <v>90</v>
      </c>
      <c r="AV142" s="12" t="s">
        <v>90</v>
      </c>
      <c r="AW142" s="12" t="s">
        <v>35</v>
      </c>
      <c r="AX142" s="12" t="s">
        <v>85</v>
      </c>
      <c r="AY142" s="250" t="s">
        <v>139</v>
      </c>
    </row>
    <row r="143" s="1" customFormat="1" ht="24" customHeight="1">
      <c r="B143" s="36"/>
      <c r="C143" s="219" t="s">
        <v>165</v>
      </c>
      <c r="D143" s="219" t="s">
        <v>142</v>
      </c>
      <c r="E143" s="220" t="s">
        <v>353</v>
      </c>
      <c r="F143" s="221" t="s">
        <v>354</v>
      </c>
      <c r="G143" s="222" t="s">
        <v>328</v>
      </c>
      <c r="H143" s="223">
        <v>0.59999999999999998</v>
      </c>
      <c r="I143" s="224"/>
      <c r="J143" s="225">
        <f>ROUND(I143*H143,2)</f>
        <v>0</v>
      </c>
      <c r="K143" s="221" t="s">
        <v>146</v>
      </c>
      <c r="L143" s="41"/>
      <c r="M143" s="226" t="s">
        <v>1</v>
      </c>
      <c r="N143" s="227" t="s">
        <v>45</v>
      </c>
      <c r="O143" s="84"/>
      <c r="P143" s="228">
        <f>O143*H143</f>
        <v>0</v>
      </c>
      <c r="Q143" s="228">
        <v>0.00122</v>
      </c>
      <c r="R143" s="228">
        <f>Q143*H143</f>
        <v>0.0007319999999999999</v>
      </c>
      <c r="S143" s="228">
        <v>0.070000000000000007</v>
      </c>
      <c r="T143" s="229">
        <f>S143*H143</f>
        <v>0.042000000000000003</v>
      </c>
      <c r="AR143" s="230" t="s">
        <v>158</v>
      </c>
      <c r="AT143" s="230" t="s">
        <v>142</v>
      </c>
      <c r="AU143" s="230" t="s">
        <v>90</v>
      </c>
      <c r="AY143" s="15" t="s">
        <v>139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5" t="s">
        <v>85</v>
      </c>
      <c r="BK143" s="231">
        <f>ROUND(I143*H143,2)</f>
        <v>0</v>
      </c>
      <c r="BL143" s="15" t="s">
        <v>158</v>
      </c>
      <c r="BM143" s="230" t="s">
        <v>1195</v>
      </c>
    </row>
    <row r="144" s="12" customFormat="1">
      <c r="B144" s="239"/>
      <c r="C144" s="240"/>
      <c r="D144" s="241" t="s">
        <v>213</v>
      </c>
      <c r="E144" s="242" t="s">
        <v>1</v>
      </c>
      <c r="F144" s="243" t="s">
        <v>357</v>
      </c>
      <c r="G144" s="240"/>
      <c r="H144" s="244">
        <v>0.59999999999999998</v>
      </c>
      <c r="I144" s="245"/>
      <c r="J144" s="240"/>
      <c r="K144" s="240"/>
      <c r="L144" s="246"/>
      <c r="M144" s="247"/>
      <c r="N144" s="248"/>
      <c r="O144" s="248"/>
      <c r="P144" s="248"/>
      <c r="Q144" s="248"/>
      <c r="R144" s="248"/>
      <c r="S144" s="248"/>
      <c r="T144" s="249"/>
      <c r="AT144" s="250" t="s">
        <v>213</v>
      </c>
      <c r="AU144" s="250" t="s">
        <v>90</v>
      </c>
      <c r="AV144" s="12" t="s">
        <v>90</v>
      </c>
      <c r="AW144" s="12" t="s">
        <v>35</v>
      </c>
      <c r="AX144" s="12" t="s">
        <v>85</v>
      </c>
      <c r="AY144" s="250" t="s">
        <v>139</v>
      </c>
    </row>
    <row r="145" s="11" customFormat="1" ht="22.8" customHeight="1">
      <c r="B145" s="203"/>
      <c r="C145" s="204"/>
      <c r="D145" s="205" t="s">
        <v>79</v>
      </c>
      <c r="E145" s="217" t="s">
        <v>369</v>
      </c>
      <c r="F145" s="217" t="s">
        <v>370</v>
      </c>
      <c r="G145" s="204"/>
      <c r="H145" s="204"/>
      <c r="I145" s="207"/>
      <c r="J145" s="218">
        <f>BK145</f>
        <v>0</v>
      </c>
      <c r="K145" s="204"/>
      <c r="L145" s="209"/>
      <c r="M145" s="210"/>
      <c r="N145" s="211"/>
      <c r="O145" s="211"/>
      <c r="P145" s="212">
        <f>SUM(P146:P151)</f>
        <v>0</v>
      </c>
      <c r="Q145" s="211"/>
      <c r="R145" s="212">
        <f>SUM(R146:R151)</f>
        <v>0</v>
      </c>
      <c r="S145" s="211"/>
      <c r="T145" s="213">
        <f>SUM(T146:T151)</f>
        <v>0</v>
      </c>
      <c r="AR145" s="214" t="s">
        <v>85</v>
      </c>
      <c r="AT145" s="215" t="s">
        <v>79</v>
      </c>
      <c r="AU145" s="215" t="s">
        <v>85</v>
      </c>
      <c r="AY145" s="214" t="s">
        <v>139</v>
      </c>
      <c r="BK145" s="216">
        <f>SUM(BK146:BK151)</f>
        <v>0</v>
      </c>
    </row>
    <row r="146" s="1" customFormat="1" ht="24" customHeight="1">
      <c r="B146" s="36"/>
      <c r="C146" s="219" t="s">
        <v>169</v>
      </c>
      <c r="D146" s="219" t="s">
        <v>142</v>
      </c>
      <c r="E146" s="220" t="s">
        <v>1196</v>
      </c>
      <c r="F146" s="221" t="s">
        <v>1197</v>
      </c>
      <c r="G146" s="222" t="s">
        <v>374</v>
      </c>
      <c r="H146" s="223">
        <v>4.6529999999999996</v>
      </c>
      <c r="I146" s="224"/>
      <c r="J146" s="225">
        <f>ROUND(I146*H146,2)</f>
        <v>0</v>
      </c>
      <c r="K146" s="221" t="s">
        <v>146</v>
      </c>
      <c r="L146" s="41"/>
      <c r="M146" s="226" t="s">
        <v>1</v>
      </c>
      <c r="N146" s="227" t="s">
        <v>45</v>
      </c>
      <c r="O146" s="84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AR146" s="230" t="s">
        <v>158</v>
      </c>
      <c r="AT146" s="230" t="s">
        <v>142</v>
      </c>
      <c r="AU146" s="230" t="s">
        <v>90</v>
      </c>
      <c r="AY146" s="15" t="s">
        <v>139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5" t="s">
        <v>85</v>
      </c>
      <c r="BK146" s="231">
        <f>ROUND(I146*H146,2)</f>
        <v>0</v>
      </c>
      <c r="BL146" s="15" t="s">
        <v>158</v>
      </c>
      <c r="BM146" s="230" t="s">
        <v>1198</v>
      </c>
    </row>
    <row r="147" s="1" customFormat="1" ht="24" customHeight="1">
      <c r="B147" s="36"/>
      <c r="C147" s="219" t="s">
        <v>175</v>
      </c>
      <c r="D147" s="219" t="s">
        <v>142</v>
      </c>
      <c r="E147" s="220" t="s">
        <v>386</v>
      </c>
      <c r="F147" s="221" t="s">
        <v>387</v>
      </c>
      <c r="G147" s="222" t="s">
        <v>374</v>
      </c>
      <c r="H147" s="223">
        <v>4.6529999999999996</v>
      </c>
      <c r="I147" s="224"/>
      <c r="J147" s="225">
        <f>ROUND(I147*H147,2)</f>
        <v>0</v>
      </c>
      <c r="K147" s="221" t="s">
        <v>146</v>
      </c>
      <c r="L147" s="41"/>
      <c r="M147" s="226" t="s">
        <v>1</v>
      </c>
      <c r="N147" s="227" t="s">
        <v>45</v>
      </c>
      <c r="O147" s="84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AR147" s="230" t="s">
        <v>158</v>
      </c>
      <c r="AT147" s="230" t="s">
        <v>142</v>
      </c>
      <c r="AU147" s="230" t="s">
        <v>90</v>
      </c>
      <c r="AY147" s="15" t="s">
        <v>139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5" t="s">
        <v>85</v>
      </c>
      <c r="BK147" s="231">
        <f>ROUND(I147*H147,2)</f>
        <v>0</v>
      </c>
      <c r="BL147" s="15" t="s">
        <v>158</v>
      </c>
      <c r="BM147" s="230" t="s">
        <v>1199</v>
      </c>
    </row>
    <row r="148" s="1" customFormat="1" ht="24" customHeight="1">
      <c r="B148" s="36"/>
      <c r="C148" s="219" t="s">
        <v>179</v>
      </c>
      <c r="D148" s="219" t="s">
        <v>142</v>
      </c>
      <c r="E148" s="220" t="s">
        <v>390</v>
      </c>
      <c r="F148" s="221" t="s">
        <v>391</v>
      </c>
      <c r="G148" s="222" t="s">
        <v>374</v>
      </c>
      <c r="H148" s="223">
        <v>69.795000000000002</v>
      </c>
      <c r="I148" s="224"/>
      <c r="J148" s="225">
        <f>ROUND(I148*H148,2)</f>
        <v>0</v>
      </c>
      <c r="K148" s="221" t="s">
        <v>146</v>
      </c>
      <c r="L148" s="41"/>
      <c r="M148" s="226" t="s">
        <v>1</v>
      </c>
      <c r="N148" s="227" t="s">
        <v>45</v>
      </c>
      <c r="O148" s="84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AR148" s="230" t="s">
        <v>158</v>
      </c>
      <c r="AT148" s="230" t="s">
        <v>142</v>
      </c>
      <c r="AU148" s="230" t="s">
        <v>90</v>
      </c>
      <c r="AY148" s="15" t="s">
        <v>139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5" t="s">
        <v>85</v>
      </c>
      <c r="BK148" s="231">
        <f>ROUND(I148*H148,2)</f>
        <v>0</v>
      </c>
      <c r="BL148" s="15" t="s">
        <v>158</v>
      </c>
      <c r="BM148" s="230" t="s">
        <v>1200</v>
      </c>
    </row>
    <row r="149" s="12" customFormat="1">
      <c r="B149" s="239"/>
      <c r="C149" s="240"/>
      <c r="D149" s="241" t="s">
        <v>213</v>
      </c>
      <c r="E149" s="242" t="s">
        <v>1</v>
      </c>
      <c r="F149" s="243" t="s">
        <v>1201</v>
      </c>
      <c r="G149" s="240"/>
      <c r="H149" s="244">
        <v>69.795000000000002</v>
      </c>
      <c r="I149" s="245"/>
      <c r="J149" s="240"/>
      <c r="K149" s="240"/>
      <c r="L149" s="246"/>
      <c r="M149" s="247"/>
      <c r="N149" s="248"/>
      <c r="O149" s="248"/>
      <c r="P149" s="248"/>
      <c r="Q149" s="248"/>
      <c r="R149" s="248"/>
      <c r="S149" s="248"/>
      <c r="T149" s="249"/>
      <c r="AT149" s="250" t="s">
        <v>213</v>
      </c>
      <c r="AU149" s="250" t="s">
        <v>90</v>
      </c>
      <c r="AV149" s="12" t="s">
        <v>90</v>
      </c>
      <c r="AW149" s="12" t="s">
        <v>35</v>
      </c>
      <c r="AX149" s="12" t="s">
        <v>85</v>
      </c>
      <c r="AY149" s="250" t="s">
        <v>139</v>
      </c>
    </row>
    <row r="150" s="1" customFormat="1" ht="24" customHeight="1">
      <c r="B150" s="36"/>
      <c r="C150" s="219" t="s">
        <v>254</v>
      </c>
      <c r="D150" s="219" t="s">
        <v>142</v>
      </c>
      <c r="E150" s="220" t="s">
        <v>404</v>
      </c>
      <c r="F150" s="221" t="s">
        <v>405</v>
      </c>
      <c r="G150" s="222" t="s">
        <v>374</v>
      </c>
      <c r="H150" s="223">
        <v>4.6529999999999996</v>
      </c>
      <c r="I150" s="224"/>
      <c r="J150" s="225">
        <f>ROUND(I150*H150,2)</f>
        <v>0</v>
      </c>
      <c r="K150" s="221" t="s">
        <v>146</v>
      </c>
      <c r="L150" s="41"/>
      <c r="M150" s="226" t="s">
        <v>1</v>
      </c>
      <c r="N150" s="227" t="s">
        <v>45</v>
      </c>
      <c r="O150" s="84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AR150" s="230" t="s">
        <v>158</v>
      </c>
      <c r="AT150" s="230" t="s">
        <v>142</v>
      </c>
      <c r="AU150" s="230" t="s">
        <v>90</v>
      </c>
      <c r="AY150" s="15" t="s">
        <v>139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5" t="s">
        <v>85</v>
      </c>
      <c r="BK150" s="231">
        <f>ROUND(I150*H150,2)</f>
        <v>0</v>
      </c>
      <c r="BL150" s="15" t="s">
        <v>158</v>
      </c>
      <c r="BM150" s="230" t="s">
        <v>1202</v>
      </c>
    </row>
    <row r="151" s="12" customFormat="1">
      <c r="B151" s="239"/>
      <c r="C151" s="240"/>
      <c r="D151" s="241" t="s">
        <v>213</v>
      </c>
      <c r="E151" s="242" t="s">
        <v>1</v>
      </c>
      <c r="F151" s="243" t="s">
        <v>1203</v>
      </c>
      <c r="G151" s="240"/>
      <c r="H151" s="244">
        <v>4.6529999999999996</v>
      </c>
      <c r="I151" s="245"/>
      <c r="J151" s="240"/>
      <c r="K151" s="240"/>
      <c r="L151" s="246"/>
      <c r="M151" s="247"/>
      <c r="N151" s="248"/>
      <c r="O151" s="248"/>
      <c r="P151" s="248"/>
      <c r="Q151" s="248"/>
      <c r="R151" s="248"/>
      <c r="S151" s="248"/>
      <c r="T151" s="249"/>
      <c r="AT151" s="250" t="s">
        <v>213</v>
      </c>
      <c r="AU151" s="250" t="s">
        <v>90</v>
      </c>
      <c r="AV151" s="12" t="s">
        <v>90</v>
      </c>
      <c r="AW151" s="12" t="s">
        <v>35</v>
      </c>
      <c r="AX151" s="12" t="s">
        <v>85</v>
      </c>
      <c r="AY151" s="250" t="s">
        <v>139</v>
      </c>
    </row>
    <row r="152" s="11" customFormat="1" ht="25.92" customHeight="1">
      <c r="B152" s="203"/>
      <c r="C152" s="204"/>
      <c r="D152" s="205" t="s">
        <v>79</v>
      </c>
      <c r="E152" s="206" t="s">
        <v>413</v>
      </c>
      <c r="F152" s="206" t="s">
        <v>414</v>
      </c>
      <c r="G152" s="204"/>
      <c r="H152" s="204"/>
      <c r="I152" s="207"/>
      <c r="J152" s="208">
        <f>BK152</f>
        <v>0</v>
      </c>
      <c r="K152" s="204"/>
      <c r="L152" s="209"/>
      <c r="M152" s="210"/>
      <c r="N152" s="211"/>
      <c r="O152" s="211"/>
      <c r="P152" s="212">
        <f>P153+P157+P177+P215+P240+P248</f>
        <v>0</v>
      </c>
      <c r="Q152" s="211"/>
      <c r="R152" s="212">
        <f>R153+R157+R177+R215+R240+R248</f>
        <v>0.61360999999999999</v>
      </c>
      <c r="S152" s="211"/>
      <c r="T152" s="213">
        <f>T153+T157+T177+T215+T240+T248</f>
        <v>0</v>
      </c>
      <c r="AR152" s="214" t="s">
        <v>90</v>
      </c>
      <c r="AT152" s="215" t="s">
        <v>79</v>
      </c>
      <c r="AU152" s="215" t="s">
        <v>80</v>
      </c>
      <c r="AY152" s="214" t="s">
        <v>139</v>
      </c>
      <c r="BK152" s="216">
        <f>BK153+BK157+BK177+BK215+BK240+BK248</f>
        <v>0</v>
      </c>
    </row>
    <row r="153" s="11" customFormat="1" ht="22.8" customHeight="1">
      <c r="B153" s="203"/>
      <c r="C153" s="204"/>
      <c r="D153" s="205" t="s">
        <v>79</v>
      </c>
      <c r="E153" s="217" t="s">
        <v>751</v>
      </c>
      <c r="F153" s="217" t="s">
        <v>752</v>
      </c>
      <c r="G153" s="204"/>
      <c r="H153" s="204"/>
      <c r="I153" s="207"/>
      <c r="J153" s="218">
        <f>BK153</f>
        <v>0</v>
      </c>
      <c r="K153" s="204"/>
      <c r="L153" s="209"/>
      <c r="M153" s="210"/>
      <c r="N153" s="211"/>
      <c r="O153" s="211"/>
      <c r="P153" s="212">
        <f>SUM(P154:P156)</f>
        <v>0</v>
      </c>
      <c r="Q153" s="211"/>
      <c r="R153" s="212">
        <f>SUM(R154:R156)</f>
        <v>0.00594</v>
      </c>
      <c r="S153" s="211"/>
      <c r="T153" s="213">
        <f>SUM(T154:T156)</f>
        <v>0</v>
      </c>
      <c r="AR153" s="214" t="s">
        <v>90</v>
      </c>
      <c r="AT153" s="215" t="s">
        <v>79</v>
      </c>
      <c r="AU153" s="215" t="s">
        <v>85</v>
      </c>
      <c r="AY153" s="214" t="s">
        <v>139</v>
      </c>
      <c r="BK153" s="216">
        <f>SUM(BK154:BK156)</f>
        <v>0</v>
      </c>
    </row>
    <row r="154" s="1" customFormat="1" ht="24" customHeight="1">
      <c r="B154" s="36"/>
      <c r="C154" s="219" t="s">
        <v>260</v>
      </c>
      <c r="D154" s="219" t="s">
        <v>142</v>
      </c>
      <c r="E154" s="220" t="s">
        <v>1204</v>
      </c>
      <c r="F154" s="221" t="s">
        <v>1205</v>
      </c>
      <c r="G154" s="222" t="s">
        <v>328</v>
      </c>
      <c r="H154" s="223">
        <v>22</v>
      </c>
      <c r="I154" s="224"/>
      <c r="J154" s="225">
        <f>ROUND(I154*H154,2)</f>
        <v>0</v>
      </c>
      <c r="K154" s="221" t="s">
        <v>146</v>
      </c>
      <c r="L154" s="41"/>
      <c r="M154" s="226" t="s">
        <v>1</v>
      </c>
      <c r="N154" s="227" t="s">
        <v>45</v>
      </c>
      <c r="O154" s="84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AR154" s="230" t="s">
        <v>285</v>
      </c>
      <c r="AT154" s="230" t="s">
        <v>142</v>
      </c>
      <c r="AU154" s="230" t="s">
        <v>90</v>
      </c>
      <c r="AY154" s="15" t="s">
        <v>139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5" t="s">
        <v>85</v>
      </c>
      <c r="BK154" s="231">
        <f>ROUND(I154*H154,2)</f>
        <v>0</v>
      </c>
      <c r="BL154" s="15" t="s">
        <v>285</v>
      </c>
      <c r="BM154" s="230" t="s">
        <v>1206</v>
      </c>
    </row>
    <row r="155" s="12" customFormat="1">
      <c r="B155" s="239"/>
      <c r="C155" s="240"/>
      <c r="D155" s="241" t="s">
        <v>213</v>
      </c>
      <c r="E155" s="242" t="s">
        <v>1</v>
      </c>
      <c r="F155" s="243" t="s">
        <v>1207</v>
      </c>
      <c r="G155" s="240"/>
      <c r="H155" s="244">
        <v>22</v>
      </c>
      <c r="I155" s="245"/>
      <c r="J155" s="240"/>
      <c r="K155" s="240"/>
      <c r="L155" s="246"/>
      <c r="M155" s="247"/>
      <c r="N155" s="248"/>
      <c r="O155" s="248"/>
      <c r="P155" s="248"/>
      <c r="Q155" s="248"/>
      <c r="R155" s="248"/>
      <c r="S155" s="248"/>
      <c r="T155" s="249"/>
      <c r="AT155" s="250" t="s">
        <v>213</v>
      </c>
      <c r="AU155" s="250" t="s">
        <v>90</v>
      </c>
      <c r="AV155" s="12" t="s">
        <v>90</v>
      </c>
      <c r="AW155" s="12" t="s">
        <v>35</v>
      </c>
      <c r="AX155" s="12" t="s">
        <v>85</v>
      </c>
      <c r="AY155" s="250" t="s">
        <v>139</v>
      </c>
    </row>
    <row r="156" s="1" customFormat="1" ht="16.5" customHeight="1">
      <c r="B156" s="36"/>
      <c r="C156" s="266" t="s">
        <v>265</v>
      </c>
      <c r="D156" s="266" t="s">
        <v>698</v>
      </c>
      <c r="E156" s="267" t="s">
        <v>1208</v>
      </c>
      <c r="F156" s="268" t="s">
        <v>1209</v>
      </c>
      <c r="G156" s="269" t="s">
        <v>328</v>
      </c>
      <c r="H156" s="270">
        <v>22</v>
      </c>
      <c r="I156" s="271"/>
      <c r="J156" s="272">
        <f>ROUND(I156*H156,2)</f>
        <v>0</v>
      </c>
      <c r="K156" s="268" t="s">
        <v>1</v>
      </c>
      <c r="L156" s="273"/>
      <c r="M156" s="274" t="s">
        <v>1</v>
      </c>
      <c r="N156" s="275" t="s">
        <v>45</v>
      </c>
      <c r="O156" s="84"/>
      <c r="P156" s="228">
        <f>O156*H156</f>
        <v>0</v>
      </c>
      <c r="Q156" s="228">
        <v>0.00027</v>
      </c>
      <c r="R156" s="228">
        <f>Q156*H156</f>
        <v>0.00594</v>
      </c>
      <c r="S156" s="228">
        <v>0</v>
      </c>
      <c r="T156" s="229">
        <f>S156*H156</f>
        <v>0</v>
      </c>
      <c r="AR156" s="230" t="s">
        <v>380</v>
      </c>
      <c r="AT156" s="230" t="s">
        <v>698</v>
      </c>
      <c r="AU156" s="230" t="s">
        <v>90</v>
      </c>
      <c r="AY156" s="15" t="s">
        <v>139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5" t="s">
        <v>85</v>
      </c>
      <c r="BK156" s="231">
        <f>ROUND(I156*H156,2)</f>
        <v>0</v>
      </c>
      <c r="BL156" s="15" t="s">
        <v>285</v>
      </c>
      <c r="BM156" s="230" t="s">
        <v>1210</v>
      </c>
    </row>
    <row r="157" s="11" customFormat="1" ht="22.8" customHeight="1">
      <c r="B157" s="203"/>
      <c r="C157" s="204"/>
      <c r="D157" s="205" t="s">
        <v>79</v>
      </c>
      <c r="E157" s="217" t="s">
        <v>1211</v>
      </c>
      <c r="F157" s="217" t="s">
        <v>1212</v>
      </c>
      <c r="G157" s="204"/>
      <c r="H157" s="204"/>
      <c r="I157" s="207"/>
      <c r="J157" s="218">
        <f>BK157</f>
        <v>0</v>
      </c>
      <c r="K157" s="204"/>
      <c r="L157" s="209"/>
      <c r="M157" s="210"/>
      <c r="N157" s="211"/>
      <c r="O157" s="211"/>
      <c r="P157" s="212">
        <f>SUM(P158:P176)</f>
        <v>0</v>
      </c>
      <c r="Q157" s="211"/>
      <c r="R157" s="212">
        <f>SUM(R158:R176)</f>
        <v>0.092319999999999985</v>
      </c>
      <c r="S157" s="211"/>
      <c r="T157" s="213">
        <f>SUM(T158:T176)</f>
        <v>0</v>
      </c>
      <c r="AR157" s="214" t="s">
        <v>90</v>
      </c>
      <c r="AT157" s="215" t="s">
        <v>79</v>
      </c>
      <c r="AU157" s="215" t="s">
        <v>85</v>
      </c>
      <c r="AY157" s="214" t="s">
        <v>139</v>
      </c>
      <c r="BK157" s="216">
        <f>SUM(BK158:BK176)</f>
        <v>0</v>
      </c>
    </row>
    <row r="158" s="1" customFormat="1" ht="16.5" customHeight="1">
      <c r="B158" s="36"/>
      <c r="C158" s="219" t="s">
        <v>270</v>
      </c>
      <c r="D158" s="219" t="s">
        <v>142</v>
      </c>
      <c r="E158" s="220" t="s">
        <v>1213</v>
      </c>
      <c r="F158" s="221" t="s">
        <v>1214</v>
      </c>
      <c r="G158" s="222" t="s">
        <v>339</v>
      </c>
      <c r="H158" s="223">
        <v>5</v>
      </c>
      <c r="I158" s="224"/>
      <c r="J158" s="225">
        <f>ROUND(I158*H158,2)</f>
        <v>0</v>
      </c>
      <c r="K158" s="221" t="s">
        <v>146</v>
      </c>
      <c r="L158" s="41"/>
      <c r="M158" s="226" t="s">
        <v>1</v>
      </c>
      <c r="N158" s="227" t="s">
        <v>45</v>
      </c>
      <c r="O158" s="84"/>
      <c r="P158" s="228">
        <f>O158*H158</f>
        <v>0</v>
      </c>
      <c r="Q158" s="228">
        <v>0.0028700000000000002</v>
      </c>
      <c r="R158" s="228">
        <f>Q158*H158</f>
        <v>0.014350000000000002</v>
      </c>
      <c r="S158" s="228">
        <v>0</v>
      </c>
      <c r="T158" s="229">
        <f>S158*H158</f>
        <v>0</v>
      </c>
      <c r="AR158" s="230" t="s">
        <v>158</v>
      </c>
      <c r="AT158" s="230" t="s">
        <v>142</v>
      </c>
      <c r="AU158" s="230" t="s">
        <v>90</v>
      </c>
      <c r="AY158" s="15" t="s">
        <v>139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5" t="s">
        <v>85</v>
      </c>
      <c r="BK158" s="231">
        <f>ROUND(I158*H158,2)</f>
        <v>0</v>
      </c>
      <c r="BL158" s="15" t="s">
        <v>158</v>
      </c>
      <c r="BM158" s="230" t="s">
        <v>1215</v>
      </c>
    </row>
    <row r="159" s="12" customFormat="1">
      <c r="B159" s="239"/>
      <c r="C159" s="240"/>
      <c r="D159" s="241" t="s">
        <v>213</v>
      </c>
      <c r="E159" s="242" t="s">
        <v>1</v>
      </c>
      <c r="F159" s="243" t="s">
        <v>1216</v>
      </c>
      <c r="G159" s="240"/>
      <c r="H159" s="244">
        <v>5</v>
      </c>
      <c r="I159" s="245"/>
      <c r="J159" s="240"/>
      <c r="K159" s="240"/>
      <c r="L159" s="246"/>
      <c r="M159" s="247"/>
      <c r="N159" s="248"/>
      <c r="O159" s="248"/>
      <c r="P159" s="248"/>
      <c r="Q159" s="248"/>
      <c r="R159" s="248"/>
      <c r="S159" s="248"/>
      <c r="T159" s="249"/>
      <c r="AT159" s="250" t="s">
        <v>213</v>
      </c>
      <c r="AU159" s="250" t="s">
        <v>90</v>
      </c>
      <c r="AV159" s="12" t="s">
        <v>90</v>
      </c>
      <c r="AW159" s="12" t="s">
        <v>35</v>
      </c>
      <c r="AX159" s="12" t="s">
        <v>85</v>
      </c>
      <c r="AY159" s="250" t="s">
        <v>139</v>
      </c>
    </row>
    <row r="160" s="1" customFormat="1" ht="16.5" customHeight="1">
      <c r="B160" s="36"/>
      <c r="C160" s="219" t="s">
        <v>276</v>
      </c>
      <c r="D160" s="219" t="s">
        <v>142</v>
      </c>
      <c r="E160" s="220" t="s">
        <v>1217</v>
      </c>
      <c r="F160" s="221" t="s">
        <v>1218</v>
      </c>
      <c r="G160" s="222" t="s">
        <v>328</v>
      </c>
      <c r="H160" s="223">
        <v>33</v>
      </c>
      <c r="I160" s="224"/>
      <c r="J160" s="225">
        <f>ROUND(I160*H160,2)</f>
        <v>0</v>
      </c>
      <c r="K160" s="221" t="s">
        <v>146</v>
      </c>
      <c r="L160" s="41"/>
      <c r="M160" s="226" t="s">
        <v>1</v>
      </c>
      <c r="N160" s="227" t="s">
        <v>45</v>
      </c>
      <c r="O160" s="84"/>
      <c r="P160" s="228">
        <f>O160*H160</f>
        <v>0</v>
      </c>
      <c r="Q160" s="228">
        <v>0.00059000000000000003</v>
      </c>
      <c r="R160" s="228">
        <f>Q160*H160</f>
        <v>0.019470000000000001</v>
      </c>
      <c r="S160" s="228">
        <v>0</v>
      </c>
      <c r="T160" s="229">
        <f>S160*H160</f>
        <v>0</v>
      </c>
      <c r="AR160" s="230" t="s">
        <v>285</v>
      </c>
      <c r="AT160" s="230" t="s">
        <v>142</v>
      </c>
      <c r="AU160" s="230" t="s">
        <v>90</v>
      </c>
      <c r="AY160" s="15" t="s">
        <v>139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5" t="s">
        <v>85</v>
      </c>
      <c r="BK160" s="231">
        <f>ROUND(I160*H160,2)</f>
        <v>0</v>
      </c>
      <c r="BL160" s="15" t="s">
        <v>285</v>
      </c>
      <c r="BM160" s="230" t="s">
        <v>1219</v>
      </c>
    </row>
    <row r="161" s="12" customFormat="1">
      <c r="B161" s="239"/>
      <c r="C161" s="240"/>
      <c r="D161" s="241" t="s">
        <v>213</v>
      </c>
      <c r="E161" s="242" t="s">
        <v>1</v>
      </c>
      <c r="F161" s="243" t="s">
        <v>1220</v>
      </c>
      <c r="G161" s="240"/>
      <c r="H161" s="244">
        <v>33</v>
      </c>
      <c r="I161" s="245"/>
      <c r="J161" s="240"/>
      <c r="K161" s="240"/>
      <c r="L161" s="246"/>
      <c r="M161" s="247"/>
      <c r="N161" s="248"/>
      <c r="O161" s="248"/>
      <c r="P161" s="248"/>
      <c r="Q161" s="248"/>
      <c r="R161" s="248"/>
      <c r="S161" s="248"/>
      <c r="T161" s="249"/>
      <c r="AT161" s="250" t="s">
        <v>213</v>
      </c>
      <c r="AU161" s="250" t="s">
        <v>90</v>
      </c>
      <c r="AV161" s="12" t="s">
        <v>90</v>
      </c>
      <c r="AW161" s="12" t="s">
        <v>35</v>
      </c>
      <c r="AX161" s="12" t="s">
        <v>85</v>
      </c>
      <c r="AY161" s="250" t="s">
        <v>139</v>
      </c>
    </row>
    <row r="162" s="1" customFormat="1" ht="16.5" customHeight="1">
      <c r="B162" s="36"/>
      <c r="C162" s="219" t="s">
        <v>8</v>
      </c>
      <c r="D162" s="219" t="s">
        <v>142</v>
      </c>
      <c r="E162" s="220" t="s">
        <v>1221</v>
      </c>
      <c r="F162" s="221" t="s">
        <v>1222</v>
      </c>
      <c r="G162" s="222" t="s">
        <v>328</v>
      </c>
      <c r="H162" s="223">
        <v>32</v>
      </c>
      <c r="I162" s="224"/>
      <c r="J162" s="225">
        <f>ROUND(I162*H162,2)</f>
        <v>0</v>
      </c>
      <c r="K162" s="221" t="s">
        <v>146</v>
      </c>
      <c r="L162" s="41"/>
      <c r="M162" s="226" t="s">
        <v>1</v>
      </c>
      <c r="N162" s="227" t="s">
        <v>45</v>
      </c>
      <c r="O162" s="84"/>
      <c r="P162" s="228">
        <f>O162*H162</f>
        <v>0</v>
      </c>
      <c r="Q162" s="228">
        <v>0.0012099999999999999</v>
      </c>
      <c r="R162" s="228">
        <f>Q162*H162</f>
        <v>0.038719999999999997</v>
      </c>
      <c r="S162" s="228">
        <v>0</v>
      </c>
      <c r="T162" s="229">
        <f>S162*H162</f>
        <v>0</v>
      </c>
      <c r="AR162" s="230" t="s">
        <v>285</v>
      </c>
      <c r="AT162" s="230" t="s">
        <v>142</v>
      </c>
      <c r="AU162" s="230" t="s">
        <v>90</v>
      </c>
      <c r="AY162" s="15" t="s">
        <v>139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5" t="s">
        <v>85</v>
      </c>
      <c r="BK162" s="231">
        <f>ROUND(I162*H162,2)</f>
        <v>0</v>
      </c>
      <c r="BL162" s="15" t="s">
        <v>285</v>
      </c>
      <c r="BM162" s="230" t="s">
        <v>1223</v>
      </c>
    </row>
    <row r="163" s="12" customFormat="1">
      <c r="B163" s="239"/>
      <c r="C163" s="240"/>
      <c r="D163" s="241" t="s">
        <v>213</v>
      </c>
      <c r="E163" s="242" t="s">
        <v>1</v>
      </c>
      <c r="F163" s="243" t="s">
        <v>1224</v>
      </c>
      <c r="G163" s="240"/>
      <c r="H163" s="244">
        <v>32</v>
      </c>
      <c r="I163" s="245"/>
      <c r="J163" s="240"/>
      <c r="K163" s="240"/>
      <c r="L163" s="246"/>
      <c r="M163" s="247"/>
      <c r="N163" s="248"/>
      <c r="O163" s="248"/>
      <c r="P163" s="248"/>
      <c r="Q163" s="248"/>
      <c r="R163" s="248"/>
      <c r="S163" s="248"/>
      <c r="T163" s="249"/>
      <c r="AT163" s="250" t="s">
        <v>213</v>
      </c>
      <c r="AU163" s="250" t="s">
        <v>90</v>
      </c>
      <c r="AV163" s="12" t="s">
        <v>90</v>
      </c>
      <c r="AW163" s="12" t="s">
        <v>35</v>
      </c>
      <c r="AX163" s="12" t="s">
        <v>85</v>
      </c>
      <c r="AY163" s="250" t="s">
        <v>139</v>
      </c>
    </row>
    <row r="164" s="1" customFormat="1" ht="16.5" customHeight="1">
      <c r="B164" s="36"/>
      <c r="C164" s="219" t="s">
        <v>285</v>
      </c>
      <c r="D164" s="219" t="s">
        <v>142</v>
      </c>
      <c r="E164" s="220" t="s">
        <v>1225</v>
      </c>
      <c r="F164" s="221" t="s">
        <v>1226</v>
      </c>
      <c r="G164" s="222" t="s">
        <v>328</v>
      </c>
      <c r="H164" s="223">
        <v>30</v>
      </c>
      <c r="I164" s="224"/>
      <c r="J164" s="225">
        <f>ROUND(I164*H164,2)</f>
        <v>0</v>
      </c>
      <c r="K164" s="221" t="s">
        <v>1</v>
      </c>
      <c r="L164" s="41"/>
      <c r="M164" s="226" t="s">
        <v>1</v>
      </c>
      <c r="N164" s="227" t="s">
        <v>45</v>
      </c>
      <c r="O164" s="84"/>
      <c r="P164" s="228">
        <f>O164*H164</f>
        <v>0</v>
      </c>
      <c r="Q164" s="228">
        <v>0.00029</v>
      </c>
      <c r="R164" s="228">
        <f>Q164*H164</f>
        <v>0.0086999999999999994</v>
      </c>
      <c r="S164" s="228">
        <v>0</v>
      </c>
      <c r="T164" s="229">
        <f>S164*H164</f>
        <v>0</v>
      </c>
      <c r="AR164" s="230" t="s">
        <v>285</v>
      </c>
      <c r="AT164" s="230" t="s">
        <v>142</v>
      </c>
      <c r="AU164" s="230" t="s">
        <v>90</v>
      </c>
      <c r="AY164" s="15" t="s">
        <v>139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5" t="s">
        <v>85</v>
      </c>
      <c r="BK164" s="231">
        <f>ROUND(I164*H164,2)</f>
        <v>0</v>
      </c>
      <c r="BL164" s="15" t="s">
        <v>285</v>
      </c>
      <c r="BM164" s="230" t="s">
        <v>1227</v>
      </c>
    </row>
    <row r="165" s="12" customFormat="1">
      <c r="B165" s="239"/>
      <c r="C165" s="240"/>
      <c r="D165" s="241" t="s">
        <v>213</v>
      </c>
      <c r="E165" s="242" t="s">
        <v>1</v>
      </c>
      <c r="F165" s="243" t="s">
        <v>371</v>
      </c>
      <c r="G165" s="240"/>
      <c r="H165" s="244">
        <v>30</v>
      </c>
      <c r="I165" s="245"/>
      <c r="J165" s="240"/>
      <c r="K165" s="240"/>
      <c r="L165" s="246"/>
      <c r="M165" s="247"/>
      <c r="N165" s="248"/>
      <c r="O165" s="248"/>
      <c r="P165" s="248"/>
      <c r="Q165" s="248"/>
      <c r="R165" s="248"/>
      <c r="S165" s="248"/>
      <c r="T165" s="249"/>
      <c r="AT165" s="250" t="s">
        <v>213</v>
      </c>
      <c r="AU165" s="250" t="s">
        <v>90</v>
      </c>
      <c r="AV165" s="12" t="s">
        <v>90</v>
      </c>
      <c r="AW165" s="12" t="s">
        <v>35</v>
      </c>
      <c r="AX165" s="12" t="s">
        <v>85</v>
      </c>
      <c r="AY165" s="250" t="s">
        <v>139</v>
      </c>
    </row>
    <row r="166" s="1" customFormat="1" ht="16.5" customHeight="1">
      <c r="B166" s="36"/>
      <c r="C166" s="219" t="s">
        <v>290</v>
      </c>
      <c r="D166" s="219" t="s">
        <v>142</v>
      </c>
      <c r="E166" s="220" t="s">
        <v>1228</v>
      </c>
      <c r="F166" s="221" t="s">
        <v>1229</v>
      </c>
      <c r="G166" s="222" t="s">
        <v>328</v>
      </c>
      <c r="H166" s="223">
        <v>31</v>
      </c>
      <c r="I166" s="224"/>
      <c r="J166" s="225">
        <f>ROUND(I166*H166,2)</f>
        <v>0</v>
      </c>
      <c r="K166" s="221" t="s">
        <v>146</v>
      </c>
      <c r="L166" s="41"/>
      <c r="M166" s="226" t="s">
        <v>1</v>
      </c>
      <c r="N166" s="227" t="s">
        <v>45</v>
      </c>
      <c r="O166" s="84"/>
      <c r="P166" s="228">
        <f>O166*H166</f>
        <v>0</v>
      </c>
      <c r="Q166" s="228">
        <v>0.00029</v>
      </c>
      <c r="R166" s="228">
        <f>Q166*H166</f>
        <v>0.0089899999999999997</v>
      </c>
      <c r="S166" s="228">
        <v>0</v>
      </c>
      <c r="T166" s="229">
        <f>S166*H166</f>
        <v>0</v>
      </c>
      <c r="AR166" s="230" t="s">
        <v>285</v>
      </c>
      <c r="AT166" s="230" t="s">
        <v>142</v>
      </c>
      <c r="AU166" s="230" t="s">
        <v>90</v>
      </c>
      <c r="AY166" s="15" t="s">
        <v>139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5" t="s">
        <v>85</v>
      </c>
      <c r="BK166" s="231">
        <f>ROUND(I166*H166,2)</f>
        <v>0</v>
      </c>
      <c r="BL166" s="15" t="s">
        <v>285</v>
      </c>
      <c r="BM166" s="230" t="s">
        <v>1230</v>
      </c>
    </row>
    <row r="167" s="12" customFormat="1">
      <c r="B167" s="239"/>
      <c r="C167" s="240"/>
      <c r="D167" s="241" t="s">
        <v>213</v>
      </c>
      <c r="E167" s="242" t="s">
        <v>1</v>
      </c>
      <c r="F167" s="243" t="s">
        <v>1231</v>
      </c>
      <c r="G167" s="240"/>
      <c r="H167" s="244">
        <v>13</v>
      </c>
      <c r="I167" s="245"/>
      <c r="J167" s="240"/>
      <c r="K167" s="240"/>
      <c r="L167" s="246"/>
      <c r="M167" s="247"/>
      <c r="N167" s="248"/>
      <c r="O167" s="248"/>
      <c r="P167" s="248"/>
      <c r="Q167" s="248"/>
      <c r="R167" s="248"/>
      <c r="S167" s="248"/>
      <c r="T167" s="249"/>
      <c r="AT167" s="250" t="s">
        <v>213</v>
      </c>
      <c r="AU167" s="250" t="s">
        <v>90</v>
      </c>
      <c r="AV167" s="12" t="s">
        <v>90</v>
      </c>
      <c r="AW167" s="12" t="s">
        <v>35</v>
      </c>
      <c r="AX167" s="12" t="s">
        <v>80</v>
      </c>
      <c r="AY167" s="250" t="s">
        <v>139</v>
      </c>
    </row>
    <row r="168" s="12" customFormat="1">
      <c r="B168" s="239"/>
      <c r="C168" s="240"/>
      <c r="D168" s="241" t="s">
        <v>213</v>
      </c>
      <c r="E168" s="242" t="s">
        <v>1</v>
      </c>
      <c r="F168" s="243" t="s">
        <v>1232</v>
      </c>
      <c r="G168" s="240"/>
      <c r="H168" s="244">
        <v>18</v>
      </c>
      <c r="I168" s="245"/>
      <c r="J168" s="240"/>
      <c r="K168" s="240"/>
      <c r="L168" s="246"/>
      <c r="M168" s="247"/>
      <c r="N168" s="248"/>
      <c r="O168" s="248"/>
      <c r="P168" s="248"/>
      <c r="Q168" s="248"/>
      <c r="R168" s="248"/>
      <c r="S168" s="248"/>
      <c r="T168" s="249"/>
      <c r="AT168" s="250" t="s">
        <v>213</v>
      </c>
      <c r="AU168" s="250" t="s">
        <v>90</v>
      </c>
      <c r="AV168" s="12" t="s">
        <v>90</v>
      </c>
      <c r="AW168" s="12" t="s">
        <v>35</v>
      </c>
      <c r="AX168" s="12" t="s">
        <v>80</v>
      </c>
      <c r="AY168" s="250" t="s">
        <v>139</v>
      </c>
    </row>
    <row r="169" s="13" customFormat="1">
      <c r="B169" s="253"/>
      <c r="C169" s="254"/>
      <c r="D169" s="241" t="s">
        <v>213</v>
      </c>
      <c r="E169" s="255" t="s">
        <v>1</v>
      </c>
      <c r="F169" s="256" t="s">
        <v>243</v>
      </c>
      <c r="G169" s="254"/>
      <c r="H169" s="257">
        <v>31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AT169" s="263" t="s">
        <v>213</v>
      </c>
      <c r="AU169" s="263" t="s">
        <v>90</v>
      </c>
      <c r="AV169" s="13" t="s">
        <v>158</v>
      </c>
      <c r="AW169" s="13" t="s">
        <v>35</v>
      </c>
      <c r="AX169" s="13" t="s">
        <v>85</v>
      </c>
      <c r="AY169" s="263" t="s">
        <v>139</v>
      </c>
    </row>
    <row r="170" s="1" customFormat="1" ht="16.5" customHeight="1">
      <c r="B170" s="36"/>
      <c r="C170" s="219" t="s">
        <v>300</v>
      </c>
      <c r="D170" s="219" t="s">
        <v>142</v>
      </c>
      <c r="E170" s="220" t="s">
        <v>1233</v>
      </c>
      <c r="F170" s="221" t="s">
        <v>1234</v>
      </c>
      <c r="G170" s="222" t="s">
        <v>328</v>
      </c>
      <c r="H170" s="223">
        <v>5</v>
      </c>
      <c r="I170" s="224"/>
      <c r="J170" s="225">
        <f>ROUND(I170*H170,2)</f>
        <v>0</v>
      </c>
      <c r="K170" s="221" t="s">
        <v>146</v>
      </c>
      <c r="L170" s="41"/>
      <c r="M170" s="226" t="s">
        <v>1</v>
      </c>
      <c r="N170" s="227" t="s">
        <v>45</v>
      </c>
      <c r="O170" s="84"/>
      <c r="P170" s="228">
        <f>O170*H170</f>
        <v>0</v>
      </c>
      <c r="Q170" s="228">
        <v>0.00035</v>
      </c>
      <c r="R170" s="228">
        <f>Q170*H170</f>
        <v>0.00175</v>
      </c>
      <c r="S170" s="228">
        <v>0</v>
      </c>
      <c r="T170" s="229">
        <f>S170*H170</f>
        <v>0</v>
      </c>
      <c r="AR170" s="230" t="s">
        <v>285</v>
      </c>
      <c r="AT170" s="230" t="s">
        <v>142</v>
      </c>
      <c r="AU170" s="230" t="s">
        <v>90</v>
      </c>
      <c r="AY170" s="15" t="s">
        <v>139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5" t="s">
        <v>85</v>
      </c>
      <c r="BK170" s="231">
        <f>ROUND(I170*H170,2)</f>
        <v>0</v>
      </c>
      <c r="BL170" s="15" t="s">
        <v>285</v>
      </c>
      <c r="BM170" s="230" t="s">
        <v>1235</v>
      </c>
    </row>
    <row r="171" s="12" customFormat="1">
      <c r="B171" s="239"/>
      <c r="C171" s="240"/>
      <c r="D171" s="241" t="s">
        <v>213</v>
      </c>
      <c r="E171" s="242" t="s">
        <v>1</v>
      </c>
      <c r="F171" s="243" t="s">
        <v>1236</v>
      </c>
      <c r="G171" s="240"/>
      <c r="H171" s="244">
        <v>5</v>
      </c>
      <c r="I171" s="245"/>
      <c r="J171" s="240"/>
      <c r="K171" s="240"/>
      <c r="L171" s="246"/>
      <c r="M171" s="247"/>
      <c r="N171" s="248"/>
      <c r="O171" s="248"/>
      <c r="P171" s="248"/>
      <c r="Q171" s="248"/>
      <c r="R171" s="248"/>
      <c r="S171" s="248"/>
      <c r="T171" s="249"/>
      <c r="AT171" s="250" t="s">
        <v>213</v>
      </c>
      <c r="AU171" s="250" t="s">
        <v>90</v>
      </c>
      <c r="AV171" s="12" t="s">
        <v>90</v>
      </c>
      <c r="AW171" s="12" t="s">
        <v>35</v>
      </c>
      <c r="AX171" s="12" t="s">
        <v>85</v>
      </c>
      <c r="AY171" s="250" t="s">
        <v>139</v>
      </c>
    </row>
    <row r="172" s="1" customFormat="1" ht="16.5" customHeight="1">
      <c r="B172" s="36"/>
      <c r="C172" s="219" t="s">
        <v>306</v>
      </c>
      <c r="D172" s="219" t="s">
        <v>142</v>
      </c>
      <c r="E172" s="220" t="s">
        <v>1237</v>
      </c>
      <c r="F172" s="221" t="s">
        <v>1238</v>
      </c>
      <c r="G172" s="222" t="s">
        <v>339</v>
      </c>
      <c r="H172" s="223">
        <v>5</v>
      </c>
      <c r="I172" s="224"/>
      <c r="J172" s="225">
        <f>ROUND(I172*H172,2)</f>
        <v>0</v>
      </c>
      <c r="K172" s="221" t="s">
        <v>146</v>
      </c>
      <c r="L172" s="41"/>
      <c r="M172" s="226" t="s">
        <v>1</v>
      </c>
      <c r="N172" s="227" t="s">
        <v>45</v>
      </c>
      <c r="O172" s="84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AR172" s="230" t="s">
        <v>285</v>
      </c>
      <c r="AT172" s="230" t="s">
        <v>142</v>
      </c>
      <c r="AU172" s="230" t="s">
        <v>90</v>
      </c>
      <c r="AY172" s="15" t="s">
        <v>139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5" t="s">
        <v>85</v>
      </c>
      <c r="BK172" s="231">
        <f>ROUND(I172*H172,2)</f>
        <v>0</v>
      </c>
      <c r="BL172" s="15" t="s">
        <v>285</v>
      </c>
      <c r="BM172" s="230" t="s">
        <v>1239</v>
      </c>
    </row>
    <row r="173" s="1" customFormat="1" ht="16.5" customHeight="1">
      <c r="B173" s="36"/>
      <c r="C173" s="219" t="s">
        <v>315</v>
      </c>
      <c r="D173" s="219" t="s">
        <v>142</v>
      </c>
      <c r="E173" s="220" t="s">
        <v>1240</v>
      </c>
      <c r="F173" s="221" t="s">
        <v>1241</v>
      </c>
      <c r="G173" s="222" t="s">
        <v>339</v>
      </c>
      <c r="H173" s="223">
        <v>2</v>
      </c>
      <c r="I173" s="224"/>
      <c r="J173" s="225">
        <f>ROUND(I173*H173,2)</f>
        <v>0</v>
      </c>
      <c r="K173" s="221" t="s">
        <v>146</v>
      </c>
      <c r="L173" s="41"/>
      <c r="M173" s="226" t="s">
        <v>1</v>
      </c>
      <c r="N173" s="227" t="s">
        <v>45</v>
      </c>
      <c r="O173" s="84"/>
      <c r="P173" s="228">
        <f>O173*H173</f>
        <v>0</v>
      </c>
      <c r="Q173" s="228">
        <v>0.00017000000000000001</v>
      </c>
      <c r="R173" s="228">
        <f>Q173*H173</f>
        <v>0.00034000000000000002</v>
      </c>
      <c r="S173" s="228">
        <v>0</v>
      </c>
      <c r="T173" s="229">
        <f>S173*H173</f>
        <v>0</v>
      </c>
      <c r="AR173" s="230" t="s">
        <v>285</v>
      </c>
      <c r="AT173" s="230" t="s">
        <v>142</v>
      </c>
      <c r="AU173" s="230" t="s">
        <v>90</v>
      </c>
      <c r="AY173" s="15" t="s">
        <v>139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5" t="s">
        <v>85</v>
      </c>
      <c r="BK173" s="231">
        <f>ROUND(I173*H173,2)</f>
        <v>0</v>
      </c>
      <c r="BL173" s="15" t="s">
        <v>285</v>
      </c>
      <c r="BM173" s="230" t="s">
        <v>1242</v>
      </c>
    </row>
    <row r="174" s="1" customFormat="1" ht="16.5" customHeight="1">
      <c r="B174" s="36"/>
      <c r="C174" s="219" t="s">
        <v>7</v>
      </c>
      <c r="D174" s="219" t="s">
        <v>142</v>
      </c>
      <c r="E174" s="220" t="s">
        <v>1243</v>
      </c>
      <c r="F174" s="221" t="s">
        <v>1244</v>
      </c>
      <c r="G174" s="222" t="s">
        <v>328</v>
      </c>
      <c r="H174" s="223">
        <v>120</v>
      </c>
      <c r="I174" s="224"/>
      <c r="J174" s="225">
        <f>ROUND(I174*H174,2)</f>
        <v>0</v>
      </c>
      <c r="K174" s="221" t="s">
        <v>146</v>
      </c>
      <c r="L174" s="41"/>
      <c r="M174" s="226" t="s">
        <v>1</v>
      </c>
      <c r="N174" s="227" t="s">
        <v>45</v>
      </c>
      <c r="O174" s="84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AR174" s="230" t="s">
        <v>285</v>
      </c>
      <c r="AT174" s="230" t="s">
        <v>142</v>
      </c>
      <c r="AU174" s="230" t="s">
        <v>90</v>
      </c>
      <c r="AY174" s="15" t="s">
        <v>139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5" t="s">
        <v>85</v>
      </c>
      <c r="BK174" s="231">
        <f>ROUND(I174*H174,2)</f>
        <v>0</v>
      </c>
      <c r="BL174" s="15" t="s">
        <v>285</v>
      </c>
      <c r="BM174" s="230" t="s">
        <v>1245</v>
      </c>
    </row>
    <row r="175" s="1" customFormat="1" ht="16.5" customHeight="1">
      <c r="B175" s="36"/>
      <c r="C175" s="219" t="s">
        <v>325</v>
      </c>
      <c r="D175" s="219" t="s">
        <v>142</v>
      </c>
      <c r="E175" s="220" t="s">
        <v>1246</v>
      </c>
      <c r="F175" s="221" t="s">
        <v>1247</v>
      </c>
      <c r="G175" s="222" t="s">
        <v>420</v>
      </c>
      <c r="H175" s="223">
        <v>1</v>
      </c>
      <c r="I175" s="224"/>
      <c r="J175" s="225">
        <f>ROUND(I175*H175,2)</f>
        <v>0</v>
      </c>
      <c r="K175" s="221" t="s">
        <v>1</v>
      </c>
      <c r="L175" s="41"/>
      <c r="M175" s="226" t="s">
        <v>1</v>
      </c>
      <c r="N175" s="227" t="s">
        <v>45</v>
      </c>
      <c r="O175" s="84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AR175" s="230" t="s">
        <v>285</v>
      </c>
      <c r="AT175" s="230" t="s">
        <v>142</v>
      </c>
      <c r="AU175" s="230" t="s">
        <v>90</v>
      </c>
      <c r="AY175" s="15" t="s">
        <v>139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5" t="s">
        <v>85</v>
      </c>
      <c r="BK175" s="231">
        <f>ROUND(I175*H175,2)</f>
        <v>0</v>
      </c>
      <c r="BL175" s="15" t="s">
        <v>285</v>
      </c>
      <c r="BM175" s="230" t="s">
        <v>1248</v>
      </c>
    </row>
    <row r="176" s="1" customFormat="1" ht="24" customHeight="1">
      <c r="B176" s="36"/>
      <c r="C176" s="219" t="s">
        <v>331</v>
      </c>
      <c r="D176" s="219" t="s">
        <v>142</v>
      </c>
      <c r="E176" s="220" t="s">
        <v>1249</v>
      </c>
      <c r="F176" s="221" t="s">
        <v>1250</v>
      </c>
      <c r="G176" s="222" t="s">
        <v>766</v>
      </c>
      <c r="H176" s="276"/>
      <c r="I176" s="224"/>
      <c r="J176" s="225">
        <f>ROUND(I176*H176,2)</f>
        <v>0</v>
      </c>
      <c r="K176" s="221" t="s">
        <v>146</v>
      </c>
      <c r="L176" s="41"/>
      <c r="M176" s="226" t="s">
        <v>1</v>
      </c>
      <c r="N176" s="227" t="s">
        <v>45</v>
      </c>
      <c r="O176" s="84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AR176" s="230" t="s">
        <v>285</v>
      </c>
      <c r="AT176" s="230" t="s">
        <v>142</v>
      </c>
      <c r="AU176" s="230" t="s">
        <v>90</v>
      </c>
      <c r="AY176" s="15" t="s">
        <v>139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5" t="s">
        <v>85</v>
      </c>
      <c r="BK176" s="231">
        <f>ROUND(I176*H176,2)</f>
        <v>0</v>
      </c>
      <c r="BL176" s="15" t="s">
        <v>285</v>
      </c>
      <c r="BM176" s="230" t="s">
        <v>1251</v>
      </c>
    </row>
    <row r="177" s="11" customFormat="1" ht="22.8" customHeight="1">
      <c r="B177" s="203"/>
      <c r="C177" s="204"/>
      <c r="D177" s="205" t="s">
        <v>79</v>
      </c>
      <c r="E177" s="217" t="s">
        <v>1252</v>
      </c>
      <c r="F177" s="217" t="s">
        <v>1253</v>
      </c>
      <c r="G177" s="204"/>
      <c r="H177" s="204"/>
      <c r="I177" s="207"/>
      <c r="J177" s="218">
        <f>BK177</f>
        <v>0</v>
      </c>
      <c r="K177" s="204"/>
      <c r="L177" s="209"/>
      <c r="M177" s="210"/>
      <c r="N177" s="211"/>
      <c r="O177" s="211"/>
      <c r="P177" s="212">
        <f>SUM(P178:P214)</f>
        <v>0</v>
      </c>
      <c r="Q177" s="211"/>
      <c r="R177" s="212">
        <f>SUM(R178:R214)</f>
        <v>0.29132999999999998</v>
      </c>
      <c r="S177" s="211"/>
      <c r="T177" s="213">
        <f>SUM(T178:T214)</f>
        <v>0</v>
      </c>
      <c r="AR177" s="214" t="s">
        <v>90</v>
      </c>
      <c r="AT177" s="215" t="s">
        <v>79</v>
      </c>
      <c r="AU177" s="215" t="s">
        <v>85</v>
      </c>
      <c r="AY177" s="214" t="s">
        <v>139</v>
      </c>
      <c r="BK177" s="216">
        <f>SUM(BK178:BK214)</f>
        <v>0</v>
      </c>
    </row>
    <row r="178" s="1" customFormat="1" ht="24" customHeight="1">
      <c r="B178" s="36"/>
      <c r="C178" s="219" t="s">
        <v>336</v>
      </c>
      <c r="D178" s="219" t="s">
        <v>142</v>
      </c>
      <c r="E178" s="220" t="s">
        <v>1254</v>
      </c>
      <c r="F178" s="221" t="s">
        <v>1255</v>
      </c>
      <c r="G178" s="222" t="s">
        <v>420</v>
      </c>
      <c r="H178" s="223">
        <v>3</v>
      </c>
      <c r="I178" s="224"/>
      <c r="J178" s="225">
        <f>ROUND(I178*H178,2)</f>
        <v>0</v>
      </c>
      <c r="K178" s="221" t="s">
        <v>146</v>
      </c>
      <c r="L178" s="41"/>
      <c r="M178" s="226" t="s">
        <v>1</v>
      </c>
      <c r="N178" s="227" t="s">
        <v>45</v>
      </c>
      <c r="O178" s="84"/>
      <c r="P178" s="228">
        <f>O178*H178</f>
        <v>0</v>
      </c>
      <c r="Q178" s="228">
        <v>0.0064799999999999996</v>
      </c>
      <c r="R178" s="228">
        <f>Q178*H178</f>
        <v>0.019439999999999999</v>
      </c>
      <c r="S178" s="228">
        <v>0</v>
      </c>
      <c r="T178" s="229">
        <f>S178*H178</f>
        <v>0</v>
      </c>
      <c r="AR178" s="230" t="s">
        <v>285</v>
      </c>
      <c r="AT178" s="230" t="s">
        <v>142</v>
      </c>
      <c r="AU178" s="230" t="s">
        <v>90</v>
      </c>
      <c r="AY178" s="15" t="s">
        <v>139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5" t="s">
        <v>85</v>
      </c>
      <c r="BK178" s="231">
        <f>ROUND(I178*H178,2)</f>
        <v>0</v>
      </c>
      <c r="BL178" s="15" t="s">
        <v>285</v>
      </c>
      <c r="BM178" s="230" t="s">
        <v>1256</v>
      </c>
    </row>
    <row r="179" s="12" customFormat="1">
      <c r="B179" s="239"/>
      <c r="C179" s="240"/>
      <c r="D179" s="241" t="s">
        <v>213</v>
      </c>
      <c r="E179" s="242" t="s">
        <v>1</v>
      </c>
      <c r="F179" s="243" t="s">
        <v>1257</v>
      </c>
      <c r="G179" s="240"/>
      <c r="H179" s="244">
        <v>3</v>
      </c>
      <c r="I179" s="245"/>
      <c r="J179" s="240"/>
      <c r="K179" s="240"/>
      <c r="L179" s="246"/>
      <c r="M179" s="247"/>
      <c r="N179" s="248"/>
      <c r="O179" s="248"/>
      <c r="P179" s="248"/>
      <c r="Q179" s="248"/>
      <c r="R179" s="248"/>
      <c r="S179" s="248"/>
      <c r="T179" s="249"/>
      <c r="AT179" s="250" t="s">
        <v>213</v>
      </c>
      <c r="AU179" s="250" t="s">
        <v>90</v>
      </c>
      <c r="AV179" s="12" t="s">
        <v>90</v>
      </c>
      <c r="AW179" s="12" t="s">
        <v>35</v>
      </c>
      <c r="AX179" s="12" t="s">
        <v>85</v>
      </c>
      <c r="AY179" s="250" t="s">
        <v>139</v>
      </c>
    </row>
    <row r="180" s="1" customFormat="1" ht="24" customHeight="1">
      <c r="B180" s="36"/>
      <c r="C180" s="219" t="s">
        <v>342</v>
      </c>
      <c r="D180" s="219" t="s">
        <v>142</v>
      </c>
      <c r="E180" s="220" t="s">
        <v>1258</v>
      </c>
      <c r="F180" s="221" t="s">
        <v>1259</v>
      </c>
      <c r="G180" s="222" t="s">
        <v>328</v>
      </c>
      <c r="H180" s="223">
        <v>105</v>
      </c>
      <c r="I180" s="224"/>
      <c r="J180" s="225">
        <f>ROUND(I180*H180,2)</f>
        <v>0</v>
      </c>
      <c r="K180" s="221" t="s">
        <v>146</v>
      </c>
      <c r="L180" s="41"/>
      <c r="M180" s="226" t="s">
        <v>1</v>
      </c>
      <c r="N180" s="227" t="s">
        <v>45</v>
      </c>
      <c r="O180" s="84"/>
      <c r="P180" s="228">
        <f>O180*H180</f>
        <v>0</v>
      </c>
      <c r="Q180" s="228">
        <v>0.00077999999999999999</v>
      </c>
      <c r="R180" s="228">
        <f>Q180*H180</f>
        <v>0.081900000000000001</v>
      </c>
      <c r="S180" s="228">
        <v>0</v>
      </c>
      <c r="T180" s="229">
        <f>S180*H180</f>
        <v>0</v>
      </c>
      <c r="AR180" s="230" t="s">
        <v>285</v>
      </c>
      <c r="AT180" s="230" t="s">
        <v>142</v>
      </c>
      <c r="AU180" s="230" t="s">
        <v>90</v>
      </c>
      <c r="AY180" s="15" t="s">
        <v>139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5" t="s">
        <v>85</v>
      </c>
      <c r="BK180" s="231">
        <f>ROUND(I180*H180,2)</f>
        <v>0</v>
      </c>
      <c r="BL180" s="15" t="s">
        <v>285</v>
      </c>
      <c r="BM180" s="230" t="s">
        <v>1260</v>
      </c>
    </row>
    <row r="181" s="12" customFormat="1">
      <c r="B181" s="239"/>
      <c r="C181" s="240"/>
      <c r="D181" s="241" t="s">
        <v>213</v>
      </c>
      <c r="E181" s="242" t="s">
        <v>1</v>
      </c>
      <c r="F181" s="243" t="s">
        <v>1261</v>
      </c>
      <c r="G181" s="240"/>
      <c r="H181" s="244">
        <v>89</v>
      </c>
      <c r="I181" s="245"/>
      <c r="J181" s="240"/>
      <c r="K181" s="240"/>
      <c r="L181" s="246"/>
      <c r="M181" s="247"/>
      <c r="N181" s="248"/>
      <c r="O181" s="248"/>
      <c r="P181" s="248"/>
      <c r="Q181" s="248"/>
      <c r="R181" s="248"/>
      <c r="S181" s="248"/>
      <c r="T181" s="249"/>
      <c r="AT181" s="250" t="s">
        <v>213</v>
      </c>
      <c r="AU181" s="250" t="s">
        <v>90</v>
      </c>
      <c r="AV181" s="12" t="s">
        <v>90</v>
      </c>
      <c r="AW181" s="12" t="s">
        <v>35</v>
      </c>
      <c r="AX181" s="12" t="s">
        <v>80</v>
      </c>
      <c r="AY181" s="250" t="s">
        <v>139</v>
      </c>
    </row>
    <row r="182" s="12" customFormat="1">
      <c r="B182" s="239"/>
      <c r="C182" s="240"/>
      <c r="D182" s="241" t="s">
        <v>213</v>
      </c>
      <c r="E182" s="242" t="s">
        <v>1</v>
      </c>
      <c r="F182" s="243" t="s">
        <v>1262</v>
      </c>
      <c r="G182" s="240"/>
      <c r="H182" s="244">
        <v>16</v>
      </c>
      <c r="I182" s="245"/>
      <c r="J182" s="240"/>
      <c r="K182" s="240"/>
      <c r="L182" s="246"/>
      <c r="M182" s="247"/>
      <c r="N182" s="248"/>
      <c r="O182" s="248"/>
      <c r="P182" s="248"/>
      <c r="Q182" s="248"/>
      <c r="R182" s="248"/>
      <c r="S182" s="248"/>
      <c r="T182" s="249"/>
      <c r="AT182" s="250" t="s">
        <v>213</v>
      </c>
      <c r="AU182" s="250" t="s">
        <v>90</v>
      </c>
      <c r="AV182" s="12" t="s">
        <v>90</v>
      </c>
      <c r="AW182" s="12" t="s">
        <v>35</v>
      </c>
      <c r="AX182" s="12" t="s">
        <v>80</v>
      </c>
      <c r="AY182" s="250" t="s">
        <v>139</v>
      </c>
    </row>
    <row r="183" s="13" customFormat="1">
      <c r="B183" s="253"/>
      <c r="C183" s="254"/>
      <c r="D183" s="241" t="s">
        <v>213</v>
      </c>
      <c r="E183" s="255" t="s">
        <v>1</v>
      </c>
      <c r="F183" s="256" t="s">
        <v>243</v>
      </c>
      <c r="G183" s="254"/>
      <c r="H183" s="257">
        <v>105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AT183" s="263" t="s">
        <v>213</v>
      </c>
      <c r="AU183" s="263" t="s">
        <v>90</v>
      </c>
      <c r="AV183" s="13" t="s">
        <v>158</v>
      </c>
      <c r="AW183" s="13" t="s">
        <v>35</v>
      </c>
      <c r="AX183" s="13" t="s">
        <v>85</v>
      </c>
      <c r="AY183" s="263" t="s">
        <v>139</v>
      </c>
    </row>
    <row r="184" s="1" customFormat="1" ht="24" customHeight="1">
      <c r="B184" s="36"/>
      <c r="C184" s="219" t="s">
        <v>347</v>
      </c>
      <c r="D184" s="219" t="s">
        <v>142</v>
      </c>
      <c r="E184" s="220" t="s">
        <v>1263</v>
      </c>
      <c r="F184" s="221" t="s">
        <v>1264</v>
      </c>
      <c r="G184" s="222" t="s">
        <v>328</v>
      </c>
      <c r="H184" s="223">
        <v>114.5</v>
      </c>
      <c r="I184" s="224"/>
      <c r="J184" s="225">
        <f>ROUND(I184*H184,2)</f>
        <v>0</v>
      </c>
      <c r="K184" s="221" t="s">
        <v>146</v>
      </c>
      <c r="L184" s="41"/>
      <c r="M184" s="226" t="s">
        <v>1</v>
      </c>
      <c r="N184" s="227" t="s">
        <v>45</v>
      </c>
      <c r="O184" s="84"/>
      <c r="P184" s="228">
        <f>O184*H184</f>
        <v>0</v>
      </c>
      <c r="Q184" s="228">
        <v>0.00096000000000000002</v>
      </c>
      <c r="R184" s="228">
        <f>Q184*H184</f>
        <v>0.10992</v>
      </c>
      <c r="S184" s="228">
        <v>0</v>
      </c>
      <c r="T184" s="229">
        <f>S184*H184</f>
        <v>0</v>
      </c>
      <c r="AR184" s="230" t="s">
        <v>285</v>
      </c>
      <c r="AT184" s="230" t="s">
        <v>142</v>
      </c>
      <c r="AU184" s="230" t="s">
        <v>90</v>
      </c>
      <c r="AY184" s="15" t="s">
        <v>139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5" t="s">
        <v>85</v>
      </c>
      <c r="BK184" s="231">
        <f>ROUND(I184*H184,2)</f>
        <v>0</v>
      </c>
      <c r="BL184" s="15" t="s">
        <v>285</v>
      </c>
      <c r="BM184" s="230" t="s">
        <v>1265</v>
      </c>
    </row>
    <row r="185" s="12" customFormat="1">
      <c r="B185" s="239"/>
      <c r="C185" s="240"/>
      <c r="D185" s="241" t="s">
        <v>213</v>
      </c>
      <c r="E185" s="242" t="s">
        <v>1</v>
      </c>
      <c r="F185" s="243" t="s">
        <v>1266</v>
      </c>
      <c r="G185" s="240"/>
      <c r="H185" s="244">
        <v>114.5</v>
      </c>
      <c r="I185" s="245"/>
      <c r="J185" s="240"/>
      <c r="K185" s="240"/>
      <c r="L185" s="246"/>
      <c r="M185" s="247"/>
      <c r="N185" s="248"/>
      <c r="O185" s="248"/>
      <c r="P185" s="248"/>
      <c r="Q185" s="248"/>
      <c r="R185" s="248"/>
      <c r="S185" s="248"/>
      <c r="T185" s="249"/>
      <c r="AT185" s="250" t="s">
        <v>213</v>
      </c>
      <c r="AU185" s="250" t="s">
        <v>90</v>
      </c>
      <c r="AV185" s="12" t="s">
        <v>90</v>
      </c>
      <c r="AW185" s="12" t="s">
        <v>35</v>
      </c>
      <c r="AX185" s="12" t="s">
        <v>85</v>
      </c>
      <c r="AY185" s="250" t="s">
        <v>139</v>
      </c>
    </row>
    <row r="186" s="1" customFormat="1" ht="36" customHeight="1">
      <c r="B186" s="36"/>
      <c r="C186" s="219" t="s">
        <v>352</v>
      </c>
      <c r="D186" s="219" t="s">
        <v>142</v>
      </c>
      <c r="E186" s="220" t="s">
        <v>1267</v>
      </c>
      <c r="F186" s="221" t="s">
        <v>1268</v>
      </c>
      <c r="G186" s="222" t="s">
        <v>328</v>
      </c>
      <c r="H186" s="223">
        <v>105</v>
      </c>
      <c r="I186" s="224"/>
      <c r="J186" s="225">
        <f>ROUND(I186*H186,2)</f>
        <v>0</v>
      </c>
      <c r="K186" s="221" t="s">
        <v>146</v>
      </c>
      <c r="L186" s="41"/>
      <c r="M186" s="226" t="s">
        <v>1</v>
      </c>
      <c r="N186" s="227" t="s">
        <v>45</v>
      </c>
      <c r="O186" s="84"/>
      <c r="P186" s="228">
        <f>O186*H186</f>
        <v>0</v>
      </c>
      <c r="Q186" s="228">
        <v>6.9999999999999994E-05</v>
      </c>
      <c r="R186" s="228">
        <f>Q186*H186</f>
        <v>0.0073499999999999998</v>
      </c>
      <c r="S186" s="228">
        <v>0</v>
      </c>
      <c r="T186" s="229">
        <f>S186*H186</f>
        <v>0</v>
      </c>
      <c r="AR186" s="230" t="s">
        <v>285</v>
      </c>
      <c r="AT186" s="230" t="s">
        <v>142</v>
      </c>
      <c r="AU186" s="230" t="s">
        <v>90</v>
      </c>
      <c r="AY186" s="15" t="s">
        <v>139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5" t="s">
        <v>85</v>
      </c>
      <c r="BK186" s="231">
        <f>ROUND(I186*H186,2)</f>
        <v>0</v>
      </c>
      <c r="BL186" s="15" t="s">
        <v>285</v>
      </c>
      <c r="BM186" s="230" t="s">
        <v>1269</v>
      </c>
    </row>
    <row r="187" s="12" customFormat="1">
      <c r="B187" s="239"/>
      <c r="C187" s="240"/>
      <c r="D187" s="241" t="s">
        <v>213</v>
      </c>
      <c r="E187" s="242" t="s">
        <v>1</v>
      </c>
      <c r="F187" s="243" t="s">
        <v>1089</v>
      </c>
      <c r="G187" s="240"/>
      <c r="H187" s="244">
        <v>105</v>
      </c>
      <c r="I187" s="245"/>
      <c r="J187" s="240"/>
      <c r="K187" s="240"/>
      <c r="L187" s="246"/>
      <c r="M187" s="247"/>
      <c r="N187" s="248"/>
      <c r="O187" s="248"/>
      <c r="P187" s="248"/>
      <c r="Q187" s="248"/>
      <c r="R187" s="248"/>
      <c r="S187" s="248"/>
      <c r="T187" s="249"/>
      <c r="AT187" s="250" t="s">
        <v>213</v>
      </c>
      <c r="AU187" s="250" t="s">
        <v>90</v>
      </c>
      <c r="AV187" s="12" t="s">
        <v>90</v>
      </c>
      <c r="AW187" s="12" t="s">
        <v>35</v>
      </c>
      <c r="AX187" s="12" t="s">
        <v>85</v>
      </c>
      <c r="AY187" s="250" t="s">
        <v>139</v>
      </c>
    </row>
    <row r="188" s="1" customFormat="1" ht="36" customHeight="1">
      <c r="B188" s="36"/>
      <c r="C188" s="219" t="s">
        <v>358</v>
      </c>
      <c r="D188" s="219" t="s">
        <v>142</v>
      </c>
      <c r="E188" s="220" t="s">
        <v>1270</v>
      </c>
      <c r="F188" s="221" t="s">
        <v>1271</v>
      </c>
      <c r="G188" s="222" t="s">
        <v>328</v>
      </c>
      <c r="H188" s="223">
        <v>114.5</v>
      </c>
      <c r="I188" s="224"/>
      <c r="J188" s="225">
        <f>ROUND(I188*H188,2)</f>
        <v>0</v>
      </c>
      <c r="K188" s="221" t="s">
        <v>146</v>
      </c>
      <c r="L188" s="41"/>
      <c r="M188" s="226" t="s">
        <v>1</v>
      </c>
      <c r="N188" s="227" t="s">
        <v>45</v>
      </c>
      <c r="O188" s="84"/>
      <c r="P188" s="228">
        <f>O188*H188</f>
        <v>0</v>
      </c>
      <c r="Q188" s="228">
        <v>9.0000000000000006E-05</v>
      </c>
      <c r="R188" s="228">
        <f>Q188*H188</f>
        <v>0.010305</v>
      </c>
      <c r="S188" s="228">
        <v>0</v>
      </c>
      <c r="T188" s="229">
        <f>S188*H188</f>
        <v>0</v>
      </c>
      <c r="AR188" s="230" t="s">
        <v>285</v>
      </c>
      <c r="AT188" s="230" t="s">
        <v>142</v>
      </c>
      <c r="AU188" s="230" t="s">
        <v>90</v>
      </c>
      <c r="AY188" s="15" t="s">
        <v>139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5" t="s">
        <v>85</v>
      </c>
      <c r="BK188" s="231">
        <f>ROUND(I188*H188,2)</f>
        <v>0</v>
      </c>
      <c r="BL188" s="15" t="s">
        <v>285</v>
      </c>
      <c r="BM188" s="230" t="s">
        <v>1272</v>
      </c>
    </row>
    <row r="189" s="12" customFormat="1">
      <c r="B189" s="239"/>
      <c r="C189" s="240"/>
      <c r="D189" s="241" t="s">
        <v>213</v>
      </c>
      <c r="E189" s="242" t="s">
        <v>1</v>
      </c>
      <c r="F189" s="243" t="s">
        <v>1273</v>
      </c>
      <c r="G189" s="240"/>
      <c r="H189" s="244">
        <v>114.5</v>
      </c>
      <c r="I189" s="245"/>
      <c r="J189" s="240"/>
      <c r="K189" s="240"/>
      <c r="L189" s="246"/>
      <c r="M189" s="247"/>
      <c r="N189" s="248"/>
      <c r="O189" s="248"/>
      <c r="P189" s="248"/>
      <c r="Q189" s="248"/>
      <c r="R189" s="248"/>
      <c r="S189" s="248"/>
      <c r="T189" s="249"/>
      <c r="AT189" s="250" t="s">
        <v>213</v>
      </c>
      <c r="AU189" s="250" t="s">
        <v>90</v>
      </c>
      <c r="AV189" s="12" t="s">
        <v>90</v>
      </c>
      <c r="AW189" s="12" t="s">
        <v>35</v>
      </c>
      <c r="AX189" s="12" t="s">
        <v>85</v>
      </c>
      <c r="AY189" s="250" t="s">
        <v>139</v>
      </c>
    </row>
    <row r="190" s="1" customFormat="1" ht="16.5" customHeight="1">
      <c r="B190" s="36"/>
      <c r="C190" s="219" t="s">
        <v>364</v>
      </c>
      <c r="D190" s="219" t="s">
        <v>142</v>
      </c>
      <c r="E190" s="220" t="s">
        <v>1274</v>
      </c>
      <c r="F190" s="221" t="s">
        <v>1275</v>
      </c>
      <c r="G190" s="222" t="s">
        <v>328</v>
      </c>
      <c r="H190" s="223">
        <v>72</v>
      </c>
      <c r="I190" s="224"/>
      <c r="J190" s="225">
        <f>ROUND(I190*H190,2)</f>
        <v>0</v>
      </c>
      <c r="K190" s="221" t="s">
        <v>146</v>
      </c>
      <c r="L190" s="41"/>
      <c r="M190" s="226" t="s">
        <v>1</v>
      </c>
      <c r="N190" s="227" t="s">
        <v>45</v>
      </c>
      <c r="O190" s="84"/>
      <c r="P190" s="228">
        <f>O190*H190</f>
        <v>0</v>
      </c>
      <c r="Q190" s="228">
        <v>0.00018000000000000001</v>
      </c>
      <c r="R190" s="228">
        <f>Q190*H190</f>
        <v>0.012960000000000001</v>
      </c>
      <c r="S190" s="228">
        <v>0</v>
      </c>
      <c r="T190" s="229">
        <f>S190*H190</f>
        <v>0</v>
      </c>
      <c r="AR190" s="230" t="s">
        <v>285</v>
      </c>
      <c r="AT190" s="230" t="s">
        <v>142</v>
      </c>
      <c r="AU190" s="230" t="s">
        <v>90</v>
      </c>
      <c r="AY190" s="15" t="s">
        <v>139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5" t="s">
        <v>85</v>
      </c>
      <c r="BK190" s="231">
        <f>ROUND(I190*H190,2)</f>
        <v>0</v>
      </c>
      <c r="BL190" s="15" t="s">
        <v>285</v>
      </c>
      <c r="BM190" s="230" t="s">
        <v>1276</v>
      </c>
    </row>
    <row r="191" s="12" customFormat="1">
      <c r="B191" s="239"/>
      <c r="C191" s="240"/>
      <c r="D191" s="241" t="s">
        <v>213</v>
      </c>
      <c r="E191" s="242" t="s">
        <v>1</v>
      </c>
      <c r="F191" s="243" t="s">
        <v>1277</v>
      </c>
      <c r="G191" s="240"/>
      <c r="H191" s="244">
        <v>60</v>
      </c>
      <c r="I191" s="245"/>
      <c r="J191" s="240"/>
      <c r="K191" s="240"/>
      <c r="L191" s="246"/>
      <c r="M191" s="247"/>
      <c r="N191" s="248"/>
      <c r="O191" s="248"/>
      <c r="P191" s="248"/>
      <c r="Q191" s="248"/>
      <c r="R191" s="248"/>
      <c r="S191" s="248"/>
      <c r="T191" s="249"/>
      <c r="AT191" s="250" t="s">
        <v>213</v>
      </c>
      <c r="AU191" s="250" t="s">
        <v>90</v>
      </c>
      <c r="AV191" s="12" t="s">
        <v>90</v>
      </c>
      <c r="AW191" s="12" t="s">
        <v>35</v>
      </c>
      <c r="AX191" s="12" t="s">
        <v>80</v>
      </c>
      <c r="AY191" s="250" t="s">
        <v>139</v>
      </c>
    </row>
    <row r="192" s="12" customFormat="1">
      <c r="B192" s="239"/>
      <c r="C192" s="240"/>
      <c r="D192" s="241" t="s">
        <v>213</v>
      </c>
      <c r="E192" s="242" t="s">
        <v>1</v>
      </c>
      <c r="F192" s="243" t="s">
        <v>1278</v>
      </c>
      <c r="G192" s="240"/>
      <c r="H192" s="244">
        <v>12</v>
      </c>
      <c r="I192" s="245"/>
      <c r="J192" s="240"/>
      <c r="K192" s="240"/>
      <c r="L192" s="246"/>
      <c r="M192" s="247"/>
      <c r="N192" s="248"/>
      <c r="O192" s="248"/>
      <c r="P192" s="248"/>
      <c r="Q192" s="248"/>
      <c r="R192" s="248"/>
      <c r="S192" s="248"/>
      <c r="T192" s="249"/>
      <c r="AT192" s="250" t="s">
        <v>213</v>
      </c>
      <c r="AU192" s="250" t="s">
        <v>90</v>
      </c>
      <c r="AV192" s="12" t="s">
        <v>90</v>
      </c>
      <c r="AW192" s="12" t="s">
        <v>35</v>
      </c>
      <c r="AX192" s="12" t="s">
        <v>80</v>
      </c>
      <c r="AY192" s="250" t="s">
        <v>139</v>
      </c>
    </row>
    <row r="193" s="13" customFormat="1">
      <c r="B193" s="253"/>
      <c r="C193" s="254"/>
      <c r="D193" s="241" t="s">
        <v>213</v>
      </c>
      <c r="E193" s="255" t="s">
        <v>1</v>
      </c>
      <c r="F193" s="256" t="s">
        <v>243</v>
      </c>
      <c r="G193" s="254"/>
      <c r="H193" s="257">
        <v>72</v>
      </c>
      <c r="I193" s="258"/>
      <c r="J193" s="254"/>
      <c r="K193" s="254"/>
      <c r="L193" s="259"/>
      <c r="M193" s="260"/>
      <c r="N193" s="261"/>
      <c r="O193" s="261"/>
      <c r="P193" s="261"/>
      <c r="Q193" s="261"/>
      <c r="R193" s="261"/>
      <c r="S193" s="261"/>
      <c r="T193" s="262"/>
      <c r="AT193" s="263" t="s">
        <v>213</v>
      </c>
      <c r="AU193" s="263" t="s">
        <v>90</v>
      </c>
      <c r="AV193" s="13" t="s">
        <v>158</v>
      </c>
      <c r="AW193" s="13" t="s">
        <v>35</v>
      </c>
      <c r="AX193" s="13" t="s">
        <v>85</v>
      </c>
      <c r="AY193" s="263" t="s">
        <v>139</v>
      </c>
    </row>
    <row r="194" s="1" customFormat="1" ht="16.5" customHeight="1">
      <c r="B194" s="36"/>
      <c r="C194" s="219" t="s">
        <v>371</v>
      </c>
      <c r="D194" s="219" t="s">
        <v>142</v>
      </c>
      <c r="E194" s="220" t="s">
        <v>1279</v>
      </c>
      <c r="F194" s="221" t="s">
        <v>1280</v>
      </c>
      <c r="G194" s="222" t="s">
        <v>328</v>
      </c>
      <c r="H194" s="223">
        <v>97.5</v>
      </c>
      <c r="I194" s="224"/>
      <c r="J194" s="225">
        <f>ROUND(I194*H194,2)</f>
        <v>0</v>
      </c>
      <c r="K194" s="221" t="s">
        <v>146</v>
      </c>
      <c r="L194" s="41"/>
      <c r="M194" s="226" t="s">
        <v>1</v>
      </c>
      <c r="N194" s="227" t="s">
        <v>45</v>
      </c>
      <c r="O194" s="84"/>
      <c r="P194" s="228">
        <f>O194*H194</f>
        <v>0</v>
      </c>
      <c r="Q194" s="228">
        <v>0.00021000000000000001</v>
      </c>
      <c r="R194" s="228">
        <f>Q194*H194</f>
        <v>0.020475</v>
      </c>
      <c r="S194" s="228">
        <v>0</v>
      </c>
      <c r="T194" s="229">
        <f>S194*H194</f>
        <v>0</v>
      </c>
      <c r="AR194" s="230" t="s">
        <v>285</v>
      </c>
      <c r="AT194" s="230" t="s">
        <v>142</v>
      </c>
      <c r="AU194" s="230" t="s">
        <v>90</v>
      </c>
      <c r="AY194" s="15" t="s">
        <v>139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5" t="s">
        <v>85</v>
      </c>
      <c r="BK194" s="231">
        <f>ROUND(I194*H194,2)</f>
        <v>0</v>
      </c>
      <c r="BL194" s="15" t="s">
        <v>285</v>
      </c>
      <c r="BM194" s="230" t="s">
        <v>1281</v>
      </c>
    </row>
    <row r="195" s="12" customFormat="1">
      <c r="B195" s="239"/>
      <c r="C195" s="240"/>
      <c r="D195" s="241" t="s">
        <v>213</v>
      </c>
      <c r="E195" s="242" t="s">
        <v>1</v>
      </c>
      <c r="F195" s="243" t="s">
        <v>1282</v>
      </c>
      <c r="G195" s="240"/>
      <c r="H195" s="244">
        <v>97.5</v>
      </c>
      <c r="I195" s="245"/>
      <c r="J195" s="240"/>
      <c r="K195" s="240"/>
      <c r="L195" s="246"/>
      <c r="M195" s="247"/>
      <c r="N195" s="248"/>
      <c r="O195" s="248"/>
      <c r="P195" s="248"/>
      <c r="Q195" s="248"/>
      <c r="R195" s="248"/>
      <c r="S195" s="248"/>
      <c r="T195" s="249"/>
      <c r="AT195" s="250" t="s">
        <v>213</v>
      </c>
      <c r="AU195" s="250" t="s">
        <v>90</v>
      </c>
      <c r="AV195" s="12" t="s">
        <v>90</v>
      </c>
      <c r="AW195" s="12" t="s">
        <v>35</v>
      </c>
      <c r="AX195" s="12" t="s">
        <v>85</v>
      </c>
      <c r="AY195" s="250" t="s">
        <v>139</v>
      </c>
    </row>
    <row r="196" s="1" customFormat="1" ht="16.5" customHeight="1">
      <c r="B196" s="36"/>
      <c r="C196" s="219" t="s">
        <v>376</v>
      </c>
      <c r="D196" s="219" t="s">
        <v>142</v>
      </c>
      <c r="E196" s="220" t="s">
        <v>1283</v>
      </c>
      <c r="F196" s="221" t="s">
        <v>1284</v>
      </c>
      <c r="G196" s="222" t="s">
        <v>339</v>
      </c>
      <c r="H196" s="223">
        <v>8</v>
      </c>
      <c r="I196" s="224"/>
      <c r="J196" s="225">
        <f>ROUND(I196*H196,2)</f>
        <v>0</v>
      </c>
      <c r="K196" s="221" t="s">
        <v>146</v>
      </c>
      <c r="L196" s="41"/>
      <c r="M196" s="226" t="s">
        <v>1</v>
      </c>
      <c r="N196" s="227" t="s">
        <v>45</v>
      </c>
      <c r="O196" s="84"/>
      <c r="P196" s="228">
        <f>O196*H196</f>
        <v>0</v>
      </c>
      <c r="Q196" s="228">
        <v>0.00017000000000000001</v>
      </c>
      <c r="R196" s="228">
        <f>Q196*H196</f>
        <v>0.0013600000000000001</v>
      </c>
      <c r="S196" s="228">
        <v>0</v>
      </c>
      <c r="T196" s="229">
        <f>S196*H196</f>
        <v>0</v>
      </c>
      <c r="AR196" s="230" t="s">
        <v>285</v>
      </c>
      <c r="AT196" s="230" t="s">
        <v>142</v>
      </c>
      <c r="AU196" s="230" t="s">
        <v>90</v>
      </c>
      <c r="AY196" s="15" t="s">
        <v>139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5" t="s">
        <v>85</v>
      </c>
      <c r="BK196" s="231">
        <f>ROUND(I196*H196,2)</f>
        <v>0</v>
      </c>
      <c r="BL196" s="15" t="s">
        <v>285</v>
      </c>
      <c r="BM196" s="230" t="s">
        <v>1285</v>
      </c>
    </row>
    <row r="197" s="12" customFormat="1">
      <c r="B197" s="239"/>
      <c r="C197" s="240"/>
      <c r="D197" s="241" t="s">
        <v>213</v>
      </c>
      <c r="E197" s="242" t="s">
        <v>1</v>
      </c>
      <c r="F197" s="243" t="s">
        <v>175</v>
      </c>
      <c r="G197" s="240"/>
      <c r="H197" s="244">
        <v>8</v>
      </c>
      <c r="I197" s="245"/>
      <c r="J197" s="240"/>
      <c r="K197" s="240"/>
      <c r="L197" s="246"/>
      <c r="M197" s="247"/>
      <c r="N197" s="248"/>
      <c r="O197" s="248"/>
      <c r="P197" s="248"/>
      <c r="Q197" s="248"/>
      <c r="R197" s="248"/>
      <c r="S197" s="248"/>
      <c r="T197" s="249"/>
      <c r="AT197" s="250" t="s">
        <v>213</v>
      </c>
      <c r="AU197" s="250" t="s">
        <v>90</v>
      </c>
      <c r="AV197" s="12" t="s">
        <v>90</v>
      </c>
      <c r="AW197" s="12" t="s">
        <v>35</v>
      </c>
      <c r="AX197" s="12" t="s">
        <v>85</v>
      </c>
      <c r="AY197" s="250" t="s">
        <v>139</v>
      </c>
    </row>
    <row r="198" s="1" customFormat="1" ht="24" customHeight="1">
      <c r="B198" s="36"/>
      <c r="C198" s="219" t="s">
        <v>380</v>
      </c>
      <c r="D198" s="219" t="s">
        <v>142</v>
      </c>
      <c r="E198" s="220" t="s">
        <v>1286</v>
      </c>
      <c r="F198" s="221" t="s">
        <v>1287</v>
      </c>
      <c r="G198" s="222" t="s">
        <v>339</v>
      </c>
      <c r="H198" s="223">
        <v>2</v>
      </c>
      <c r="I198" s="224"/>
      <c r="J198" s="225">
        <f>ROUND(I198*H198,2)</f>
        <v>0</v>
      </c>
      <c r="K198" s="221" t="s">
        <v>146</v>
      </c>
      <c r="L198" s="41"/>
      <c r="M198" s="226" t="s">
        <v>1</v>
      </c>
      <c r="N198" s="227" t="s">
        <v>45</v>
      </c>
      <c r="O198" s="84"/>
      <c r="P198" s="228">
        <f>O198*H198</f>
        <v>0</v>
      </c>
      <c r="Q198" s="228">
        <v>8.0000000000000007E-05</v>
      </c>
      <c r="R198" s="228">
        <f>Q198*H198</f>
        <v>0.00016000000000000001</v>
      </c>
      <c r="S198" s="228">
        <v>0</v>
      </c>
      <c r="T198" s="229">
        <f>S198*H198</f>
        <v>0</v>
      </c>
      <c r="AR198" s="230" t="s">
        <v>285</v>
      </c>
      <c r="AT198" s="230" t="s">
        <v>142</v>
      </c>
      <c r="AU198" s="230" t="s">
        <v>90</v>
      </c>
      <c r="AY198" s="15" t="s">
        <v>139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5" t="s">
        <v>85</v>
      </c>
      <c r="BK198" s="231">
        <f>ROUND(I198*H198,2)</f>
        <v>0</v>
      </c>
      <c r="BL198" s="15" t="s">
        <v>285</v>
      </c>
      <c r="BM198" s="230" t="s">
        <v>1288</v>
      </c>
    </row>
    <row r="199" s="12" customFormat="1">
      <c r="B199" s="239"/>
      <c r="C199" s="240"/>
      <c r="D199" s="241" t="s">
        <v>213</v>
      </c>
      <c r="E199" s="242" t="s">
        <v>1</v>
      </c>
      <c r="F199" s="243" t="s">
        <v>90</v>
      </c>
      <c r="G199" s="240"/>
      <c r="H199" s="244">
        <v>2</v>
      </c>
      <c r="I199" s="245"/>
      <c r="J199" s="240"/>
      <c r="K199" s="240"/>
      <c r="L199" s="246"/>
      <c r="M199" s="247"/>
      <c r="N199" s="248"/>
      <c r="O199" s="248"/>
      <c r="P199" s="248"/>
      <c r="Q199" s="248"/>
      <c r="R199" s="248"/>
      <c r="S199" s="248"/>
      <c r="T199" s="249"/>
      <c r="AT199" s="250" t="s">
        <v>213</v>
      </c>
      <c r="AU199" s="250" t="s">
        <v>90</v>
      </c>
      <c r="AV199" s="12" t="s">
        <v>90</v>
      </c>
      <c r="AW199" s="12" t="s">
        <v>35</v>
      </c>
      <c r="AX199" s="12" t="s">
        <v>85</v>
      </c>
      <c r="AY199" s="250" t="s">
        <v>139</v>
      </c>
    </row>
    <row r="200" s="1" customFormat="1" ht="24" customHeight="1">
      <c r="B200" s="36"/>
      <c r="C200" s="219" t="s">
        <v>385</v>
      </c>
      <c r="D200" s="219" t="s">
        <v>142</v>
      </c>
      <c r="E200" s="220" t="s">
        <v>1289</v>
      </c>
      <c r="F200" s="221" t="s">
        <v>1290</v>
      </c>
      <c r="G200" s="222" t="s">
        <v>339</v>
      </c>
      <c r="H200" s="223">
        <v>9</v>
      </c>
      <c r="I200" s="224"/>
      <c r="J200" s="225">
        <f>ROUND(I200*H200,2)</f>
        <v>0</v>
      </c>
      <c r="K200" s="221" t="s">
        <v>146</v>
      </c>
      <c r="L200" s="41"/>
      <c r="M200" s="226" t="s">
        <v>1</v>
      </c>
      <c r="N200" s="227" t="s">
        <v>45</v>
      </c>
      <c r="O200" s="84"/>
      <c r="P200" s="228">
        <f>O200*H200</f>
        <v>0</v>
      </c>
      <c r="Q200" s="228">
        <v>0.00012999999999999999</v>
      </c>
      <c r="R200" s="228">
        <f>Q200*H200</f>
        <v>0.0011699999999999998</v>
      </c>
      <c r="S200" s="228">
        <v>0</v>
      </c>
      <c r="T200" s="229">
        <f>S200*H200</f>
        <v>0</v>
      </c>
      <c r="AR200" s="230" t="s">
        <v>285</v>
      </c>
      <c r="AT200" s="230" t="s">
        <v>142</v>
      </c>
      <c r="AU200" s="230" t="s">
        <v>90</v>
      </c>
      <c r="AY200" s="15" t="s">
        <v>139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5" t="s">
        <v>85</v>
      </c>
      <c r="BK200" s="231">
        <f>ROUND(I200*H200,2)</f>
        <v>0</v>
      </c>
      <c r="BL200" s="15" t="s">
        <v>285</v>
      </c>
      <c r="BM200" s="230" t="s">
        <v>1291</v>
      </c>
    </row>
    <row r="201" s="12" customFormat="1">
      <c r="B201" s="239"/>
      <c r="C201" s="240"/>
      <c r="D201" s="241" t="s">
        <v>213</v>
      </c>
      <c r="E201" s="242" t="s">
        <v>1</v>
      </c>
      <c r="F201" s="243" t="s">
        <v>179</v>
      </c>
      <c r="G201" s="240"/>
      <c r="H201" s="244">
        <v>9</v>
      </c>
      <c r="I201" s="245"/>
      <c r="J201" s="240"/>
      <c r="K201" s="240"/>
      <c r="L201" s="246"/>
      <c r="M201" s="247"/>
      <c r="N201" s="248"/>
      <c r="O201" s="248"/>
      <c r="P201" s="248"/>
      <c r="Q201" s="248"/>
      <c r="R201" s="248"/>
      <c r="S201" s="248"/>
      <c r="T201" s="249"/>
      <c r="AT201" s="250" t="s">
        <v>213</v>
      </c>
      <c r="AU201" s="250" t="s">
        <v>90</v>
      </c>
      <c r="AV201" s="12" t="s">
        <v>90</v>
      </c>
      <c r="AW201" s="12" t="s">
        <v>35</v>
      </c>
      <c r="AX201" s="12" t="s">
        <v>85</v>
      </c>
      <c r="AY201" s="250" t="s">
        <v>139</v>
      </c>
    </row>
    <row r="202" s="1" customFormat="1" ht="24" customHeight="1">
      <c r="B202" s="36"/>
      <c r="C202" s="219" t="s">
        <v>389</v>
      </c>
      <c r="D202" s="219" t="s">
        <v>142</v>
      </c>
      <c r="E202" s="220" t="s">
        <v>1292</v>
      </c>
      <c r="F202" s="221" t="s">
        <v>1293</v>
      </c>
      <c r="G202" s="222" t="s">
        <v>339</v>
      </c>
      <c r="H202" s="223">
        <v>4</v>
      </c>
      <c r="I202" s="224"/>
      <c r="J202" s="225">
        <f>ROUND(I202*H202,2)</f>
        <v>0</v>
      </c>
      <c r="K202" s="221" t="s">
        <v>146</v>
      </c>
      <c r="L202" s="41"/>
      <c r="M202" s="226" t="s">
        <v>1</v>
      </c>
      <c r="N202" s="227" t="s">
        <v>45</v>
      </c>
      <c r="O202" s="84"/>
      <c r="P202" s="228">
        <f>O202*H202</f>
        <v>0</v>
      </c>
      <c r="Q202" s="228">
        <v>0.00012999999999999999</v>
      </c>
      <c r="R202" s="228">
        <f>Q202*H202</f>
        <v>0.00051999999999999995</v>
      </c>
      <c r="S202" s="228">
        <v>0</v>
      </c>
      <c r="T202" s="229">
        <f>S202*H202</f>
        <v>0</v>
      </c>
      <c r="AR202" s="230" t="s">
        <v>285</v>
      </c>
      <c r="AT202" s="230" t="s">
        <v>142</v>
      </c>
      <c r="AU202" s="230" t="s">
        <v>90</v>
      </c>
      <c r="AY202" s="15" t="s">
        <v>139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5" t="s">
        <v>85</v>
      </c>
      <c r="BK202" s="231">
        <f>ROUND(I202*H202,2)</f>
        <v>0</v>
      </c>
      <c r="BL202" s="15" t="s">
        <v>285</v>
      </c>
      <c r="BM202" s="230" t="s">
        <v>1294</v>
      </c>
    </row>
    <row r="203" s="1" customFormat="1">
      <c r="B203" s="36"/>
      <c r="C203" s="37"/>
      <c r="D203" s="241" t="s">
        <v>239</v>
      </c>
      <c r="E203" s="37"/>
      <c r="F203" s="251" t="s">
        <v>1295</v>
      </c>
      <c r="G203" s="37"/>
      <c r="H203" s="37"/>
      <c r="I203" s="135"/>
      <c r="J203" s="37"/>
      <c r="K203" s="37"/>
      <c r="L203" s="41"/>
      <c r="M203" s="252"/>
      <c r="N203" s="84"/>
      <c r="O203" s="84"/>
      <c r="P203" s="84"/>
      <c r="Q203" s="84"/>
      <c r="R203" s="84"/>
      <c r="S203" s="84"/>
      <c r="T203" s="85"/>
      <c r="AT203" s="15" t="s">
        <v>239</v>
      </c>
      <c r="AU203" s="15" t="s">
        <v>90</v>
      </c>
    </row>
    <row r="204" s="12" customFormat="1">
      <c r="B204" s="239"/>
      <c r="C204" s="240"/>
      <c r="D204" s="241" t="s">
        <v>213</v>
      </c>
      <c r="E204" s="242" t="s">
        <v>1</v>
      </c>
      <c r="F204" s="243" t="s">
        <v>1296</v>
      </c>
      <c r="G204" s="240"/>
      <c r="H204" s="244">
        <v>4</v>
      </c>
      <c r="I204" s="245"/>
      <c r="J204" s="240"/>
      <c r="K204" s="240"/>
      <c r="L204" s="246"/>
      <c r="M204" s="247"/>
      <c r="N204" s="248"/>
      <c r="O204" s="248"/>
      <c r="P204" s="248"/>
      <c r="Q204" s="248"/>
      <c r="R204" s="248"/>
      <c r="S204" s="248"/>
      <c r="T204" s="249"/>
      <c r="AT204" s="250" t="s">
        <v>213</v>
      </c>
      <c r="AU204" s="250" t="s">
        <v>90</v>
      </c>
      <c r="AV204" s="12" t="s">
        <v>90</v>
      </c>
      <c r="AW204" s="12" t="s">
        <v>35</v>
      </c>
      <c r="AX204" s="12" t="s">
        <v>85</v>
      </c>
      <c r="AY204" s="250" t="s">
        <v>139</v>
      </c>
    </row>
    <row r="205" s="1" customFormat="1" ht="16.5" customHeight="1">
      <c r="B205" s="36"/>
      <c r="C205" s="219" t="s">
        <v>395</v>
      </c>
      <c r="D205" s="219" t="s">
        <v>142</v>
      </c>
      <c r="E205" s="220" t="s">
        <v>1297</v>
      </c>
      <c r="F205" s="221" t="s">
        <v>1298</v>
      </c>
      <c r="G205" s="222" t="s">
        <v>420</v>
      </c>
      <c r="H205" s="223">
        <v>9</v>
      </c>
      <c r="I205" s="224"/>
      <c r="J205" s="225">
        <f>ROUND(I205*H205,2)</f>
        <v>0</v>
      </c>
      <c r="K205" s="221" t="s">
        <v>146</v>
      </c>
      <c r="L205" s="41"/>
      <c r="M205" s="226" t="s">
        <v>1</v>
      </c>
      <c r="N205" s="227" t="s">
        <v>45</v>
      </c>
      <c r="O205" s="84"/>
      <c r="P205" s="228">
        <f>O205*H205</f>
        <v>0</v>
      </c>
      <c r="Q205" s="228">
        <v>0.00089999999999999998</v>
      </c>
      <c r="R205" s="228">
        <f>Q205*H205</f>
        <v>0.0080999999999999996</v>
      </c>
      <c r="S205" s="228">
        <v>0</v>
      </c>
      <c r="T205" s="229">
        <f>S205*H205</f>
        <v>0</v>
      </c>
      <c r="AR205" s="230" t="s">
        <v>285</v>
      </c>
      <c r="AT205" s="230" t="s">
        <v>142</v>
      </c>
      <c r="AU205" s="230" t="s">
        <v>90</v>
      </c>
      <c r="AY205" s="15" t="s">
        <v>139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5" t="s">
        <v>85</v>
      </c>
      <c r="BK205" s="231">
        <f>ROUND(I205*H205,2)</f>
        <v>0</v>
      </c>
      <c r="BL205" s="15" t="s">
        <v>285</v>
      </c>
      <c r="BM205" s="230" t="s">
        <v>1299</v>
      </c>
    </row>
    <row r="206" s="12" customFormat="1">
      <c r="B206" s="239"/>
      <c r="C206" s="240"/>
      <c r="D206" s="241" t="s">
        <v>213</v>
      </c>
      <c r="E206" s="242" t="s">
        <v>1</v>
      </c>
      <c r="F206" s="243" t="s">
        <v>179</v>
      </c>
      <c r="G206" s="240"/>
      <c r="H206" s="244">
        <v>9</v>
      </c>
      <c r="I206" s="245"/>
      <c r="J206" s="240"/>
      <c r="K206" s="240"/>
      <c r="L206" s="246"/>
      <c r="M206" s="247"/>
      <c r="N206" s="248"/>
      <c r="O206" s="248"/>
      <c r="P206" s="248"/>
      <c r="Q206" s="248"/>
      <c r="R206" s="248"/>
      <c r="S206" s="248"/>
      <c r="T206" s="249"/>
      <c r="AT206" s="250" t="s">
        <v>213</v>
      </c>
      <c r="AU206" s="250" t="s">
        <v>90</v>
      </c>
      <c r="AV206" s="12" t="s">
        <v>90</v>
      </c>
      <c r="AW206" s="12" t="s">
        <v>35</v>
      </c>
      <c r="AX206" s="12" t="s">
        <v>85</v>
      </c>
      <c r="AY206" s="250" t="s">
        <v>139</v>
      </c>
    </row>
    <row r="207" s="1" customFormat="1" ht="24" customHeight="1">
      <c r="B207" s="36"/>
      <c r="C207" s="219" t="s">
        <v>399</v>
      </c>
      <c r="D207" s="219" t="s">
        <v>142</v>
      </c>
      <c r="E207" s="220" t="s">
        <v>1300</v>
      </c>
      <c r="F207" s="221" t="s">
        <v>1301</v>
      </c>
      <c r="G207" s="222" t="s">
        <v>339</v>
      </c>
      <c r="H207" s="223">
        <v>2</v>
      </c>
      <c r="I207" s="224"/>
      <c r="J207" s="225">
        <f>ROUND(I207*H207,2)</f>
        <v>0</v>
      </c>
      <c r="K207" s="221" t="s">
        <v>146</v>
      </c>
      <c r="L207" s="41"/>
      <c r="M207" s="226" t="s">
        <v>1</v>
      </c>
      <c r="N207" s="227" t="s">
        <v>45</v>
      </c>
      <c r="O207" s="84"/>
      <c r="P207" s="228">
        <f>O207*H207</f>
        <v>0</v>
      </c>
      <c r="Q207" s="228">
        <v>0.00022000000000000001</v>
      </c>
      <c r="R207" s="228">
        <f>Q207*H207</f>
        <v>0.00044000000000000002</v>
      </c>
      <c r="S207" s="228">
        <v>0</v>
      </c>
      <c r="T207" s="229">
        <f>S207*H207</f>
        <v>0</v>
      </c>
      <c r="AR207" s="230" t="s">
        <v>285</v>
      </c>
      <c r="AT207" s="230" t="s">
        <v>142</v>
      </c>
      <c r="AU207" s="230" t="s">
        <v>90</v>
      </c>
      <c r="AY207" s="15" t="s">
        <v>139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5" t="s">
        <v>85</v>
      </c>
      <c r="BK207" s="231">
        <f>ROUND(I207*H207,2)</f>
        <v>0</v>
      </c>
      <c r="BL207" s="15" t="s">
        <v>285</v>
      </c>
      <c r="BM207" s="230" t="s">
        <v>1302</v>
      </c>
    </row>
    <row r="208" s="12" customFormat="1">
      <c r="B208" s="239"/>
      <c r="C208" s="240"/>
      <c r="D208" s="241" t="s">
        <v>213</v>
      </c>
      <c r="E208" s="242" t="s">
        <v>1</v>
      </c>
      <c r="F208" s="243" t="s">
        <v>90</v>
      </c>
      <c r="G208" s="240"/>
      <c r="H208" s="244">
        <v>2</v>
      </c>
      <c r="I208" s="245"/>
      <c r="J208" s="240"/>
      <c r="K208" s="240"/>
      <c r="L208" s="246"/>
      <c r="M208" s="247"/>
      <c r="N208" s="248"/>
      <c r="O208" s="248"/>
      <c r="P208" s="248"/>
      <c r="Q208" s="248"/>
      <c r="R208" s="248"/>
      <c r="S208" s="248"/>
      <c r="T208" s="249"/>
      <c r="AT208" s="250" t="s">
        <v>213</v>
      </c>
      <c r="AU208" s="250" t="s">
        <v>90</v>
      </c>
      <c r="AV208" s="12" t="s">
        <v>90</v>
      </c>
      <c r="AW208" s="12" t="s">
        <v>35</v>
      </c>
      <c r="AX208" s="12" t="s">
        <v>85</v>
      </c>
      <c r="AY208" s="250" t="s">
        <v>139</v>
      </c>
    </row>
    <row r="209" s="1" customFormat="1" ht="16.5" customHeight="1">
      <c r="B209" s="36"/>
      <c r="C209" s="219" t="s">
        <v>403</v>
      </c>
      <c r="D209" s="219" t="s">
        <v>142</v>
      </c>
      <c r="E209" s="220" t="s">
        <v>1303</v>
      </c>
      <c r="F209" s="221" t="s">
        <v>1304</v>
      </c>
      <c r="G209" s="222" t="s">
        <v>339</v>
      </c>
      <c r="H209" s="223">
        <v>8</v>
      </c>
      <c r="I209" s="224"/>
      <c r="J209" s="225">
        <f>ROUND(I209*H209,2)</f>
        <v>0</v>
      </c>
      <c r="K209" s="221" t="s">
        <v>146</v>
      </c>
      <c r="L209" s="41"/>
      <c r="M209" s="226" t="s">
        <v>1</v>
      </c>
      <c r="N209" s="227" t="s">
        <v>45</v>
      </c>
      <c r="O209" s="84"/>
      <c r="P209" s="228">
        <f>O209*H209</f>
        <v>0</v>
      </c>
      <c r="Q209" s="228">
        <v>0.00076000000000000004</v>
      </c>
      <c r="R209" s="228">
        <f>Q209*H209</f>
        <v>0.0060800000000000003</v>
      </c>
      <c r="S209" s="228">
        <v>0</v>
      </c>
      <c r="T209" s="229">
        <f>S209*H209</f>
        <v>0</v>
      </c>
      <c r="AR209" s="230" t="s">
        <v>285</v>
      </c>
      <c r="AT209" s="230" t="s">
        <v>142</v>
      </c>
      <c r="AU209" s="230" t="s">
        <v>90</v>
      </c>
      <c r="AY209" s="15" t="s">
        <v>139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5" t="s">
        <v>85</v>
      </c>
      <c r="BK209" s="231">
        <f>ROUND(I209*H209,2)</f>
        <v>0</v>
      </c>
      <c r="BL209" s="15" t="s">
        <v>285</v>
      </c>
      <c r="BM209" s="230" t="s">
        <v>1305</v>
      </c>
    </row>
    <row r="210" s="12" customFormat="1">
      <c r="B210" s="239"/>
      <c r="C210" s="240"/>
      <c r="D210" s="241" t="s">
        <v>213</v>
      </c>
      <c r="E210" s="242" t="s">
        <v>1</v>
      </c>
      <c r="F210" s="243" t="s">
        <v>175</v>
      </c>
      <c r="G210" s="240"/>
      <c r="H210" s="244">
        <v>8</v>
      </c>
      <c r="I210" s="245"/>
      <c r="J210" s="240"/>
      <c r="K210" s="240"/>
      <c r="L210" s="246"/>
      <c r="M210" s="247"/>
      <c r="N210" s="248"/>
      <c r="O210" s="248"/>
      <c r="P210" s="248"/>
      <c r="Q210" s="248"/>
      <c r="R210" s="248"/>
      <c r="S210" s="248"/>
      <c r="T210" s="249"/>
      <c r="AT210" s="250" t="s">
        <v>213</v>
      </c>
      <c r="AU210" s="250" t="s">
        <v>90</v>
      </c>
      <c r="AV210" s="12" t="s">
        <v>90</v>
      </c>
      <c r="AW210" s="12" t="s">
        <v>35</v>
      </c>
      <c r="AX210" s="12" t="s">
        <v>85</v>
      </c>
      <c r="AY210" s="250" t="s">
        <v>139</v>
      </c>
    </row>
    <row r="211" s="1" customFormat="1" ht="16.5" customHeight="1">
      <c r="B211" s="36"/>
      <c r="C211" s="219" t="s">
        <v>409</v>
      </c>
      <c r="D211" s="219" t="s">
        <v>142</v>
      </c>
      <c r="E211" s="220" t="s">
        <v>1306</v>
      </c>
      <c r="F211" s="221" t="s">
        <v>1307</v>
      </c>
      <c r="G211" s="222" t="s">
        <v>339</v>
      </c>
      <c r="H211" s="223">
        <v>9</v>
      </c>
      <c r="I211" s="224"/>
      <c r="J211" s="225">
        <f>ROUND(I211*H211,2)</f>
        <v>0</v>
      </c>
      <c r="K211" s="221" t="s">
        <v>146</v>
      </c>
      <c r="L211" s="41"/>
      <c r="M211" s="226" t="s">
        <v>1</v>
      </c>
      <c r="N211" s="227" t="s">
        <v>45</v>
      </c>
      <c r="O211" s="84"/>
      <c r="P211" s="228">
        <f>O211*H211</f>
        <v>0</v>
      </c>
      <c r="Q211" s="228">
        <v>0.0010300000000000001</v>
      </c>
      <c r="R211" s="228">
        <f>Q211*H211</f>
        <v>0.0092700000000000005</v>
      </c>
      <c r="S211" s="228">
        <v>0</v>
      </c>
      <c r="T211" s="229">
        <f>S211*H211</f>
        <v>0</v>
      </c>
      <c r="AR211" s="230" t="s">
        <v>285</v>
      </c>
      <c r="AT211" s="230" t="s">
        <v>142</v>
      </c>
      <c r="AU211" s="230" t="s">
        <v>90</v>
      </c>
      <c r="AY211" s="15" t="s">
        <v>139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5" t="s">
        <v>85</v>
      </c>
      <c r="BK211" s="231">
        <f>ROUND(I211*H211,2)</f>
        <v>0</v>
      </c>
      <c r="BL211" s="15" t="s">
        <v>285</v>
      </c>
      <c r="BM211" s="230" t="s">
        <v>1308</v>
      </c>
    </row>
    <row r="212" s="12" customFormat="1">
      <c r="B212" s="239"/>
      <c r="C212" s="240"/>
      <c r="D212" s="241" t="s">
        <v>213</v>
      </c>
      <c r="E212" s="242" t="s">
        <v>1</v>
      </c>
      <c r="F212" s="243" t="s">
        <v>179</v>
      </c>
      <c r="G212" s="240"/>
      <c r="H212" s="244">
        <v>9</v>
      </c>
      <c r="I212" s="245"/>
      <c r="J212" s="240"/>
      <c r="K212" s="240"/>
      <c r="L212" s="246"/>
      <c r="M212" s="247"/>
      <c r="N212" s="248"/>
      <c r="O212" s="248"/>
      <c r="P212" s="248"/>
      <c r="Q212" s="248"/>
      <c r="R212" s="248"/>
      <c r="S212" s="248"/>
      <c r="T212" s="249"/>
      <c r="AT212" s="250" t="s">
        <v>213</v>
      </c>
      <c r="AU212" s="250" t="s">
        <v>90</v>
      </c>
      <c r="AV212" s="12" t="s">
        <v>90</v>
      </c>
      <c r="AW212" s="12" t="s">
        <v>35</v>
      </c>
      <c r="AX212" s="12" t="s">
        <v>85</v>
      </c>
      <c r="AY212" s="250" t="s">
        <v>139</v>
      </c>
    </row>
    <row r="213" s="1" customFormat="1" ht="16.5" customHeight="1">
      <c r="B213" s="36"/>
      <c r="C213" s="219" t="s">
        <v>417</v>
      </c>
      <c r="D213" s="219" t="s">
        <v>142</v>
      </c>
      <c r="E213" s="220" t="s">
        <v>1309</v>
      </c>
      <c r="F213" s="221" t="s">
        <v>1310</v>
      </c>
      <c r="G213" s="222" t="s">
        <v>328</v>
      </c>
      <c r="H213" s="223">
        <v>188</v>
      </c>
      <c r="I213" s="224"/>
      <c r="J213" s="225">
        <f>ROUND(I213*H213,2)</f>
        <v>0</v>
      </c>
      <c r="K213" s="221" t="s">
        <v>146</v>
      </c>
      <c r="L213" s="41"/>
      <c r="M213" s="226" t="s">
        <v>1</v>
      </c>
      <c r="N213" s="227" t="s">
        <v>45</v>
      </c>
      <c r="O213" s="84"/>
      <c r="P213" s="228">
        <f>O213*H213</f>
        <v>0</v>
      </c>
      <c r="Q213" s="228">
        <v>1.0000000000000001E-05</v>
      </c>
      <c r="R213" s="228">
        <f>Q213*H213</f>
        <v>0.0018800000000000002</v>
      </c>
      <c r="S213" s="228">
        <v>0</v>
      </c>
      <c r="T213" s="229">
        <f>S213*H213</f>
        <v>0</v>
      </c>
      <c r="AR213" s="230" t="s">
        <v>285</v>
      </c>
      <c r="AT213" s="230" t="s">
        <v>142</v>
      </c>
      <c r="AU213" s="230" t="s">
        <v>90</v>
      </c>
      <c r="AY213" s="15" t="s">
        <v>139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5" t="s">
        <v>85</v>
      </c>
      <c r="BK213" s="231">
        <f>ROUND(I213*H213,2)</f>
        <v>0</v>
      </c>
      <c r="BL213" s="15" t="s">
        <v>285</v>
      </c>
      <c r="BM213" s="230" t="s">
        <v>1311</v>
      </c>
    </row>
    <row r="214" s="1" customFormat="1" ht="24" customHeight="1">
      <c r="B214" s="36"/>
      <c r="C214" s="219" t="s">
        <v>423</v>
      </c>
      <c r="D214" s="219" t="s">
        <v>142</v>
      </c>
      <c r="E214" s="220" t="s">
        <v>1312</v>
      </c>
      <c r="F214" s="221" t="s">
        <v>1313</v>
      </c>
      <c r="G214" s="222" t="s">
        <v>766</v>
      </c>
      <c r="H214" s="276"/>
      <c r="I214" s="224"/>
      <c r="J214" s="225">
        <f>ROUND(I214*H214,2)</f>
        <v>0</v>
      </c>
      <c r="K214" s="221" t="s">
        <v>146</v>
      </c>
      <c r="L214" s="41"/>
      <c r="M214" s="226" t="s">
        <v>1</v>
      </c>
      <c r="N214" s="227" t="s">
        <v>45</v>
      </c>
      <c r="O214" s="84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AR214" s="230" t="s">
        <v>285</v>
      </c>
      <c r="AT214" s="230" t="s">
        <v>142</v>
      </c>
      <c r="AU214" s="230" t="s">
        <v>90</v>
      </c>
      <c r="AY214" s="15" t="s">
        <v>139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5" t="s">
        <v>85</v>
      </c>
      <c r="BK214" s="231">
        <f>ROUND(I214*H214,2)</f>
        <v>0</v>
      </c>
      <c r="BL214" s="15" t="s">
        <v>285</v>
      </c>
      <c r="BM214" s="230" t="s">
        <v>1314</v>
      </c>
    </row>
    <row r="215" s="11" customFormat="1" ht="22.8" customHeight="1">
      <c r="B215" s="203"/>
      <c r="C215" s="204"/>
      <c r="D215" s="205" t="s">
        <v>79</v>
      </c>
      <c r="E215" s="217" t="s">
        <v>415</v>
      </c>
      <c r="F215" s="217" t="s">
        <v>416</v>
      </c>
      <c r="G215" s="204"/>
      <c r="H215" s="204"/>
      <c r="I215" s="207"/>
      <c r="J215" s="218">
        <f>BK215</f>
        <v>0</v>
      </c>
      <c r="K215" s="204"/>
      <c r="L215" s="209"/>
      <c r="M215" s="210"/>
      <c r="N215" s="211"/>
      <c r="O215" s="211"/>
      <c r="P215" s="212">
        <f>SUM(P216:P239)</f>
        <v>0</v>
      </c>
      <c r="Q215" s="211"/>
      <c r="R215" s="212">
        <f>SUM(R216:R239)</f>
        <v>0.14681999999999998</v>
      </c>
      <c r="S215" s="211"/>
      <c r="T215" s="213">
        <f>SUM(T216:T239)</f>
        <v>0</v>
      </c>
      <c r="AR215" s="214" t="s">
        <v>90</v>
      </c>
      <c r="AT215" s="215" t="s">
        <v>79</v>
      </c>
      <c r="AU215" s="215" t="s">
        <v>85</v>
      </c>
      <c r="AY215" s="214" t="s">
        <v>139</v>
      </c>
      <c r="BK215" s="216">
        <f>SUM(BK216:BK239)</f>
        <v>0</v>
      </c>
    </row>
    <row r="216" s="1" customFormat="1" ht="16.5" customHeight="1">
      <c r="B216" s="36"/>
      <c r="C216" s="219" t="s">
        <v>427</v>
      </c>
      <c r="D216" s="219" t="s">
        <v>142</v>
      </c>
      <c r="E216" s="220" t="s">
        <v>1315</v>
      </c>
      <c r="F216" s="221" t="s">
        <v>1316</v>
      </c>
      <c r="G216" s="222" t="s">
        <v>420</v>
      </c>
      <c r="H216" s="223">
        <v>1</v>
      </c>
      <c r="I216" s="224"/>
      <c r="J216" s="225">
        <f>ROUND(I216*H216,2)</f>
        <v>0</v>
      </c>
      <c r="K216" s="221" t="s">
        <v>1</v>
      </c>
      <c r="L216" s="41"/>
      <c r="M216" s="226" t="s">
        <v>1</v>
      </c>
      <c r="N216" s="227" t="s">
        <v>45</v>
      </c>
      <c r="O216" s="84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AR216" s="230" t="s">
        <v>285</v>
      </c>
      <c r="AT216" s="230" t="s">
        <v>142</v>
      </c>
      <c r="AU216" s="230" t="s">
        <v>90</v>
      </c>
      <c r="AY216" s="15" t="s">
        <v>139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5" t="s">
        <v>85</v>
      </c>
      <c r="BK216" s="231">
        <f>ROUND(I216*H216,2)</f>
        <v>0</v>
      </c>
      <c r="BL216" s="15" t="s">
        <v>285</v>
      </c>
      <c r="BM216" s="230" t="s">
        <v>1317</v>
      </c>
    </row>
    <row r="217" s="1" customFormat="1">
      <c r="B217" s="36"/>
      <c r="C217" s="37"/>
      <c r="D217" s="241" t="s">
        <v>239</v>
      </c>
      <c r="E217" s="37"/>
      <c r="F217" s="251" t="s">
        <v>1318</v>
      </c>
      <c r="G217" s="37"/>
      <c r="H217" s="37"/>
      <c r="I217" s="135"/>
      <c r="J217" s="37"/>
      <c r="K217" s="37"/>
      <c r="L217" s="41"/>
      <c r="M217" s="252"/>
      <c r="N217" s="84"/>
      <c r="O217" s="84"/>
      <c r="P217" s="84"/>
      <c r="Q217" s="84"/>
      <c r="R217" s="84"/>
      <c r="S217" s="84"/>
      <c r="T217" s="85"/>
      <c r="AT217" s="15" t="s">
        <v>239</v>
      </c>
      <c r="AU217" s="15" t="s">
        <v>90</v>
      </c>
    </row>
    <row r="218" s="12" customFormat="1">
      <c r="B218" s="239"/>
      <c r="C218" s="240"/>
      <c r="D218" s="241" t="s">
        <v>213</v>
      </c>
      <c r="E218" s="242" t="s">
        <v>1</v>
      </c>
      <c r="F218" s="243" t="s">
        <v>1319</v>
      </c>
      <c r="G218" s="240"/>
      <c r="H218" s="244">
        <v>1</v>
      </c>
      <c r="I218" s="245"/>
      <c r="J218" s="240"/>
      <c r="K218" s="240"/>
      <c r="L218" s="246"/>
      <c r="M218" s="247"/>
      <c r="N218" s="248"/>
      <c r="O218" s="248"/>
      <c r="P218" s="248"/>
      <c r="Q218" s="248"/>
      <c r="R218" s="248"/>
      <c r="S218" s="248"/>
      <c r="T218" s="249"/>
      <c r="AT218" s="250" t="s">
        <v>213</v>
      </c>
      <c r="AU218" s="250" t="s">
        <v>90</v>
      </c>
      <c r="AV218" s="12" t="s">
        <v>90</v>
      </c>
      <c r="AW218" s="12" t="s">
        <v>35</v>
      </c>
      <c r="AX218" s="12" t="s">
        <v>80</v>
      </c>
      <c r="AY218" s="250" t="s">
        <v>139</v>
      </c>
    </row>
    <row r="219" s="12" customFormat="1">
      <c r="B219" s="239"/>
      <c r="C219" s="240"/>
      <c r="D219" s="241" t="s">
        <v>213</v>
      </c>
      <c r="E219" s="242" t="s">
        <v>1</v>
      </c>
      <c r="F219" s="243" t="s">
        <v>1320</v>
      </c>
      <c r="G219" s="240"/>
      <c r="H219" s="244">
        <v>1</v>
      </c>
      <c r="I219" s="245"/>
      <c r="J219" s="240"/>
      <c r="K219" s="240"/>
      <c r="L219" s="246"/>
      <c r="M219" s="247"/>
      <c r="N219" s="248"/>
      <c r="O219" s="248"/>
      <c r="P219" s="248"/>
      <c r="Q219" s="248"/>
      <c r="R219" s="248"/>
      <c r="S219" s="248"/>
      <c r="T219" s="249"/>
      <c r="AT219" s="250" t="s">
        <v>213</v>
      </c>
      <c r="AU219" s="250" t="s">
        <v>90</v>
      </c>
      <c r="AV219" s="12" t="s">
        <v>90</v>
      </c>
      <c r="AW219" s="12" t="s">
        <v>35</v>
      </c>
      <c r="AX219" s="12" t="s">
        <v>85</v>
      </c>
      <c r="AY219" s="250" t="s">
        <v>139</v>
      </c>
    </row>
    <row r="220" s="1" customFormat="1" ht="16.5" customHeight="1">
      <c r="B220" s="36"/>
      <c r="C220" s="219" t="s">
        <v>432</v>
      </c>
      <c r="D220" s="219" t="s">
        <v>142</v>
      </c>
      <c r="E220" s="220" t="s">
        <v>1321</v>
      </c>
      <c r="F220" s="221" t="s">
        <v>1322</v>
      </c>
      <c r="G220" s="222" t="s">
        <v>420</v>
      </c>
      <c r="H220" s="223">
        <v>4</v>
      </c>
      <c r="I220" s="224"/>
      <c r="J220" s="225">
        <f>ROUND(I220*H220,2)</f>
        <v>0</v>
      </c>
      <c r="K220" s="221" t="s">
        <v>1</v>
      </c>
      <c r="L220" s="41"/>
      <c r="M220" s="226" t="s">
        <v>1</v>
      </c>
      <c r="N220" s="227" t="s">
        <v>45</v>
      </c>
      <c r="O220" s="84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AR220" s="230" t="s">
        <v>285</v>
      </c>
      <c r="AT220" s="230" t="s">
        <v>142</v>
      </c>
      <c r="AU220" s="230" t="s">
        <v>90</v>
      </c>
      <c r="AY220" s="15" t="s">
        <v>139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5" t="s">
        <v>85</v>
      </c>
      <c r="BK220" s="231">
        <f>ROUND(I220*H220,2)</f>
        <v>0</v>
      </c>
      <c r="BL220" s="15" t="s">
        <v>285</v>
      </c>
      <c r="BM220" s="230" t="s">
        <v>1323</v>
      </c>
    </row>
    <row r="221" s="1" customFormat="1">
      <c r="B221" s="36"/>
      <c r="C221" s="37"/>
      <c r="D221" s="241" t="s">
        <v>239</v>
      </c>
      <c r="E221" s="37"/>
      <c r="F221" s="251" t="s">
        <v>1324</v>
      </c>
      <c r="G221" s="37"/>
      <c r="H221" s="37"/>
      <c r="I221" s="135"/>
      <c r="J221" s="37"/>
      <c r="K221" s="37"/>
      <c r="L221" s="41"/>
      <c r="M221" s="252"/>
      <c r="N221" s="84"/>
      <c r="O221" s="84"/>
      <c r="P221" s="84"/>
      <c r="Q221" s="84"/>
      <c r="R221" s="84"/>
      <c r="S221" s="84"/>
      <c r="T221" s="85"/>
      <c r="AT221" s="15" t="s">
        <v>239</v>
      </c>
      <c r="AU221" s="15" t="s">
        <v>90</v>
      </c>
    </row>
    <row r="222" s="12" customFormat="1">
      <c r="B222" s="239"/>
      <c r="C222" s="240"/>
      <c r="D222" s="241" t="s">
        <v>213</v>
      </c>
      <c r="E222" s="242" t="s">
        <v>1</v>
      </c>
      <c r="F222" s="243" t="s">
        <v>1325</v>
      </c>
      <c r="G222" s="240"/>
      <c r="H222" s="244">
        <v>4</v>
      </c>
      <c r="I222" s="245"/>
      <c r="J222" s="240"/>
      <c r="K222" s="240"/>
      <c r="L222" s="246"/>
      <c r="M222" s="247"/>
      <c r="N222" s="248"/>
      <c r="O222" s="248"/>
      <c r="P222" s="248"/>
      <c r="Q222" s="248"/>
      <c r="R222" s="248"/>
      <c r="S222" s="248"/>
      <c r="T222" s="249"/>
      <c r="AT222" s="250" t="s">
        <v>213</v>
      </c>
      <c r="AU222" s="250" t="s">
        <v>90</v>
      </c>
      <c r="AV222" s="12" t="s">
        <v>90</v>
      </c>
      <c r="AW222" s="12" t="s">
        <v>35</v>
      </c>
      <c r="AX222" s="12" t="s">
        <v>80</v>
      </c>
      <c r="AY222" s="250" t="s">
        <v>139</v>
      </c>
    </row>
    <row r="223" s="12" customFormat="1">
      <c r="B223" s="239"/>
      <c r="C223" s="240"/>
      <c r="D223" s="241" t="s">
        <v>213</v>
      </c>
      <c r="E223" s="242" t="s">
        <v>1</v>
      </c>
      <c r="F223" s="243" t="s">
        <v>1326</v>
      </c>
      <c r="G223" s="240"/>
      <c r="H223" s="244">
        <v>4</v>
      </c>
      <c r="I223" s="245"/>
      <c r="J223" s="240"/>
      <c r="K223" s="240"/>
      <c r="L223" s="246"/>
      <c r="M223" s="247"/>
      <c r="N223" s="248"/>
      <c r="O223" s="248"/>
      <c r="P223" s="248"/>
      <c r="Q223" s="248"/>
      <c r="R223" s="248"/>
      <c r="S223" s="248"/>
      <c r="T223" s="249"/>
      <c r="AT223" s="250" t="s">
        <v>213</v>
      </c>
      <c r="AU223" s="250" t="s">
        <v>90</v>
      </c>
      <c r="AV223" s="12" t="s">
        <v>90</v>
      </c>
      <c r="AW223" s="12" t="s">
        <v>35</v>
      </c>
      <c r="AX223" s="12" t="s">
        <v>85</v>
      </c>
      <c r="AY223" s="250" t="s">
        <v>139</v>
      </c>
    </row>
    <row r="224" s="1" customFormat="1" ht="16.5" customHeight="1">
      <c r="B224" s="36"/>
      <c r="C224" s="219" t="s">
        <v>436</v>
      </c>
      <c r="D224" s="219" t="s">
        <v>142</v>
      </c>
      <c r="E224" s="220" t="s">
        <v>1327</v>
      </c>
      <c r="F224" s="221" t="s">
        <v>1328</v>
      </c>
      <c r="G224" s="222" t="s">
        <v>420</v>
      </c>
      <c r="H224" s="223">
        <v>1</v>
      </c>
      <c r="I224" s="224"/>
      <c r="J224" s="225">
        <f>ROUND(I224*H224,2)</f>
        <v>0</v>
      </c>
      <c r="K224" s="221" t="s">
        <v>1</v>
      </c>
      <c r="L224" s="41"/>
      <c r="M224" s="226" t="s">
        <v>1</v>
      </c>
      <c r="N224" s="227" t="s">
        <v>45</v>
      </c>
      <c r="O224" s="84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AR224" s="230" t="s">
        <v>285</v>
      </c>
      <c r="AT224" s="230" t="s">
        <v>142</v>
      </c>
      <c r="AU224" s="230" t="s">
        <v>90</v>
      </c>
      <c r="AY224" s="15" t="s">
        <v>139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5" t="s">
        <v>85</v>
      </c>
      <c r="BK224" s="231">
        <f>ROUND(I224*H224,2)</f>
        <v>0</v>
      </c>
      <c r="BL224" s="15" t="s">
        <v>285</v>
      </c>
      <c r="BM224" s="230" t="s">
        <v>1329</v>
      </c>
    </row>
    <row r="225" s="1" customFormat="1" ht="24" customHeight="1">
      <c r="B225" s="36"/>
      <c r="C225" s="219" t="s">
        <v>442</v>
      </c>
      <c r="D225" s="219" t="s">
        <v>142</v>
      </c>
      <c r="E225" s="220" t="s">
        <v>1330</v>
      </c>
      <c r="F225" s="221" t="s">
        <v>1331</v>
      </c>
      <c r="G225" s="222" t="s">
        <v>420</v>
      </c>
      <c r="H225" s="223">
        <v>3</v>
      </c>
      <c r="I225" s="224"/>
      <c r="J225" s="225">
        <f>ROUND(I225*H225,2)</f>
        <v>0</v>
      </c>
      <c r="K225" s="221" t="s">
        <v>146</v>
      </c>
      <c r="L225" s="41"/>
      <c r="M225" s="226" t="s">
        <v>1</v>
      </c>
      <c r="N225" s="227" t="s">
        <v>45</v>
      </c>
      <c r="O225" s="84"/>
      <c r="P225" s="228">
        <f>O225*H225</f>
        <v>0</v>
      </c>
      <c r="Q225" s="228">
        <v>0.016920000000000001</v>
      </c>
      <c r="R225" s="228">
        <f>Q225*H225</f>
        <v>0.05076</v>
      </c>
      <c r="S225" s="228">
        <v>0</v>
      </c>
      <c r="T225" s="229">
        <f>S225*H225</f>
        <v>0</v>
      </c>
      <c r="AR225" s="230" t="s">
        <v>285</v>
      </c>
      <c r="AT225" s="230" t="s">
        <v>142</v>
      </c>
      <c r="AU225" s="230" t="s">
        <v>90</v>
      </c>
      <c r="AY225" s="15" t="s">
        <v>139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5" t="s">
        <v>85</v>
      </c>
      <c r="BK225" s="231">
        <f>ROUND(I225*H225,2)</f>
        <v>0</v>
      </c>
      <c r="BL225" s="15" t="s">
        <v>285</v>
      </c>
      <c r="BM225" s="230" t="s">
        <v>1332</v>
      </c>
    </row>
    <row r="226" s="1" customFormat="1">
      <c r="B226" s="36"/>
      <c r="C226" s="37"/>
      <c r="D226" s="241" t="s">
        <v>239</v>
      </c>
      <c r="E226" s="37"/>
      <c r="F226" s="251" t="s">
        <v>1333</v>
      </c>
      <c r="G226" s="37"/>
      <c r="H226" s="37"/>
      <c r="I226" s="135"/>
      <c r="J226" s="37"/>
      <c r="K226" s="37"/>
      <c r="L226" s="41"/>
      <c r="M226" s="252"/>
      <c r="N226" s="84"/>
      <c r="O226" s="84"/>
      <c r="P226" s="84"/>
      <c r="Q226" s="84"/>
      <c r="R226" s="84"/>
      <c r="S226" s="84"/>
      <c r="T226" s="85"/>
      <c r="AT226" s="15" t="s">
        <v>239</v>
      </c>
      <c r="AU226" s="15" t="s">
        <v>90</v>
      </c>
    </row>
    <row r="227" s="12" customFormat="1">
      <c r="B227" s="239"/>
      <c r="C227" s="240"/>
      <c r="D227" s="241" t="s">
        <v>213</v>
      </c>
      <c r="E227" s="242" t="s">
        <v>1</v>
      </c>
      <c r="F227" s="243" t="s">
        <v>154</v>
      </c>
      <c r="G227" s="240"/>
      <c r="H227" s="244">
        <v>3</v>
      </c>
      <c r="I227" s="245"/>
      <c r="J227" s="240"/>
      <c r="K227" s="240"/>
      <c r="L227" s="246"/>
      <c r="M227" s="247"/>
      <c r="N227" s="248"/>
      <c r="O227" s="248"/>
      <c r="P227" s="248"/>
      <c r="Q227" s="248"/>
      <c r="R227" s="248"/>
      <c r="S227" s="248"/>
      <c r="T227" s="249"/>
      <c r="AT227" s="250" t="s">
        <v>213</v>
      </c>
      <c r="AU227" s="250" t="s">
        <v>90</v>
      </c>
      <c r="AV227" s="12" t="s">
        <v>90</v>
      </c>
      <c r="AW227" s="12" t="s">
        <v>35</v>
      </c>
      <c r="AX227" s="12" t="s">
        <v>85</v>
      </c>
      <c r="AY227" s="250" t="s">
        <v>139</v>
      </c>
    </row>
    <row r="228" s="1" customFormat="1" ht="24" customHeight="1">
      <c r="B228" s="36"/>
      <c r="C228" s="219" t="s">
        <v>448</v>
      </c>
      <c r="D228" s="219" t="s">
        <v>142</v>
      </c>
      <c r="E228" s="220" t="s">
        <v>1334</v>
      </c>
      <c r="F228" s="221" t="s">
        <v>1335</v>
      </c>
      <c r="G228" s="222" t="s">
        <v>420</v>
      </c>
      <c r="H228" s="223">
        <v>1</v>
      </c>
      <c r="I228" s="224"/>
      <c r="J228" s="225">
        <f>ROUND(I228*H228,2)</f>
        <v>0</v>
      </c>
      <c r="K228" s="221" t="s">
        <v>1</v>
      </c>
      <c r="L228" s="41"/>
      <c r="M228" s="226" t="s">
        <v>1</v>
      </c>
      <c r="N228" s="227" t="s">
        <v>45</v>
      </c>
      <c r="O228" s="84"/>
      <c r="P228" s="228">
        <f>O228*H228</f>
        <v>0</v>
      </c>
      <c r="Q228" s="228">
        <v>0.016920000000000001</v>
      </c>
      <c r="R228" s="228">
        <f>Q228*H228</f>
        <v>0.016920000000000001</v>
      </c>
      <c r="S228" s="228">
        <v>0</v>
      </c>
      <c r="T228" s="229">
        <f>S228*H228</f>
        <v>0</v>
      </c>
      <c r="AR228" s="230" t="s">
        <v>285</v>
      </c>
      <c r="AT228" s="230" t="s">
        <v>142</v>
      </c>
      <c r="AU228" s="230" t="s">
        <v>90</v>
      </c>
      <c r="AY228" s="15" t="s">
        <v>139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5" t="s">
        <v>85</v>
      </c>
      <c r="BK228" s="231">
        <f>ROUND(I228*H228,2)</f>
        <v>0</v>
      </c>
      <c r="BL228" s="15" t="s">
        <v>285</v>
      </c>
      <c r="BM228" s="230" t="s">
        <v>1336</v>
      </c>
    </row>
    <row r="229" s="1" customFormat="1">
      <c r="B229" s="36"/>
      <c r="C229" s="37"/>
      <c r="D229" s="241" t="s">
        <v>239</v>
      </c>
      <c r="E229" s="37"/>
      <c r="F229" s="251" t="s">
        <v>1337</v>
      </c>
      <c r="G229" s="37"/>
      <c r="H229" s="37"/>
      <c r="I229" s="135"/>
      <c r="J229" s="37"/>
      <c r="K229" s="37"/>
      <c r="L229" s="41"/>
      <c r="M229" s="252"/>
      <c r="N229" s="84"/>
      <c r="O229" s="84"/>
      <c r="P229" s="84"/>
      <c r="Q229" s="84"/>
      <c r="R229" s="84"/>
      <c r="S229" s="84"/>
      <c r="T229" s="85"/>
      <c r="AT229" s="15" t="s">
        <v>239</v>
      </c>
      <c r="AU229" s="15" t="s">
        <v>90</v>
      </c>
    </row>
    <row r="230" s="12" customFormat="1">
      <c r="B230" s="239"/>
      <c r="C230" s="240"/>
      <c r="D230" s="241" t="s">
        <v>213</v>
      </c>
      <c r="E230" s="242" t="s">
        <v>1</v>
      </c>
      <c r="F230" s="243" t="s">
        <v>85</v>
      </c>
      <c r="G230" s="240"/>
      <c r="H230" s="244">
        <v>1</v>
      </c>
      <c r="I230" s="245"/>
      <c r="J230" s="240"/>
      <c r="K230" s="240"/>
      <c r="L230" s="246"/>
      <c r="M230" s="247"/>
      <c r="N230" s="248"/>
      <c r="O230" s="248"/>
      <c r="P230" s="248"/>
      <c r="Q230" s="248"/>
      <c r="R230" s="248"/>
      <c r="S230" s="248"/>
      <c r="T230" s="249"/>
      <c r="AT230" s="250" t="s">
        <v>213</v>
      </c>
      <c r="AU230" s="250" t="s">
        <v>90</v>
      </c>
      <c r="AV230" s="12" t="s">
        <v>90</v>
      </c>
      <c r="AW230" s="12" t="s">
        <v>35</v>
      </c>
      <c r="AX230" s="12" t="s">
        <v>85</v>
      </c>
      <c r="AY230" s="250" t="s">
        <v>139</v>
      </c>
    </row>
    <row r="231" s="1" customFormat="1" ht="24" customHeight="1">
      <c r="B231" s="36"/>
      <c r="C231" s="219" t="s">
        <v>460</v>
      </c>
      <c r="D231" s="219" t="s">
        <v>142</v>
      </c>
      <c r="E231" s="220" t="s">
        <v>1338</v>
      </c>
      <c r="F231" s="221" t="s">
        <v>1339</v>
      </c>
      <c r="G231" s="222" t="s">
        <v>420</v>
      </c>
      <c r="H231" s="223">
        <v>3</v>
      </c>
      <c r="I231" s="224"/>
      <c r="J231" s="225">
        <f>ROUND(I231*H231,2)</f>
        <v>0</v>
      </c>
      <c r="K231" s="221" t="s">
        <v>146</v>
      </c>
      <c r="L231" s="41"/>
      <c r="M231" s="226" t="s">
        <v>1</v>
      </c>
      <c r="N231" s="227" t="s">
        <v>45</v>
      </c>
      <c r="O231" s="84"/>
      <c r="P231" s="228">
        <f>O231*H231</f>
        <v>0</v>
      </c>
      <c r="Q231" s="228">
        <v>0.022749999999999999</v>
      </c>
      <c r="R231" s="228">
        <f>Q231*H231</f>
        <v>0.068250000000000005</v>
      </c>
      <c r="S231" s="228">
        <v>0</v>
      </c>
      <c r="T231" s="229">
        <f>S231*H231</f>
        <v>0</v>
      </c>
      <c r="AR231" s="230" t="s">
        <v>285</v>
      </c>
      <c r="AT231" s="230" t="s">
        <v>142</v>
      </c>
      <c r="AU231" s="230" t="s">
        <v>90</v>
      </c>
      <c r="AY231" s="15" t="s">
        <v>139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5" t="s">
        <v>85</v>
      </c>
      <c r="BK231" s="231">
        <f>ROUND(I231*H231,2)</f>
        <v>0</v>
      </c>
      <c r="BL231" s="15" t="s">
        <v>285</v>
      </c>
      <c r="BM231" s="230" t="s">
        <v>1340</v>
      </c>
    </row>
    <row r="232" s="12" customFormat="1">
      <c r="B232" s="239"/>
      <c r="C232" s="240"/>
      <c r="D232" s="241" t="s">
        <v>213</v>
      </c>
      <c r="E232" s="242" t="s">
        <v>1</v>
      </c>
      <c r="F232" s="243" t="s">
        <v>154</v>
      </c>
      <c r="G232" s="240"/>
      <c r="H232" s="244">
        <v>3</v>
      </c>
      <c r="I232" s="245"/>
      <c r="J232" s="240"/>
      <c r="K232" s="240"/>
      <c r="L232" s="246"/>
      <c r="M232" s="247"/>
      <c r="N232" s="248"/>
      <c r="O232" s="248"/>
      <c r="P232" s="248"/>
      <c r="Q232" s="248"/>
      <c r="R232" s="248"/>
      <c r="S232" s="248"/>
      <c r="T232" s="249"/>
      <c r="AT232" s="250" t="s">
        <v>213</v>
      </c>
      <c r="AU232" s="250" t="s">
        <v>90</v>
      </c>
      <c r="AV232" s="12" t="s">
        <v>90</v>
      </c>
      <c r="AW232" s="12" t="s">
        <v>35</v>
      </c>
      <c r="AX232" s="12" t="s">
        <v>85</v>
      </c>
      <c r="AY232" s="250" t="s">
        <v>139</v>
      </c>
    </row>
    <row r="233" s="1" customFormat="1" ht="24" customHeight="1">
      <c r="B233" s="36"/>
      <c r="C233" s="219" t="s">
        <v>464</v>
      </c>
      <c r="D233" s="219" t="s">
        <v>142</v>
      </c>
      <c r="E233" s="220" t="s">
        <v>1341</v>
      </c>
      <c r="F233" s="221" t="s">
        <v>1342</v>
      </c>
      <c r="G233" s="222" t="s">
        <v>420</v>
      </c>
      <c r="H233" s="223">
        <v>16</v>
      </c>
      <c r="I233" s="224"/>
      <c r="J233" s="225">
        <f>ROUND(I233*H233,2)</f>
        <v>0</v>
      </c>
      <c r="K233" s="221" t="s">
        <v>146</v>
      </c>
      <c r="L233" s="41"/>
      <c r="M233" s="226" t="s">
        <v>1</v>
      </c>
      <c r="N233" s="227" t="s">
        <v>45</v>
      </c>
      <c r="O233" s="84"/>
      <c r="P233" s="228">
        <f>O233*H233</f>
        <v>0</v>
      </c>
      <c r="Q233" s="228">
        <v>0.00029999999999999997</v>
      </c>
      <c r="R233" s="228">
        <f>Q233*H233</f>
        <v>0.0047999999999999996</v>
      </c>
      <c r="S233" s="228">
        <v>0</v>
      </c>
      <c r="T233" s="229">
        <f>S233*H233</f>
        <v>0</v>
      </c>
      <c r="AR233" s="230" t="s">
        <v>285</v>
      </c>
      <c r="AT233" s="230" t="s">
        <v>142</v>
      </c>
      <c r="AU233" s="230" t="s">
        <v>90</v>
      </c>
      <c r="AY233" s="15" t="s">
        <v>139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5" t="s">
        <v>85</v>
      </c>
      <c r="BK233" s="231">
        <f>ROUND(I233*H233,2)</f>
        <v>0</v>
      </c>
      <c r="BL233" s="15" t="s">
        <v>285</v>
      </c>
      <c r="BM233" s="230" t="s">
        <v>1343</v>
      </c>
    </row>
    <row r="234" s="12" customFormat="1">
      <c r="B234" s="239"/>
      <c r="C234" s="240"/>
      <c r="D234" s="241" t="s">
        <v>213</v>
      </c>
      <c r="E234" s="242" t="s">
        <v>1</v>
      </c>
      <c r="F234" s="243" t="s">
        <v>285</v>
      </c>
      <c r="G234" s="240"/>
      <c r="H234" s="244">
        <v>16</v>
      </c>
      <c r="I234" s="245"/>
      <c r="J234" s="240"/>
      <c r="K234" s="240"/>
      <c r="L234" s="246"/>
      <c r="M234" s="247"/>
      <c r="N234" s="248"/>
      <c r="O234" s="248"/>
      <c r="P234" s="248"/>
      <c r="Q234" s="248"/>
      <c r="R234" s="248"/>
      <c r="S234" s="248"/>
      <c r="T234" s="249"/>
      <c r="AT234" s="250" t="s">
        <v>213</v>
      </c>
      <c r="AU234" s="250" t="s">
        <v>90</v>
      </c>
      <c r="AV234" s="12" t="s">
        <v>90</v>
      </c>
      <c r="AW234" s="12" t="s">
        <v>35</v>
      </c>
      <c r="AX234" s="12" t="s">
        <v>85</v>
      </c>
      <c r="AY234" s="250" t="s">
        <v>139</v>
      </c>
    </row>
    <row r="235" s="1" customFormat="1" ht="16.5" customHeight="1">
      <c r="B235" s="36"/>
      <c r="C235" s="219" t="s">
        <v>470</v>
      </c>
      <c r="D235" s="219" t="s">
        <v>142</v>
      </c>
      <c r="E235" s="220" t="s">
        <v>1344</v>
      </c>
      <c r="F235" s="221" t="s">
        <v>1345</v>
      </c>
      <c r="G235" s="222" t="s">
        <v>420</v>
      </c>
      <c r="H235" s="223">
        <v>3</v>
      </c>
      <c r="I235" s="224"/>
      <c r="J235" s="225">
        <f>ROUND(I235*H235,2)</f>
        <v>0</v>
      </c>
      <c r="K235" s="221" t="s">
        <v>146</v>
      </c>
      <c r="L235" s="41"/>
      <c r="M235" s="226" t="s">
        <v>1</v>
      </c>
      <c r="N235" s="227" t="s">
        <v>45</v>
      </c>
      <c r="O235" s="84"/>
      <c r="P235" s="228">
        <f>O235*H235</f>
        <v>0</v>
      </c>
      <c r="Q235" s="228">
        <v>0.0018</v>
      </c>
      <c r="R235" s="228">
        <f>Q235*H235</f>
        <v>0.0054000000000000003</v>
      </c>
      <c r="S235" s="228">
        <v>0</v>
      </c>
      <c r="T235" s="229">
        <f>S235*H235</f>
        <v>0</v>
      </c>
      <c r="AR235" s="230" t="s">
        <v>285</v>
      </c>
      <c r="AT235" s="230" t="s">
        <v>142</v>
      </c>
      <c r="AU235" s="230" t="s">
        <v>90</v>
      </c>
      <c r="AY235" s="15" t="s">
        <v>139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5" t="s">
        <v>85</v>
      </c>
      <c r="BK235" s="231">
        <f>ROUND(I235*H235,2)</f>
        <v>0</v>
      </c>
      <c r="BL235" s="15" t="s">
        <v>285</v>
      </c>
      <c r="BM235" s="230" t="s">
        <v>1346</v>
      </c>
    </row>
    <row r="236" s="12" customFormat="1">
      <c r="B236" s="239"/>
      <c r="C236" s="240"/>
      <c r="D236" s="241" t="s">
        <v>213</v>
      </c>
      <c r="E236" s="242" t="s">
        <v>1</v>
      </c>
      <c r="F236" s="243" t="s">
        <v>154</v>
      </c>
      <c r="G236" s="240"/>
      <c r="H236" s="244">
        <v>3</v>
      </c>
      <c r="I236" s="245"/>
      <c r="J236" s="240"/>
      <c r="K236" s="240"/>
      <c r="L236" s="246"/>
      <c r="M236" s="247"/>
      <c r="N236" s="248"/>
      <c r="O236" s="248"/>
      <c r="P236" s="248"/>
      <c r="Q236" s="248"/>
      <c r="R236" s="248"/>
      <c r="S236" s="248"/>
      <c r="T236" s="249"/>
      <c r="AT236" s="250" t="s">
        <v>213</v>
      </c>
      <c r="AU236" s="250" t="s">
        <v>90</v>
      </c>
      <c r="AV236" s="12" t="s">
        <v>90</v>
      </c>
      <c r="AW236" s="12" t="s">
        <v>35</v>
      </c>
      <c r="AX236" s="12" t="s">
        <v>85</v>
      </c>
      <c r="AY236" s="250" t="s">
        <v>139</v>
      </c>
    </row>
    <row r="237" s="1" customFormat="1" ht="16.5" customHeight="1">
      <c r="B237" s="36"/>
      <c r="C237" s="219" t="s">
        <v>474</v>
      </c>
      <c r="D237" s="219" t="s">
        <v>142</v>
      </c>
      <c r="E237" s="220" t="s">
        <v>1347</v>
      </c>
      <c r="F237" s="221" t="s">
        <v>1348</v>
      </c>
      <c r="G237" s="222" t="s">
        <v>339</v>
      </c>
      <c r="H237" s="223">
        <v>3</v>
      </c>
      <c r="I237" s="224"/>
      <c r="J237" s="225">
        <f>ROUND(I237*H237,2)</f>
        <v>0</v>
      </c>
      <c r="K237" s="221" t="s">
        <v>146</v>
      </c>
      <c r="L237" s="41"/>
      <c r="M237" s="226" t="s">
        <v>1</v>
      </c>
      <c r="N237" s="227" t="s">
        <v>45</v>
      </c>
      <c r="O237" s="84"/>
      <c r="P237" s="228">
        <f>O237*H237</f>
        <v>0</v>
      </c>
      <c r="Q237" s="228">
        <v>0.00023000000000000001</v>
      </c>
      <c r="R237" s="228">
        <f>Q237*H237</f>
        <v>0.00069000000000000008</v>
      </c>
      <c r="S237" s="228">
        <v>0</v>
      </c>
      <c r="T237" s="229">
        <f>S237*H237</f>
        <v>0</v>
      </c>
      <c r="AR237" s="230" t="s">
        <v>285</v>
      </c>
      <c r="AT237" s="230" t="s">
        <v>142</v>
      </c>
      <c r="AU237" s="230" t="s">
        <v>90</v>
      </c>
      <c r="AY237" s="15" t="s">
        <v>139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5" t="s">
        <v>85</v>
      </c>
      <c r="BK237" s="231">
        <f>ROUND(I237*H237,2)</f>
        <v>0</v>
      </c>
      <c r="BL237" s="15" t="s">
        <v>285</v>
      </c>
      <c r="BM237" s="230" t="s">
        <v>1349</v>
      </c>
    </row>
    <row r="238" s="12" customFormat="1">
      <c r="B238" s="239"/>
      <c r="C238" s="240"/>
      <c r="D238" s="241" t="s">
        <v>213</v>
      </c>
      <c r="E238" s="242" t="s">
        <v>1</v>
      </c>
      <c r="F238" s="243" t="s">
        <v>154</v>
      </c>
      <c r="G238" s="240"/>
      <c r="H238" s="244">
        <v>3</v>
      </c>
      <c r="I238" s="245"/>
      <c r="J238" s="240"/>
      <c r="K238" s="240"/>
      <c r="L238" s="246"/>
      <c r="M238" s="247"/>
      <c r="N238" s="248"/>
      <c r="O238" s="248"/>
      <c r="P238" s="248"/>
      <c r="Q238" s="248"/>
      <c r="R238" s="248"/>
      <c r="S238" s="248"/>
      <c r="T238" s="249"/>
      <c r="AT238" s="250" t="s">
        <v>213</v>
      </c>
      <c r="AU238" s="250" t="s">
        <v>90</v>
      </c>
      <c r="AV238" s="12" t="s">
        <v>90</v>
      </c>
      <c r="AW238" s="12" t="s">
        <v>35</v>
      </c>
      <c r="AX238" s="12" t="s">
        <v>85</v>
      </c>
      <c r="AY238" s="250" t="s">
        <v>139</v>
      </c>
    </row>
    <row r="239" s="1" customFormat="1" ht="24" customHeight="1">
      <c r="B239" s="36"/>
      <c r="C239" s="219" t="s">
        <v>478</v>
      </c>
      <c r="D239" s="219" t="s">
        <v>142</v>
      </c>
      <c r="E239" s="220" t="s">
        <v>1350</v>
      </c>
      <c r="F239" s="221" t="s">
        <v>1351</v>
      </c>
      <c r="G239" s="222" t="s">
        <v>766</v>
      </c>
      <c r="H239" s="276"/>
      <c r="I239" s="224"/>
      <c r="J239" s="225">
        <f>ROUND(I239*H239,2)</f>
        <v>0</v>
      </c>
      <c r="K239" s="221" t="s">
        <v>146</v>
      </c>
      <c r="L239" s="41"/>
      <c r="M239" s="226" t="s">
        <v>1</v>
      </c>
      <c r="N239" s="227" t="s">
        <v>45</v>
      </c>
      <c r="O239" s="84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AR239" s="230" t="s">
        <v>285</v>
      </c>
      <c r="AT239" s="230" t="s">
        <v>142</v>
      </c>
      <c r="AU239" s="230" t="s">
        <v>90</v>
      </c>
      <c r="AY239" s="15" t="s">
        <v>139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5" t="s">
        <v>85</v>
      </c>
      <c r="BK239" s="231">
        <f>ROUND(I239*H239,2)</f>
        <v>0</v>
      </c>
      <c r="BL239" s="15" t="s">
        <v>285</v>
      </c>
      <c r="BM239" s="230" t="s">
        <v>1352</v>
      </c>
    </row>
    <row r="240" s="11" customFormat="1" ht="22.8" customHeight="1">
      <c r="B240" s="203"/>
      <c r="C240" s="204"/>
      <c r="D240" s="205" t="s">
        <v>79</v>
      </c>
      <c r="E240" s="217" t="s">
        <v>1353</v>
      </c>
      <c r="F240" s="217" t="s">
        <v>1354</v>
      </c>
      <c r="G240" s="204"/>
      <c r="H240" s="204"/>
      <c r="I240" s="207"/>
      <c r="J240" s="218">
        <f>BK240</f>
        <v>0</v>
      </c>
      <c r="K240" s="204"/>
      <c r="L240" s="209"/>
      <c r="M240" s="210"/>
      <c r="N240" s="211"/>
      <c r="O240" s="211"/>
      <c r="P240" s="212">
        <f>SUM(P241:P247)</f>
        <v>0</v>
      </c>
      <c r="Q240" s="211"/>
      <c r="R240" s="212">
        <f>SUM(R241:R247)</f>
        <v>0.077200000000000005</v>
      </c>
      <c r="S240" s="211"/>
      <c r="T240" s="213">
        <f>SUM(T241:T247)</f>
        <v>0</v>
      </c>
      <c r="AR240" s="214" t="s">
        <v>90</v>
      </c>
      <c r="AT240" s="215" t="s">
        <v>79</v>
      </c>
      <c r="AU240" s="215" t="s">
        <v>85</v>
      </c>
      <c r="AY240" s="214" t="s">
        <v>139</v>
      </c>
      <c r="BK240" s="216">
        <f>SUM(BK241:BK247)</f>
        <v>0</v>
      </c>
    </row>
    <row r="241" s="1" customFormat="1" ht="24" customHeight="1">
      <c r="B241" s="36"/>
      <c r="C241" s="219" t="s">
        <v>483</v>
      </c>
      <c r="D241" s="219" t="s">
        <v>142</v>
      </c>
      <c r="E241" s="220" t="s">
        <v>1355</v>
      </c>
      <c r="F241" s="221" t="s">
        <v>1356</v>
      </c>
      <c r="G241" s="222" t="s">
        <v>420</v>
      </c>
      <c r="H241" s="223">
        <v>4</v>
      </c>
      <c r="I241" s="224"/>
      <c r="J241" s="225">
        <f>ROUND(I241*H241,2)</f>
        <v>0</v>
      </c>
      <c r="K241" s="221" t="s">
        <v>146</v>
      </c>
      <c r="L241" s="41"/>
      <c r="M241" s="226" t="s">
        <v>1</v>
      </c>
      <c r="N241" s="227" t="s">
        <v>45</v>
      </c>
      <c r="O241" s="84"/>
      <c r="P241" s="228">
        <f>O241*H241</f>
        <v>0</v>
      </c>
      <c r="Q241" s="228">
        <v>0.01865</v>
      </c>
      <c r="R241" s="228">
        <f>Q241*H241</f>
        <v>0.0746</v>
      </c>
      <c r="S241" s="228">
        <v>0</v>
      </c>
      <c r="T241" s="229">
        <f>S241*H241</f>
        <v>0</v>
      </c>
      <c r="AR241" s="230" t="s">
        <v>285</v>
      </c>
      <c r="AT241" s="230" t="s">
        <v>142</v>
      </c>
      <c r="AU241" s="230" t="s">
        <v>90</v>
      </c>
      <c r="AY241" s="15" t="s">
        <v>139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5" t="s">
        <v>85</v>
      </c>
      <c r="BK241" s="231">
        <f>ROUND(I241*H241,2)</f>
        <v>0</v>
      </c>
      <c r="BL241" s="15" t="s">
        <v>285</v>
      </c>
      <c r="BM241" s="230" t="s">
        <v>1357</v>
      </c>
    </row>
    <row r="242" s="12" customFormat="1">
      <c r="B242" s="239"/>
      <c r="C242" s="240"/>
      <c r="D242" s="241" t="s">
        <v>213</v>
      </c>
      <c r="E242" s="242" t="s">
        <v>1</v>
      </c>
      <c r="F242" s="243" t="s">
        <v>158</v>
      </c>
      <c r="G242" s="240"/>
      <c r="H242" s="244">
        <v>4</v>
      </c>
      <c r="I242" s="245"/>
      <c r="J242" s="240"/>
      <c r="K242" s="240"/>
      <c r="L242" s="246"/>
      <c r="M242" s="247"/>
      <c r="N242" s="248"/>
      <c r="O242" s="248"/>
      <c r="P242" s="248"/>
      <c r="Q242" s="248"/>
      <c r="R242" s="248"/>
      <c r="S242" s="248"/>
      <c r="T242" s="249"/>
      <c r="AT242" s="250" t="s">
        <v>213</v>
      </c>
      <c r="AU242" s="250" t="s">
        <v>90</v>
      </c>
      <c r="AV242" s="12" t="s">
        <v>90</v>
      </c>
      <c r="AW242" s="12" t="s">
        <v>35</v>
      </c>
      <c r="AX242" s="12" t="s">
        <v>85</v>
      </c>
      <c r="AY242" s="250" t="s">
        <v>139</v>
      </c>
    </row>
    <row r="243" s="1" customFormat="1" ht="16.5" customHeight="1">
      <c r="B243" s="36"/>
      <c r="C243" s="219" t="s">
        <v>489</v>
      </c>
      <c r="D243" s="219" t="s">
        <v>142</v>
      </c>
      <c r="E243" s="220" t="s">
        <v>1358</v>
      </c>
      <c r="F243" s="221" t="s">
        <v>1359</v>
      </c>
      <c r="G243" s="222" t="s">
        <v>420</v>
      </c>
      <c r="H243" s="223">
        <v>4</v>
      </c>
      <c r="I243" s="224"/>
      <c r="J243" s="225">
        <f>ROUND(I243*H243,2)</f>
        <v>0</v>
      </c>
      <c r="K243" s="221" t="s">
        <v>146</v>
      </c>
      <c r="L243" s="41"/>
      <c r="M243" s="226" t="s">
        <v>1</v>
      </c>
      <c r="N243" s="227" t="s">
        <v>45</v>
      </c>
      <c r="O243" s="84"/>
      <c r="P243" s="228">
        <f>O243*H243</f>
        <v>0</v>
      </c>
      <c r="Q243" s="228">
        <v>0.00014999999999999999</v>
      </c>
      <c r="R243" s="228">
        <f>Q243*H243</f>
        <v>0.00059999999999999995</v>
      </c>
      <c r="S243" s="228">
        <v>0</v>
      </c>
      <c r="T243" s="229">
        <f>S243*H243</f>
        <v>0</v>
      </c>
      <c r="AR243" s="230" t="s">
        <v>158</v>
      </c>
      <c r="AT243" s="230" t="s">
        <v>142</v>
      </c>
      <c r="AU243" s="230" t="s">
        <v>90</v>
      </c>
      <c r="AY243" s="15" t="s">
        <v>139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5" t="s">
        <v>85</v>
      </c>
      <c r="BK243" s="231">
        <f>ROUND(I243*H243,2)</f>
        <v>0</v>
      </c>
      <c r="BL243" s="15" t="s">
        <v>158</v>
      </c>
      <c r="BM243" s="230" t="s">
        <v>1360</v>
      </c>
    </row>
    <row r="244" s="12" customFormat="1">
      <c r="B244" s="239"/>
      <c r="C244" s="240"/>
      <c r="D244" s="241" t="s">
        <v>213</v>
      </c>
      <c r="E244" s="242" t="s">
        <v>1</v>
      </c>
      <c r="F244" s="243" t="s">
        <v>158</v>
      </c>
      <c r="G244" s="240"/>
      <c r="H244" s="244">
        <v>4</v>
      </c>
      <c r="I244" s="245"/>
      <c r="J244" s="240"/>
      <c r="K244" s="240"/>
      <c r="L244" s="246"/>
      <c r="M244" s="247"/>
      <c r="N244" s="248"/>
      <c r="O244" s="248"/>
      <c r="P244" s="248"/>
      <c r="Q244" s="248"/>
      <c r="R244" s="248"/>
      <c r="S244" s="248"/>
      <c r="T244" s="249"/>
      <c r="AT244" s="250" t="s">
        <v>213</v>
      </c>
      <c r="AU244" s="250" t="s">
        <v>90</v>
      </c>
      <c r="AV244" s="12" t="s">
        <v>90</v>
      </c>
      <c r="AW244" s="12" t="s">
        <v>35</v>
      </c>
      <c r="AX244" s="12" t="s">
        <v>85</v>
      </c>
      <c r="AY244" s="250" t="s">
        <v>139</v>
      </c>
    </row>
    <row r="245" s="1" customFormat="1" ht="16.5" customHeight="1">
      <c r="B245" s="36"/>
      <c r="C245" s="219" t="s">
        <v>494</v>
      </c>
      <c r="D245" s="219" t="s">
        <v>142</v>
      </c>
      <c r="E245" s="220" t="s">
        <v>1361</v>
      </c>
      <c r="F245" s="221" t="s">
        <v>1362</v>
      </c>
      <c r="G245" s="222" t="s">
        <v>420</v>
      </c>
      <c r="H245" s="223">
        <v>4</v>
      </c>
      <c r="I245" s="224"/>
      <c r="J245" s="225">
        <f>ROUND(I245*H245,2)</f>
        <v>0</v>
      </c>
      <c r="K245" s="221" t="s">
        <v>146</v>
      </c>
      <c r="L245" s="41"/>
      <c r="M245" s="226" t="s">
        <v>1</v>
      </c>
      <c r="N245" s="227" t="s">
        <v>45</v>
      </c>
      <c r="O245" s="84"/>
      <c r="P245" s="228">
        <f>O245*H245</f>
        <v>0</v>
      </c>
      <c r="Q245" s="228">
        <v>0.00050000000000000001</v>
      </c>
      <c r="R245" s="228">
        <f>Q245*H245</f>
        <v>0.002</v>
      </c>
      <c r="S245" s="228">
        <v>0</v>
      </c>
      <c r="T245" s="229">
        <f>S245*H245</f>
        <v>0</v>
      </c>
      <c r="AR245" s="230" t="s">
        <v>285</v>
      </c>
      <c r="AT245" s="230" t="s">
        <v>142</v>
      </c>
      <c r="AU245" s="230" t="s">
        <v>90</v>
      </c>
      <c r="AY245" s="15" t="s">
        <v>139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5" t="s">
        <v>85</v>
      </c>
      <c r="BK245" s="231">
        <f>ROUND(I245*H245,2)</f>
        <v>0</v>
      </c>
      <c r="BL245" s="15" t="s">
        <v>285</v>
      </c>
      <c r="BM245" s="230" t="s">
        <v>1363</v>
      </c>
    </row>
    <row r="246" s="12" customFormat="1">
      <c r="B246" s="239"/>
      <c r="C246" s="240"/>
      <c r="D246" s="241" t="s">
        <v>213</v>
      </c>
      <c r="E246" s="242" t="s">
        <v>1</v>
      </c>
      <c r="F246" s="243" t="s">
        <v>158</v>
      </c>
      <c r="G246" s="240"/>
      <c r="H246" s="244">
        <v>4</v>
      </c>
      <c r="I246" s="245"/>
      <c r="J246" s="240"/>
      <c r="K246" s="240"/>
      <c r="L246" s="246"/>
      <c r="M246" s="247"/>
      <c r="N246" s="248"/>
      <c r="O246" s="248"/>
      <c r="P246" s="248"/>
      <c r="Q246" s="248"/>
      <c r="R246" s="248"/>
      <c r="S246" s="248"/>
      <c r="T246" s="249"/>
      <c r="AT246" s="250" t="s">
        <v>213</v>
      </c>
      <c r="AU246" s="250" t="s">
        <v>90</v>
      </c>
      <c r="AV246" s="12" t="s">
        <v>90</v>
      </c>
      <c r="AW246" s="12" t="s">
        <v>35</v>
      </c>
      <c r="AX246" s="12" t="s">
        <v>85</v>
      </c>
      <c r="AY246" s="250" t="s">
        <v>139</v>
      </c>
    </row>
    <row r="247" s="1" customFormat="1" ht="24" customHeight="1">
      <c r="B247" s="36"/>
      <c r="C247" s="219" t="s">
        <v>500</v>
      </c>
      <c r="D247" s="219" t="s">
        <v>142</v>
      </c>
      <c r="E247" s="220" t="s">
        <v>1364</v>
      </c>
      <c r="F247" s="221" t="s">
        <v>1365</v>
      </c>
      <c r="G247" s="222" t="s">
        <v>766</v>
      </c>
      <c r="H247" s="276"/>
      <c r="I247" s="224"/>
      <c r="J247" s="225">
        <f>ROUND(I247*H247,2)</f>
        <v>0</v>
      </c>
      <c r="K247" s="221" t="s">
        <v>146</v>
      </c>
      <c r="L247" s="41"/>
      <c r="M247" s="226" t="s">
        <v>1</v>
      </c>
      <c r="N247" s="227" t="s">
        <v>45</v>
      </c>
      <c r="O247" s="84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AR247" s="230" t="s">
        <v>285</v>
      </c>
      <c r="AT247" s="230" t="s">
        <v>142</v>
      </c>
      <c r="AU247" s="230" t="s">
        <v>90</v>
      </c>
      <c r="AY247" s="15" t="s">
        <v>139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5" t="s">
        <v>85</v>
      </c>
      <c r="BK247" s="231">
        <f>ROUND(I247*H247,2)</f>
        <v>0</v>
      </c>
      <c r="BL247" s="15" t="s">
        <v>285</v>
      </c>
      <c r="BM247" s="230" t="s">
        <v>1366</v>
      </c>
    </row>
    <row r="248" s="11" customFormat="1" ht="22.8" customHeight="1">
      <c r="B248" s="203"/>
      <c r="C248" s="204"/>
      <c r="D248" s="205" t="s">
        <v>79</v>
      </c>
      <c r="E248" s="217" t="s">
        <v>525</v>
      </c>
      <c r="F248" s="217" t="s">
        <v>526</v>
      </c>
      <c r="G248" s="204"/>
      <c r="H248" s="204"/>
      <c r="I248" s="207"/>
      <c r="J248" s="218">
        <f>BK248</f>
        <v>0</v>
      </c>
      <c r="K248" s="204"/>
      <c r="L248" s="209"/>
      <c r="M248" s="210"/>
      <c r="N248" s="211"/>
      <c r="O248" s="211"/>
      <c r="P248" s="212">
        <f>SUM(P249:P250)</f>
        <v>0</v>
      </c>
      <c r="Q248" s="211"/>
      <c r="R248" s="212">
        <f>SUM(R249:R250)</f>
        <v>0</v>
      </c>
      <c r="S248" s="211"/>
      <c r="T248" s="213">
        <f>SUM(T249:T250)</f>
        <v>0</v>
      </c>
      <c r="AR248" s="214" t="s">
        <v>90</v>
      </c>
      <c r="AT248" s="215" t="s">
        <v>79</v>
      </c>
      <c r="AU248" s="215" t="s">
        <v>85</v>
      </c>
      <c r="AY248" s="214" t="s">
        <v>139</v>
      </c>
      <c r="BK248" s="216">
        <f>SUM(BK249:BK250)</f>
        <v>0</v>
      </c>
    </row>
    <row r="249" s="1" customFormat="1" ht="24" customHeight="1">
      <c r="B249" s="36"/>
      <c r="C249" s="219" t="s">
        <v>507</v>
      </c>
      <c r="D249" s="219" t="s">
        <v>142</v>
      </c>
      <c r="E249" s="220" t="s">
        <v>1367</v>
      </c>
      <c r="F249" s="221" t="s">
        <v>1368</v>
      </c>
      <c r="G249" s="222" t="s">
        <v>339</v>
      </c>
      <c r="H249" s="223">
        <v>100</v>
      </c>
      <c r="I249" s="224"/>
      <c r="J249" s="225">
        <f>ROUND(I249*H249,2)</f>
        <v>0</v>
      </c>
      <c r="K249" s="221" t="s">
        <v>1</v>
      </c>
      <c r="L249" s="41"/>
      <c r="M249" s="226" t="s">
        <v>1</v>
      </c>
      <c r="N249" s="227" t="s">
        <v>45</v>
      </c>
      <c r="O249" s="84"/>
      <c r="P249" s="228">
        <f>O249*H249</f>
        <v>0</v>
      </c>
      <c r="Q249" s="228">
        <v>0</v>
      </c>
      <c r="R249" s="228">
        <f>Q249*H249</f>
        <v>0</v>
      </c>
      <c r="S249" s="228">
        <v>0</v>
      </c>
      <c r="T249" s="229">
        <f>S249*H249</f>
        <v>0</v>
      </c>
      <c r="AR249" s="230" t="s">
        <v>285</v>
      </c>
      <c r="AT249" s="230" t="s">
        <v>142</v>
      </c>
      <c r="AU249" s="230" t="s">
        <v>90</v>
      </c>
      <c r="AY249" s="15" t="s">
        <v>139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5" t="s">
        <v>85</v>
      </c>
      <c r="BK249" s="231">
        <f>ROUND(I249*H249,2)</f>
        <v>0</v>
      </c>
      <c r="BL249" s="15" t="s">
        <v>285</v>
      </c>
      <c r="BM249" s="230" t="s">
        <v>1369</v>
      </c>
    </row>
    <row r="250" s="12" customFormat="1">
      <c r="B250" s="239"/>
      <c r="C250" s="240"/>
      <c r="D250" s="241" t="s">
        <v>213</v>
      </c>
      <c r="E250" s="242" t="s">
        <v>1</v>
      </c>
      <c r="F250" s="243" t="s">
        <v>1370</v>
      </c>
      <c r="G250" s="240"/>
      <c r="H250" s="244">
        <v>100</v>
      </c>
      <c r="I250" s="245"/>
      <c r="J250" s="240"/>
      <c r="K250" s="240"/>
      <c r="L250" s="246"/>
      <c r="M250" s="247"/>
      <c r="N250" s="248"/>
      <c r="O250" s="248"/>
      <c r="P250" s="248"/>
      <c r="Q250" s="248"/>
      <c r="R250" s="248"/>
      <c r="S250" s="248"/>
      <c r="T250" s="249"/>
      <c r="AT250" s="250" t="s">
        <v>213</v>
      </c>
      <c r="AU250" s="250" t="s">
        <v>90</v>
      </c>
      <c r="AV250" s="12" t="s">
        <v>90</v>
      </c>
      <c r="AW250" s="12" t="s">
        <v>35</v>
      </c>
      <c r="AX250" s="12" t="s">
        <v>85</v>
      </c>
      <c r="AY250" s="250" t="s">
        <v>139</v>
      </c>
    </row>
    <row r="251" s="11" customFormat="1" ht="25.92" customHeight="1">
      <c r="B251" s="203"/>
      <c r="C251" s="204"/>
      <c r="D251" s="205" t="s">
        <v>79</v>
      </c>
      <c r="E251" s="206" t="s">
        <v>593</v>
      </c>
      <c r="F251" s="206" t="s">
        <v>594</v>
      </c>
      <c r="G251" s="204"/>
      <c r="H251" s="204"/>
      <c r="I251" s="207"/>
      <c r="J251" s="208">
        <f>BK251</f>
        <v>0</v>
      </c>
      <c r="K251" s="204"/>
      <c r="L251" s="209"/>
      <c r="M251" s="210"/>
      <c r="N251" s="211"/>
      <c r="O251" s="211"/>
      <c r="P251" s="212">
        <f>P252</f>
        <v>0</v>
      </c>
      <c r="Q251" s="211"/>
      <c r="R251" s="212">
        <f>R252</f>
        <v>0</v>
      </c>
      <c r="S251" s="211"/>
      <c r="T251" s="213">
        <f>T252</f>
        <v>0</v>
      </c>
      <c r="AR251" s="214" t="s">
        <v>158</v>
      </c>
      <c r="AT251" s="215" t="s">
        <v>79</v>
      </c>
      <c r="AU251" s="215" t="s">
        <v>80</v>
      </c>
      <c r="AY251" s="214" t="s">
        <v>139</v>
      </c>
      <c r="BK251" s="216">
        <f>BK252</f>
        <v>0</v>
      </c>
    </row>
    <row r="252" s="1" customFormat="1" ht="16.5" customHeight="1">
      <c r="B252" s="36"/>
      <c r="C252" s="219" t="s">
        <v>511</v>
      </c>
      <c r="D252" s="219" t="s">
        <v>142</v>
      </c>
      <c r="E252" s="220" t="s">
        <v>1371</v>
      </c>
      <c r="F252" s="221" t="s">
        <v>1372</v>
      </c>
      <c r="G252" s="222" t="s">
        <v>598</v>
      </c>
      <c r="H252" s="223">
        <v>20</v>
      </c>
      <c r="I252" s="224"/>
      <c r="J252" s="225">
        <f>ROUND(I252*H252,2)</f>
        <v>0</v>
      </c>
      <c r="K252" s="221" t="s">
        <v>146</v>
      </c>
      <c r="L252" s="41"/>
      <c r="M252" s="232" t="s">
        <v>1</v>
      </c>
      <c r="N252" s="233" t="s">
        <v>45</v>
      </c>
      <c r="O252" s="234"/>
      <c r="P252" s="235">
        <f>O252*H252</f>
        <v>0</v>
      </c>
      <c r="Q252" s="235">
        <v>0</v>
      </c>
      <c r="R252" s="235">
        <f>Q252*H252</f>
        <v>0</v>
      </c>
      <c r="S252" s="235">
        <v>0</v>
      </c>
      <c r="T252" s="236">
        <f>S252*H252</f>
        <v>0</v>
      </c>
      <c r="AR252" s="230" t="s">
        <v>599</v>
      </c>
      <c r="AT252" s="230" t="s">
        <v>142</v>
      </c>
      <c r="AU252" s="230" t="s">
        <v>85</v>
      </c>
      <c r="AY252" s="15" t="s">
        <v>139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5" t="s">
        <v>85</v>
      </c>
      <c r="BK252" s="231">
        <f>ROUND(I252*H252,2)</f>
        <v>0</v>
      </c>
      <c r="BL252" s="15" t="s">
        <v>599</v>
      </c>
      <c r="BM252" s="230" t="s">
        <v>1373</v>
      </c>
    </row>
    <row r="253" s="1" customFormat="1" ht="6.96" customHeight="1">
      <c r="B253" s="59"/>
      <c r="C253" s="60"/>
      <c r="D253" s="60"/>
      <c r="E253" s="60"/>
      <c r="F253" s="60"/>
      <c r="G253" s="60"/>
      <c r="H253" s="60"/>
      <c r="I253" s="169"/>
      <c r="J253" s="60"/>
      <c r="K253" s="60"/>
      <c r="L253" s="41"/>
    </row>
  </sheetData>
  <sheetProtection sheet="1" autoFilter="0" formatColumns="0" formatRows="0" objects="1" scenarios="1" spinCount="100000" saltValue="IJdtwYxAY4HEjiHjTO1k6HlVdxqHsaVEtCtaEOG0MaasXJ0M5IAbpSJx+8skNV37chVaO26lP5OEAv0GhhOPIQ==" hashValue="ppVoafzWxxZc85f3zAYn7bwEgVME5dbnhJErsqkUx0nceQSBZpmjWCpDmL8XJo31SuR67EBvidxg9I0j6kxGnA==" algorithmName="SHA-512" password="CC35"/>
  <autoFilter ref="C126:K252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99</v>
      </c>
    </row>
    <row r="3" hidden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8"/>
      <c r="AT3" s="15" t="s">
        <v>90</v>
      </c>
    </row>
    <row r="4" hidden="1" ht="24.96" customHeight="1">
      <c r="B4" s="18"/>
      <c r="D4" s="132" t="s">
        <v>112</v>
      </c>
      <c r="L4" s="18"/>
      <c r="M4" s="133" t="s">
        <v>10</v>
      </c>
      <c r="AT4" s="15" t="s">
        <v>4</v>
      </c>
    </row>
    <row r="5" hidden="1" ht="6.96" customHeight="1">
      <c r="B5" s="18"/>
      <c r="L5" s="18"/>
    </row>
    <row r="6" hidden="1" ht="12" customHeight="1">
      <c r="B6" s="18"/>
      <c r="D6" s="134" t="s">
        <v>16</v>
      </c>
      <c r="L6" s="18"/>
    </row>
    <row r="7" hidden="1" ht="16.5" customHeight="1">
      <c r="B7" s="18"/>
      <c r="E7" s="237" t="str">
        <f>'Rekapitulace stavby'!K6</f>
        <v>Stavební úpravy nové dispozice zubních ordinací pavilonu G</v>
      </c>
      <c r="F7" s="134"/>
      <c r="G7" s="134"/>
      <c r="H7" s="134"/>
      <c r="L7" s="18"/>
    </row>
    <row r="8" hidden="1" s="1" customFormat="1" ht="12" customHeight="1">
      <c r="B8" s="41"/>
      <c r="D8" s="134" t="s">
        <v>183</v>
      </c>
      <c r="I8" s="135"/>
      <c r="L8" s="41"/>
    </row>
    <row r="9" hidden="1" s="1" customFormat="1" ht="36.96" customHeight="1">
      <c r="B9" s="41"/>
      <c r="E9" s="136" t="s">
        <v>1374</v>
      </c>
      <c r="F9" s="1"/>
      <c r="G9" s="1"/>
      <c r="H9" s="1"/>
      <c r="I9" s="135"/>
      <c r="L9" s="41"/>
    </row>
    <row r="10" hidden="1" s="1" customFormat="1">
      <c r="B10" s="41"/>
      <c r="I10" s="135"/>
      <c r="L10" s="41"/>
    </row>
    <row r="11" hidden="1" s="1" customFormat="1" ht="12" customHeight="1">
      <c r="B11" s="41"/>
      <c r="D11" s="134" t="s">
        <v>18</v>
      </c>
      <c r="F11" s="137" t="s">
        <v>1</v>
      </c>
      <c r="I11" s="138" t="s">
        <v>19</v>
      </c>
      <c r="J11" s="137" t="s">
        <v>1</v>
      </c>
      <c r="L11" s="41"/>
    </row>
    <row r="12" hidden="1" s="1" customFormat="1" ht="12" customHeight="1">
      <c r="B12" s="41"/>
      <c r="D12" s="134" t="s">
        <v>20</v>
      </c>
      <c r="F12" s="137" t="s">
        <v>37</v>
      </c>
      <c r="I12" s="138" t="s">
        <v>22</v>
      </c>
      <c r="J12" s="139" t="str">
        <f>'Rekapitulace stavby'!AN8</f>
        <v>11. 5. 2021</v>
      </c>
      <c r="L12" s="41"/>
    </row>
    <row r="13" hidden="1" s="1" customFormat="1" ht="10.8" customHeight="1">
      <c r="B13" s="41"/>
      <c r="I13" s="135"/>
      <c r="L13" s="41"/>
    </row>
    <row r="14" hidden="1" s="1" customFormat="1" ht="12" customHeight="1">
      <c r="B14" s="41"/>
      <c r="D14" s="134" t="s">
        <v>24</v>
      </c>
      <c r="I14" s="138" t="s">
        <v>25</v>
      </c>
      <c r="J14" s="137" t="str">
        <f>IF('Rekapitulace stavby'!AN10="","",'Rekapitulace stavby'!AN10)</f>
        <v>00844641</v>
      </c>
      <c r="L14" s="41"/>
    </row>
    <row r="15" hidden="1" s="1" customFormat="1" ht="18" customHeight="1">
      <c r="B15" s="41"/>
      <c r="E15" s="137" t="str">
        <f>IF('Rekapitulace stavby'!E11="","",'Rekapitulace stavby'!E11)</f>
        <v>SZZ Krnov, p.o.</v>
      </c>
      <c r="I15" s="138" t="s">
        <v>28</v>
      </c>
      <c r="J15" s="137" t="str">
        <f>IF('Rekapitulace stavby'!AN11="","",'Rekapitulace stavby'!AN11)</f>
        <v>CZ00844641</v>
      </c>
      <c r="L15" s="41"/>
    </row>
    <row r="16" hidden="1" s="1" customFormat="1" ht="6.96" customHeight="1">
      <c r="B16" s="41"/>
      <c r="I16" s="135"/>
      <c r="L16" s="41"/>
    </row>
    <row r="17" hidden="1" s="1" customFormat="1" ht="12" customHeight="1">
      <c r="B17" s="41"/>
      <c r="D17" s="134" t="s">
        <v>30</v>
      </c>
      <c r="I17" s="138" t="s">
        <v>25</v>
      </c>
      <c r="J17" s="31" t="str">
        <f>'Rekapitulace stavby'!AN13</f>
        <v>Vyplň údaj</v>
      </c>
      <c r="L17" s="41"/>
    </row>
    <row r="18" hidden="1" s="1" customFormat="1" ht="18" customHeight="1">
      <c r="B18" s="41"/>
      <c r="E18" s="31" t="str">
        <f>'Rekapitulace stavby'!E14</f>
        <v>Vyplň údaj</v>
      </c>
      <c r="F18" s="137"/>
      <c r="G18" s="137"/>
      <c r="H18" s="137"/>
      <c r="I18" s="138" t="s">
        <v>28</v>
      </c>
      <c r="J18" s="31" t="str">
        <f>'Rekapitulace stavby'!AN14</f>
        <v>Vyplň údaj</v>
      </c>
      <c r="L18" s="41"/>
    </row>
    <row r="19" hidden="1" s="1" customFormat="1" ht="6.96" customHeight="1">
      <c r="B19" s="41"/>
      <c r="I19" s="135"/>
      <c r="L19" s="41"/>
    </row>
    <row r="20" hidden="1" s="1" customFormat="1" ht="12" customHeight="1">
      <c r="B20" s="41"/>
      <c r="D20" s="134" t="s">
        <v>32</v>
      </c>
      <c r="I20" s="138" t="s">
        <v>25</v>
      </c>
      <c r="J20" s="137" t="str">
        <f>IF('Rekapitulace stavby'!AN16="","",'Rekapitulace stavby'!AN16)</f>
        <v>01202553</v>
      </c>
      <c r="L20" s="41"/>
    </row>
    <row r="21" hidden="1" s="1" customFormat="1" ht="18" customHeight="1">
      <c r="B21" s="41"/>
      <c r="E21" s="137" t="str">
        <f>IF('Rekapitulace stavby'!E17="","",'Rekapitulace stavby'!E17)</f>
        <v>Ing.Zbyněk Svoboda</v>
      </c>
      <c r="I21" s="138" t="s">
        <v>28</v>
      </c>
      <c r="J21" s="137" t="str">
        <f>IF('Rekapitulace stavby'!AN17="","",'Rekapitulace stavby'!AN17)</f>
        <v/>
      </c>
      <c r="L21" s="41"/>
    </row>
    <row r="22" hidden="1" s="1" customFormat="1" ht="6.96" customHeight="1">
      <c r="B22" s="41"/>
      <c r="I22" s="135"/>
      <c r="L22" s="41"/>
    </row>
    <row r="23" hidden="1" s="1" customFormat="1" ht="12" customHeight="1">
      <c r="B23" s="41"/>
      <c r="D23" s="134" t="s">
        <v>36</v>
      </c>
      <c r="I23" s="138" t="s">
        <v>25</v>
      </c>
      <c r="J23" s="137" t="str">
        <f>IF('Rekapitulace stavby'!AN19="","",'Rekapitulace stavby'!AN19)</f>
        <v/>
      </c>
      <c r="L23" s="41"/>
    </row>
    <row r="24" hidden="1" s="1" customFormat="1" ht="18" customHeight="1">
      <c r="B24" s="41"/>
      <c r="E24" s="137" t="str">
        <f>IF('Rekapitulace stavby'!E20="","",'Rekapitulace stavby'!E20)</f>
        <v xml:space="preserve"> </v>
      </c>
      <c r="I24" s="138" t="s">
        <v>28</v>
      </c>
      <c r="J24" s="137" t="str">
        <f>IF('Rekapitulace stavby'!AN20="","",'Rekapitulace stavby'!AN20)</f>
        <v/>
      </c>
      <c r="L24" s="41"/>
    </row>
    <row r="25" hidden="1" s="1" customFormat="1" ht="6.96" customHeight="1">
      <c r="B25" s="41"/>
      <c r="I25" s="135"/>
      <c r="L25" s="41"/>
    </row>
    <row r="26" hidden="1" s="1" customFormat="1" ht="12" customHeight="1">
      <c r="B26" s="41"/>
      <c r="D26" s="134" t="s">
        <v>38</v>
      </c>
      <c r="I26" s="135"/>
      <c r="L26" s="41"/>
    </row>
    <row r="27" hidden="1" s="7" customFormat="1" ht="16.5" customHeight="1">
      <c r="B27" s="140"/>
      <c r="E27" s="141" t="s">
        <v>1</v>
      </c>
      <c r="F27" s="141"/>
      <c r="G27" s="141"/>
      <c r="H27" s="141"/>
      <c r="I27" s="142"/>
      <c r="L27" s="140"/>
    </row>
    <row r="28" hidden="1" s="1" customFormat="1" ht="6.96" customHeight="1">
      <c r="B28" s="41"/>
      <c r="I28" s="135"/>
      <c r="L28" s="41"/>
    </row>
    <row r="29" hidden="1" s="1" customFormat="1" ht="6.96" customHeight="1">
      <c r="B29" s="41"/>
      <c r="D29" s="76"/>
      <c r="E29" s="76"/>
      <c r="F29" s="76"/>
      <c r="G29" s="76"/>
      <c r="H29" s="76"/>
      <c r="I29" s="143"/>
      <c r="J29" s="76"/>
      <c r="K29" s="76"/>
      <c r="L29" s="41"/>
    </row>
    <row r="30" hidden="1" s="1" customFormat="1" ht="25.44" customHeight="1">
      <c r="B30" s="41"/>
      <c r="D30" s="144" t="s">
        <v>40</v>
      </c>
      <c r="I30" s="135"/>
      <c r="J30" s="145">
        <f>ROUND(J124, 2)</f>
        <v>0</v>
      </c>
      <c r="L30" s="41"/>
    </row>
    <row r="31" hidden="1" s="1" customFormat="1" ht="6.96" customHeight="1">
      <c r="B31" s="41"/>
      <c r="D31" s="76"/>
      <c r="E31" s="76"/>
      <c r="F31" s="76"/>
      <c r="G31" s="76"/>
      <c r="H31" s="76"/>
      <c r="I31" s="143"/>
      <c r="J31" s="76"/>
      <c r="K31" s="76"/>
      <c r="L31" s="41"/>
    </row>
    <row r="32" hidden="1" s="1" customFormat="1" ht="14.4" customHeight="1">
      <c r="B32" s="41"/>
      <c r="F32" s="146" t="s">
        <v>42</v>
      </c>
      <c r="I32" s="147" t="s">
        <v>41</v>
      </c>
      <c r="J32" s="146" t="s">
        <v>43</v>
      </c>
      <c r="L32" s="41"/>
    </row>
    <row r="33" hidden="1" s="1" customFormat="1" ht="14.4" customHeight="1">
      <c r="B33" s="41"/>
      <c r="D33" s="148" t="s">
        <v>44</v>
      </c>
      <c r="E33" s="134" t="s">
        <v>45</v>
      </c>
      <c r="F33" s="149">
        <f>ROUND((SUM(BE124:BE160)),  2)</f>
        <v>0</v>
      </c>
      <c r="I33" s="150">
        <v>0.20999999999999999</v>
      </c>
      <c r="J33" s="149">
        <f>ROUND(((SUM(BE124:BE160))*I33),  2)</f>
        <v>0</v>
      </c>
      <c r="L33" s="41"/>
    </row>
    <row r="34" hidden="1" s="1" customFormat="1" ht="14.4" customHeight="1">
      <c r="B34" s="41"/>
      <c r="E34" s="134" t="s">
        <v>46</v>
      </c>
      <c r="F34" s="149">
        <f>ROUND((SUM(BF124:BF160)),  2)</f>
        <v>0</v>
      </c>
      <c r="I34" s="150">
        <v>0.14999999999999999</v>
      </c>
      <c r="J34" s="149">
        <f>ROUND(((SUM(BF124:BF160))*I34),  2)</f>
        <v>0</v>
      </c>
      <c r="L34" s="41"/>
    </row>
    <row r="35" hidden="1" s="1" customFormat="1" ht="14.4" customHeight="1">
      <c r="B35" s="41"/>
      <c r="E35" s="134" t="s">
        <v>47</v>
      </c>
      <c r="F35" s="149">
        <f>ROUND((SUM(BG124:BG160)),  2)</f>
        <v>0</v>
      </c>
      <c r="I35" s="150">
        <v>0.20999999999999999</v>
      </c>
      <c r="J35" s="149">
        <f>0</f>
        <v>0</v>
      </c>
      <c r="L35" s="41"/>
    </row>
    <row r="36" hidden="1" s="1" customFormat="1" ht="14.4" customHeight="1">
      <c r="B36" s="41"/>
      <c r="E36" s="134" t="s">
        <v>48</v>
      </c>
      <c r="F36" s="149">
        <f>ROUND((SUM(BH124:BH160)),  2)</f>
        <v>0</v>
      </c>
      <c r="I36" s="150">
        <v>0.14999999999999999</v>
      </c>
      <c r="J36" s="149">
        <f>0</f>
        <v>0</v>
      </c>
      <c r="L36" s="41"/>
    </row>
    <row r="37" hidden="1" s="1" customFormat="1" ht="14.4" customHeight="1">
      <c r="B37" s="41"/>
      <c r="E37" s="134" t="s">
        <v>49</v>
      </c>
      <c r="F37" s="149">
        <f>ROUND((SUM(BI124:BI160)),  2)</f>
        <v>0</v>
      </c>
      <c r="I37" s="150">
        <v>0</v>
      </c>
      <c r="J37" s="149">
        <f>0</f>
        <v>0</v>
      </c>
      <c r="L37" s="41"/>
    </row>
    <row r="38" hidden="1" s="1" customFormat="1" ht="6.96" customHeight="1">
      <c r="B38" s="41"/>
      <c r="I38" s="135"/>
      <c r="L38" s="41"/>
    </row>
    <row r="39" hidden="1" s="1" customFormat="1" ht="25.44" customHeight="1">
      <c r="B39" s="41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6"/>
      <c r="J39" s="157">
        <f>SUM(J30:J37)</f>
        <v>0</v>
      </c>
      <c r="K39" s="158"/>
      <c r="L39" s="41"/>
    </row>
    <row r="40" hidden="1" s="1" customFormat="1" ht="14.4" customHeight="1">
      <c r="B40" s="41"/>
      <c r="I40" s="135"/>
      <c r="L40" s="41"/>
    </row>
    <row r="41" hidden="1" ht="14.4" customHeight="1">
      <c r="B41" s="18"/>
      <c r="L41" s="18"/>
    </row>
    <row r="42" hidden="1" ht="14.4" customHeight="1">
      <c r="B42" s="18"/>
      <c r="L42" s="18"/>
    </row>
    <row r="43" hidden="1" ht="14.4" customHeight="1">
      <c r="B43" s="18"/>
      <c r="L43" s="18"/>
    </row>
    <row r="44" hidden="1" ht="14.4" customHeight="1">
      <c r="B44" s="18"/>
      <c r="L44" s="18"/>
    </row>
    <row r="45" hidden="1" ht="14.4" customHeight="1">
      <c r="B45" s="18"/>
      <c r="L45" s="18"/>
    </row>
    <row r="46" hidden="1" ht="14.4" customHeight="1">
      <c r="B46" s="18"/>
      <c r="L46" s="18"/>
    </row>
    <row r="47" hidden="1" ht="14.4" customHeight="1">
      <c r="B47" s="18"/>
      <c r="L47" s="18"/>
    </row>
    <row r="48" hidden="1" ht="14.4" customHeight="1">
      <c r="B48" s="18"/>
      <c r="L48" s="18"/>
    </row>
    <row r="49" hidden="1" ht="14.4" customHeight="1">
      <c r="B49" s="18"/>
      <c r="L49" s="18"/>
    </row>
    <row r="50" hidden="1" s="1" customFormat="1" ht="14.4" customHeight="1">
      <c r="B50" s="41"/>
      <c r="D50" s="159" t="s">
        <v>53</v>
      </c>
      <c r="E50" s="160"/>
      <c r="F50" s="160"/>
      <c r="G50" s="159" t="s">
        <v>54</v>
      </c>
      <c r="H50" s="160"/>
      <c r="I50" s="161"/>
      <c r="J50" s="160"/>
      <c r="K50" s="160"/>
      <c r="L50" s="41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1" customFormat="1">
      <c r="B61" s="41"/>
      <c r="D61" s="162" t="s">
        <v>55</v>
      </c>
      <c r="E61" s="163"/>
      <c r="F61" s="164" t="s">
        <v>56</v>
      </c>
      <c r="G61" s="162" t="s">
        <v>55</v>
      </c>
      <c r="H61" s="163"/>
      <c r="I61" s="165"/>
      <c r="J61" s="166" t="s">
        <v>56</v>
      </c>
      <c r="K61" s="163"/>
      <c r="L61" s="41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1" customFormat="1">
      <c r="B65" s="41"/>
      <c r="D65" s="159" t="s">
        <v>57</v>
      </c>
      <c r="E65" s="160"/>
      <c r="F65" s="160"/>
      <c r="G65" s="159" t="s">
        <v>58</v>
      </c>
      <c r="H65" s="160"/>
      <c r="I65" s="161"/>
      <c r="J65" s="160"/>
      <c r="K65" s="160"/>
      <c r="L65" s="41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1" customFormat="1">
      <c r="B76" s="41"/>
      <c r="D76" s="162" t="s">
        <v>55</v>
      </c>
      <c r="E76" s="163"/>
      <c r="F76" s="164" t="s">
        <v>56</v>
      </c>
      <c r="G76" s="162" t="s">
        <v>55</v>
      </c>
      <c r="H76" s="163"/>
      <c r="I76" s="165"/>
      <c r="J76" s="166" t="s">
        <v>56</v>
      </c>
      <c r="K76" s="163"/>
      <c r="L76" s="41"/>
    </row>
    <row r="77" hidden="1" s="1" customFormat="1" ht="14.4" customHeight="1">
      <c r="B77" s="167"/>
      <c r="C77" s="168"/>
      <c r="D77" s="168"/>
      <c r="E77" s="168"/>
      <c r="F77" s="168"/>
      <c r="G77" s="168"/>
      <c r="H77" s="168"/>
      <c r="I77" s="169"/>
      <c r="J77" s="168"/>
      <c r="K77" s="168"/>
      <c r="L77" s="41"/>
    </row>
    <row r="78" hidden="1"/>
    <row r="79" hidden="1"/>
    <row r="80" hidden="1"/>
    <row r="81" hidden="1" s="1" customFormat="1" ht="6.96" customHeight="1">
      <c r="B81" s="170"/>
      <c r="C81" s="171"/>
      <c r="D81" s="171"/>
      <c r="E81" s="171"/>
      <c r="F81" s="171"/>
      <c r="G81" s="171"/>
      <c r="H81" s="171"/>
      <c r="I81" s="172"/>
      <c r="J81" s="171"/>
      <c r="K81" s="171"/>
      <c r="L81" s="41"/>
    </row>
    <row r="82" hidden="1" s="1" customFormat="1" ht="24.96" customHeight="1">
      <c r="B82" s="36"/>
      <c r="C82" s="21" t="s">
        <v>114</v>
      </c>
      <c r="D82" s="37"/>
      <c r="E82" s="37"/>
      <c r="F82" s="37"/>
      <c r="G82" s="37"/>
      <c r="H82" s="37"/>
      <c r="I82" s="135"/>
      <c r="J82" s="37"/>
      <c r="K82" s="37"/>
      <c r="L82" s="41"/>
    </row>
    <row r="83" hidden="1" s="1" customFormat="1" ht="6.96" customHeight="1">
      <c r="B83" s="36"/>
      <c r="C83" s="37"/>
      <c r="D83" s="37"/>
      <c r="E83" s="37"/>
      <c r="F83" s="37"/>
      <c r="G83" s="37"/>
      <c r="H83" s="37"/>
      <c r="I83" s="135"/>
      <c r="J83" s="37"/>
      <c r="K83" s="37"/>
      <c r="L83" s="41"/>
    </row>
    <row r="84" hidden="1" s="1" customFormat="1" ht="12" customHeight="1">
      <c r="B84" s="36"/>
      <c r="C84" s="30" t="s">
        <v>16</v>
      </c>
      <c r="D84" s="37"/>
      <c r="E84" s="37"/>
      <c r="F84" s="37"/>
      <c r="G84" s="37"/>
      <c r="H84" s="37"/>
      <c r="I84" s="135"/>
      <c r="J84" s="37"/>
      <c r="K84" s="37"/>
      <c r="L84" s="41"/>
    </row>
    <row r="85" hidden="1" s="1" customFormat="1" ht="16.5" customHeight="1">
      <c r="B85" s="36"/>
      <c r="C85" s="37"/>
      <c r="D85" s="37"/>
      <c r="E85" s="238" t="str">
        <f>E7</f>
        <v>Stavební úpravy nové dispozice zubních ordinací pavilonu G</v>
      </c>
      <c r="F85" s="30"/>
      <c r="G85" s="30"/>
      <c r="H85" s="30"/>
      <c r="I85" s="135"/>
      <c r="J85" s="37"/>
      <c r="K85" s="37"/>
      <c r="L85" s="41"/>
    </row>
    <row r="86" hidden="1" s="1" customFormat="1" ht="12" customHeight="1">
      <c r="B86" s="36"/>
      <c r="C86" s="30" t="s">
        <v>183</v>
      </c>
      <c r="D86" s="37"/>
      <c r="E86" s="37"/>
      <c r="F86" s="37"/>
      <c r="G86" s="37"/>
      <c r="H86" s="37"/>
      <c r="I86" s="135"/>
      <c r="J86" s="37"/>
      <c r="K86" s="37"/>
      <c r="L86" s="41"/>
    </row>
    <row r="87" hidden="1" s="1" customFormat="1" ht="16.5" customHeight="1">
      <c r="B87" s="36"/>
      <c r="C87" s="37"/>
      <c r="D87" s="37"/>
      <c r="E87" s="69" t="str">
        <f>E9</f>
        <v>02 - Vzduchotechnika</v>
      </c>
      <c r="F87" s="37"/>
      <c r="G87" s="37"/>
      <c r="H87" s="37"/>
      <c r="I87" s="135"/>
      <c r="J87" s="37"/>
      <c r="K87" s="37"/>
      <c r="L87" s="41"/>
    </row>
    <row r="88" hidden="1" s="1" customFormat="1" ht="6.96" customHeight="1">
      <c r="B88" s="36"/>
      <c r="C88" s="37"/>
      <c r="D88" s="37"/>
      <c r="E88" s="37"/>
      <c r="F88" s="37"/>
      <c r="G88" s="37"/>
      <c r="H88" s="37"/>
      <c r="I88" s="135"/>
      <c r="J88" s="37"/>
      <c r="K88" s="37"/>
      <c r="L88" s="41"/>
    </row>
    <row r="89" hidden="1" s="1" customFormat="1" ht="12" customHeight="1">
      <c r="B89" s="36"/>
      <c r="C89" s="30" t="s">
        <v>20</v>
      </c>
      <c r="D89" s="37"/>
      <c r="E89" s="37"/>
      <c r="F89" s="25" t="str">
        <f>F12</f>
        <v xml:space="preserve"> </v>
      </c>
      <c r="G89" s="37"/>
      <c r="H89" s="37"/>
      <c r="I89" s="138" t="s">
        <v>22</v>
      </c>
      <c r="J89" s="72" t="str">
        <f>IF(J12="","",J12)</f>
        <v>11. 5. 2021</v>
      </c>
      <c r="K89" s="37"/>
      <c r="L89" s="41"/>
    </row>
    <row r="90" hidden="1" s="1" customFormat="1" ht="6.96" customHeight="1">
      <c r="B90" s="36"/>
      <c r="C90" s="37"/>
      <c r="D90" s="37"/>
      <c r="E90" s="37"/>
      <c r="F90" s="37"/>
      <c r="G90" s="37"/>
      <c r="H90" s="37"/>
      <c r="I90" s="135"/>
      <c r="J90" s="37"/>
      <c r="K90" s="37"/>
      <c r="L90" s="41"/>
    </row>
    <row r="91" hidden="1" s="1" customFormat="1" ht="27.9" customHeight="1">
      <c r="B91" s="36"/>
      <c r="C91" s="30" t="s">
        <v>24</v>
      </c>
      <c r="D91" s="37"/>
      <c r="E91" s="37"/>
      <c r="F91" s="25" t="str">
        <f>E15</f>
        <v>SZZ Krnov, p.o.</v>
      </c>
      <c r="G91" s="37"/>
      <c r="H91" s="37"/>
      <c r="I91" s="138" t="s">
        <v>32</v>
      </c>
      <c r="J91" s="34" t="str">
        <f>E21</f>
        <v>Ing.Zbyněk Svoboda</v>
      </c>
      <c r="K91" s="37"/>
      <c r="L91" s="41"/>
    </row>
    <row r="92" hidden="1" s="1" customFormat="1" ht="15.15" customHeight="1">
      <c r="B92" s="36"/>
      <c r="C92" s="30" t="s">
        <v>30</v>
      </c>
      <c r="D92" s="37"/>
      <c r="E92" s="37"/>
      <c r="F92" s="25" t="str">
        <f>IF(E18="","",E18)</f>
        <v>Vyplň údaj</v>
      </c>
      <c r="G92" s="37"/>
      <c r="H92" s="37"/>
      <c r="I92" s="138" t="s">
        <v>36</v>
      </c>
      <c r="J92" s="34" t="str">
        <f>E24</f>
        <v xml:space="preserve"> </v>
      </c>
      <c r="K92" s="37"/>
      <c r="L92" s="41"/>
    </row>
    <row r="93" hidden="1" s="1" customFormat="1" ht="10.32" customHeight="1">
      <c r="B93" s="36"/>
      <c r="C93" s="37"/>
      <c r="D93" s="37"/>
      <c r="E93" s="37"/>
      <c r="F93" s="37"/>
      <c r="G93" s="37"/>
      <c r="H93" s="37"/>
      <c r="I93" s="135"/>
      <c r="J93" s="37"/>
      <c r="K93" s="37"/>
      <c r="L93" s="41"/>
    </row>
    <row r="94" hidden="1" s="1" customFormat="1" ht="29.28" customHeight="1">
      <c r="B94" s="36"/>
      <c r="C94" s="173" t="s">
        <v>115</v>
      </c>
      <c r="D94" s="174"/>
      <c r="E94" s="174"/>
      <c r="F94" s="174"/>
      <c r="G94" s="174"/>
      <c r="H94" s="174"/>
      <c r="I94" s="175"/>
      <c r="J94" s="176" t="s">
        <v>116</v>
      </c>
      <c r="K94" s="174"/>
      <c r="L94" s="41"/>
    </row>
    <row r="95" hidden="1" s="1" customFormat="1" ht="10.32" customHeight="1">
      <c r="B95" s="36"/>
      <c r="C95" s="37"/>
      <c r="D95" s="37"/>
      <c r="E95" s="37"/>
      <c r="F95" s="37"/>
      <c r="G95" s="37"/>
      <c r="H95" s="37"/>
      <c r="I95" s="135"/>
      <c r="J95" s="37"/>
      <c r="K95" s="37"/>
      <c r="L95" s="41"/>
    </row>
    <row r="96" hidden="1" s="1" customFormat="1" ht="22.8" customHeight="1">
      <c r="B96" s="36"/>
      <c r="C96" s="177" t="s">
        <v>117</v>
      </c>
      <c r="D96" s="37"/>
      <c r="E96" s="37"/>
      <c r="F96" s="37"/>
      <c r="G96" s="37"/>
      <c r="H96" s="37"/>
      <c r="I96" s="135"/>
      <c r="J96" s="103">
        <f>J124</f>
        <v>0</v>
      </c>
      <c r="K96" s="37"/>
      <c r="L96" s="41"/>
      <c r="AU96" s="15" t="s">
        <v>118</v>
      </c>
    </row>
    <row r="97" hidden="1" s="8" customFormat="1" ht="24.96" customHeight="1">
      <c r="B97" s="178"/>
      <c r="C97" s="179"/>
      <c r="D97" s="180" t="s">
        <v>185</v>
      </c>
      <c r="E97" s="181"/>
      <c r="F97" s="181"/>
      <c r="G97" s="181"/>
      <c r="H97" s="181"/>
      <c r="I97" s="182"/>
      <c r="J97" s="183">
        <f>J125</f>
        <v>0</v>
      </c>
      <c r="K97" s="179"/>
      <c r="L97" s="184"/>
    </row>
    <row r="98" hidden="1" s="9" customFormat="1" ht="19.92" customHeight="1">
      <c r="B98" s="185"/>
      <c r="C98" s="186"/>
      <c r="D98" s="187" t="s">
        <v>186</v>
      </c>
      <c r="E98" s="188"/>
      <c r="F98" s="188"/>
      <c r="G98" s="188"/>
      <c r="H98" s="188"/>
      <c r="I98" s="189"/>
      <c r="J98" s="190">
        <f>J126</f>
        <v>0</v>
      </c>
      <c r="K98" s="186"/>
      <c r="L98" s="191"/>
    </row>
    <row r="99" hidden="1" s="9" customFormat="1" ht="19.92" customHeight="1">
      <c r="B99" s="185"/>
      <c r="C99" s="186"/>
      <c r="D99" s="187" t="s">
        <v>187</v>
      </c>
      <c r="E99" s="188"/>
      <c r="F99" s="188"/>
      <c r="G99" s="188"/>
      <c r="H99" s="188"/>
      <c r="I99" s="189"/>
      <c r="J99" s="190">
        <f>J128</f>
        <v>0</v>
      </c>
      <c r="K99" s="186"/>
      <c r="L99" s="191"/>
    </row>
    <row r="100" hidden="1" s="8" customFormat="1" ht="24.96" customHeight="1">
      <c r="B100" s="178"/>
      <c r="C100" s="179"/>
      <c r="D100" s="180" t="s">
        <v>190</v>
      </c>
      <c r="E100" s="181"/>
      <c r="F100" s="181"/>
      <c r="G100" s="181"/>
      <c r="H100" s="181"/>
      <c r="I100" s="182"/>
      <c r="J100" s="183">
        <f>J133</f>
        <v>0</v>
      </c>
      <c r="K100" s="179"/>
      <c r="L100" s="184"/>
    </row>
    <row r="101" hidden="1" s="9" customFormat="1" ht="19.92" customHeight="1">
      <c r="B101" s="185"/>
      <c r="C101" s="186"/>
      <c r="D101" s="187" t="s">
        <v>614</v>
      </c>
      <c r="E101" s="188"/>
      <c r="F101" s="188"/>
      <c r="G101" s="188"/>
      <c r="H101" s="188"/>
      <c r="I101" s="189"/>
      <c r="J101" s="190">
        <f>J134</f>
        <v>0</v>
      </c>
      <c r="K101" s="186"/>
      <c r="L101" s="191"/>
    </row>
    <row r="102" hidden="1" s="9" customFormat="1" ht="19.92" customHeight="1">
      <c r="B102" s="185"/>
      <c r="C102" s="186"/>
      <c r="D102" s="187" t="s">
        <v>194</v>
      </c>
      <c r="E102" s="188"/>
      <c r="F102" s="188"/>
      <c r="G102" s="188"/>
      <c r="H102" s="188"/>
      <c r="I102" s="189"/>
      <c r="J102" s="190">
        <f>J138</f>
        <v>0</v>
      </c>
      <c r="K102" s="186"/>
      <c r="L102" s="191"/>
    </row>
    <row r="103" hidden="1" s="9" customFormat="1" ht="19.92" customHeight="1">
      <c r="B103" s="185"/>
      <c r="C103" s="186"/>
      <c r="D103" s="187" t="s">
        <v>1375</v>
      </c>
      <c r="E103" s="188"/>
      <c r="F103" s="188"/>
      <c r="G103" s="188"/>
      <c r="H103" s="188"/>
      <c r="I103" s="189"/>
      <c r="J103" s="190">
        <f>J140</f>
        <v>0</v>
      </c>
      <c r="K103" s="186"/>
      <c r="L103" s="191"/>
    </row>
    <row r="104" hidden="1" s="8" customFormat="1" ht="24.96" customHeight="1">
      <c r="B104" s="178"/>
      <c r="C104" s="179"/>
      <c r="D104" s="180" t="s">
        <v>204</v>
      </c>
      <c r="E104" s="181"/>
      <c r="F104" s="181"/>
      <c r="G104" s="181"/>
      <c r="H104" s="181"/>
      <c r="I104" s="182"/>
      <c r="J104" s="183">
        <f>J159</f>
        <v>0</v>
      </c>
      <c r="K104" s="179"/>
      <c r="L104" s="184"/>
    </row>
    <row r="105" hidden="1" s="1" customFormat="1" ht="21.84" customHeight="1">
      <c r="B105" s="36"/>
      <c r="C105" s="37"/>
      <c r="D105" s="37"/>
      <c r="E105" s="37"/>
      <c r="F105" s="37"/>
      <c r="G105" s="37"/>
      <c r="H105" s="37"/>
      <c r="I105" s="135"/>
      <c r="J105" s="37"/>
      <c r="K105" s="37"/>
      <c r="L105" s="41"/>
    </row>
    <row r="106" hidden="1" s="1" customFormat="1" ht="6.96" customHeight="1">
      <c r="B106" s="59"/>
      <c r="C106" s="60"/>
      <c r="D106" s="60"/>
      <c r="E106" s="60"/>
      <c r="F106" s="60"/>
      <c r="G106" s="60"/>
      <c r="H106" s="60"/>
      <c r="I106" s="169"/>
      <c r="J106" s="60"/>
      <c r="K106" s="60"/>
      <c r="L106" s="41"/>
    </row>
    <row r="107" hidden="1"/>
    <row r="108" hidden="1"/>
    <row r="109" hidden="1"/>
    <row r="110" s="1" customFormat="1" ht="6.96" customHeight="1">
      <c r="B110" s="61"/>
      <c r="C110" s="62"/>
      <c r="D110" s="62"/>
      <c r="E110" s="62"/>
      <c r="F110" s="62"/>
      <c r="G110" s="62"/>
      <c r="H110" s="62"/>
      <c r="I110" s="172"/>
      <c r="J110" s="62"/>
      <c r="K110" s="62"/>
      <c r="L110" s="41"/>
    </row>
    <row r="111" s="1" customFormat="1" ht="24.96" customHeight="1">
      <c r="B111" s="36"/>
      <c r="C111" s="21" t="s">
        <v>123</v>
      </c>
      <c r="D111" s="37"/>
      <c r="E111" s="37"/>
      <c r="F111" s="37"/>
      <c r="G111" s="37"/>
      <c r="H111" s="37"/>
      <c r="I111" s="135"/>
      <c r="J111" s="37"/>
      <c r="K111" s="37"/>
      <c r="L111" s="41"/>
    </row>
    <row r="112" s="1" customFormat="1" ht="6.96" customHeight="1">
      <c r="B112" s="36"/>
      <c r="C112" s="37"/>
      <c r="D112" s="37"/>
      <c r="E112" s="37"/>
      <c r="F112" s="37"/>
      <c r="G112" s="37"/>
      <c r="H112" s="37"/>
      <c r="I112" s="135"/>
      <c r="J112" s="37"/>
      <c r="K112" s="37"/>
      <c r="L112" s="41"/>
    </row>
    <row r="113" s="1" customFormat="1" ht="12" customHeight="1">
      <c r="B113" s="36"/>
      <c r="C113" s="30" t="s">
        <v>16</v>
      </c>
      <c r="D113" s="37"/>
      <c r="E113" s="37"/>
      <c r="F113" s="37"/>
      <c r="G113" s="37"/>
      <c r="H113" s="37"/>
      <c r="I113" s="135"/>
      <c r="J113" s="37"/>
      <c r="K113" s="37"/>
      <c r="L113" s="41"/>
    </row>
    <row r="114" s="1" customFormat="1" ht="16.5" customHeight="1">
      <c r="B114" s="36"/>
      <c r="C114" s="37"/>
      <c r="D114" s="37"/>
      <c r="E114" s="238" t="str">
        <f>E7</f>
        <v>Stavební úpravy nové dispozice zubních ordinací pavilonu G</v>
      </c>
      <c r="F114" s="30"/>
      <c r="G114" s="30"/>
      <c r="H114" s="30"/>
      <c r="I114" s="135"/>
      <c r="J114" s="37"/>
      <c r="K114" s="37"/>
      <c r="L114" s="41"/>
    </row>
    <row r="115" s="1" customFormat="1" ht="12" customHeight="1">
      <c r="B115" s="36"/>
      <c r="C115" s="30" t="s">
        <v>183</v>
      </c>
      <c r="D115" s="37"/>
      <c r="E115" s="37"/>
      <c r="F115" s="37"/>
      <c r="G115" s="37"/>
      <c r="H115" s="37"/>
      <c r="I115" s="135"/>
      <c r="J115" s="37"/>
      <c r="K115" s="37"/>
      <c r="L115" s="41"/>
    </row>
    <row r="116" s="1" customFormat="1" ht="16.5" customHeight="1">
      <c r="B116" s="36"/>
      <c r="C116" s="37"/>
      <c r="D116" s="37"/>
      <c r="E116" s="69" t="str">
        <f>E9</f>
        <v>02 - Vzduchotechnika</v>
      </c>
      <c r="F116" s="37"/>
      <c r="G116" s="37"/>
      <c r="H116" s="37"/>
      <c r="I116" s="135"/>
      <c r="J116" s="37"/>
      <c r="K116" s="37"/>
      <c r="L116" s="41"/>
    </row>
    <row r="117" s="1" customFormat="1" ht="6.96" customHeight="1">
      <c r="B117" s="36"/>
      <c r="C117" s="37"/>
      <c r="D117" s="37"/>
      <c r="E117" s="37"/>
      <c r="F117" s="37"/>
      <c r="G117" s="37"/>
      <c r="H117" s="37"/>
      <c r="I117" s="135"/>
      <c r="J117" s="37"/>
      <c r="K117" s="37"/>
      <c r="L117" s="41"/>
    </row>
    <row r="118" s="1" customFormat="1" ht="12" customHeight="1">
      <c r="B118" s="36"/>
      <c r="C118" s="30" t="s">
        <v>20</v>
      </c>
      <c r="D118" s="37"/>
      <c r="E118" s="37"/>
      <c r="F118" s="25" t="str">
        <f>F12</f>
        <v xml:space="preserve"> </v>
      </c>
      <c r="G118" s="37"/>
      <c r="H118" s="37"/>
      <c r="I118" s="138" t="s">
        <v>22</v>
      </c>
      <c r="J118" s="72" t="str">
        <f>IF(J12="","",J12)</f>
        <v>11. 5. 2021</v>
      </c>
      <c r="K118" s="37"/>
      <c r="L118" s="41"/>
    </row>
    <row r="119" s="1" customFormat="1" ht="6.96" customHeight="1">
      <c r="B119" s="36"/>
      <c r="C119" s="37"/>
      <c r="D119" s="37"/>
      <c r="E119" s="37"/>
      <c r="F119" s="37"/>
      <c r="G119" s="37"/>
      <c r="H119" s="37"/>
      <c r="I119" s="135"/>
      <c r="J119" s="37"/>
      <c r="K119" s="37"/>
      <c r="L119" s="41"/>
    </row>
    <row r="120" s="1" customFormat="1" ht="27.9" customHeight="1">
      <c r="B120" s="36"/>
      <c r="C120" s="30" t="s">
        <v>24</v>
      </c>
      <c r="D120" s="37"/>
      <c r="E120" s="37"/>
      <c r="F120" s="25" t="str">
        <f>E15</f>
        <v>SZZ Krnov, p.o.</v>
      </c>
      <c r="G120" s="37"/>
      <c r="H120" s="37"/>
      <c r="I120" s="138" t="s">
        <v>32</v>
      </c>
      <c r="J120" s="34" t="str">
        <f>E21</f>
        <v>Ing.Zbyněk Svoboda</v>
      </c>
      <c r="K120" s="37"/>
      <c r="L120" s="41"/>
    </row>
    <row r="121" s="1" customFormat="1" ht="15.15" customHeight="1">
      <c r="B121" s="36"/>
      <c r="C121" s="30" t="s">
        <v>30</v>
      </c>
      <c r="D121" s="37"/>
      <c r="E121" s="37"/>
      <c r="F121" s="25" t="str">
        <f>IF(E18="","",E18)</f>
        <v>Vyplň údaj</v>
      </c>
      <c r="G121" s="37"/>
      <c r="H121" s="37"/>
      <c r="I121" s="138" t="s">
        <v>36</v>
      </c>
      <c r="J121" s="34" t="str">
        <f>E24</f>
        <v xml:space="preserve"> </v>
      </c>
      <c r="K121" s="37"/>
      <c r="L121" s="41"/>
    </row>
    <row r="122" s="1" customFormat="1" ht="10.32" customHeight="1">
      <c r="B122" s="36"/>
      <c r="C122" s="37"/>
      <c r="D122" s="37"/>
      <c r="E122" s="37"/>
      <c r="F122" s="37"/>
      <c r="G122" s="37"/>
      <c r="H122" s="37"/>
      <c r="I122" s="135"/>
      <c r="J122" s="37"/>
      <c r="K122" s="37"/>
      <c r="L122" s="41"/>
    </row>
    <row r="123" s="10" customFormat="1" ht="29.28" customHeight="1">
      <c r="B123" s="192"/>
      <c r="C123" s="193" t="s">
        <v>124</v>
      </c>
      <c r="D123" s="194" t="s">
        <v>65</v>
      </c>
      <c r="E123" s="194" t="s">
        <v>61</v>
      </c>
      <c r="F123" s="194" t="s">
        <v>62</v>
      </c>
      <c r="G123" s="194" t="s">
        <v>125</v>
      </c>
      <c r="H123" s="194" t="s">
        <v>126</v>
      </c>
      <c r="I123" s="195" t="s">
        <v>127</v>
      </c>
      <c r="J123" s="196" t="s">
        <v>116</v>
      </c>
      <c r="K123" s="197" t="s">
        <v>128</v>
      </c>
      <c r="L123" s="198"/>
      <c r="M123" s="93" t="s">
        <v>1</v>
      </c>
      <c r="N123" s="94" t="s">
        <v>44</v>
      </c>
      <c r="O123" s="94" t="s">
        <v>129</v>
      </c>
      <c r="P123" s="94" t="s">
        <v>130</v>
      </c>
      <c r="Q123" s="94" t="s">
        <v>131</v>
      </c>
      <c r="R123" s="94" t="s">
        <v>132</v>
      </c>
      <c r="S123" s="94" t="s">
        <v>133</v>
      </c>
      <c r="T123" s="95" t="s">
        <v>134</v>
      </c>
    </row>
    <row r="124" s="1" customFormat="1" ht="22.8" customHeight="1">
      <c r="B124" s="36"/>
      <c r="C124" s="100" t="s">
        <v>135</v>
      </c>
      <c r="D124" s="37"/>
      <c r="E124" s="37"/>
      <c r="F124" s="37"/>
      <c r="G124" s="37"/>
      <c r="H124" s="37"/>
      <c r="I124" s="135"/>
      <c r="J124" s="199">
        <f>BK124</f>
        <v>0</v>
      </c>
      <c r="K124" s="37"/>
      <c r="L124" s="41"/>
      <c r="M124" s="96"/>
      <c r="N124" s="97"/>
      <c r="O124" s="97"/>
      <c r="P124" s="200">
        <f>P125+P133+P159</f>
        <v>0</v>
      </c>
      <c r="Q124" s="97"/>
      <c r="R124" s="200">
        <f>R125+R133+R159</f>
        <v>0.036977820000000002</v>
      </c>
      <c r="S124" s="97"/>
      <c r="T124" s="201">
        <f>T125+T133+T159</f>
        <v>0</v>
      </c>
      <c r="AT124" s="15" t="s">
        <v>79</v>
      </c>
      <c r="AU124" s="15" t="s">
        <v>118</v>
      </c>
      <c r="BK124" s="202">
        <f>BK125+BK133+BK159</f>
        <v>0</v>
      </c>
    </row>
    <row r="125" s="11" customFormat="1" ht="25.92" customHeight="1">
      <c r="B125" s="203"/>
      <c r="C125" s="204"/>
      <c r="D125" s="205" t="s">
        <v>79</v>
      </c>
      <c r="E125" s="206" t="s">
        <v>206</v>
      </c>
      <c r="F125" s="206" t="s">
        <v>207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P126+P128</f>
        <v>0</v>
      </c>
      <c r="Q125" s="211"/>
      <c r="R125" s="212">
        <f>R126+R128</f>
        <v>0.0075831000000000006</v>
      </c>
      <c r="S125" s="211"/>
      <c r="T125" s="213">
        <f>T126+T128</f>
        <v>0</v>
      </c>
      <c r="AR125" s="214" t="s">
        <v>85</v>
      </c>
      <c r="AT125" s="215" t="s">
        <v>79</v>
      </c>
      <c r="AU125" s="215" t="s">
        <v>80</v>
      </c>
      <c r="AY125" s="214" t="s">
        <v>139</v>
      </c>
      <c r="BK125" s="216">
        <f>BK126+BK128</f>
        <v>0</v>
      </c>
    </row>
    <row r="126" s="11" customFormat="1" ht="22.8" customHeight="1">
      <c r="B126" s="203"/>
      <c r="C126" s="204"/>
      <c r="D126" s="205" t="s">
        <v>79</v>
      </c>
      <c r="E126" s="217" t="s">
        <v>165</v>
      </c>
      <c r="F126" s="217" t="s">
        <v>208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P127</f>
        <v>0</v>
      </c>
      <c r="Q126" s="211"/>
      <c r="R126" s="212">
        <f>R127</f>
        <v>0</v>
      </c>
      <c r="S126" s="211"/>
      <c r="T126" s="213">
        <f>T127</f>
        <v>0</v>
      </c>
      <c r="AR126" s="214" t="s">
        <v>85</v>
      </c>
      <c r="AT126" s="215" t="s">
        <v>79</v>
      </c>
      <c r="AU126" s="215" t="s">
        <v>85</v>
      </c>
      <c r="AY126" s="214" t="s">
        <v>139</v>
      </c>
      <c r="BK126" s="216">
        <f>BK127</f>
        <v>0</v>
      </c>
    </row>
    <row r="127" s="1" customFormat="1" ht="16.5" customHeight="1">
      <c r="B127" s="36"/>
      <c r="C127" s="219" t="s">
        <v>85</v>
      </c>
      <c r="D127" s="219" t="s">
        <v>142</v>
      </c>
      <c r="E127" s="220" t="s">
        <v>1376</v>
      </c>
      <c r="F127" s="221" t="s">
        <v>1377</v>
      </c>
      <c r="G127" s="222" t="s">
        <v>339</v>
      </c>
      <c r="H127" s="223">
        <v>2</v>
      </c>
      <c r="I127" s="224"/>
      <c r="J127" s="225">
        <f>ROUND(I127*H127,2)</f>
        <v>0</v>
      </c>
      <c r="K127" s="221" t="s">
        <v>1</v>
      </c>
      <c r="L127" s="41"/>
      <c r="M127" s="226" t="s">
        <v>1</v>
      </c>
      <c r="N127" s="227" t="s">
        <v>45</v>
      </c>
      <c r="O127" s="84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AR127" s="230" t="s">
        <v>158</v>
      </c>
      <c r="AT127" s="230" t="s">
        <v>142</v>
      </c>
      <c r="AU127" s="230" t="s">
        <v>90</v>
      </c>
      <c r="AY127" s="15" t="s">
        <v>139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5" t="s">
        <v>85</v>
      </c>
      <c r="BK127" s="231">
        <f>ROUND(I127*H127,2)</f>
        <v>0</v>
      </c>
      <c r="BL127" s="15" t="s">
        <v>158</v>
      </c>
      <c r="BM127" s="230" t="s">
        <v>1378</v>
      </c>
    </row>
    <row r="128" s="11" customFormat="1" ht="22.8" customHeight="1">
      <c r="B128" s="203"/>
      <c r="C128" s="204"/>
      <c r="D128" s="205" t="s">
        <v>79</v>
      </c>
      <c r="E128" s="217" t="s">
        <v>179</v>
      </c>
      <c r="F128" s="217" t="s">
        <v>223</v>
      </c>
      <c r="G128" s="204"/>
      <c r="H128" s="204"/>
      <c r="I128" s="207"/>
      <c r="J128" s="218">
        <f>BK128</f>
        <v>0</v>
      </c>
      <c r="K128" s="204"/>
      <c r="L128" s="209"/>
      <c r="M128" s="210"/>
      <c r="N128" s="211"/>
      <c r="O128" s="211"/>
      <c r="P128" s="212">
        <f>SUM(P129:P132)</f>
        <v>0</v>
      </c>
      <c r="Q128" s="211"/>
      <c r="R128" s="212">
        <f>SUM(R129:R132)</f>
        <v>0.0075831000000000006</v>
      </c>
      <c r="S128" s="211"/>
      <c r="T128" s="213">
        <f>SUM(T129:T132)</f>
        <v>0</v>
      </c>
      <c r="AR128" s="214" t="s">
        <v>85</v>
      </c>
      <c r="AT128" s="215" t="s">
        <v>79</v>
      </c>
      <c r="AU128" s="215" t="s">
        <v>85</v>
      </c>
      <c r="AY128" s="214" t="s">
        <v>139</v>
      </c>
      <c r="BK128" s="216">
        <f>SUM(BK129:BK132)</f>
        <v>0</v>
      </c>
    </row>
    <row r="129" s="1" customFormat="1" ht="24" customHeight="1">
      <c r="B129" s="36"/>
      <c r="C129" s="219" t="s">
        <v>90</v>
      </c>
      <c r="D129" s="219" t="s">
        <v>142</v>
      </c>
      <c r="E129" s="220" t="s">
        <v>224</v>
      </c>
      <c r="F129" s="221" t="s">
        <v>225</v>
      </c>
      <c r="G129" s="222" t="s">
        <v>211</v>
      </c>
      <c r="H129" s="223">
        <v>36.109999999999999</v>
      </c>
      <c r="I129" s="224"/>
      <c r="J129" s="225">
        <f>ROUND(I129*H129,2)</f>
        <v>0</v>
      </c>
      <c r="K129" s="221" t="s">
        <v>146</v>
      </c>
      <c r="L129" s="41"/>
      <c r="M129" s="226" t="s">
        <v>1</v>
      </c>
      <c r="N129" s="227" t="s">
        <v>45</v>
      </c>
      <c r="O129" s="84"/>
      <c r="P129" s="228">
        <f>O129*H129</f>
        <v>0</v>
      </c>
      <c r="Q129" s="228">
        <v>0.00021000000000000001</v>
      </c>
      <c r="R129" s="228">
        <f>Q129*H129</f>
        <v>0.0075831000000000006</v>
      </c>
      <c r="S129" s="228">
        <v>0</v>
      </c>
      <c r="T129" s="229">
        <f>S129*H129</f>
        <v>0</v>
      </c>
      <c r="AR129" s="230" t="s">
        <v>158</v>
      </c>
      <c r="AT129" s="230" t="s">
        <v>142</v>
      </c>
      <c r="AU129" s="230" t="s">
        <v>90</v>
      </c>
      <c r="AY129" s="15" t="s">
        <v>139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5" t="s">
        <v>85</v>
      </c>
      <c r="BK129" s="231">
        <f>ROUND(I129*H129,2)</f>
        <v>0</v>
      </c>
      <c r="BL129" s="15" t="s">
        <v>158</v>
      </c>
      <c r="BM129" s="230" t="s">
        <v>1379</v>
      </c>
    </row>
    <row r="130" s="12" customFormat="1">
      <c r="B130" s="239"/>
      <c r="C130" s="240"/>
      <c r="D130" s="241" t="s">
        <v>213</v>
      </c>
      <c r="E130" s="242" t="s">
        <v>1</v>
      </c>
      <c r="F130" s="243" t="s">
        <v>1380</v>
      </c>
      <c r="G130" s="240"/>
      <c r="H130" s="244">
        <v>16.109999999999999</v>
      </c>
      <c r="I130" s="245"/>
      <c r="J130" s="240"/>
      <c r="K130" s="240"/>
      <c r="L130" s="246"/>
      <c r="M130" s="247"/>
      <c r="N130" s="248"/>
      <c r="O130" s="248"/>
      <c r="P130" s="248"/>
      <c r="Q130" s="248"/>
      <c r="R130" s="248"/>
      <c r="S130" s="248"/>
      <c r="T130" s="249"/>
      <c r="AT130" s="250" t="s">
        <v>213</v>
      </c>
      <c r="AU130" s="250" t="s">
        <v>90</v>
      </c>
      <c r="AV130" s="12" t="s">
        <v>90</v>
      </c>
      <c r="AW130" s="12" t="s">
        <v>35</v>
      </c>
      <c r="AX130" s="12" t="s">
        <v>80</v>
      </c>
      <c r="AY130" s="250" t="s">
        <v>139</v>
      </c>
    </row>
    <row r="131" s="12" customFormat="1">
      <c r="B131" s="239"/>
      <c r="C131" s="240"/>
      <c r="D131" s="241" t="s">
        <v>213</v>
      </c>
      <c r="E131" s="242" t="s">
        <v>1</v>
      </c>
      <c r="F131" s="243" t="s">
        <v>1381</v>
      </c>
      <c r="G131" s="240"/>
      <c r="H131" s="244">
        <v>20</v>
      </c>
      <c r="I131" s="245"/>
      <c r="J131" s="240"/>
      <c r="K131" s="240"/>
      <c r="L131" s="246"/>
      <c r="M131" s="247"/>
      <c r="N131" s="248"/>
      <c r="O131" s="248"/>
      <c r="P131" s="248"/>
      <c r="Q131" s="248"/>
      <c r="R131" s="248"/>
      <c r="S131" s="248"/>
      <c r="T131" s="249"/>
      <c r="AT131" s="250" t="s">
        <v>213</v>
      </c>
      <c r="AU131" s="250" t="s">
        <v>90</v>
      </c>
      <c r="AV131" s="12" t="s">
        <v>90</v>
      </c>
      <c r="AW131" s="12" t="s">
        <v>35</v>
      </c>
      <c r="AX131" s="12" t="s">
        <v>80</v>
      </c>
      <c r="AY131" s="250" t="s">
        <v>139</v>
      </c>
    </row>
    <row r="132" s="13" customFormat="1">
      <c r="B132" s="253"/>
      <c r="C132" s="254"/>
      <c r="D132" s="241" t="s">
        <v>213</v>
      </c>
      <c r="E132" s="255" t="s">
        <v>1</v>
      </c>
      <c r="F132" s="256" t="s">
        <v>243</v>
      </c>
      <c r="G132" s="254"/>
      <c r="H132" s="257">
        <v>36.109999999999999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AT132" s="263" t="s">
        <v>213</v>
      </c>
      <c r="AU132" s="263" t="s">
        <v>90</v>
      </c>
      <c r="AV132" s="13" t="s">
        <v>158</v>
      </c>
      <c r="AW132" s="13" t="s">
        <v>35</v>
      </c>
      <c r="AX132" s="13" t="s">
        <v>85</v>
      </c>
      <c r="AY132" s="263" t="s">
        <v>139</v>
      </c>
    </row>
    <row r="133" s="11" customFormat="1" ht="25.92" customHeight="1">
      <c r="B133" s="203"/>
      <c r="C133" s="204"/>
      <c r="D133" s="205" t="s">
        <v>79</v>
      </c>
      <c r="E133" s="206" t="s">
        <v>413</v>
      </c>
      <c r="F133" s="206" t="s">
        <v>414</v>
      </c>
      <c r="G133" s="204"/>
      <c r="H133" s="204"/>
      <c r="I133" s="207"/>
      <c r="J133" s="208">
        <f>BK133</f>
        <v>0</v>
      </c>
      <c r="K133" s="204"/>
      <c r="L133" s="209"/>
      <c r="M133" s="210"/>
      <c r="N133" s="211"/>
      <c r="O133" s="211"/>
      <c r="P133" s="212">
        <f>P134+P138+P140</f>
        <v>0</v>
      </c>
      <c r="Q133" s="211"/>
      <c r="R133" s="212">
        <f>R134+R138+R140</f>
        <v>0.029394719999999999</v>
      </c>
      <c r="S133" s="211"/>
      <c r="T133" s="213">
        <f>T134+T138+T140</f>
        <v>0</v>
      </c>
      <c r="AR133" s="214" t="s">
        <v>90</v>
      </c>
      <c r="AT133" s="215" t="s">
        <v>79</v>
      </c>
      <c r="AU133" s="215" t="s">
        <v>80</v>
      </c>
      <c r="AY133" s="214" t="s">
        <v>139</v>
      </c>
      <c r="BK133" s="216">
        <f>BK134+BK138+BK140</f>
        <v>0</v>
      </c>
    </row>
    <row r="134" s="11" customFormat="1" ht="22.8" customHeight="1">
      <c r="B134" s="203"/>
      <c r="C134" s="204"/>
      <c r="D134" s="205" t="s">
        <v>79</v>
      </c>
      <c r="E134" s="217" t="s">
        <v>751</v>
      </c>
      <c r="F134" s="217" t="s">
        <v>752</v>
      </c>
      <c r="G134" s="204"/>
      <c r="H134" s="204"/>
      <c r="I134" s="207"/>
      <c r="J134" s="218">
        <f>BK134</f>
        <v>0</v>
      </c>
      <c r="K134" s="204"/>
      <c r="L134" s="209"/>
      <c r="M134" s="210"/>
      <c r="N134" s="211"/>
      <c r="O134" s="211"/>
      <c r="P134" s="212">
        <f>SUM(P135:P137)</f>
        <v>0</v>
      </c>
      <c r="Q134" s="211"/>
      <c r="R134" s="212">
        <f>SUM(R135:R137)</f>
        <v>0.025434719999999997</v>
      </c>
      <c r="S134" s="211"/>
      <c r="T134" s="213">
        <f>SUM(T135:T137)</f>
        <v>0</v>
      </c>
      <c r="AR134" s="214" t="s">
        <v>90</v>
      </c>
      <c r="AT134" s="215" t="s">
        <v>79</v>
      </c>
      <c r="AU134" s="215" t="s">
        <v>85</v>
      </c>
      <c r="AY134" s="214" t="s">
        <v>139</v>
      </c>
      <c r="BK134" s="216">
        <f>SUM(BK135:BK137)</f>
        <v>0</v>
      </c>
    </row>
    <row r="135" s="1" customFormat="1" ht="24" customHeight="1">
      <c r="B135" s="36"/>
      <c r="C135" s="219" t="s">
        <v>154</v>
      </c>
      <c r="D135" s="219" t="s">
        <v>142</v>
      </c>
      <c r="E135" s="220" t="s">
        <v>1382</v>
      </c>
      <c r="F135" s="221" t="s">
        <v>1383</v>
      </c>
      <c r="G135" s="222" t="s">
        <v>211</v>
      </c>
      <c r="H135" s="223">
        <v>5.6520000000000001</v>
      </c>
      <c r="I135" s="224"/>
      <c r="J135" s="225">
        <f>ROUND(I135*H135,2)</f>
        <v>0</v>
      </c>
      <c r="K135" s="221" t="s">
        <v>146</v>
      </c>
      <c r="L135" s="41"/>
      <c r="M135" s="226" t="s">
        <v>1</v>
      </c>
      <c r="N135" s="227" t="s">
        <v>45</v>
      </c>
      <c r="O135" s="84"/>
      <c r="P135" s="228">
        <f>O135*H135</f>
        <v>0</v>
      </c>
      <c r="Q135" s="228">
        <v>0.00036000000000000002</v>
      </c>
      <c r="R135" s="228">
        <f>Q135*H135</f>
        <v>0.0020347200000000003</v>
      </c>
      <c r="S135" s="228">
        <v>0</v>
      </c>
      <c r="T135" s="229">
        <f>S135*H135</f>
        <v>0</v>
      </c>
      <c r="AR135" s="230" t="s">
        <v>285</v>
      </c>
      <c r="AT135" s="230" t="s">
        <v>142</v>
      </c>
      <c r="AU135" s="230" t="s">
        <v>90</v>
      </c>
      <c r="AY135" s="15" t="s">
        <v>139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5" t="s">
        <v>85</v>
      </c>
      <c r="BK135" s="231">
        <f>ROUND(I135*H135,2)</f>
        <v>0</v>
      </c>
      <c r="BL135" s="15" t="s">
        <v>285</v>
      </c>
      <c r="BM135" s="230" t="s">
        <v>1384</v>
      </c>
    </row>
    <row r="136" s="12" customFormat="1">
      <c r="B136" s="239"/>
      <c r="C136" s="240"/>
      <c r="D136" s="241" t="s">
        <v>213</v>
      </c>
      <c r="E136" s="242" t="s">
        <v>1</v>
      </c>
      <c r="F136" s="243" t="s">
        <v>1385</v>
      </c>
      <c r="G136" s="240"/>
      <c r="H136" s="244">
        <v>5.6520000000000001</v>
      </c>
      <c r="I136" s="245"/>
      <c r="J136" s="240"/>
      <c r="K136" s="240"/>
      <c r="L136" s="246"/>
      <c r="M136" s="247"/>
      <c r="N136" s="248"/>
      <c r="O136" s="248"/>
      <c r="P136" s="248"/>
      <c r="Q136" s="248"/>
      <c r="R136" s="248"/>
      <c r="S136" s="248"/>
      <c r="T136" s="249"/>
      <c r="AT136" s="250" t="s">
        <v>213</v>
      </c>
      <c r="AU136" s="250" t="s">
        <v>90</v>
      </c>
      <c r="AV136" s="12" t="s">
        <v>90</v>
      </c>
      <c r="AW136" s="12" t="s">
        <v>35</v>
      </c>
      <c r="AX136" s="12" t="s">
        <v>85</v>
      </c>
      <c r="AY136" s="250" t="s">
        <v>139</v>
      </c>
    </row>
    <row r="137" s="1" customFormat="1" ht="16.5" customHeight="1">
      <c r="B137" s="36"/>
      <c r="C137" s="266" t="s">
        <v>158</v>
      </c>
      <c r="D137" s="266" t="s">
        <v>698</v>
      </c>
      <c r="E137" s="267" t="s">
        <v>1386</v>
      </c>
      <c r="F137" s="268" t="s">
        <v>1387</v>
      </c>
      <c r="G137" s="269" t="s">
        <v>328</v>
      </c>
      <c r="H137" s="270">
        <v>18</v>
      </c>
      <c r="I137" s="271"/>
      <c r="J137" s="272">
        <f>ROUND(I137*H137,2)</f>
        <v>0</v>
      </c>
      <c r="K137" s="268" t="s">
        <v>146</v>
      </c>
      <c r="L137" s="273"/>
      <c r="M137" s="274" t="s">
        <v>1</v>
      </c>
      <c r="N137" s="275" t="s">
        <v>45</v>
      </c>
      <c r="O137" s="84"/>
      <c r="P137" s="228">
        <f>O137*H137</f>
        <v>0</v>
      </c>
      <c r="Q137" s="228">
        <v>0.0012999999999999999</v>
      </c>
      <c r="R137" s="228">
        <f>Q137*H137</f>
        <v>0.023399999999999997</v>
      </c>
      <c r="S137" s="228">
        <v>0</v>
      </c>
      <c r="T137" s="229">
        <f>S137*H137</f>
        <v>0</v>
      </c>
      <c r="AR137" s="230" t="s">
        <v>380</v>
      </c>
      <c r="AT137" s="230" t="s">
        <v>698</v>
      </c>
      <c r="AU137" s="230" t="s">
        <v>90</v>
      </c>
      <c r="AY137" s="15" t="s">
        <v>139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5" t="s">
        <v>85</v>
      </c>
      <c r="BK137" s="231">
        <f>ROUND(I137*H137,2)</f>
        <v>0</v>
      </c>
      <c r="BL137" s="15" t="s">
        <v>285</v>
      </c>
      <c r="BM137" s="230" t="s">
        <v>1388</v>
      </c>
    </row>
    <row r="138" s="11" customFormat="1" ht="22.8" customHeight="1">
      <c r="B138" s="203"/>
      <c r="C138" s="204"/>
      <c r="D138" s="205" t="s">
        <v>79</v>
      </c>
      <c r="E138" s="217" t="s">
        <v>458</v>
      </c>
      <c r="F138" s="217" t="s">
        <v>459</v>
      </c>
      <c r="G138" s="204"/>
      <c r="H138" s="204"/>
      <c r="I138" s="207"/>
      <c r="J138" s="218">
        <f>BK138</f>
        <v>0</v>
      </c>
      <c r="K138" s="204"/>
      <c r="L138" s="209"/>
      <c r="M138" s="210"/>
      <c r="N138" s="211"/>
      <c r="O138" s="211"/>
      <c r="P138" s="212">
        <f>P139</f>
        <v>0</v>
      </c>
      <c r="Q138" s="211"/>
      <c r="R138" s="212">
        <f>R139</f>
        <v>0</v>
      </c>
      <c r="S138" s="211"/>
      <c r="T138" s="213">
        <f>T139</f>
        <v>0</v>
      </c>
      <c r="AR138" s="214" t="s">
        <v>90</v>
      </c>
      <c r="AT138" s="215" t="s">
        <v>79</v>
      </c>
      <c r="AU138" s="215" t="s">
        <v>85</v>
      </c>
      <c r="AY138" s="214" t="s">
        <v>139</v>
      </c>
      <c r="BK138" s="216">
        <f>BK139</f>
        <v>0</v>
      </c>
    </row>
    <row r="139" s="1" customFormat="1" ht="16.5" customHeight="1">
      <c r="B139" s="36"/>
      <c r="C139" s="219" t="s">
        <v>138</v>
      </c>
      <c r="D139" s="219" t="s">
        <v>142</v>
      </c>
      <c r="E139" s="220" t="s">
        <v>1389</v>
      </c>
      <c r="F139" s="221" t="s">
        <v>1390</v>
      </c>
      <c r="G139" s="222" t="s">
        <v>606</v>
      </c>
      <c r="H139" s="223">
        <v>1</v>
      </c>
      <c r="I139" s="224"/>
      <c r="J139" s="225">
        <f>ROUND(I139*H139,2)</f>
        <v>0</v>
      </c>
      <c r="K139" s="221" t="s">
        <v>1</v>
      </c>
      <c r="L139" s="41"/>
      <c r="M139" s="226" t="s">
        <v>1</v>
      </c>
      <c r="N139" s="227" t="s">
        <v>45</v>
      </c>
      <c r="O139" s="84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AR139" s="230" t="s">
        <v>285</v>
      </c>
      <c r="AT139" s="230" t="s">
        <v>142</v>
      </c>
      <c r="AU139" s="230" t="s">
        <v>90</v>
      </c>
      <c r="AY139" s="15" t="s">
        <v>139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5" t="s">
        <v>85</v>
      </c>
      <c r="BK139" s="231">
        <f>ROUND(I139*H139,2)</f>
        <v>0</v>
      </c>
      <c r="BL139" s="15" t="s">
        <v>285</v>
      </c>
      <c r="BM139" s="230" t="s">
        <v>1391</v>
      </c>
    </row>
    <row r="140" s="11" customFormat="1" ht="22.8" customHeight="1">
      <c r="B140" s="203"/>
      <c r="C140" s="204"/>
      <c r="D140" s="205" t="s">
        <v>79</v>
      </c>
      <c r="E140" s="217" t="s">
        <v>1392</v>
      </c>
      <c r="F140" s="217" t="s">
        <v>98</v>
      </c>
      <c r="G140" s="204"/>
      <c r="H140" s="204"/>
      <c r="I140" s="207"/>
      <c r="J140" s="218">
        <f>BK140</f>
        <v>0</v>
      </c>
      <c r="K140" s="204"/>
      <c r="L140" s="209"/>
      <c r="M140" s="210"/>
      <c r="N140" s="211"/>
      <c r="O140" s="211"/>
      <c r="P140" s="212">
        <f>SUM(P141:P158)</f>
        <v>0</v>
      </c>
      <c r="Q140" s="211"/>
      <c r="R140" s="212">
        <f>SUM(R141:R158)</f>
        <v>0.00396</v>
      </c>
      <c r="S140" s="211"/>
      <c r="T140" s="213">
        <f>SUM(T141:T158)</f>
        <v>0</v>
      </c>
      <c r="AR140" s="214" t="s">
        <v>90</v>
      </c>
      <c r="AT140" s="215" t="s">
        <v>79</v>
      </c>
      <c r="AU140" s="215" t="s">
        <v>85</v>
      </c>
      <c r="AY140" s="214" t="s">
        <v>139</v>
      </c>
      <c r="BK140" s="216">
        <f>SUM(BK141:BK158)</f>
        <v>0</v>
      </c>
    </row>
    <row r="141" s="1" customFormat="1" ht="16.5" customHeight="1">
      <c r="B141" s="36"/>
      <c r="C141" s="219" t="s">
        <v>165</v>
      </c>
      <c r="D141" s="219" t="s">
        <v>142</v>
      </c>
      <c r="E141" s="220" t="s">
        <v>1393</v>
      </c>
      <c r="F141" s="221" t="s">
        <v>1394</v>
      </c>
      <c r="G141" s="222" t="s">
        <v>339</v>
      </c>
      <c r="H141" s="223">
        <v>2</v>
      </c>
      <c r="I141" s="224"/>
      <c r="J141" s="225">
        <f>ROUND(I141*H141,2)</f>
        <v>0</v>
      </c>
      <c r="K141" s="221" t="s">
        <v>146</v>
      </c>
      <c r="L141" s="41"/>
      <c r="M141" s="226" t="s">
        <v>1</v>
      </c>
      <c r="N141" s="227" t="s">
        <v>45</v>
      </c>
      <c r="O141" s="84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AR141" s="230" t="s">
        <v>285</v>
      </c>
      <c r="AT141" s="230" t="s">
        <v>142</v>
      </c>
      <c r="AU141" s="230" t="s">
        <v>90</v>
      </c>
      <c r="AY141" s="15" t="s">
        <v>139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5" t="s">
        <v>85</v>
      </c>
      <c r="BK141" s="231">
        <f>ROUND(I141*H141,2)</f>
        <v>0</v>
      </c>
      <c r="BL141" s="15" t="s">
        <v>285</v>
      </c>
      <c r="BM141" s="230" t="s">
        <v>1395</v>
      </c>
    </row>
    <row r="142" s="12" customFormat="1">
      <c r="B142" s="239"/>
      <c r="C142" s="240"/>
      <c r="D142" s="241" t="s">
        <v>213</v>
      </c>
      <c r="E142" s="242" t="s">
        <v>1</v>
      </c>
      <c r="F142" s="243" t="s">
        <v>90</v>
      </c>
      <c r="G142" s="240"/>
      <c r="H142" s="244">
        <v>2</v>
      </c>
      <c r="I142" s="245"/>
      <c r="J142" s="240"/>
      <c r="K142" s="240"/>
      <c r="L142" s="246"/>
      <c r="M142" s="247"/>
      <c r="N142" s="248"/>
      <c r="O142" s="248"/>
      <c r="P142" s="248"/>
      <c r="Q142" s="248"/>
      <c r="R142" s="248"/>
      <c r="S142" s="248"/>
      <c r="T142" s="249"/>
      <c r="AT142" s="250" t="s">
        <v>213</v>
      </c>
      <c r="AU142" s="250" t="s">
        <v>90</v>
      </c>
      <c r="AV142" s="12" t="s">
        <v>90</v>
      </c>
      <c r="AW142" s="12" t="s">
        <v>35</v>
      </c>
      <c r="AX142" s="12" t="s">
        <v>85</v>
      </c>
      <c r="AY142" s="250" t="s">
        <v>139</v>
      </c>
    </row>
    <row r="143" s="1" customFormat="1" ht="16.5" customHeight="1">
      <c r="B143" s="36"/>
      <c r="C143" s="266" t="s">
        <v>169</v>
      </c>
      <c r="D143" s="266" t="s">
        <v>698</v>
      </c>
      <c r="E143" s="267" t="s">
        <v>1396</v>
      </c>
      <c r="F143" s="268" t="s">
        <v>1397</v>
      </c>
      <c r="G143" s="269" t="s">
        <v>339</v>
      </c>
      <c r="H143" s="270">
        <v>2</v>
      </c>
      <c r="I143" s="271"/>
      <c r="J143" s="272">
        <f>ROUND(I143*H143,2)</f>
        <v>0</v>
      </c>
      <c r="K143" s="268" t="s">
        <v>1</v>
      </c>
      <c r="L143" s="273"/>
      <c r="M143" s="274" t="s">
        <v>1</v>
      </c>
      <c r="N143" s="275" t="s">
        <v>45</v>
      </c>
      <c r="O143" s="84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AR143" s="230" t="s">
        <v>380</v>
      </c>
      <c r="AT143" s="230" t="s">
        <v>698</v>
      </c>
      <c r="AU143" s="230" t="s">
        <v>90</v>
      </c>
      <c r="AY143" s="15" t="s">
        <v>139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5" t="s">
        <v>85</v>
      </c>
      <c r="BK143" s="231">
        <f>ROUND(I143*H143,2)</f>
        <v>0</v>
      </c>
      <c r="BL143" s="15" t="s">
        <v>285</v>
      </c>
      <c r="BM143" s="230" t="s">
        <v>1398</v>
      </c>
    </row>
    <row r="144" s="1" customFormat="1" ht="16.5" customHeight="1">
      <c r="B144" s="36"/>
      <c r="C144" s="219" t="s">
        <v>175</v>
      </c>
      <c r="D144" s="219" t="s">
        <v>142</v>
      </c>
      <c r="E144" s="220" t="s">
        <v>1399</v>
      </c>
      <c r="F144" s="221" t="s">
        <v>1400</v>
      </c>
      <c r="G144" s="222" t="s">
        <v>339</v>
      </c>
      <c r="H144" s="223">
        <v>3</v>
      </c>
      <c r="I144" s="224"/>
      <c r="J144" s="225">
        <f>ROUND(I144*H144,2)</f>
        <v>0</v>
      </c>
      <c r="K144" s="221" t="s">
        <v>146</v>
      </c>
      <c r="L144" s="41"/>
      <c r="M144" s="226" t="s">
        <v>1</v>
      </c>
      <c r="N144" s="227" t="s">
        <v>45</v>
      </c>
      <c r="O144" s="84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AR144" s="230" t="s">
        <v>285</v>
      </c>
      <c r="AT144" s="230" t="s">
        <v>142</v>
      </c>
      <c r="AU144" s="230" t="s">
        <v>90</v>
      </c>
      <c r="AY144" s="15" t="s">
        <v>139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5" t="s">
        <v>85</v>
      </c>
      <c r="BK144" s="231">
        <f>ROUND(I144*H144,2)</f>
        <v>0</v>
      </c>
      <c r="BL144" s="15" t="s">
        <v>285</v>
      </c>
      <c r="BM144" s="230" t="s">
        <v>1401</v>
      </c>
    </row>
    <row r="145" s="12" customFormat="1">
      <c r="B145" s="239"/>
      <c r="C145" s="240"/>
      <c r="D145" s="241" t="s">
        <v>213</v>
      </c>
      <c r="E145" s="242" t="s">
        <v>1</v>
      </c>
      <c r="F145" s="243" t="s">
        <v>154</v>
      </c>
      <c r="G145" s="240"/>
      <c r="H145" s="244">
        <v>3</v>
      </c>
      <c r="I145" s="245"/>
      <c r="J145" s="240"/>
      <c r="K145" s="240"/>
      <c r="L145" s="246"/>
      <c r="M145" s="247"/>
      <c r="N145" s="248"/>
      <c r="O145" s="248"/>
      <c r="P145" s="248"/>
      <c r="Q145" s="248"/>
      <c r="R145" s="248"/>
      <c r="S145" s="248"/>
      <c r="T145" s="249"/>
      <c r="AT145" s="250" t="s">
        <v>213</v>
      </c>
      <c r="AU145" s="250" t="s">
        <v>90</v>
      </c>
      <c r="AV145" s="12" t="s">
        <v>90</v>
      </c>
      <c r="AW145" s="12" t="s">
        <v>35</v>
      </c>
      <c r="AX145" s="12" t="s">
        <v>85</v>
      </c>
      <c r="AY145" s="250" t="s">
        <v>139</v>
      </c>
    </row>
    <row r="146" s="1" customFormat="1" ht="16.5" customHeight="1">
      <c r="B146" s="36"/>
      <c r="C146" s="266" t="s">
        <v>179</v>
      </c>
      <c r="D146" s="266" t="s">
        <v>698</v>
      </c>
      <c r="E146" s="267" t="s">
        <v>1402</v>
      </c>
      <c r="F146" s="268" t="s">
        <v>1403</v>
      </c>
      <c r="G146" s="269" t="s">
        <v>339</v>
      </c>
      <c r="H146" s="270">
        <v>3</v>
      </c>
      <c r="I146" s="271"/>
      <c r="J146" s="272">
        <f>ROUND(I146*H146,2)</f>
        <v>0</v>
      </c>
      <c r="K146" s="268" t="s">
        <v>1</v>
      </c>
      <c r="L146" s="273"/>
      <c r="M146" s="274" t="s">
        <v>1</v>
      </c>
      <c r="N146" s="275" t="s">
        <v>45</v>
      </c>
      <c r="O146" s="84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AR146" s="230" t="s">
        <v>380</v>
      </c>
      <c r="AT146" s="230" t="s">
        <v>698</v>
      </c>
      <c r="AU146" s="230" t="s">
        <v>90</v>
      </c>
      <c r="AY146" s="15" t="s">
        <v>139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5" t="s">
        <v>85</v>
      </c>
      <c r="BK146" s="231">
        <f>ROUND(I146*H146,2)</f>
        <v>0</v>
      </c>
      <c r="BL146" s="15" t="s">
        <v>285</v>
      </c>
      <c r="BM146" s="230" t="s">
        <v>1404</v>
      </c>
    </row>
    <row r="147" s="1" customFormat="1" ht="16.5" customHeight="1">
      <c r="B147" s="36"/>
      <c r="C147" s="219" t="s">
        <v>254</v>
      </c>
      <c r="D147" s="219" t="s">
        <v>142</v>
      </c>
      <c r="E147" s="220" t="s">
        <v>1405</v>
      </c>
      <c r="F147" s="221" t="s">
        <v>1406</v>
      </c>
      <c r="G147" s="222" t="s">
        <v>339</v>
      </c>
      <c r="H147" s="223">
        <v>2</v>
      </c>
      <c r="I147" s="224"/>
      <c r="J147" s="225">
        <f>ROUND(I147*H147,2)</f>
        <v>0</v>
      </c>
      <c r="K147" s="221" t="s">
        <v>146</v>
      </c>
      <c r="L147" s="41"/>
      <c r="M147" s="226" t="s">
        <v>1</v>
      </c>
      <c r="N147" s="227" t="s">
        <v>45</v>
      </c>
      <c r="O147" s="84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AR147" s="230" t="s">
        <v>285</v>
      </c>
      <c r="AT147" s="230" t="s">
        <v>142</v>
      </c>
      <c r="AU147" s="230" t="s">
        <v>90</v>
      </c>
      <c r="AY147" s="15" t="s">
        <v>139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5" t="s">
        <v>85</v>
      </c>
      <c r="BK147" s="231">
        <f>ROUND(I147*H147,2)</f>
        <v>0</v>
      </c>
      <c r="BL147" s="15" t="s">
        <v>285</v>
      </c>
      <c r="BM147" s="230" t="s">
        <v>1407</v>
      </c>
    </row>
    <row r="148" s="12" customFormat="1">
      <c r="B148" s="239"/>
      <c r="C148" s="240"/>
      <c r="D148" s="241" t="s">
        <v>213</v>
      </c>
      <c r="E148" s="242" t="s">
        <v>1</v>
      </c>
      <c r="F148" s="243" t="s">
        <v>90</v>
      </c>
      <c r="G148" s="240"/>
      <c r="H148" s="244">
        <v>2</v>
      </c>
      <c r="I148" s="245"/>
      <c r="J148" s="240"/>
      <c r="K148" s="240"/>
      <c r="L148" s="246"/>
      <c r="M148" s="247"/>
      <c r="N148" s="248"/>
      <c r="O148" s="248"/>
      <c r="P148" s="248"/>
      <c r="Q148" s="248"/>
      <c r="R148" s="248"/>
      <c r="S148" s="248"/>
      <c r="T148" s="249"/>
      <c r="AT148" s="250" t="s">
        <v>213</v>
      </c>
      <c r="AU148" s="250" t="s">
        <v>90</v>
      </c>
      <c r="AV148" s="12" t="s">
        <v>90</v>
      </c>
      <c r="AW148" s="12" t="s">
        <v>35</v>
      </c>
      <c r="AX148" s="12" t="s">
        <v>85</v>
      </c>
      <c r="AY148" s="250" t="s">
        <v>139</v>
      </c>
    </row>
    <row r="149" s="1" customFormat="1" ht="16.5" customHeight="1">
      <c r="B149" s="36"/>
      <c r="C149" s="266" t="s">
        <v>260</v>
      </c>
      <c r="D149" s="266" t="s">
        <v>698</v>
      </c>
      <c r="E149" s="267" t="s">
        <v>1408</v>
      </c>
      <c r="F149" s="268" t="s">
        <v>1409</v>
      </c>
      <c r="G149" s="269" t="s">
        <v>339</v>
      </c>
      <c r="H149" s="270">
        <v>2</v>
      </c>
      <c r="I149" s="271"/>
      <c r="J149" s="272">
        <f>ROUND(I149*H149,2)</f>
        <v>0</v>
      </c>
      <c r="K149" s="268" t="s">
        <v>1</v>
      </c>
      <c r="L149" s="273"/>
      <c r="M149" s="274" t="s">
        <v>1</v>
      </c>
      <c r="N149" s="275" t="s">
        <v>45</v>
      </c>
      <c r="O149" s="84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AR149" s="230" t="s">
        <v>380</v>
      </c>
      <c r="AT149" s="230" t="s">
        <v>698</v>
      </c>
      <c r="AU149" s="230" t="s">
        <v>90</v>
      </c>
      <c r="AY149" s="15" t="s">
        <v>139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5" t="s">
        <v>85</v>
      </c>
      <c r="BK149" s="231">
        <f>ROUND(I149*H149,2)</f>
        <v>0</v>
      </c>
      <c r="BL149" s="15" t="s">
        <v>285</v>
      </c>
      <c r="BM149" s="230" t="s">
        <v>1410</v>
      </c>
    </row>
    <row r="150" s="1" customFormat="1" ht="16.5" customHeight="1">
      <c r="B150" s="36"/>
      <c r="C150" s="219" t="s">
        <v>265</v>
      </c>
      <c r="D150" s="219" t="s">
        <v>142</v>
      </c>
      <c r="E150" s="220" t="s">
        <v>1411</v>
      </c>
      <c r="F150" s="221" t="s">
        <v>1412</v>
      </c>
      <c r="G150" s="222" t="s">
        <v>339</v>
      </c>
      <c r="H150" s="223">
        <v>2</v>
      </c>
      <c r="I150" s="224"/>
      <c r="J150" s="225">
        <f>ROUND(I150*H150,2)</f>
        <v>0</v>
      </c>
      <c r="K150" s="221" t="s">
        <v>146</v>
      </c>
      <c r="L150" s="41"/>
      <c r="M150" s="226" t="s">
        <v>1</v>
      </c>
      <c r="N150" s="227" t="s">
        <v>45</v>
      </c>
      <c r="O150" s="84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AR150" s="230" t="s">
        <v>285</v>
      </c>
      <c r="AT150" s="230" t="s">
        <v>142</v>
      </c>
      <c r="AU150" s="230" t="s">
        <v>90</v>
      </c>
      <c r="AY150" s="15" t="s">
        <v>139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5" t="s">
        <v>85</v>
      </c>
      <c r="BK150" s="231">
        <f>ROUND(I150*H150,2)</f>
        <v>0</v>
      </c>
      <c r="BL150" s="15" t="s">
        <v>285</v>
      </c>
      <c r="BM150" s="230" t="s">
        <v>1413</v>
      </c>
    </row>
    <row r="151" s="1" customFormat="1" ht="16.5" customHeight="1">
      <c r="B151" s="36"/>
      <c r="C151" s="266" t="s">
        <v>270</v>
      </c>
      <c r="D151" s="266" t="s">
        <v>698</v>
      </c>
      <c r="E151" s="267" t="s">
        <v>1414</v>
      </c>
      <c r="F151" s="268" t="s">
        <v>1415</v>
      </c>
      <c r="G151" s="269" t="s">
        <v>339</v>
      </c>
      <c r="H151" s="270">
        <v>2</v>
      </c>
      <c r="I151" s="271"/>
      <c r="J151" s="272">
        <f>ROUND(I151*H151,2)</f>
        <v>0</v>
      </c>
      <c r="K151" s="268" t="s">
        <v>1</v>
      </c>
      <c r="L151" s="273"/>
      <c r="M151" s="274" t="s">
        <v>1</v>
      </c>
      <c r="N151" s="275" t="s">
        <v>45</v>
      </c>
      <c r="O151" s="84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AR151" s="230" t="s">
        <v>380</v>
      </c>
      <c r="AT151" s="230" t="s">
        <v>698</v>
      </c>
      <c r="AU151" s="230" t="s">
        <v>90</v>
      </c>
      <c r="AY151" s="15" t="s">
        <v>139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5" t="s">
        <v>85</v>
      </c>
      <c r="BK151" s="231">
        <f>ROUND(I151*H151,2)</f>
        <v>0</v>
      </c>
      <c r="BL151" s="15" t="s">
        <v>285</v>
      </c>
      <c r="BM151" s="230" t="s">
        <v>1416</v>
      </c>
    </row>
    <row r="152" s="1" customFormat="1" ht="24" customHeight="1">
      <c r="B152" s="36"/>
      <c r="C152" s="219" t="s">
        <v>276</v>
      </c>
      <c r="D152" s="219" t="s">
        <v>142</v>
      </c>
      <c r="E152" s="220" t="s">
        <v>1417</v>
      </c>
      <c r="F152" s="221" t="s">
        <v>1418</v>
      </c>
      <c r="G152" s="222" t="s">
        <v>328</v>
      </c>
      <c r="H152" s="223">
        <v>18</v>
      </c>
      <c r="I152" s="224"/>
      <c r="J152" s="225">
        <f>ROUND(I152*H152,2)</f>
        <v>0</v>
      </c>
      <c r="K152" s="221" t="s">
        <v>146</v>
      </c>
      <c r="L152" s="41"/>
      <c r="M152" s="226" t="s">
        <v>1</v>
      </c>
      <c r="N152" s="227" t="s">
        <v>45</v>
      </c>
      <c r="O152" s="84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AR152" s="230" t="s">
        <v>285</v>
      </c>
      <c r="AT152" s="230" t="s">
        <v>142</v>
      </c>
      <c r="AU152" s="230" t="s">
        <v>90</v>
      </c>
      <c r="AY152" s="15" t="s">
        <v>139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5" t="s">
        <v>85</v>
      </c>
      <c r="BK152" s="231">
        <f>ROUND(I152*H152,2)</f>
        <v>0</v>
      </c>
      <c r="BL152" s="15" t="s">
        <v>285</v>
      </c>
      <c r="BM152" s="230" t="s">
        <v>1419</v>
      </c>
    </row>
    <row r="153" s="12" customFormat="1">
      <c r="B153" s="239"/>
      <c r="C153" s="240"/>
      <c r="D153" s="241" t="s">
        <v>213</v>
      </c>
      <c r="E153" s="242" t="s">
        <v>1</v>
      </c>
      <c r="F153" s="243" t="s">
        <v>300</v>
      </c>
      <c r="G153" s="240"/>
      <c r="H153" s="244">
        <v>18</v>
      </c>
      <c r="I153" s="245"/>
      <c r="J153" s="240"/>
      <c r="K153" s="240"/>
      <c r="L153" s="246"/>
      <c r="M153" s="247"/>
      <c r="N153" s="248"/>
      <c r="O153" s="248"/>
      <c r="P153" s="248"/>
      <c r="Q153" s="248"/>
      <c r="R153" s="248"/>
      <c r="S153" s="248"/>
      <c r="T153" s="249"/>
      <c r="AT153" s="250" t="s">
        <v>213</v>
      </c>
      <c r="AU153" s="250" t="s">
        <v>90</v>
      </c>
      <c r="AV153" s="12" t="s">
        <v>90</v>
      </c>
      <c r="AW153" s="12" t="s">
        <v>35</v>
      </c>
      <c r="AX153" s="12" t="s">
        <v>85</v>
      </c>
      <c r="AY153" s="250" t="s">
        <v>139</v>
      </c>
    </row>
    <row r="154" s="1" customFormat="1" ht="16.5" customHeight="1">
      <c r="B154" s="36"/>
      <c r="C154" s="266" t="s">
        <v>8</v>
      </c>
      <c r="D154" s="266" t="s">
        <v>698</v>
      </c>
      <c r="E154" s="267" t="s">
        <v>1420</v>
      </c>
      <c r="F154" s="268" t="s">
        <v>1421</v>
      </c>
      <c r="G154" s="269" t="s">
        <v>328</v>
      </c>
      <c r="H154" s="270">
        <v>18</v>
      </c>
      <c r="I154" s="271"/>
      <c r="J154" s="272">
        <f>ROUND(I154*H154,2)</f>
        <v>0</v>
      </c>
      <c r="K154" s="268" t="s">
        <v>1</v>
      </c>
      <c r="L154" s="273"/>
      <c r="M154" s="274" t="s">
        <v>1</v>
      </c>
      <c r="N154" s="275" t="s">
        <v>45</v>
      </c>
      <c r="O154" s="84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AR154" s="230" t="s">
        <v>380</v>
      </c>
      <c r="AT154" s="230" t="s">
        <v>698</v>
      </c>
      <c r="AU154" s="230" t="s">
        <v>90</v>
      </c>
      <c r="AY154" s="15" t="s">
        <v>139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5" t="s">
        <v>85</v>
      </c>
      <c r="BK154" s="231">
        <f>ROUND(I154*H154,2)</f>
        <v>0</v>
      </c>
      <c r="BL154" s="15" t="s">
        <v>285</v>
      </c>
      <c r="BM154" s="230" t="s">
        <v>1422</v>
      </c>
    </row>
    <row r="155" s="1" customFormat="1" ht="24" customHeight="1">
      <c r="B155" s="36"/>
      <c r="C155" s="219" t="s">
        <v>285</v>
      </c>
      <c r="D155" s="219" t="s">
        <v>142</v>
      </c>
      <c r="E155" s="220" t="s">
        <v>1423</v>
      </c>
      <c r="F155" s="221" t="s">
        <v>1424</v>
      </c>
      <c r="G155" s="222" t="s">
        <v>339</v>
      </c>
      <c r="H155" s="223">
        <v>2</v>
      </c>
      <c r="I155" s="224"/>
      <c r="J155" s="225">
        <f>ROUND(I155*H155,2)</f>
        <v>0</v>
      </c>
      <c r="K155" s="221" t="s">
        <v>146</v>
      </c>
      <c r="L155" s="41"/>
      <c r="M155" s="226" t="s">
        <v>1</v>
      </c>
      <c r="N155" s="227" t="s">
        <v>45</v>
      </c>
      <c r="O155" s="84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AR155" s="230" t="s">
        <v>285</v>
      </c>
      <c r="AT155" s="230" t="s">
        <v>142</v>
      </c>
      <c r="AU155" s="230" t="s">
        <v>90</v>
      </c>
      <c r="AY155" s="15" t="s">
        <v>139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5" t="s">
        <v>85</v>
      </c>
      <c r="BK155" s="231">
        <f>ROUND(I155*H155,2)</f>
        <v>0</v>
      </c>
      <c r="BL155" s="15" t="s">
        <v>285</v>
      </c>
      <c r="BM155" s="230" t="s">
        <v>1425</v>
      </c>
    </row>
    <row r="156" s="1" customFormat="1" ht="16.5" customHeight="1">
      <c r="B156" s="36"/>
      <c r="C156" s="266" t="s">
        <v>290</v>
      </c>
      <c r="D156" s="266" t="s">
        <v>698</v>
      </c>
      <c r="E156" s="267" t="s">
        <v>1426</v>
      </c>
      <c r="F156" s="268" t="s">
        <v>1427</v>
      </c>
      <c r="G156" s="269" t="s">
        <v>339</v>
      </c>
      <c r="H156" s="270">
        <v>2</v>
      </c>
      <c r="I156" s="271"/>
      <c r="J156" s="272">
        <f>ROUND(I156*H156,2)</f>
        <v>0</v>
      </c>
      <c r="K156" s="268" t="s">
        <v>1</v>
      </c>
      <c r="L156" s="273"/>
      <c r="M156" s="274" t="s">
        <v>1</v>
      </c>
      <c r="N156" s="275" t="s">
        <v>45</v>
      </c>
      <c r="O156" s="84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AR156" s="230" t="s">
        <v>380</v>
      </c>
      <c r="AT156" s="230" t="s">
        <v>698</v>
      </c>
      <c r="AU156" s="230" t="s">
        <v>90</v>
      </c>
      <c r="AY156" s="15" t="s">
        <v>139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5" t="s">
        <v>85</v>
      </c>
      <c r="BK156" s="231">
        <f>ROUND(I156*H156,2)</f>
        <v>0</v>
      </c>
      <c r="BL156" s="15" t="s">
        <v>285</v>
      </c>
      <c r="BM156" s="230" t="s">
        <v>1428</v>
      </c>
    </row>
    <row r="157" s="1" customFormat="1" ht="24" customHeight="1">
      <c r="B157" s="36"/>
      <c r="C157" s="219" t="s">
        <v>300</v>
      </c>
      <c r="D157" s="219" t="s">
        <v>142</v>
      </c>
      <c r="E157" s="220" t="s">
        <v>1429</v>
      </c>
      <c r="F157" s="221" t="s">
        <v>1430</v>
      </c>
      <c r="G157" s="222" t="s">
        <v>328</v>
      </c>
      <c r="H157" s="223">
        <v>18</v>
      </c>
      <c r="I157" s="224"/>
      <c r="J157" s="225">
        <f>ROUND(I157*H157,2)</f>
        <v>0</v>
      </c>
      <c r="K157" s="221" t="s">
        <v>146</v>
      </c>
      <c r="L157" s="41"/>
      <c r="M157" s="226" t="s">
        <v>1</v>
      </c>
      <c r="N157" s="227" t="s">
        <v>45</v>
      </c>
      <c r="O157" s="84"/>
      <c r="P157" s="228">
        <f>O157*H157</f>
        <v>0</v>
      </c>
      <c r="Q157" s="228">
        <v>0.00022000000000000001</v>
      </c>
      <c r="R157" s="228">
        <f>Q157*H157</f>
        <v>0.00396</v>
      </c>
      <c r="S157" s="228">
        <v>0</v>
      </c>
      <c r="T157" s="229">
        <f>S157*H157</f>
        <v>0</v>
      </c>
      <c r="AR157" s="230" t="s">
        <v>285</v>
      </c>
      <c r="AT157" s="230" t="s">
        <v>142</v>
      </c>
      <c r="AU157" s="230" t="s">
        <v>90</v>
      </c>
      <c r="AY157" s="15" t="s">
        <v>139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5" t="s">
        <v>85</v>
      </c>
      <c r="BK157" s="231">
        <f>ROUND(I157*H157,2)</f>
        <v>0</v>
      </c>
      <c r="BL157" s="15" t="s">
        <v>285</v>
      </c>
      <c r="BM157" s="230" t="s">
        <v>1431</v>
      </c>
    </row>
    <row r="158" s="1" customFormat="1" ht="24" customHeight="1">
      <c r="B158" s="36"/>
      <c r="C158" s="219" t="s">
        <v>306</v>
      </c>
      <c r="D158" s="219" t="s">
        <v>142</v>
      </c>
      <c r="E158" s="220" t="s">
        <v>1432</v>
      </c>
      <c r="F158" s="221" t="s">
        <v>1433</v>
      </c>
      <c r="G158" s="222" t="s">
        <v>766</v>
      </c>
      <c r="H158" s="276"/>
      <c r="I158" s="224"/>
      <c r="J158" s="225">
        <f>ROUND(I158*H158,2)</f>
        <v>0</v>
      </c>
      <c r="K158" s="221" t="s">
        <v>146</v>
      </c>
      <c r="L158" s="41"/>
      <c r="M158" s="226" t="s">
        <v>1</v>
      </c>
      <c r="N158" s="227" t="s">
        <v>45</v>
      </c>
      <c r="O158" s="84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AR158" s="230" t="s">
        <v>285</v>
      </c>
      <c r="AT158" s="230" t="s">
        <v>142</v>
      </c>
      <c r="AU158" s="230" t="s">
        <v>90</v>
      </c>
      <c r="AY158" s="15" t="s">
        <v>139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5" t="s">
        <v>85</v>
      </c>
      <c r="BK158" s="231">
        <f>ROUND(I158*H158,2)</f>
        <v>0</v>
      </c>
      <c r="BL158" s="15" t="s">
        <v>285</v>
      </c>
      <c r="BM158" s="230" t="s">
        <v>1434</v>
      </c>
    </row>
    <row r="159" s="11" customFormat="1" ht="25.92" customHeight="1">
      <c r="B159" s="203"/>
      <c r="C159" s="204"/>
      <c r="D159" s="205" t="s">
        <v>79</v>
      </c>
      <c r="E159" s="206" t="s">
        <v>593</v>
      </c>
      <c r="F159" s="206" t="s">
        <v>594</v>
      </c>
      <c r="G159" s="204"/>
      <c r="H159" s="204"/>
      <c r="I159" s="207"/>
      <c r="J159" s="208">
        <f>BK159</f>
        <v>0</v>
      </c>
      <c r="K159" s="204"/>
      <c r="L159" s="209"/>
      <c r="M159" s="210"/>
      <c r="N159" s="211"/>
      <c r="O159" s="211"/>
      <c r="P159" s="212">
        <f>P160</f>
        <v>0</v>
      </c>
      <c r="Q159" s="211"/>
      <c r="R159" s="212">
        <f>R160</f>
        <v>0</v>
      </c>
      <c r="S159" s="211"/>
      <c r="T159" s="213">
        <f>T160</f>
        <v>0</v>
      </c>
      <c r="AR159" s="214" t="s">
        <v>158</v>
      </c>
      <c r="AT159" s="215" t="s">
        <v>79</v>
      </c>
      <c r="AU159" s="215" t="s">
        <v>80</v>
      </c>
      <c r="AY159" s="214" t="s">
        <v>139</v>
      </c>
      <c r="BK159" s="216">
        <f>BK160</f>
        <v>0</v>
      </c>
    </row>
    <row r="160" s="1" customFormat="1" ht="24" customHeight="1">
      <c r="B160" s="36"/>
      <c r="C160" s="219" t="s">
        <v>315</v>
      </c>
      <c r="D160" s="219" t="s">
        <v>142</v>
      </c>
      <c r="E160" s="220" t="s">
        <v>1435</v>
      </c>
      <c r="F160" s="221" t="s">
        <v>1436</v>
      </c>
      <c r="G160" s="222" t="s">
        <v>598</v>
      </c>
      <c r="H160" s="223">
        <v>20</v>
      </c>
      <c r="I160" s="224"/>
      <c r="J160" s="225">
        <f>ROUND(I160*H160,2)</f>
        <v>0</v>
      </c>
      <c r="K160" s="221" t="s">
        <v>146</v>
      </c>
      <c r="L160" s="41"/>
      <c r="M160" s="232" t="s">
        <v>1</v>
      </c>
      <c r="N160" s="233" t="s">
        <v>45</v>
      </c>
      <c r="O160" s="234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AR160" s="230" t="s">
        <v>599</v>
      </c>
      <c r="AT160" s="230" t="s">
        <v>142</v>
      </c>
      <c r="AU160" s="230" t="s">
        <v>85</v>
      </c>
      <c r="AY160" s="15" t="s">
        <v>139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5" t="s">
        <v>85</v>
      </c>
      <c r="BK160" s="231">
        <f>ROUND(I160*H160,2)</f>
        <v>0</v>
      </c>
      <c r="BL160" s="15" t="s">
        <v>599</v>
      </c>
      <c r="BM160" s="230" t="s">
        <v>1437</v>
      </c>
    </row>
    <row r="161" s="1" customFormat="1" ht="6.96" customHeight="1">
      <c r="B161" s="59"/>
      <c r="C161" s="60"/>
      <c r="D161" s="60"/>
      <c r="E161" s="60"/>
      <c r="F161" s="60"/>
      <c r="G161" s="60"/>
      <c r="H161" s="60"/>
      <c r="I161" s="169"/>
      <c r="J161" s="60"/>
      <c r="K161" s="60"/>
      <c r="L161" s="41"/>
    </row>
  </sheetData>
  <sheetProtection sheet="1" autoFilter="0" formatColumns="0" formatRows="0" objects="1" scenarios="1" spinCount="100000" saltValue="FQ4OFP6oKdhhHSzWFQk/pdzm3ZI/wOieCrVKyiKuh2EHXzecwj0KWBADHf272b8RFUv0/RUqudX8NCs9iRAkyg==" hashValue="jGHHnxr4rQksQm74hzMUNKCEcjfFkkAn4eDrWvx5k3k6wJm5qq2Vbh5De0vgUftM2avWLSYHD/+/zL/Pv3Z6OA==" algorithmName="SHA-512" password="CC35"/>
  <autoFilter ref="C123:K160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102</v>
      </c>
    </row>
    <row r="3" hidden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8"/>
      <c r="AT3" s="15" t="s">
        <v>90</v>
      </c>
    </row>
    <row r="4" hidden="1" ht="24.96" customHeight="1">
      <c r="B4" s="18"/>
      <c r="D4" s="132" t="s">
        <v>112</v>
      </c>
      <c r="L4" s="18"/>
      <c r="M4" s="133" t="s">
        <v>10</v>
      </c>
      <c r="AT4" s="15" t="s">
        <v>4</v>
      </c>
    </row>
    <row r="5" hidden="1" ht="6.96" customHeight="1">
      <c r="B5" s="18"/>
      <c r="L5" s="18"/>
    </row>
    <row r="6" hidden="1" ht="12" customHeight="1">
      <c r="B6" s="18"/>
      <c r="D6" s="134" t="s">
        <v>16</v>
      </c>
      <c r="L6" s="18"/>
    </row>
    <row r="7" hidden="1" ht="16.5" customHeight="1">
      <c r="B7" s="18"/>
      <c r="E7" s="237" t="str">
        <f>'Rekapitulace stavby'!K6</f>
        <v>Stavební úpravy nové dispozice zubních ordinací pavilonu G</v>
      </c>
      <c r="F7" s="134"/>
      <c r="G7" s="134"/>
      <c r="H7" s="134"/>
      <c r="L7" s="18"/>
    </row>
    <row r="8" hidden="1" s="1" customFormat="1" ht="12" customHeight="1">
      <c r="B8" s="41"/>
      <c r="D8" s="134" t="s">
        <v>183</v>
      </c>
      <c r="I8" s="135"/>
      <c r="L8" s="41"/>
    </row>
    <row r="9" hidden="1" s="1" customFormat="1" ht="36.96" customHeight="1">
      <c r="B9" s="41"/>
      <c r="E9" s="136" t="s">
        <v>1438</v>
      </c>
      <c r="F9" s="1"/>
      <c r="G9" s="1"/>
      <c r="H9" s="1"/>
      <c r="I9" s="135"/>
      <c r="L9" s="41"/>
    </row>
    <row r="10" hidden="1" s="1" customFormat="1">
      <c r="B10" s="41"/>
      <c r="I10" s="135"/>
      <c r="L10" s="41"/>
    </row>
    <row r="11" hidden="1" s="1" customFormat="1" ht="12" customHeight="1">
      <c r="B11" s="41"/>
      <c r="D11" s="134" t="s">
        <v>18</v>
      </c>
      <c r="F11" s="137" t="s">
        <v>1</v>
      </c>
      <c r="I11" s="138" t="s">
        <v>19</v>
      </c>
      <c r="J11" s="137" t="s">
        <v>1</v>
      </c>
      <c r="L11" s="41"/>
    </row>
    <row r="12" hidden="1" s="1" customFormat="1" ht="12" customHeight="1">
      <c r="B12" s="41"/>
      <c r="D12" s="134" t="s">
        <v>20</v>
      </c>
      <c r="F12" s="137" t="s">
        <v>37</v>
      </c>
      <c r="I12" s="138" t="s">
        <v>22</v>
      </c>
      <c r="J12" s="139" t="str">
        <f>'Rekapitulace stavby'!AN8</f>
        <v>11. 5. 2021</v>
      </c>
      <c r="L12" s="41"/>
    </row>
    <row r="13" hidden="1" s="1" customFormat="1" ht="10.8" customHeight="1">
      <c r="B13" s="41"/>
      <c r="I13" s="135"/>
      <c r="L13" s="41"/>
    </row>
    <row r="14" hidden="1" s="1" customFormat="1" ht="12" customHeight="1">
      <c r="B14" s="41"/>
      <c r="D14" s="134" t="s">
        <v>24</v>
      </c>
      <c r="I14" s="138" t="s">
        <v>25</v>
      </c>
      <c r="J14" s="137" t="str">
        <f>IF('Rekapitulace stavby'!AN10="","",'Rekapitulace stavby'!AN10)</f>
        <v>00844641</v>
      </c>
      <c r="L14" s="41"/>
    </row>
    <row r="15" hidden="1" s="1" customFormat="1" ht="18" customHeight="1">
      <c r="B15" s="41"/>
      <c r="E15" s="137" t="str">
        <f>IF('Rekapitulace stavby'!E11="","",'Rekapitulace stavby'!E11)</f>
        <v>SZZ Krnov, p.o.</v>
      </c>
      <c r="I15" s="138" t="s">
        <v>28</v>
      </c>
      <c r="J15" s="137" t="str">
        <f>IF('Rekapitulace stavby'!AN11="","",'Rekapitulace stavby'!AN11)</f>
        <v>CZ00844641</v>
      </c>
      <c r="L15" s="41"/>
    </row>
    <row r="16" hidden="1" s="1" customFormat="1" ht="6.96" customHeight="1">
      <c r="B16" s="41"/>
      <c r="I16" s="135"/>
      <c r="L16" s="41"/>
    </row>
    <row r="17" hidden="1" s="1" customFormat="1" ht="12" customHeight="1">
      <c r="B17" s="41"/>
      <c r="D17" s="134" t="s">
        <v>30</v>
      </c>
      <c r="I17" s="138" t="s">
        <v>25</v>
      </c>
      <c r="J17" s="31" t="str">
        <f>'Rekapitulace stavby'!AN13</f>
        <v>Vyplň údaj</v>
      </c>
      <c r="L17" s="41"/>
    </row>
    <row r="18" hidden="1" s="1" customFormat="1" ht="18" customHeight="1">
      <c r="B18" s="41"/>
      <c r="E18" s="31" t="str">
        <f>'Rekapitulace stavby'!E14</f>
        <v>Vyplň údaj</v>
      </c>
      <c r="F18" s="137"/>
      <c r="G18" s="137"/>
      <c r="H18" s="137"/>
      <c r="I18" s="138" t="s">
        <v>28</v>
      </c>
      <c r="J18" s="31" t="str">
        <f>'Rekapitulace stavby'!AN14</f>
        <v>Vyplň údaj</v>
      </c>
      <c r="L18" s="41"/>
    </row>
    <row r="19" hidden="1" s="1" customFormat="1" ht="6.96" customHeight="1">
      <c r="B19" s="41"/>
      <c r="I19" s="135"/>
      <c r="L19" s="41"/>
    </row>
    <row r="20" hidden="1" s="1" customFormat="1" ht="12" customHeight="1">
      <c r="B20" s="41"/>
      <c r="D20" s="134" t="s">
        <v>32</v>
      </c>
      <c r="I20" s="138" t="s">
        <v>25</v>
      </c>
      <c r="J20" s="137" t="str">
        <f>IF('Rekapitulace stavby'!AN16="","",'Rekapitulace stavby'!AN16)</f>
        <v>01202553</v>
      </c>
      <c r="L20" s="41"/>
    </row>
    <row r="21" hidden="1" s="1" customFormat="1" ht="18" customHeight="1">
      <c r="B21" s="41"/>
      <c r="E21" s="137" t="str">
        <f>IF('Rekapitulace stavby'!E17="","",'Rekapitulace stavby'!E17)</f>
        <v>Ing.Zbyněk Svoboda</v>
      </c>
      <c r="I21" s="138" t="s">
        <v>28</v>
      </c>
      <c r="J21" s="137" t="str">
        <f>IF('Rekapitulace stavby'!AN17="","",'Rekapitulace stavby'!AN17)</f>
        <v/>
      </c>
      <c r="L21" s="41"/>
    </row>
    <row r="22" hidden="1" s="1" customFormat="1" ht="6.96" customHeight="1">
      <c r="B22" s="41"/>
      <c r="I22" s="135"/>
      <c r="L22" s="41"/>
    </row>
    <row r="23" hidden="1" s="1" customFormat="1" ht="12" customHeight="1">
      <c r="B23" s="41"/>
      <c r="D23" s="134" t="s">
        <v>36</v>
      </c>
      <c r="I23" s="138" t="s">
        <v>25</v>
      </c>
      <c r="J23" s="137" t="str">
        <f>IF('Rekapitulace stavby'!AN19="","",'Rekapitulace stavby'!AN19)</f>
        <v/>
      </c>
      <c r="L23" s="41"/>
    </row>
    <row r="24" hidden="1" s="1" customFormat="1" ht="18" customHeight="1">
      <c r="B24" s="41"/>
      <c r="E24" s="137" t="str">
        <f>IF('Rekapitulace stavby'!E20="","",'Rekapitulace stavby'!E20)</f>
        <v xml:space="preserve"> </v>
      </c>
      <c r="I24" s="138" t="s">
        <v>28</v>
      </c>
      <c r="J24" s="137" t="str">
        <f>IF('Rekapitulace stavby'!AN20="","",'Rekapitulace stavby'!AN20)</f>
        <v/>
      </c>
      <c r="L24" s="41"/>
    </row>
    <row r="25" hidden="1" s="1" customFormat="1" ht="6.96" customHeight="1">
      <c r="B25" s="41"/>
      <c r="I25" s="135"/>
      <c r="L25" s="41"/>
    </row>
    <row r="26" hidden="1" s="1" customFormat="1" ht="12" customHeight="1">
      <c r="B26" s="41"/>
      <c r="D26" s="134" t="s">
        <v>38</v>
      </c>
      <c r="I26" s="135"/>
      <c r="L26" s="41"/>
    </row>
    <row r="27" hidden="1" s="7" customFormat="1" ht="16.5" customHeight="1">
      <c r="B27" s="140"/>
      <c r="E27" s="141" t="s">
        <v>1</v>
      </c>
      <c r="F27" s="141"/>
      <c r="G27" s="141"/>
      <c r="H27" s="141"/>
      <c r="I27" s="142"/>
      <c r="L27" s="140"/>
    </row>
    <row r="28" hidden="1" s="1" customFormat="1" ht="6.96" customHeight="1">
      <c r="B28" s="41"/>
      <c r="I28" s="135"/>
      <c r="L28" s="41"/>
    </row>
    <row r="29" hidden="1" s="1" customFormat="1" ht="6.96" customHeight="1">
      <c r="B29" s="41"/>
      <c r="D29" s="76"/>
      <c r="E29" s="76"/>
      <c r="F29" s="76"/>
      <c r="G29" s="76"/>
      <c r="H29" s="76"/>
      <c r="I29" s="143"/>
      <c r="J29" s="76"/>
      <c r="K29" s="76"/>
      <c r="L29" s="41"/>
    </row>
    <row r="30" hidden="1" s="1" customFormat="1" ht="25.44" customHeight="1">
      <c r="B30" s="41"/>
      <c r="D30" s="144" t="s">
        <v>40</v>
      </c>
      <c r="I30" s="135"/>
      <c r="J30" s="145">
        <f>ROUND(J129, 2)</f>
        <v>0</v>
      </c>
      <c r="L30" s="41"/>
    </row>
    <row r="31" hidden="1" s="1" customFormat="1" ht="6.96" customHeight="1">
      <c r="B31" s="41"/>
      <c r="D31" s="76"/>
      <c r="E31" s="76"/>
      <c r="F31" s="76"/>
      <c r="G31" s="76"/>
      <c r="H31" s="76"/>
      <c r="I31" s="143"/>
      <c r="J31" s="76"/>
      <c r="K31" s="76"/>
      <c r="L31" s="41"/>
    </row>
    <row r="32" hidden="1" s="1" customFormat="1" ht="14.4" customHeight="1">
      <c r="B32" s="41"/>
      <c r="F32" s="146" t="s">
        <v>42</v>
      </c>
      <c r="I32" s="147" t="s">
        <v>41</v>
      </c>
      <c r="J32" s="146" t="s">
        <v>43</v>
      </c>
      <c r="L32" s="41"/>
    </row>
    <row r="33" hidden="1" s="1" customFormat="1" ht="14.4" customHeight="1">
      <c r="B33" s="41"/>
      <c r="D33" s="148" t="s">
        <v>44</v>
      </c>
      <c r="E33" s="134" t="s">
        <v>45</v>
      </c>
      <c r="F33" s="149">
        <f>ROUND((SUM(BE129:BE214)),  2)</f>
        <v>0</v>
      </c>
      <c r="I33" s="150">
        <v>0.20999999999999999</v>
      </c>
      <c r="J33" s="149">
        <f>ROUND(((SUM(BE129:BE214))*I33),  2)</f>
        <v>0</v>
      </c>
      <c r="L33" s="41"/>
    </row>
    <row r="34" hidden="1" s="1" customFormat="1" ht="14.4" customHeight="1">
      <c r="B34" s="41"/>
      <c r="E34" s="134" t="s">
        <v>46</v>
      </c>
      <c r="F34" s="149">
        <f>ROUND((SUM(BF129:BF214)),  2)</f>
        <v>0</v>
      </c>
      <c r="I34" s="150">
        <v>0.14999999999999999</v>
      </c>
      <c r="J34" s="149">
        <f>ROUND(((SUM(BF129:BF214))*I34),  2)</f>
        <v>0</v>
      </c>
      <c r="L34" s="41"/>
    </row>
    <row r="35" hidden="1" s="1" customFormat="1" ht="14.4" customHeight="1">
      <c r="B35" s="41"/>
      <c r="E35" s="134" t="s">
        <v>47</v>
      </c>
      <c r="F35" s="149">
        <f>ROUND((SUM(BG129:BG214)),  2)</f>
        <v>0</v>
      </c>
      <c r="I35" s="150">
        <v>0.20999999999999999</v>
      </c>
      <c r="J35" s="149">
        <f>0</f>
        <v>0</v>
      </c>
      <c r="L35" s="41"/>
    </row>
    <row r="36" hidden="1" s="1" customFormat="1" ht="14.4" customHeight="1">
      <c r="B36" s="41"/>
      <c r="E36" s="134" t="s">
        <v>48</v>
      </c>
      <c r="F36" s="149">
        <f>ROUND((SUM(BH129:BH214)),  2)</f>
        <v>0</v>
      </c>
      <c r="I36" s="150">
        <v>0.14999999999999999</v>
      </c>
      <c r="J36" s="149">
        <f>0</f>
        <v>0</v>
      </c>
      <c r="L36" s="41"/>
    </row>
    <row r="37" hidden="1" s="1" customFormat="1" ht="14.4" customHeight="1">
      <c r="B37" s="41"/>
      <c r="E37" s="134" t="s">
        <v>49</v>
      </c>
      <c r="F37" s="149">
        <f>ROUND((SUM(BI129:BI214)),  2)</f>
        <v>0</v>
      </c>
      <c r="I37" s="150">
        <v>0</v>
      </c>
      <c r="J37" s="149">
        <f>0</f>
        <v>0</v>
      </c>
      <c r="L37" s="41"/>
    </row>
    <row r="38" hidden="1" s="1" customFormat="1" ht="6.96" customHeight="1">
      <c r="B38" s="41"/>
      <c r="I38" s="135"/>
      <c r="L38" s="41"/>
    </row>
    <row r="39" hidden="1" s="1" customFormat="1" ht="25.44" customHeight="1">
      <c r="B39" s="41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6"/>
      <c r="J39" s="157">
        <f>SUM(J30:J37)</f>
        <v>0</v>
      </c>
      <c r="K39" s="158"/>
      <c r="L39" s="41"/>
    </row>
    <row r="40" hidden="1" s="1" customFormat="1" ht="14.4" customHeight="1">
      <c r="B40" s="41"/>
      <c r="I40" s="135"/>
      <c r="L40" s="41"/>
    </row>
    <row r="41" hidden="1" ht="14.4" customHeight="1">
      <c r="B41" s="18"/>
      <c r="L41" s="18"/>
    </row>
    <row r="42" hidden="1" ht="14.4" customHeight="1">
      <c r="B42" s="18"/>
      <c r="L42" s="18"/>
    </row>
    <row r="43" hidden="1" ht="14.4" customHeight="1">
      <c r="B43" s="18"/>
      <c r="L43" s="18"/>
    </row>
    <row r="44" hidden="1" ht="14.4" customHeight="1">
      <c r="B44" s="18"/>
      <c r="L44" s="18"/>
    </row>
    <row r="45" hidden="1" ht="14.4" customHeight="1">
      <c r="B45" s="18"/>
      <c r="L45" s="18"/>
    </row>
    <row r="46" hidden="1" ht="14.4" customHeight="1">
      <c r="B46" s="18"/>
      <c r="L46" s="18"/>
    </row>
    <row r="47" hidden="1" ht="14.4" customHeight="1">
      <c r="B47" s="18"/>
      <c r="L47" s="18"/>
    </row>
    <row r="48" hidden="1" ht="14.4" customHeight="1">
      <c r="B48" s="18"/>
      <c r="L48" s="18"/>
    </row>
    <row r="49" hidden="1" ht="14.4" customHeight="1">
      <c r="B49" s="18"/>
      <c r="L49" s="18"/>
    </row>
    <row r="50" hidden="1" s="1" customFormat="1" ht="14.4" customHeight="1">
      <c r="B50" s="41"/>
      <c r="D50" s="159" t="s">
        <v>53</v>
      </c>
      <c r="E50" s="160"/>
      <c r="F50" s="160"/>
      <c r="G50" s="159" t="s">
        <v>54</v>
      </c>
      <c r="H50" s="160"/>
      <c r="I50" s="161"/>
      <c r="J50" s="160"/>
      <c r="K50" s="160"/>
      <c r="L50" s="41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1" customFormat="1">
      <c r="B61" s="41"/>
      <c r="D61" s="162" t="s">
        <v>55</v>
      </c>
      <c r="E61" s="163"/>
      <c r="F61" s="164" t="s">
        <v>56</v>
      </c>
      <c r="G61" s="162" t="s">
        <v>55</v>
      </c>
      <c r="H61" s="163"/>
      <c r="I61" s="165"/>
      <c r="J61" s="166" t="s">
        <v>56</v>
      </c>
      <c r="K61" s="163"/>
      <c r="L61" s="41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1" customFormat="1">
      <c r="B65" s="41"/>
      <c r="D65" s="159" t="s">
        <v>57</v>
      </c>
      <c r="E65" s="160"/>
      <c r="F65" s="160"/>
      <c r="G65" s="159" t="s">
        <v>58</v>
      </c>
      <c r="H65" s="160"/>
      <c r="I65" s="161"/>
      <c r="J65" s="160"/>
      <c r="K65" s="160"/>
      <c r="L65" s="41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1" customFormat="1">
      <c r="B76" s="41"/>
      <c r="D76" s="162" t="s">
        <v>55</v>
      </c>
      <c r="E76" s="163"/>
      <c r="F76" s="164" t="s">
        <v>56</v>
      </c>
      <c r="G76" s="162" t="s">
        <v>55</v>
      </c>
      <c r="H76" s="163"/>
      <c r="I76" s="165"/>
      <c r="J76" s="166" t="s">
        <v>56</v>
      </c>
      <c r="K76" s="163"/>
      <c r="L76" s="41"/>
    </row>
    <row r="77" hidden="1" s="1" customFormat="1" ht="14.4" customHeight="1">
      <c r="B77" s="167"/>
      <c r="C77" s="168"/>
      <c r="D77" s="168"/>
      <c r="E77" s="168"/>
      <c r="F77" s="168"/>
      <c r="G77" s="168"/>
      <c r="H77" s="168"/>
      <c r="I77" s="169"/>
      <c r="J77" s="168"/>
      <c r="K77" s="168"/>
      <c r="L77" s="41"/>
    </row>
    <row r="78" hidden="1"/>
    <row r="79" hidden="1"/>
    <row r="80" hidden="1"/>
    <row r="81" hidden="1" s="1" customFormat="1" ht="6.96" customHeight="1">
      <c r="B81" s="170"/>
      <c r="C81" s="171"/>
      <c r="D81" s="171"/>
      <c r="E81" s="171"/>
      <c r="F81" s="171"/>
      <c r="G81" s="171"/>
      <c r="H81" s="171"/>
      <c r="I81" s="172"/>
      <c r="J81" s="171"/>
      <c r="K81" s="171"/>
      <c r="L81" s="41"/>
    </row>
    <row r="82" hidden="1" s="1" customFormat="1" ht="24.96" customHeight="1">
      <c r="B82" s="36"/>
      <c r="C82" s="21" t="s">
        <v>114</v>
      </c>
      <c r="D82" s="37"/>
      <c r="E82" s="37"/>
      <c r="F82" s="37"/>
      <c r="G82" s="37"/>
      <c r="H82" s="37"/>
      <c r="I82" s="135"/>
      <c r="J82" s="37"/>
      <c r="K82" s="37"/>
      <c r="L82" s="41"/>
    </row>
    <row r="83" hidden="1" s="1" customFormat="1" ht="6.96" customHeight="1">
      <c r="B83" s="36"/>
      <c r="C83" s="37"/>
      <c r="D83" s="37"/>
      <c r="E83" s="37"/>
      <c r="F83" s="37"/>
      <c r="G83" s="37"/>
      <c r="H83" s="37"/>
      <c r="I83" s="135"/>
      <c r="J83" s="37"/>
      <c r="K83" s="37"/>
      <c r="L83" s="41"/>
    </row>
    <row r="84" hidden="1" s="1" customFormat="1" ht="12" customHeight="1">
      <c r="B84" s="36"/>
      <c r="C84" s="30" t="s">
        <v>16</v>
      </c>
      <c r="D84" s="37"/>
      <c r="E84" s="37"/>
      <c r="F84" s="37"/>
      <c r="G84" s="37"/>
      <c r="H84" s="37"/>
      <c r="I84" s="135"/>
      <c r="J84" s="37"/>
      <c r="K84" s="37"/>
      <c r="L84" s="41"/>
    </row>
    <row r="85" hidden="1" s="1" customFormat="1" ht="16.5" customHeight="1">
      <c r="B85" s="36"/>
      <c r="C85" s="37"/>
      <c r="D85" s="37"/>
      <c r="E85" s="238" t="str">
        <f>E7</f>
        <v>Stavební úpravy nové dispozice zubních ordinací pavilonu G</v>
      </c>
      <c r="F85" s="30"/>
      <c r="G85" s="30"/>
      <c r="H85" s="30"/>
      <c r="I85" s="135"/>
      <c r="J85" s="37"/>
      <c r="K85" s="37"/>
      <c r="L85" s="41"/>
    </row>
    <row r="86" hidden="1" s="1" customFormat="1" ht="12" customHeight="1">
      <c r="B86" s="36"/>
      <c r="C86" s="30" t="s">
        <v>183</v>
      </c>
      <c r="D86" s="37"/>
      <c r="E86" s="37"/>
      <c r="F86" s="37"/>
      <c r="G86" s="37"/>
      <c r="H86" s="37"/>
      <c r="I86" s="135"/>
      <c r="J86" s="37"/>
      <c r="K86" s="37"/>
      <c r="L86" s="41"/>
    </row>
    <row r="87" hidden="1" s="1" customFormat="1" ht="16.5" customHeight="1">
      <c r="B87" s="36"/>
      <c r="C87" s="37"/>
      <c r="D87" s="37"/>
      <c r="E87" s="69" t="str">
        <f>E9</f>
        <v>03 - Vytápění</v>
      </c>
      <c r="F87" s="37"/>
      <c r="G87" s="37"/>
      <c r="H87" s="37"/>
      <c r="I87" s="135"/>
      <c r="J87" s="37"/>
      <c r="K87" s="37"/>
      <c r="L87" s="41"/>
    </row>
    <row r="88" hidden="1" s="1" customFormat="1" ht="6.96" customHeight="1">
      <c r="B88" s="36"/>
      <c r="C88" s="37"/>
      <c r="D88" s="37"/>
      <c r="E88" s="37"/>
      <c r="F88" s="37"/>
      <c r="G88" s="37"/>
      <c r="H88" s="37"/>
      <c r="I88" s="135"/>
      <c r="J88" s="37"/>
      <c r="K88" s="37"/>
      <c r="L88" s="41"/>
    </row>
    <row r="89" hidden="1" s="1" customFormat="1" ht="12" customHeight="1">
      <c r="B89" s="36"/>
      <c r="C89" s="30" t="s">
        <v>20</v>
      </c>
      <c r="D89" s="37"/>
      <c r="E89" s="37"/>
      <c r="F89" s="25" t="str">
        <f>F12</f>
        <v xml:space="preserve"> </v>
      </c>
      <c r="G89" s="37"/>
      <c r="H89" s="37"/>
      <c r="I89" s="138" t="s">
        <v>22</v>
      </c>
      <c r="J89" s="72" t="str">
        <f>IF(J12="","",J12)</f>
        <v>11. 5. 2021</v>
      </c>
      <c r="K89" s="37"/>
      <c r="L89" s="41"/>
    </row>
    <row r="90" hidden="1" s="1" customFormat="1" ht="6.96" customHeight="1">
      <c r="B90" s="36"/>
      <c r="C90" s="37"/>
      <c r="D90" s="37"/>
      <c r="E90" s="37"/>
      <c r="F90" s="37"/>
      <c r="G90" s="37"/>
      <c r="H90" s="37"/>
      <c r="I90" s="135"/>
      <c r="J90" s="37"/>
      <c r="K90" s="37"/>
      <c r="L90" s="41"/>
    </row>
    <row r="91" hidden="1" s="1" customFormat="1" ht="27.9" customHeight="1">
      <c r="B91" s="36"/>
      <c r="C91" s="30" t="s">
        <v>24</v>
      </c>
      <c r="D91" s="37"/>
      <c r="E91" s="37"/>
      <c r="F91" s="25" t="str">
        <f>E15</f>
        <v>SZZ Krnov, p.o.</v>
      </c>
      <c r="G91" s="37"/>
      <c r="H91" s="37"/>
      <c r="I91" s="138" t="s">
        <v>32</v>
      </c>
      <c r="J91" s="34" t="str">
        <f>E21</f>
        <v>Ing.Zbyněk Svoboda</v>
      </c>
      <c r="K91" s="37"/>
      <c r="L91" s="41"/>
    </row>
    <row r="92" hidden="1" s="1" customFormat="1" ht="15.15" customHeight="1">
      <c r="B92" s="36"/>
      <c r="C92" s="30" t="s">
        <v>30</v>
      </c>
      <c r="D92" s="37"/>
      <c r="E92" s="37"/>
      <c r="F92" s="25" t="str">
        <f>IF(E18="","",E18)</f>
        <v>Vyplň údaj</v>
      </c>
      <c r="G92" s="37"/>
      <c r="H92" s="37"/>
      <c r="I92" s="138" t="s">
        <v>36</v>
      </c>
      <c r="J92" s="34" t="str">
        <f>E24</f>
        <v xml:space="preserve"> </v>
      </c>
      <c r="K92" s="37"/>
      <c r="L92" s="41"/>
    </row>
    <row r="93" hidden="1" s="1" customFormat="1" ht="10.32" customHeight="1">
      <c r="B93" s="36"/>
      <c r="C93" s="37"/>
      <c r="D93" s="37"/>
      <c r="E93" s="37"/>
      <c r="F93" s="37"/>
      <c r="G93" s="37"/>
      <c r="H93" s="37"/>
      <c r="I93" s="135"/>
      <c r="J93" s="37"/>
      <c r="K93" s="37"/>
      <c r="L93" s="41"/>
    </row>
    <row r="94" hidden="1" s="1" customFormat="1" ht="29.28" customHeight="1">
      <c r="B94" s="36"/>
      <c r="C94" s="173" t="s">
        <v>115</v>
      </c>
      <c r="D94" s="174"/>
      <c r="E94" s="174"/>
      <c r="F94" s="174"/>
      <c r="G94" s="174"/>
      <c r="H94" s="174"/>
      <c r="I94" s="175"/>
      <c r="J94" s="176" t="s">
        <v>116</v>
      </c>
      <c r="K94" s="174"/>
      <c r="L94" s="41"/>
    </row>
    <row r="95" hidden="1" s="1" customFormat="1" ht="10.32" customHeight="1">
      <c r="B95" s="36"/>
      <c r="C95" s="37"/>
      <c r="D95" s="37"/>
      <c r="E95" s="37"/>
      <c r="F95" s="37"/>
      <c r="G95" s="37"/>
      <c r="H95" s="37"/>
      <c r="I95" s="135"/>
      <c r="J95" s="37"/>
      <c r="K95" s="37"/>
      <c r="L95" s="41"/>
    </row>
    <row r="96" hidden="1" s="1" customFormat="1" ht="22.8" customHeight="1">
      <c r="B96" s="36"/>
      <c r="C96" s="177" t="s">
        <v>117</v>
      </c>
      <c r="D96" s="37"/>
      <c r="E96" s="37"/>
      <c r="F96" s="37"/>
      <c r="G96" s="37"/>
      <c r="H96" s="37"/>
      <c r="I96" s="135"/>
      <c r="J96" s="103">
        <f>J129</f>
        <v>0</v>
      </c>
      <c r="K96" s="37"/>
      <c r="L96" s="41"/>
      <c r="AU96" s="15" t="s">
        <v>118</v>
      </c>
    </row>
    <row r="97" hidden="1" s="8" customFormat="1" ht="24.96" customHeight="1">
      <c r="B97" s="178"/>
      <c r="C97" s="179"/>
      <c r="D97" s="180" t="s">
        <v>185</v>
      </c>
      <c r="E97" s="181"/>
      <c r="F97" s="181"/>
      <c r="G97" s="181"/>
      <c r="H97" s="181"/>
      <c r="I97" s="182"/>
      <c r="J97" s="183">
        <f>J130</f>
        <v>0</v>
      </c>
      <c r="K97" s="179"/>
      <c r="L97" s="184"/>
    </row>
    <row r="98" hidden="1" s="9" customFormat="1" ht="19.92" customHeight="1">
      <c r="B98" s="185"/>
      <c r="C98" s="186"/>
      <c r="D98" s="187" t="s">
        <v>186</v>
      </c>
      <c r="E98" s="188"/>
      <c r="F98" s="188"/>
      <c r="G98" s="188"/>
      <c r="H98" s="188"/>
      <c r="I98" s="189"/>
      <c r="J98" s="190">
        <f>J131</f>
        <v>0</v>
      </c>
      <c r="K98" s="186"/>
      <c r="L98" s="191"/>
    </row>
    <row r="99" hidden="1" s="9" customFormat="1" ht="19.92" customHeight="1">
      <c r="B99" s="185"/>
      <c r="C99" s="186"/>
      <c r="D99" s="187" t="s">
        <v>187</v>
      </c>
      <c r="E99" s="188"/>
      <c r="F99" s="188"/>
      <c r="G99" s="188"/>
      <c r="H99" s="188"/>
      <c r="I99" s="189"/>
      <c r="J99" s="190">
        <f>J134</f>
        <v>0</v>
      </c>
      <c r="K99" s="186"/>
      <c r="L99" s="191"/>
    </row>
    <row r="100" hidden="1" s="9" customFormat="1" ht="19.92" customHeight="1">
      <c r="B100" s="185"/>
      <c r="C100" s="186"/>
      <c r="D100" s="187" t="s">
        <v>189</v>
      </c>
      <c r="E100" s="188"/>
      <c r="F100" s="188"/>
      <c r="G100" s="188"/>
      <c r="H100" s="188"/>
      <c r="I100" s="189"/>
      <c r="J100" s="190">
        <f>J137</f>
        <v>0</v>
      </c>
      <c r="K100" s="186"/>
      <c r="L100" s="191"/>
    </row>
    <row r="101" hidden="1" s="8" customFormat="1" ht="24.96" customHeight="1">
      <c r="B101" s="178"/>
      <c r="C101" s="179"/>
      <c r="D101" s="180" t="s">
        <v>190</v>
      </c>
      <c r="E101" s="181"/>
      <c r="F101" s="181"/>
      <c r="G101" s="181"/>
      <c r="H101" s="181"/>
      <c r="I101" s="182"/>
      <c r="J101" s="183">
        <f>J139</f>
        <v>0</v>
      </c>
      <c r="K101" s="179"/>
      <c r="L101" s="184"/>
    </row>
    <row r="102" hidden="1" s="9" customFormat="1" ht="19.92" customHeight="1">
      <c r="B102" s="185"/>
      <c r="C102" s="186"/>
      <c r="D102" s="187" t="s">
        <v>614</v>
      </c>
      <c r="E102" s="188"/>
      <c r="F102" s="188"/>
      <c r="G102" s="188"/>
      <c r="H102" s="188"/>
      <c r="I102" s="189"/>
      <c r="J102" s="190">
        <f>J140</f>
        <v>0</v>
      </c>
      <c r="K102" s="186"/>
      <c r="L102" s="191"/>
    </row>
    <row r="103" hidden="1" s="9" customFormat="1" ht="19.92" customHeight="1">
      <c r="B103" s="185"/>
      <c r="C103" s="186"/>
      <c r="D103" s="187" t="s">
        <v>192</v>
      </c>
      <c r="E103" s="188"/>
      <c r="F103" s="188"/>
      <c r="G103" s="188"/>
      <c r="H103" s="188"/>
      <c r="I103" s="189"/>
      <c r="J103" s="190">
        <f>J144</f>
        <v>0</v>
      </c>
      <c r="K103" s="186"/>
      <c r="L103" s="191"/>
    </row>
    <row r="104" hidden="1" s="9" customFormat="1" ht="19.92" customHeight="1">
      <c r="B104" s="185"/>
      <c r="C104" s="186"/>
      <c r="D104" s="187" t="s">
        <v>1439</v>
      </c>
      <c r="E104" s="188"/>
      <c r="F104" s="188"/>
      <c r="G104" s="188"/>
      <c r="H104" s="188"/>
      <c r="I104" s="189"/>
      <c r="J104" s="190">
        <f>J163</f>
        <v>0</v>
      </c>
      <c r="K104" s="186"/>
      <c r="L104" s="191"/>
    </row>
    <row r="105" hidden="1" s="9" customFormat="1" ht="19.92" customHeight="1">
      <c r="B105" s="185"/>
      <c r="C105" s="186"/>
      <c r="D105" s="187" t="s">
        <v>193</v>
      </c>
      <c r="E105" s="188"/>
      <c r="F105" s="188"/>
      <c r="G105" s="188"/>
      <c r="H105" s="188"/>
      <c r="I105" s="189"/>
      <c r="J105" s="190">
        <f>J172</f>
        <v>0</v>
      </c>
      <c r="K105" s="186"/>
      <c r="L105" s="191"/>
    </row>
    <row r="106" hidden="1" s="9" customFormat="1" ht="19.92" customHeight="1">
      <c r="B106" s="185"/>
      <c r="C106" s="186"/>
      <c r="D106" s="187" t="s">
        <v>616</v>
      </c>
      <c r="E106" s="188"/>
      <c r="F106" s="188"/>
      <c r="G106" s="188"/>
      <c r="H106" s="188"/>
      <c r="I106" s="189"/>
      <c r="J106" s="190">
        <f>J194</f>
        <v>0</v>
      </c>
      <c r="K106" s="186"/>
      <c r="L106" s="191"/>
    </row>
    <row r="107" hidden="1" s="8" customFormat="1" ht="24.96" customHeight="1">
      <c r="B107" s="178"/>
      <c r="C107" s="179"/>
      <c r="D107" s="180" t="s">
        <v>1440</v>
      </c>
      <c r="E107" s="181"/>
      <c r="F107" s="181"/>
      <c r="G107" s="181"/>
      <c r="H107" s="181"/>
      <c r="I107" s="182"/>
      <c r="J107" s="183">
        <f>J210</f>
        <v>0</v>
      </c>
      <c r="K107" s="179"/>
      <c r="L107" s="184"/>
    </row>
    <row r="108" hidden="1" s="9" customFormat="1" ht="19.92" customHeight="1">
      <c r="B108" s="185"/>
      <c r="C108" s="186"/>
      <c r="D108" s="187" t="s">
        <v>1441</v>
      </c>
      <c r="E108" s="188"/>
      <c r="F108" s="188"/>
      <c r="G108" s="188"/>
      <c r="H108" s="188"/>
      <c r="I108" s="189"/>
      <c r="J108" s="190">
        <f>J211</f>
        <v>0</v>
      </c>
      <c r="K108" s="186"/>
      <c r="L108" s="191"/>
    </row>
    <row r="109" hidden="1" s="8" customFormat="1" ht="24.96" customHeight="1">
      <c r="B109" s="178"/>
      <c r="C109" s="179"/>
      <c r="D109" s="180" t="s">
        <v>204</v>
      </c>
      <c r="E109" s="181"/>
      <c r="F109" s="181"/>
      <c r="G109" s="181"/>
      <c r="H109" s="181"/>
      <c r="I109" s="182"/>
      <c r="J109" s="183">
        <f>J213</f>
        <v>0</v>
      </c>
      <c r="K109" s="179"/>
      <c r="L109" s="184"/>
    </row>
    <row r="110" hidden="1" s="1" customFormat="1" ht="21.84" customHeight="1">
      <c r="B110" s="36"/>
      <c r="C110" s="37"/>
      <c r="D110" s="37"/>
      <c r="E110" s="37"/>
      <c r="F110" s="37"/>
      <c r="G110" s="37"/>
      <c r="H110" s="37"/>
      <c r="I110" s="135"/>
      <c r="J110" s="37"/>
      <c r="K110" s="37"/>
      <c r="L110" s="41"/>
    </row>
    <row r="111" hidden="1" s="1" customFormat="1" ht="6.96" customHeight="1">
      <c r="B111" s="59"/>
      <c r="C111" s="60"/>
      <c r="D111" s="60"/>
      <c r="E111" s="60"/>
      <c r="F111" s="60"/>
      <c r="G111" s="60"/>
      <c r="H111" s="60"/>
      <c r="I111" s="169"/>
      <c r="J111" s="60"/>
      <c r="K111" s="60"/>
      <c r="L111" s="41"/>
    </row>
    <row r="112" hidden="1"/>
    <row r="113" hidden="1"/>
    <row r="114" hidden="1"/>
    <row r="115" s="1" customFormat="1" ht="6.96" customHeight="1">
      <c r="B115" s="61"/>
      <c r="C115" s="62"/>
      <c r="D115" s="62"/>
      <c r="E115" s="62"/>
      <c r="F115" s="62"/>
      <c r="G115" s="62"/>
      <c r="H115" s="62"/>
      <c r="I115" s="172"/>
      <c r="J115" s="62"/>
      <c r="K115" s="62"/>
      <c r="L115" s="41"/>
    </row>
    <row r="116" s="1" customFormat="1" ht="24.96" customHeight="1">
      <c r="B116" s="36"/>
      <c r="C116" s="21" t="s">
        <v>123</v>
      </c>
      <c r="D116" s="37"/>
      <c r="E116" s="37"/>
      <c r="F116" s="37"/>
      <c r="G116" s="37"/>
      <c r="H116" s="37"/>
      <c r="I116" s="135"/>
      <c r="J116" s="37"/>
      <c r="K116" s="37"/>
      <c r="L116" s="41"/>
    </row>
    <row r="117" s="1" customFormat="1" ht="6.96" customHeight="1">
      <c r="B117" s="36"/>
      <c r="C117" s="37"/>
      <c r="D117" s="37"/>
      <c r="E117" s="37"/>
      <c r="F117" s="37"/>
      <c r="G117" s="37"/>
      <c r="H117" s="37"/>
      <c r="I117" s="135"/>
      <c r="J117" s="37"/>
      <c r="K117" s="37"/>
      <c r="L117" s="41"/>
    </row>
    <row r="118" s="1" customFormat="1" ht="12" customHeight="1">
      <c r="B118" s="36"/>
      <c r="C118" s="30" t="s">
        <v>16</v>
      </c>
      <c r="D118" s="37"/>
      <c r="E118" s="37"/>
      <c r="F118" s="37"/>
      <c r="G118" s="37"/>
      <c r="H118" s="37"/>
      <c r="I118" s="135"/>
      <c r="J118" s="37"/>
      <c r="K118" s="37"/>
      <c r="L118" s="41"/>
    </row>
    <row r="119" s="1" customFormat="1" ht="16.5" customHeight="1">
      <c r="B119" s="36"/>
      <c r="C119" s="37"/>
      <c r="D119" s="37"/>
      <c r="E119" s="238" t="str">
        <f>E7</f>
        <v>Stavební úpravy nové dispozice zubních ordinací pavilonu G</v>
      </c>
      <c r="F119" s="30"/>
      <c r="G119" s="30"/>
      <c r="H119" s="30"/>
      <c r="I119" s="135"/>
      <c r="J119" s="37"/>
      <c r="K119" s="37"/>
      <c r="L119" s="41"/>
    </row>
    <row r="120" s="1" customFormat="1" ht="12" customHeight="1">
      <c r="B120" s="36"/>
      <c r="C120" s="30" t="s">
        <v>183</v>
      </c>
      <c r="D120" s="37"/>
      <c r="E120" s="37"/>
      <c r="F120" s="37"/>
      <c r="G120" s="37"/>
      <c r="H120" s="37"/>
      <c r="I120" s="135"/>
      <c r="J120" s="37"/>
      <c r="K120" s="37"/>
      <c r="L120" s="41"/>
    </row>
    <row r="121" s="1" customFormat="1" ht="16.5" customHeight="1">
      <c r="B121" s="36"/>
      <c r="C121" s="37"/>
      <c r="D121" s="37"/>
      <c r="E121" s="69" t="str">
        <f>E9</f>
        <v>03 - Vytápění</v>
      </c>
      <c r="F121" s="37"/>
      <c r="G121" s="37"/>
      <c r="H121" s="37"/>
      <c r="I121" s="135"/>
      <c r="J121" s="37"/>
      <c r="K121" s="37"/>
      <c r="L121" s="41"/>
    </row>
    <row r="122" s="1" customFormat="1" ht="6.96" customHeight="1">
      <c r="B122" s="36"/>
      <c r="C122" s="37"/>
      <c r="D122" s="37"/>
      <c r="E122" s="37"/>
      <c r="F122" s="37"/>
      <c r="G122" s="37"/>
      <c r="H122" s="37"/>
      <c r="I122" s="135"/>
      <c r="J122" s="37"/>
      <c r="K122" s="37"/>
      <c r="L122" s="41"/>
    </row>
    <row r="123" s="1" customFormat="1" ht="12" customHeight="1">
      <c r="B123" s="36"/>
      <c r="C123" s="30" t="s">
        <v>20</v>
      </c>
      <c r="D123" s="37"/>
      <c r="E123" s="37"/>
      <c r="F123" s="25" t="str">
        <f>F12</f>
        <v xml:space="preserve"> </v>
      </c>
      <c r="G123" s="37"/>
      <c r="H123" s="37"/>
      <c r="I123" s="138" t="s">
        <v>22</v>
      </c>
      <c r="J123" s="72" t="str">
        <f>IF(J12="","",J12)</f>
        <v>11. 5. 2021</v>
      </c>
      <c r="K123" s="37"/>
      <c r="L123" s="41"/>
    </row>
    <row r="124" s="1" customFormat="1" ht="6.96" customHeight="1">
      <c r="B124" s="36"/>
      <c r="C124" s="37"/>
      <c r="D124" s="37"/>
      <c r="E124" s="37"/>
      <c r="F124" s="37"/>
      <c r="G124" s="37"/>
      <c r="H124" s="37"/>
      <c r="I124" s="135"/>
      <c r="J124" s="37"/>
      <c r="K124" s="37"/>
      <c r="L124" s="41"/>
    </row>
    <row r="125" s="1" customFormat="1" ht="27.9" customHeight="1">
      <c r="B125" s="36"/>
      <c r="C125" s="30" t="s">
        <v>24</v>
      </c>
      <c r="D125" s="37"/>
      <c r="E125" s="37"/>
      <c r="F125" s="25" t="str">
        <f>E15</f>
        <v>SZZ Krnov, p.o.</v>
      </c>
      <c r="G125" s="37"/>
      <c r="H125" s="37"/>
      <c r="I125" s="138" t="s">
        <v>32</v>
      </c>
      <c r="J125" s="34" t="str">
        <f>E21</f>
        <v>Ing.Zbyněk Svoboda</v>
      </c>
      <c r="K125" s="37"/>
      <c r="L125" s="41"/>
    </row>
    <row r="126" s="1" customFormat="1" ht="15.15" customHeight="1">
      <c r="B126" s="36"/>
      <c r="C126" s="30" t="s">
        <v>30</v>
      </c>
      <c r="D126" s="37"/>
      <c r="E126" s="37"/>
      <c r="F126" s="25" t="str">
        <f>IF(E18="","",E18)</f>
        <v>Vyplň údaj</v>
      </c>
      <c r="G126" s="37"/>
      <c r="H126" s="37"/>
      <c r="I126" s="138" t="s">
        <v>36</v>
      </c>
      <c r="J126" s="34" t="str">
        <f>E24</f>
        <v xml:space="preserve"> </v>
      </c>
      <c r="K126" s="37"/>
      <c r="L126" s="41"/>
    </row>
    <row r="127" s="1" customFormat="1" ht="10.32" customHeight="1">
      <c r="B127" s="36"/>
      <c r="C127" s="37"/>
      <c r="D127" s="37"/>
      <c r="E127" s="37"/>
      <c r="F127" s="37"/>
      <c r="G127" s="37"/>
      <c r="H127" s="37"/>
      <c r="I127" s="135"/>
      <c r="J127" s="37"/>
      <c r="K127" s="37"/>
      <c r="L127" s="41"/>
    </row>
    <row r="128" s="10" customFormat="1" ht="29.28" customHeight="1">
      <c r="B128" s="192"/>
      <c r="C128" s="193" t="s">
        <v>124</v>
      </c>
      <c r="D128" s="194" t="s">
        <v>65</v>
      </c>
      <c r="E128" s="194" t="s">
        <v>61</v>
      </c>
      <c r="F128" s="194" t="s">
        <v>62</v>
      </c>
      <c r="G128" s="194" t="s">
        <v>125</v>
      </c>
      <c r="H128" s="194" t="s">
        <v>126</v>
      </c>
      <c r="I128" s="195" t="s">
        <v>127</v>
      </c>
      <c r="J128" s="196" t="s">
        <v>116</v>
      </c>
      <c r="K128" s="197" t="s">
        <v>128</v>
      </c>
      <c r="L128" s="198"/>
      <c r="M128" s="93" t="s">
        <v>1</v>
      </c>
      <c r="N128" s="94" t="s">
        <v>44</v>
      </c>
      <c r="O128" s="94" t="s">
        <v>129</v>
      </c>
      <c r="P128" s="94" t="s">
        <v>130</v>
      </c>
      <c r="Q128" s="94" t="s">
        <v>131</v>
      </c>
      <c r="R128" s="94" t="s">
        <v>132</v>
      </c>
      <c r="S128" s="94" t="s">
        <v>133</v>
      </c>
      <c r="T128" s="95" t="s">
        <v>134</v>
      </c>
    </row>
    <row r="129" s="1" customFormat="1" ht="22.8" customHeight="1">
      <c r="B129" s="36"/>
      <c r="C129" s="100" t="s">
        <v>135</v>
      </c>
      <c r="D129" s="37"/>
      <c r="E129" s="37"/>
      <c r="F129" s="37"/>
      <c r="G129" s="37"/>
      <c r="H129" s="37"/>
      <c r="I129" s="135"/>
      <c r="J129" s="199">
        <f>BK129</f>
        <v>0</v>
      </c>
      <c r="K129" s="37"/>
      <c r="L129" s="41"/>
      <c r="M129" s="96"/>
      <c r="N129" s="97"/>
      <c r="O129" s="97"/>
      <c r="P129" s="200">
        <f>P130+P139+P210+P213</f>
        <v>0</v>
      </c>
      <c r="Q129" s="97"/>
      <c r="R129" s="200">
        <f>R130+R139+R210+R213</f>
        <v>0.73739080000000012</v>
      </c>
      <c r="S129" s="97"/>
      <c r="T129" s="201">
        <f>T130+T139+T210+T213</f>
        <v>0.432</v>
      </c>
      <c r="AT129" s="15" t="s">
        <v>79</v>
      </c>
      <c r="AU129" s="15" t="s">
        <v>118</v>
      </c>
      <c r="BK129" s="202">
        <f>BK130+BK139+BK210+BK213</f>
        <v>0</v>
      </c>
    </row>
    <row r="130" s="11" customFormat="1" ht="25.92" customHeight="1">
      <c r="B130" s="203"/>
      <c r="C130" s="204"/>
      <c r="D130" s="205" t="s">
        <v>79</v>
      </c>
      <c r="E130" s="206" t="s">
        <v>206</v>
      </c>
      <c r="F130" s="206" t="s">
        <v>207</v>
      </c>
      <c r="G130" s="204"/>
      <c r="H130" s="204"/>
      <c r="I130" s="207"/>
      <c r="J130" s="208">
        <f>BK130</f>
        <v>0</v>
      </c>
      <c r="K130" s="204"/>
      <c r="L130" s="209"/>
      <c r="M130" s="210"/>
      <c r="N130" s="211"/>
      <c r="O130" s="211"/>
      <c r="P130" s="212">
        <f>P131+P134+P137</f>
        <v>0</v>
      </c>
      <c r="Q130" s="211"/>
      <c r="R130" s="212">
        <f>R131+R134+R137</f>
        <v>0.027999999999999997</v>
      </c>
      <c r="S130" s="211"/>
      <c r="T130" s="213">
        <f>T131+T134+T137</f>
        <v>0.432</v>
      </c>
      <c r="AR130" s="214" t="s">
        <v>85</v>
      </c>
      <c r="AT130" s="215" t="s">
        <v>79</v>
      </c>
      <c r="AU130" s="215" t="s">
        <v>80</v>
      </c>
      <c r="AY130" s="214" t="s">
        <v>139</v>
      </c>
      <c r="BK130" s="216">
        <f>BK131+BK134+BK137</f>
        <v>0</v>
      </c>
    </row>
    <row r="131" s="11" customFormat="1" ht="22.8" customHeight="1">
      <c r="B131" s="203"/>
      <c r="C131" s="204"/>
      <c r="D131" s="205" t="s">
        <v>79</v>
      </c>
      <c r="E131" s="217" t="s">
        <v>165</v>
      </c>
      <c r="F131" s="217" t="s">
        <v>208</v>
      </c>
      <c r="G131" s="204"/>
      <c r="H131" s="204"/>
      <c r="I131" s="207"/>
      <c r="J131" s="218">
        <f>BK131</f>
        <v>0</v>
      </c>
      <c r="K131" s="204"/>
      <c r="L131" s="209"/>
      <c r="M131" s="210"/>
      <c r="N131" s="211"/>
      <c r="O131" s="211"/>
      <c r="P131" s="212">
        <f>SUM(P132:P133)</f>
        <v>0</v>
      </c>
      <c r="Q131" s="211"/>
      <c r="R131" s="212">
        <f>SUM(R132:R133)</f>
        <v>0.027999999999999997</v>
      </c>
      <c r="S131" s="211"/>
      <c r="T131" s="213">
        <f>SUM(T132:T133)</f>
        <v>0</v>
      </c>
      <c r="AR131" s="214" t="s">
        <v>85</v>
      </c>
      <c r="AT131" s="215" t="s">
        <v>79</v>
      </c>
      <c r="AU131" s="215" t="s">
        <v>85</v>
      </c>
      <c r="AY131" s="214" t="s">
        <v>139</v>
      </c>
      <c r="BK131" s="216">
        <f>SUM(BK132:BK133)</f>
        <v>0</v>
      </c>
    </row>
    <row r="132" s="1" customFormat="1" ht="16.5" customHeight="1">
      <c r="B132" s="36"/>
      <c r="C132" s="219" t="s">
        <v>85</v>
      </c>
      <c r="D132" s="219" t="s">
        <v>142</v>
      </c>
      <c r="E132" s="220" t="s">
        <v>1442</v>
      </c>
      <c r="F132" s="221" t="s">
        <v>1443</v>
      </c>
      <c r="G132" s="222" t="s">
        <v>211</v>
      </c>
      <c r="H132" s="223">
        <v>0.69999999999999996</v>
      </c>
      <c r="I132" s="224"/>
      <c r="J132" s="225">
        <f>ROUND(I132*H132,2)</f>
        <v>0</v>
      </c>
      <c r="K132" s="221" t="s">
        <v>146</v>
      </c>
      <c r="L132" s="41"/>
      <c r="M132" s="226" t="s">
        <v>1</v>
      </c>
      <c r="N132" s="227" t="s">
        <v>45</v>
      </c>
      <c r="O132" s="84"/>
      <c r="P132" s="228">
        <f>O132*H132</f>
        <v>0</v>
      </c>
      <c r="Q132" s="228">
        <v>0.040000000000000001</v>
      </c>
      <c r="R132" s="228">
        <f>Q132*H132</f>
        <v>0.027999999999999997</v>
      </c>
      <c r="S132" s="228">
        <v>0</v>
      </c>
      <c r="T132" s="229">
        <f>S132*H132</f>
        <v>0</v>
      </c>
      <c r="AR132" s="230" t="s">
        <v>158</v>
      </c>
      <c r="AT132" s="230" t="s">
        <v>142</v>
      </c>
      <c r="AU132" s="230" t="s">
        <v>90</v>
      </c>
      <c r="AY132" s="15" t="s">
        <v>139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5" t="s">
        <v>85</v>
      </c>
      <c r="BK132" s="231">
        <f>ROUND(I132*H132,2)</f>
        <v>0</v>
      </c>
      <c r="BL132" s="15" t="s">
        <v>158</v>
      </c>
      <c r="BM132" s="230" t="s">
        <v>1444</v>
      </c>
    </row>
    <row r="133" s="12" customFormat="1">
      <c r="B133" s="239"/>
      <c r="C133" s="240"/>
      <c r="D133" s="241" t="s">
        <v>213</v>
      </c>
      <c r="E133" s="242" t="s">
        <v>1</v>
      </c>
      <c r="F133" s="243" t="s">
        <v>1445</v>
      </c>
      <c r="G133" s="240"/>
      <c r="H133" s="244">
        <v>0.69999999999999996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AT133" s="250" t="s">
        <v>213</v>
      </c>
      <c r="AU133" s="250" t="s">
        <v>90</v>
      </c>
      <c r="AV133" s="12" t="s">
        <v>90</v>
      </c>
      <c r="AW133" s="12" t="s">
        <v>35</v>
      </c>
      <c r="AX133" s="12" t="s">
        <v>85</v>
      </c>
      <c r="AY133" s="250" t="s">
        <v>139</v>
      </c>
    </row>
    <row r="134" s="11" customFormat="1" ht="22.8" customHeight="1">
      <c r="B134" s="203"/>
      <c r="C134" s="204"/>
      <c r="D134" s="205" t="s">
        <v>79</v>
      </c>
      <c r="E134" s="217" t="s">
        <v>179</v>
      </c>
      <c r="F134" s="217" t="s">
        <v>223</v>
      </c>
      <c r="G134" s="204"/>
      <c r="H134" s="204"/>
      <c r="I134" s="207"/>
      <c r="J134" s="218">
        <f>BK134</f>
        <v>0</v>
      </c>
      <c r="K134" s="204"/>
      <c r="L134" s="209"/>
      <c r="M134" s="210"/>
      <c r="N134" s="211"/>
      <c r="O134" s="211"/>
      <c r="P134" s="212">
        <f>SUM(P135:P136)</f>
        <v>0</v>
      </c>
      <c r="Q134" s="211"/>
      <c r="R134" s="212">
        <f>SUM(R135:R136)</f>
        <v>0</v>
      </c>
      <c r="S134" s="211"/>
      <c r="T134" s="213">
        <f>SUM(T135:T136)</f>
        <v>0.432</v>
      </c>
      <c r="AR134" s="214" t="s">
        <v>85</v>
      </c>
      <c r="AT134" s="215" t="s">
        <v>79</v>
      </c>
      <c r="AU134" s="215" t="s">
        <v>85</v>
      </c>
      <c r="AY134" s="214" t="s">
        <v>139</v>
      </c>
      <c r="BK134" s="216">
        <f>SUM(BK135:BK136)</f>
        <v>0</v>
      </c>
    </row>
    <row r="135" s="1" customFormat="1" ht="24" customHeight="1">
      <c r="B135" s="36"/>
      <c r="C135" s="219" t="s">
        <v>90</v>
      </c>
      <c r="D135" s="219" t="s">
        <v>142</v>
      </c>
      <c r="E135" s="220" t="s">
        <v>1446</v>
      </c>
      <c r="F135" s="221" t="s">
        <v>1447</v>
      </c>
      <c r="G135" s="222" t="s">
        <v>328</v>
      </c>
      <c r="H135" s="223">
        <v>16</v>
      </c>
      <c r="I135" s="224"/>
      <c r="J135" s="225">
        <f>ROUND(I135*H135,2)</f>
        <v>0</v>
      </c>
      <c r="K135" s="221" t="s">
        <v>146</v>
      </c>
      <c r="L135" s="41"/>
      <c r="M135" s="226" t="s">
        <v>1</v>
      </c>
      <c r="N135" s="227" t="s">
        <v>45</v>
      </c>
      <c r="O135" s="84"/>
      <c r="P135" s="228">
        <f>O135*H135</f>
        <v>0</v>
      </c>
      <c r="Q135" s="228">
        <v>0</v>
      </c>
      <c r="R135" s="228">
        <f>Q135*H135</f>
        <v>0</v>
      </c>
      <c r="S135" s="228">
        <v>0.027</v>
      </c>
      <c r="T135" s="229">
        <f>S135*H135</f>
        <v>0.432</v>
      </c>
      <c r="AR135" s="230" t="s">
        <v>158</v>
      </c>
      <c r="AT135" s="230" t="s">
        <v>142</v>
      </c>
      <c r="AU135" s="230" t="s">
        <v>90</v>
      </c>
      <c r="AY135" s="15" t="s">
        <v>139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5" t="s">
        <v>85</v>
      </c>
      <c r="BK135" s="231">
        <f>ROUND(I135*H135,2)</f>
        <v>0</v>
      </c>
      <c r="BL135" s="15" t="s">
        <v>158</v>
      </c>
      <c r="BM135" s="230" t="s">
        <v>1448</v>
      </c>
    </row>
    <row r="136" s="12" customFormat="1">
      <c r="B136" s="239"/>
      <c r="C136" s="240"/>
      <c r="D136" s="241" t="s">
        <v>213</v>
      </c>
      <c r="E136" s="242" t="s">
        <v>1</v>
      </c>
      <c r="F136" s="243" t="s">
        <v>1449</v>
      </c>
      <c r="G136" s="240"/>
      <c r="H136" s="244">
        <v>16</v>
      </c>
      <c r="I136" s="245"/>
      <c r="J136" s="240"/>
      <c r="K136" s="240"/>
      <c r="L136" s="246"/>
      <c r="M136" s="247"/>
      <c r="N136" s="248"/>
      <c r="O136" s="248"/>
      <c r="P136" s="248"/>
      <c r="Q136" s="248"/>
      <c r="R136" s="248"/>
      <c r="S136" s="248"/>
      <c r="T136" s="249"/>
      <c r="AT136" s="250" t="s">
        <v>213</v>
      </c>
      <c r="AU136" s="250" t="s">
        <v>90</v>
      </c>
      <c r="AV136" s="12" t="s">
        <v>90</v>
      </c>
      <c r="AW136" s="12" t="s">
        <v>35</v>
      </c>
      <c r="AX136" s="12" t="s">
        <v>85</v>
      </c>
      <c r="AY136" s="250" t="s">
        <v>139</v>
      </c>
    </row>
    <row r="137" s="11" customFormat="1" ht="22.8" customHeight="1">
      <c r="B137" s="203"/>
      <c r="C137" s="204"/>
      <c r="D137" s="205" t="s">
        <v>79</v>
      </c>
      <c r="E137" s="217" t="s">
        <v>407</v>
      </c>
      <c r="F137" s="217" t="s">
        <v>408</v>
      </c>
      <c r="G137" s="204"/>
      <c r="H137" s="204"/>
      <c r="I137" s="207"/>
      <c r="J137" s="218">
        <f>BK137</f>
        <v>0</v>
      </c>
      <c r="K137" s="204"/>
      <c r="L137" s="209"/>
      <c r="M137" s="210"/>
      <c r="N137" s="211"/>
      <c r="O137" s="211"/>
      <c r="P137" s="212">
        <f>P138</f>
        <v>0</v>
      </c>
      <c r="Q137" s="211"/>
      <c r="R137" s="212">
        <f>R138</f>
        <v>0</v>
      </c>
      <c r="S137" s="211"/>
      <c r="T137" s="213">
        <f>T138</f>
        <v>0</v>
      </c>
      <c r="AR137" s="214" t="s">
        <v>85</v>
      </c>
      <c r="AT137" s="215" t="s">
        <v>79</v>
      </c>
      <c r="AU137" s="215" t="s">
        <v>85</v>
      </c>
      <c r="AY137" s="214" t="s">
        <v>139</v>
      </c>
      <c r="BK137" s="216">
        <f>BK138</f>
        <v>0</v>
      </c>
    </row>
    <row r="138" s="1" customFormat="1" ht="16.5" customHeight="1">
      <c r="B138" s="36"/>
      <c r="C138" s="219" t="s">
        <v>154</v>
      </c>
      <c r="D138" s="219" t="s">
        <v>142</v>
      </c>
      <c r="E138" s="220" t="s">
        <v>1450</v>
      </c>
      <c r="F138" s="221" t="s">
        <v>1451</v>
      </c>
      <c r="G138" s="222" t="s">
        <v>374</v>
      </c>
      <c r="H138" s="223">
        <v>0.028000000000000001</v>
      </c>
      <c r="I138" s="224"/>
      <c r="J138" s="225">
        <f>ROUND(I138*H138,2)</f>
        <v>0</v>
      </c>
      <c r="K138" s="221" t="s">
        <v>146</v>
      </c>
      <c r="L138" s="41"/>
      <c r="M138" s="226" t="s">
        <v>1</v>
      </c>
      <c r="N138" s="227" t="s">
        <v>45</v>
      </c>
      <c r="O138" s="84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AR138" s="230" t="s">
        <v>158</v>
      </c>
      <c r="AT138" s="230" t="s">
        <v>142</v>
      </c>
      <c r="AU138" s="230" t="s">
        <v>90</v>
      </c>
      <c r="AY138" s="15" t="s">
        <v>139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5" t="s">
        <v>85</v>
      </c>
      <c r="BK138" s="231">
        <f>ROUND(I138*H138,2)</f>
        <v>0</v>
      </c>
      <c r="BL138" s="15" t="s">
        <v>158</v>
      </c>
      <c r="BM138" s="230" t="s">
        <v>1452</v>
      </c>
    </row>
    <row r="139" s="11" customFormat="1" ht="25.92" customHeight="1">
      <c r="B139" s="203"/>
      <c r="C139" s="204"/>
      <c r="D139" s="205" t="s">
        <v>79</v>
      </c>
      <c r="E139" s="206" t="s">
        <v>413</v>
      </c>
      <c r="F139" s="206" t="s">
        <v>414</v>
      </c>
      <c r="G139" s="204"/>
      <c r="H139" s="204"/>
      <c r="I139" s="207"/>
      <c r="J139" s="208">
        <f>BK139</f>
        <v>0</v>
      </c>
      <c r="K139" s="204"/>
      <c r="L139" s="209"/>
      <c r="M139" s="210"/>
      <c r="N139" s="211"/>
      <c r="O139" s="211"/>
      <c r="P139" s="212">
        <f>P140+P144+P163+P172+P194</f>
        <v>0</v>
      </c>
      <c r="Q139" s="211"/>
      <c r="R139" s="212">
        <f>R140+R144+R163+R172+R194</f>
        <v>0.7093908000000001</v>
      </c>
      <c r="S139" s="211"/>
      <c r="T139" s="213">
        <f>T140+T144+T163+T172+T194</f>
        <v>0</v>
      </c>
      <c r="AR139" s="214" t="s">
        <v>90</v>
      </c>
      <c r="AT139" s="215" t="s">
        <v>79</v>
      </c>
      <c r="AU139" s="215" t="s">
        <v>80</v>
      </c>
      <c r="AY139" s="214" t="s">
        <v>139</v>
      </c>
      <c r="BK139" s="216">
        <f>BK140+BK144+BK163+BK172+BK194</f>
        <v>0</v>
      </c>
    </row>
    <row r="140" s="11" customFormat="1" ht="22.8" customHeight="1">
      <c r="B140" s="203"/>
      <c r="C140" s="204"/>
      <c r="D140" s="205" t="s">
        <v>79</v>
      </c>
      <c r="E140" s="217" t="s">
        <v>751</v>
      </c>
      <c r="F140" s="217" t="s">
        <v>752</v>
      </c>
      <c r="G140" s="204"/>
      <c r="H140" s="204"/>
      <c r="I140" s="207"/>
      <c r="J140" s="218">
        <f>BK140</f>
        <v>0</v>
      </c>
      <c r="K140" s="204"/>
      <c r="L140" s="209"/>
      <c r="M140" s="210"/>
      <c r="N140" s="211"/>
      <c r="O140" s="211"/>
      <c r="P140" s="212">
        <f>SUM(P141:P143)</f>
        <v>0</v>
      </c>
      <c r="Q140" s="211"/>
      <c r="R140" s="212">
        <f>SUM(R141:R143)</f>
        <v>0.00048000000000000007</v>
      </c>
      <c r="S140" s="211"/>
      <c r="T140" s="213">
        <f>SUM(T141:T143)</f>
        <v>0</v>
      </c>
      <c r="AR140" s="214" t="s">
        <v>90</v>
      </c>
      <c r="AT140" s="215" t="s">
        <v>79</v>
      </c>
      <c r="AU140" s="215" t="s">
        <v>85</v>
      </c>
      <c r="AY140" s="214" t="s">
        <v>139</v>
      </c>
      <c r="BK140" s="216">
        <f>SUM(BK141:BK143)</f>
        <v>0</v>
      </c>
    </row>
    <row r="141" s="1" customFormat="1" ht="24" customHeight="1">
      <c r="B141" s="36"/>
      <c r="C141" s="219" t="s">
        <v>158</v>
      </c>
      <c r="D141" s="219" t="s">
        <v>142</v>
      </c>
      <c r="E141" s="220" t="s">
        <v>1453</v>
      </c>
      <c r="F141" s="221" t="s">
        <v>1454</v>
      </c>
      <c r="G141" s="222" t="s">
        <v>328</v>
      </c>
      <c r="H141" s="223">
        <v>12</v>
      </c>
      <c r="I141" s="224"/>
      <c r="J141" s="225">
        <f>ROUND(I141*H141,2)</f>
        <v>0</v>
      </c>
      <c r="K141" s="221" t="s">
        <v>146</v>
      </c>
      <c r="L141" s="41"/>
      <c r="M141" s="226" t="s">
        <v>1</v>
      </c>
      <c r="N141" s="227" t="s">
        <v>45</v>
      </c>
      <c r="O141" s="84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AR141" s="230" t="s">
        <v>285</v>
      </c>
      <c r="AT141" s="230" t="s">
        <v>142</v>
      </c>
      <c r="AU141" s="230" t="s">
        <v>90</v>
      </c>
      <c r="AY141" s="15" t="s">
        <v>139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5" t="s">
        <v>85</v>
      </c>
      <c r="BK141" s="231">
        <f>ROUND(I141*H141,2)</f>
        <v>0</v>
      </c>
      <c r="BL141" s="15" t="s">
        <v>285</v>
      </c>
      <c r="BM141" s="230" t="s">
        <v>1455</v>
      </c>
    </row>
    <row r="142" s="12" customFormat="1">
      <c r="B142" s="239"/>
      <c r="C142" s="240"/>
      <c r="D142" s="241" t="s">
        <v>213</v>
      </c>
      <c r="E142" s="242" t="s">
        <v>1</v>
      </c>
      <c r="F142" s="243" t="s">
        <v>1456</v>
      </c>
      <c r="G142" s="240"/>
      <c r="H142" s="244">
        <v>12</v>
      </c>
      <c r="I142" s="245"/>
      <c r="J142" s="240"/>
      <c r="K142" s="240"/>
      <c r="L142" s="246"/>
      <c r="M142" s="247"/>
      <c r="N142" s="248"/>
      <c r="O142" s="248"/>
      <c r="P142" s="248"/>
      <c r="Q142" s="248"/>
      <c r="R142" s="248"/>
      <c r="S142" s="248"/>
      <c r="T142" s="249"/>
      <c r="AT142" s="250" t="s">
        <v>213</v>
      </c>
      <c r="AU142" s="250" t="s">
        <v>90</v>
      </c>
      <c r="AV142" s="12" t="s">
        <v>90</v>
      </c>
      <c r="AW142" s="12" t="s">
        <v>35</v>
      </c>
      <c r="AX142" s="12" t="s">
        <v>85</v>
      </c>
      <c r="AY142" s="250" t="s">
        <v>139</v>
      </c>
    </row>
    <row r="143" s="1" customFormat="1" ht="24" customHeight="1">
      <c r="B143" s="36"/>
      <c r="C143" s="266" t="s">
        <v>138</v>
      </c>
      <c r="D143" s="266" t="s">
        <v>698</v>
      </c>
      <c r="E143" s="267" t="s">
        <v>1457</v>
      </c>
      <c r="F143" s="268" t="s">
        <v>1458</v>
      </c>
      <c r="G143" s="269" t="s">
        <v>328</v>
      </c>
      <c r="H143" s="270">
        <v>12</v>
      </c>
      <c r="I143" s="271"/>
      <c r="J143" s="272">
        <f>ROUND(I143*H143,2)</f>
        <v>0</v>
      </c>
      <c r="K143" s="268" t="s">
        <v>146</v>
      </c>
      <c r="L143" s="273"/>
      <c r="M143" s="274" t="s">
        <v>1</v>
      </c>
      <c r="N143" s="275" t="s">
        <v>45</v>
      </c>
      <c r="O143" s="84"/>
      <c r="P143" s="228">
        <f>O143*H143</f>
        <v>0</v>
      </c>
      <c r="Q143" s="228">
        <v>4.0000000000000003E-05</v>
      </c>
      <c r="R143" s="228">
        <f>Q143*H143</f>
        <v>0.00048000000000000007</v>
      </c>
      <c r="S143" s="228">
        <v>0</v>
      </c>
      <c r="T143" s="229">
        <f>S143*H143</f>
        <v>0</v>
      </c>
      <c r="AR143" s="230" t="s">
        <v>380</v>
      </c>
      <c r="AT143" s="230" t="s">
        <v>698</v>
      </c>
      <c r="AU143" s="230" t="s">
        <v>90</v>
      </c>
      <c r="AY143" s="15" t="s">
        <v>139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5" t="s">
        <v>85</v>
      </c>
      <c r="BK143" s="231">
        <f>ROUND(I143*H143,2)</f>
        <v>0</v>
      </c>
      <c r="BL143" s="15" t="s">
        <v>285</v>
      </c>
      <c r="BM143" s="230" t="s">
        <v>1459</v>
      </c>
    </row>
    <row r="144" s="11" customFormat="1" ht="22.8" customHeight="1">
      <c r="B144" s="203"/>
      <c r="C144" s="204"/>
      <c r="D144" s="205" t="s">
        <v>79</v>
      </c>
      <c r="E144" s="217" t="s">
        <v>440</v>
      </c>
      <c r="F144" s="217" t="s">
        <v>441</v>
      </c>
      <c r="G144" s="204"/>
      <c r="H144" s="204"/>
      <c r="I144" s="207"/>
      <c r="J144" s="218">
        <f>BK144</f>
        <v>0</v>
      </c>
      <c r="K144" s="204"/>
      <c r="L144" s="209"/>
      <c r="M144" s="210"/>
      <c r="N144" s="211"/>
      <c r="O144" s="211"/>
      <c r="P144" s="212">
        <f>SUM(P145:P162)</f>
        <v>0</v>
      </c>
      <c r="Q144" s="211"/>
      <c r="R144" s="212">
        <f>SUM(R145:R162)</f>
        <v>0.03526</v>
      </c>
      <c r="S144" s="211"/>
      <c r="T144" s="213">
        <f>SUM(T145:T162)</f>
        <v>0</v>
      </c>
      <c r="AR144" s="214" t="s">
        <v>90</v>
      </c>
      <c r="AT144" s="215" t="s">
        <v>79</v>
      </c>
      <c r="AU144" s="215" t="s">
        <v>85</v>
      </c>
      <c r="AY144" s="214" t="s">
        <v>139</v>
      </c>
      <c r="BK144" s="216">
        <f>SUM(BK145:BK162)</f>
        <v>0</v>
      </c>
    </row>
    <row r="145" s="1" customFormat="1" ht="24" customHeight="1">
      <c r="B145" s="36"/>
      <c r="C145" s="219" t="s">
        <v>165</v>
      </c>
      <c r="D145" s="219" t="s">
        <v>142</v>
      </c>
      <c r="E145" s="220" t="s">
        <v>1460</v>
      </c>
      <c r="F145" s="221" t="s">
        <v>1461</v>
      </c>
      <c r="G145" s="222" t="s">
        <v>328</v>
      </c>
      <c r="H145" s="223">
        <v>19</v>
      </c>
      <c r="I145" s="224"/>
      <c r="J145" s="225">
        <f>ROUND(I145*H145,2)</f>
        <v>0</v>
      </c>
      <c r="K145" s="221" t="s">
        <v>146</v>
      </c>
      <c r="L145" s="41"/>
      <c r="M145" s="226" t="s">
        <v>1</v>
      </c>
      <c r="N145" s="227" t="s">
        <v>45</v>
      </c>
      <c r="O145" s="84"/>
      <c r="P145" s="228">
        <f>O145*H145</f>
        <v>0</v>
      </c>
      <c r="Q145" s="228">
        <v>0.00046000000000000001</v>
      </c>
      <c r="R145" s="228">
        <f>Q145*H145</f>
        <v>0.0087399999999999995</v>
      </c>
      <c r="S145" s="228">
        <v>0</v>
      </c>
      <c r="T145" s="229">
        <f>S145*H145</f>
        <v>0</v>
      </c>
      <c r="AR145" s="230" t="s">
        <v>285</v>
      </c>
      <c r="AT145" s="230" t="s">
        <v>142</v>
      </c>
      <c r="AU145" s="230" t="s">
        <v>90</v>
      </c>
      <c r="AY145" s="15" t="s">
        <v>139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5" t="s">
        <v>85</v>
      </c>
      <c r="BK145" s="231">
        <f>ROUND(I145*H145,2)</f>
        <v>0</v>
      </c>
      <c r="BL145" s="15" t="s">
        <v>285</v>
      </c>
      <c r="BM145" s="230" t="s">
        <v>1462</v>
      </c>
    </row>
    <row r="146" s="12" customFormat="1">
      <c r="B146" s="239"/>
      <c r="C146" s="240"/>
      <c r="D146" s="241" t="s">
        <v>213</v>
      </c>
      <c r="E146" s="242" t="s">
        <v>1</v>
      </c>
      <c r="F146" s="243" t="s">
        <v>1463</v>
      </c>
      <c r="G146" s="240"/>
      <c r="H146" s="244">
        <v>12</v>
      </c>
      <c r="I146" s="245"/>
      <c r="J146" s="240"/>
      <c r="K146" s="240"/>
      <c r="L146" s="246"/>
      <c r="M146" s="247"/>
      <c r="N146" s="248"/>
      <c r="O146" s="248"/>
      <c r="P146" s="248"/>
      <c r="Q146" s="248"/>
      <c r="R146" s="248"/>
      <c r="S146" s="248"/>
      <c r="T146" s="249"/>
      <c r="AT146" s="250" t="s">
        <v>213</v>
      </c>
      <c r="AU146" s="250" t="s">
        <v>90</v>
      </c>
      <c r="AV146" s="12" t="s">
        <v>90</v>
      </c>
      <c r="AW146" s="12" t="s">
        <v>35</v>
      </c>
      <c r="AX146" s="12" t="s">
        <v>80</v>
      </c>
      <c r="AY146" s="250" t="s">
        <v>139</v>
      </c>
    </row>
    <row r="147" s="12" customFormat="1">
      <c r="B147" s="239"/>
      <c r="C147" s="240"/>
      <c r="D147" s="241" t="s">
        <v>213</v>
      </c>
      <c r="E147" s="242" t="s">
        <v>1</v>
      </c>
      <c r="F147" s="243" t="s">
        <v>1464</v>
      </c>
      <c r="G147" s="240"/>
      <c r="H147" s="244">
        <v>7</v>
      </c>
      <c r="I147" s="245"/>
      <c r="J147" s="240"/>
      <c r="K147" s="240"/>
      <c r="L147" s="246"/>
      <c r="M147" s="247"/>
      <c r="N147" s="248"/>
      <c r="O147" s="248"/>
      <c r="P147" s="248"/>
      <c r="Q147" s="248"/>
      <c r="R147" s="248"/>
      <c r="S147" s="248"/>
      <c r="T147" s="249"/>
      <c r="AT147" s="250" t="s">
        <v>213</v>
      </c>
      <c r="AU147" s="250" t="s">
        <v>90</v>
      </c>
      <c r="AV147" s="12" t="s">
        <v>90</v>
      </c>
      <c r="AW147" s="12" t="s">
        <v>35</v>
      </c>
      <c r="AX147" s="12" t="s">
        <v>80</v>
      </c>
      <c r="AY147" s="250" t="s">
        <v>139</v>
      </c>
    </row>
    <row r="148" s="13" customFormat="1">
      <c r="B148" s="253"/>
      <c r="C148" s="254"/>
      <c r="D148" s="241" t="s">
        <v>213</v>
      </c>
      <c r="E148" s="255" t="s">
        <v>1</v>
      </c>
      <c r="F148" s="256" t="s">
        <v>243</v>
      </c>
      <c r="G148" s="254"/>
      <c r="H148" s="257">
        <v>19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AT148" s="263" t="s">
        <v>213</v>
      </c>
      <c r="AU148" s="263" t="s">
        <v>90</v>
      </c>
      <c r="AV148" s="13" t="s">
        <v>158</v>
      </c>
      <c r="AW148" s="13" t="s">
        <v>35</v>
      </c>
      <c r="AX148" s="13" t="s">
        <v>85</v>
      </c>
      <c r="AY148" s="263" t="s">
        <v>139</v>
      </c>
    </row>
    <row r="149" s="1" customFormat="1" ht="24" customHeight="1">
      <c r="B149" s="36"/>
      <c r="C149" s="266" t="s">
        <v>169</v>
      </c>
      <c r="D149" s="266" t="s">
        <v>698</v>
      </c>
      <c r="E149" s="267" t="s">
        <v>1465</v>
      </c>
      <c r="F149" s="268" t="s">
        <v>1466</v>
      </c>
      <c r="G149" s="269" t="s">
        <v>328</v>
      </c>
      <c r="H149" s="270">
        <v>19</v>
      </c>
      <c r="I149" s="271"/>
      <c r="J149" s="272">
        <f>ROUND(I149*H149,2)</f>
        <v>0</v>
      </c>
      <c r="K149" s="268" t="s">
        <v>146</v>
      </c>
      <c r="L149" s="273"/>
      <c r="M149" s="274" t="s">
        <v>1</v>
      </c>
      <c r="N149" s="275" t="s">
        <v>45</v>
      </c>
      <c r="O149" s="84"/>
      <c r="P149" s="228">
        <f>O149*H149</f>
        <v>0</v>
      </c>
      <c r="Q149" s="228">
        <v>0.00054000000000000001</v>
      </c>
      <c r="R149" s="228">
        <f>Q149*H149</f>
        <v>0.01026</v>
      </c>
      <c r="S149" s="228">
        <v>0</v>
      </c>
      <c r="T149" s="229">
        <f>S149*H149</f>
        <v>0</v>
      </c>
      <c r="AR149" s="230" t="s">
        <v>380</v>
      </c>
      <c r="AT149" s="230" t="s">
        <v>698</v>
      </c>
      <c r="AU149" s="230" t="s">
        <v>90</v>
      </c>
      <c r="AY149" s="15" t="s">
        <v>139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5" t="s">
        <v>85</v>
      </c>
      <c r="BK149" s="231">
        <f>ROUND(I149*H149,2)</f>
        <v>0</v>
      </c>
      <c r="BL149" s="15" t="s">
        <v>285</v>
      </c>
      <c r="BM149" s="230" t="s">
        <v>1467</v>
      </c>
    </row>
    <row r="150" s="1" customFormat="1" ht="24" customHeight="1">
      <c r="B150" s="36"/>
      <c r="C150" s="219" t="s">
        <v>175</v>
      </c>
      <c r="D150" s="219" t="s">
        <v>142</v>
      </c>
      <c r="E150" s="220" t="s">
        <v>1468</v>
      </c>
      <c r="F150" s="221" t="s">
        <v>1469</v>
      </c>
      <c r="G150" s="222" t="s">
        <v>328</v>
      </c>
      <c r="H150" s="223">
        <v>14</v>
      </c>
      <c r="I150" s="224"/>
      <c r="J150" s="225">
        <f>ROUND(I150*H150,2)</f>
        <v>0</v>
      </c>
      <c r="K150" s="221" t="s">
        <v>146</v>
      </c>
      <c r="L150" s="41"/>
      <c r="M150" s="226" t="s">
        <v>1</v>
      </c>
      <c r="N150" s="227" t="s">
        <v>45</v>
      </c>
      <c r="O150" s="84"/>
      <c r="P150" s="228">
        <f>O150*H150</f>
        <v>0</v>
      </c>
      <c r="Q150" s="228">
        <v>0.00044999999999999999</v>
      </c>
      <c r="R150" s="228">
        <f>Q150*H150</f>
        <v>0.0063</v>
      </c>
      <c r="S150" s="228">
        <v>0</v>
      </c>
      <c r="T150" s="229">
        <f>S150*H150</f>
        <v>0</v>
      </c>
      <c r="AR150" s="230" t="s">
        <v>285</v>
      </c>
      <c r="AT150" s="230" t="s">
        <v>142</v>
      </c>
      <c r="AU150" s="230" t="s">
        <v>90</v>
      </c>
      <c r="AY150" s="15" t="s">
        <v>139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5" t="s">
        <v>85</v>
      </c>
      <c r="BK150" s="231">
        <f>ROUND(I150*H150,2)</f>
        <v>0</v>
      </c>
      <c r="BL150" s="15" t="s">
        <v>285</v>
      </c>
      <c r="BM150" s="230" t="s">
        <v>1470</v>
      </c>
    </row>
    <row r="151" s="1" customFormat="1">
      <c r="B151" s="36"/>
      <c r="C151" s="37"/>
      <c r="D151" s="241" t="s">
        <v>239</v>
      </c>
      <c r="E151" s="37"/>
      <c r="F151" s="251" t="s">
        <v>1471</v>
      </c>
      <c r="G151" s="37"/>
      <c r="H151" s="37"/>
      <c r="I151" s="135"/>
      <c r="J151" s="37"/>
      <c r="K151" s="37"/>
      <c r="L151" s="41"/>
      <c r="M151" s="252"/>
      <c r="N151" s="84"/>
      <c r="O151" s="84"/>
      <c r="P151" s="84"/>
      <c r="Q151" s="84"/>
      <c r="R151" s="84"/>
      <c r="S151" s="84"/>
      <c r="T151" s="85"/>
      <c r="AT151" s="15" t="s">
        <v>239</v>
      </c>
      <c r="AU151" s="15" t="s">
        <v>90</v>
      </c>
    </row>
    <row r="152" s="12" customFormat="1">
      <c r="B152" s="239"/>
      <c r="C152" s="240"/>
      <c r="D152" s="241" t="s">
        <v>213</v>
      </c>
      <c r="E152" s="242" t="s">
        <v>1</v>
      </c>
      <c r="F152" s="243" t="s">
        <v>1472</v>
      </c>
      <c r="G152" s="240"/>
      <c r="H152" s="244">
        <v>14</v>
      </c>
      <c r="I152" s="245"/>
      <c r="J152" s="240"/>
      <c r="K152" s="240"/>
      <c r="L152" s="246"/>
      <c r="M152" s="247"/>
      <c r="N152" s="248"/>
      <c r="O152" s="248"/>
      <c r="P152" s="248"/>
      <c r="Q152" s="248"/>
      <c r="R152" s="248"/>
      <c r="S152" s="248"/>
      <c r="T152" s="249"/>
      <c r="AT152" s="250" t="s">
        <v>213</v>
      </c>
      <c r="AU152" s="250" t="s">
        <v>90</v>
      </c>
      <c r="AV152" s="12" t="s">
        <v>90</v>
      </c>
      <c r="AW152" s="12" t="s">
        <v>35</v>
      </c>
      <c r="AX152" s="12" t="s">
        <v>85</v>
      </c>
      <c r="AY152" s="250" t="s">
        <v>139</v>
      </c>
    </row>
    <row r="153" s="1" customFormat="1" ht="24" customHeight="1">
      <c r="B153" s="36"/>
      <c r="C153" s="219" t="s">
        <v>179</v>
      </c>
      <c r="D153" s="219" t="s">
        <v>142</v>
      </c>
      <c r="E153" s="220" t="s">
        <v>1473</v>
      </c>
      <c r="F153" s="221" t="s">
        <v>1474</v>
      </c>
      <c r="G153" s="222" t="s">
        <v>328</v>
      </c>
      <c r="H153" s="223">
        <v>12</v>
      </c>
      <c r="I153" s="224"/>
      <c r="J153" s="225">
        <f>ROUND(I153*H153,2)</f>
        <v>0</v>
      </c>
      <c r="K153" s="221" t="s">
        <v>146</v>
      </c>
      <c r="L153" s="41"/>
      <c r="M153" s="226" t="s">
        <v>1</v>
      </c>
      <c r="N153" s="227" t="s">
        <v>45</v>
      </c>
      <c r="O153" s="84"/>
      <c r="P153" s="228">
        <f>O153*H153</f>
        <v>0</v>
      </c>
      <c r="Q153" s="228">
        <v>0.00068999999999999997</v>
      </c>
      <c r="R153" s="228">
        <f>Q153*H153</f>
        <v>0.0082799999999999992</v>
      </c>
      <c r="S153" s="228">
        <v>0</v>
      </c>
      <c r="T153" s="229">
        <f>S153*H153</f>
        <v>0</v>
      </c>
      <c r="AR153" s="230" t="s">
        <v>285</v>
      </c>
      <c r="AT153" s="230" t="s">
        <v>142</v>
      </c>
      <c r="AU153" s="230" t="s">
        <v>90</v>
      </c>
      <c r="AY153" s="15" t="s">
        <v>139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5" t="s">
        <v>85</v>
      </c>
      <c r="BK153" s="231">
        <f>ROUND(I153*H153,2)</f>
        <v>0</v>
      </c>
      <c r="BL153" s="15" t="s">
        <v>285</v>
      </c>
      <c r="BM153" s="230" t="s">
        <v>1475</v>
      </c>
    </row>
    <row r="154" s="12" customFormat="1">
      <c r="B154" s="239"/>
      <c r="C154" s="240"/>
      <c r="D154" s="241" t="s">
        <v>213</v>
      </c>
      <c r="E154" s="242" t="s">
        <v>1</v>
      </c>
      <c r="F154" s="243" t="s">
        <v>1476</v>
      </c>
      <c r="G154" s="240"/>
      <c r="H154" s="244">
        <v>12</v>
      </c>
      <c r="I154" s="245"/>
      <c r="J154" s="240"/>
      <c r="K154" s="240"/>
      <c r="L154" s="246"/>
      <c r="M154" s="247"/>
      <c r="N154" s="248"/>
      <c r="O154" s="248"/>
      <c r="P154" s="248"/>
      <c r="Q154" s="248"/>
      <c r="R154" s="248"/>
      <c r="S154" s="248"/>
      <c r="T154" s="249"/>
      <c r="AT154" s="250" t="s">
        <v>213</v>
      </c>
      <c r="AU154" s="250" t="s">
        <v>90</v>
      </c>
      <c r="AV154" s="12" t="s">
        <v>90</v>
      </c>
      <c r="AW154" s="12" t="s">
        <v>35</v>
      </c>
      <c r="AX154" s="12" t="s">
        <v>85</v>
      </c>
      <c r="AY154" s="250" t="s">
        <v>139</v>
      </c>
    </row>
    <row r="155" s="1" customFormat="1" ht="16.5" customHeight="1">
      <c r="B155" s="36"/>
      <c r="C155" s="219" t="s">
        <v>254</v>
      </c>
      <c r="D155" s="219" t="s">
        <v>142</v>
      </c>
      <c r="E155" s="220" t="s">
        <v>1477</v>
      </c>
      <c r="F155" s="221" t="s">
        <v>1478</v>
      </c>
      <c r="G155" s="222" t="s">
        <v>328</v>
      </c>
      <c r="H155" s="223">
        <v>45</v>
      </c>
      <c r="I155" s="224"/>
      <c r="J155" s="225">
        <f>ROUND(I155*H155,2)</f>
        <v>0</v>
      </c>
      <c r="K155" s="221" t="s">
        <v>146</v>
      </c>
      <c r="L155" s="41"/>
      <c r="M155" s="226" t="s">
        <v>1</v>
      </c>
      <c r="N155" s="227" t="s">
        <v>45</v>
      </c>
      <c r="O155" s="84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AR155" s="230" t="s">
        <v>285</v>
      </c>
      <c r="AT155" s="230" t="s">
        <v>142</v>
      </c>
      <c r="AU155" s="230" t="s">
        <v>90</v>
      </c>
      <c r="AY155" s="15" t="s">
        <v>139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5" t="s">
        <v>85</v>
      </c>
      <c r="BK155" s="231">
        <f>ROUND(I155*H155,2)</f>
        <v>0</v>
      </c>
      <c r="BL155" s="15" t="s">
        <v>285</v>
      </c>
      <c r="BM155" s="230" t="s">
        <v>1479</v>
      </c>
    </row>
    <row r="156" s="12" customFormat="1">
      <c r="B156" s="239"/>
      <c r="C156" s="240"/>
      <c r="D156" s="241" t="s">
        <v>213</v>
      </c>
      <c r="E156" s="242" t="s">
        <v>1</v>
      </c>
      <c r="F156" s="243" t="s">
        <v>1480</v>
      </c>
      <c r="G156" s="240"/>
      <c r="H156" s="244">
        <v>45</v>
      </c>
      <c r="I156" s="245"/>
      <c r="J156" s="240"/>
      <c r="K156" s="240"/>
      <c r="L156" s="246"/>
      <c r="M156" s="247"/>
      <c r="N156" s="248"/>
      <c r="O156" s="248"/>
      <c r="P156" s="248"/>
      <c r="Q156" s="248"/>
      <c r="R156" s="248"/>
      <c r="S156" s="248"/>
      <c r="T156" s="249"/>
      <c r="AT156" s="250" t="s">
        <v>213</v>
      </c>
      <c r="AU156" s="250" t="s">
        <v>90</v>
      </c>
      <c r="AV156" s="12" t="s">
        <v>90</v>
      </c>
      <c r="AW156" s="12" t="s">
        <v>35</v>
      </c>
      <c r="AX156" s="12" t="s">
        <v>85</v>
      </c>
      <c r="AY156" s="250" t="s">
        <v>139</v>
      </c>
    </row>
    <row r="157" s="1" customFormat="1" ht="16.5" customHeight="1">
      <c r="B157" s="36"/>
      <c r="C157" s="219" t="s">
        <v>260</v>
      </c>
      <c r="D157" s="219" t="s">
        <v>142</v>
      </c>
      <c r="E157" s="220" t="s">
        <v>1481</v>
      </c>
      <c r="F157" s="221" t="s">
        <v>1482</v>
      </c>
      <c r="G157" s="222" t="s">
        <v>339</v>
      </c>
      <c r="H157" s="223">
        <v>14</v>
      </c>
      <c r="I157" s="224"/>
      <c r="J157" s="225">
        <f>ROUND(I157*H157,2)</f>
        <v>0</v>
      </c>
      <c r="K157" s="221" t="s">
        <v>1</v>
      </c>
      <c r="L157" s="41"/>
      <c r="M157" s="226" t="s">
        <v>1</v>
      </c>
      <c r="N157" s="227" t="s">
        <v>45</v>
      </c>
      <c r="O157" s="84"/>
      <c r="P157" s="228">
        <f>O157*H157</f>
        <v>0</v>
      </c>
      <c r="Q157" s="228">
        <v>1.0000000000000001E-05</v>
      </c>
      <c r="R157" s="228">
        <f>Q157*H157</f>
        <v>0.00014000000000000002</v>
      </c>
      <c r="S157" s="228">
        <v>0</v>
      </c>
      <c r="T157" s="229">
        <f>S157*H157</f>
        <v>0</v>
      </c>
      <c r="AR157" s="230" t="s">
        <v>285</v>
      </c>
      <c r="AT157" s="230" t="s">
        <v>142</v>
      </c>
      <c r="AU157" s="230" t="s">
        <v>90</v>
      </c>
      <c r="AY157" s="15" t="s">
        <v>139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5" t="s">
        <v>85</v>
      </c>
      <c r="BK157" s="231">
        <f>ROUND(I157*H157,2)</f>
        <v>0</v>
      </c>
      <c r="BL157" s="15" t="s">
        <v>285</v>
      </c>
      <c r="BM157" s="230" t="s">
        <v>1483</v>
      </c>
    </row>
    <row r="158" s="1" customFormat="1">
      <c r="B158" s="36"/>
      <c r="C158" s="37"/>
      <c r="D158" s="241" t="s">
        <v>239</v>
      </c>
      <c r="E158" s="37"/>
      <c r="F158" s="251" t="s">
        <v>1471</v>
      </c>
      <c r="G158" s="37"/>
      <c r="H158" s="37"/>
      <c r="I158" s="135"/>
      <c r="J158" s="37"/>
      <c r="K158" s="37"/>
      <c r="L158" s="41"/>
      <c r="M158" s="252"/>
      <c r="N158" s="84"/>
      <c r="O158" s="84"/>
      <c r="P158" s="84"/>
      <c r="Q158" s="84"/>
      <c r="R158" s="84"/>
      <c r="S158" s="84"/>
      <c r="T158" s="85"/>
      <c r="AT158" s="15" t="s">
        <v>239</v>
      </c>
      <c r="AU158" s="15" t="s">
        <v>90</v>
      </c>
    </row>
    <row r="159" s="12" customFormat="1">
      <c r="B159" s="239"/>
      <c r="C159" s="240"/>
      <c r="D159" s="241" t="s">
        <v>213</v>
      </c>
      <c r="E159" s="242" t="s">
        <v>1</v>
      </c>
      <c r="F159" s="243" t="s">
        <v>1484</v>
      </c>
      <c r="G159" s="240"/>
      <c r="H159" s="244">
        <v>14</v>
      </c>
      <c r="I159" s="245"/>
      <c r="J159" s="240"/>
      <c r="K159" s="240"/>
      <c r="L159" s="246"/>
      <c r="M159" s="247"/>
      <c r="N159" s="248"/>
      <c r="O159" s="248"/>
      <c r="P159" s="248"/>
      <c r="Q159" s="248"/>
      <c r="R159" s="248"/>
      <c r="S159" s="248"/>
      <c r="T159" s="249"/>
      <c r="AT159" s="250" t="s">
        <v>213</v>
      </c>
      <c r="AU159" s="250" t="s">
        <v>90</v>
      </c>
      <c r="AV159" s="12" t="s">
        <v>90</v>
      </c>
      <c r="AW159" s="12" t="s">
        <v>35</v>
      </c>
      <c r="AX159" s="12" t="s">
        <v>85</v>
      </c>
      <c r="AY159" s="250" t="s">
        <v>139</v>
      </c>
    </row>
    <row r="160" s="1" customFormat="1" ht="24" customHeight="1">
      <c r="B160" s="36"/>
      <c r="C160" s="219" t="s">
        <v>265</v>
      </c>
      <c r="D160" s="219" t="s">
        <v>142</v>
      </c>
      <c r="E160" s="220" t="s">
        <v>1485</v>
      </c>
      <c r="F160" s="221" t="s">
        <v>1486</v>
      </c>
      <c r="G160" s="222" t="s">
        <v>339</v>
      </c>
      <c r="H160" s="223">
        <v>14</v>
      </c>
      <c r="I160" s="224"/>
      <c r="J160" s="225">
        <f>ROUND(I160*H160,2)</f>
        <v>0</v>
      </c>
      <c r="K160" s="221" t="s">
        <v>146</v>
      </c>
      <c r="L160" s="41"/>
      <c r="M160" s="226" t="s">
        <v>1</v>
      </c>
      <c r="N160" s="227" t="s">
        <v>45</v>
      </c>
      <c r="O160" s="84"/>
      <c r="P160" s="228">
        <f>O160*H160</f>
        <v>0</v>
      </c>
      <c r="Q160" s="228">
        <v>0.00011</v>
      </c>
      <c r="R160" s="228">
        <f>Q160*H160</f>
        <v>0.0015400000000000001</v>
      </c>
      <c r="S160" s="228">
        <v>0</v>
      </c>
      <c r="T160" s="229">
        <f>S160*H160</f>
        <v>0</v>
      </c>
      <c r="AR160" s="230" t="s">
        <v>285</v>
      </c>
      <c r="AT160" s="230" t="s">
        <v>142</v>
      </c>
      <c r="AU160" s="230" t="s">
        <v>90</v>
      </c>
      <c r="AY160" s="15" t="s">
        <v>139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5" t="s">
        <v>85</v>
      </c>
      <c r="BK160" s="231">
        <f>ROUND(I160*H160,2)</f>
        <v>0</v>
      </c>
      <c r="BL160" s="15" t="s">
        <v>285</v>
      </c>
      <c r="BM160" s="230" t="s">
        <v>1487</v>
      </c>
    </row>
    <row r="161" s="12" customFormat="1">
      <c r="B161" s="239"/>
      <c r="C161" s="240"/>
      <c r="D161" s="241" t="s">
        <v>213</v>
      </c>
      <c r="E161" s="242" t="s">
        <v>1</v>
      </c>
      <c r="F161" s="243" t="s">
        <v>1484</v>
      </c>
      <c r="G161" s="240"/>
      <c r="H161" s="244">
        <v>14</v>
      </c>
      <c r="I161" s="245"/>
      <c r="J161" s="240"/>
      <c r="K161" s="240"/>
      <c r="L161" s="246"/>
      <c r="M161" s="247"/>
      <c r="N161" s="248"/>
      <c r="O161" s="248"/>
      <c r="P161" s="248"/>
      <c r="Q161" s="248"/>
      <c r="R161" s="248"/>
      <c r="S161" s="248"/>
      <c r="T161" s="249"/>
      <c r="AT161" s="250" t="s">
        <v>213</v>
      </c>
      <c r="AU161" s="250" t="s">
        <v>90</v>
      </c>
      <c r="AV161" s="12" t="s">
        <v>90</v>
      </c>
      <c r="AW161" s="12" t="s">
        <v>35</v>
      </c>
      <c r="AX161" s="12" t="s">
        <v>85</v>
      </c>
      <c r="AY161" s="250" t="s">
        <v>139</v>
      </c>
    </row>
    <row r="162" s="1" customFormat="1" ht="24" customHeight="1">
      <c r="B162" s="36"/>
      <c r="C162" s="219" t="s">
        <v>270</v>
      </c>
      <c r="D162" s="219" t="s">
        <v>142</v>
      </c>
      <c r="E162" s="220" t="s">
        <v>1488</v>
      </c>
      <c r="F162" s="221" t="s">
        <v>1489</v>
      </c>
      <c r="G162" s="222" t="s">
        <v>766</v>
      </c>
      <c r="H162" s="276"/>
      <c r="I162" s="224"/>
      <c r="J162" s="225">
        <f>ROUND(I162*H162,2)</f>
        <v>0</v>
      </c>
      <c r="K162" s="221" t="s">
        <v>146</v>
      </c>
      <c r="L162" s="41"/>
      <c r="M162" s="226" t="s">
        <v>1</v>
      </c>
      <c r="N162" s="227" t="s">
        <v>45</v>
      </c>
      <c r="O162" s="84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AR162" s="230" t="s">
        <v>285</v>
      </c>
      <c r="AT162" s="230" t="s">
        <v>142</v>
      </c>
      <c r="AU162" s="230" t="s">
        <v>90</v>
      </c>
      <c r="AY162" s="15" t="s">
        <v>139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5" t="s">
        <v>85</v>
      </c>
      <c r="BK162" s="231">
        <f>ROUND(I162*H162,2)</f>
        <v>0</v>
      </c>
      <c r="BL162" s="15" t="s">
        <v>285</v>
      </c>
      <c r="BM162" s="230" t="s">
        <v>1490</v>
      </c>
    </row>
    <row r="163" s="11" customFormat="1" ht="22.8" customHeight="1">
      <c r="B163" s="203"/>
      <c r="C163" s="204"/>
      <c r="D163" s="205" t="s">
        <v>79</v>
      </c>
      <c r="E163" s="217" t="s">
        <v>1491</v>
      </c>
      <c r="F163" s="217" t="s">
        <v>1492</v>
      </c>
      <c r="G163" s="204"/>
      <c r="H163" s="204"/>
      <c r="I163" s="207"/>
      <c r="J163" s="218">
        <f>BK163</f>
        <v>0</v>
      </c>
      <c r="K163" s="204"/>
      <c r="L163" s="209"/>
      <c r="M163" s="210"/>
      <c r="N163" s="211"/>
      <c r="O163" s="211"/>
      <c r="P163" s="212">
        <f>SUM(P164:P171)</f>
        <v>0</v>
      </c>
      <c r="Q163" s="211"/>
      <c r="R163" s="212">
        <f>SUM(R164:R171)</f>
        <v>0.0025500000000000002</v>
      </c>
      <c r="S163" s="211"/>
      <c r="T163" s="213">
        <f>SUM(T164:T171)</f>
        <v>0</v>
      </c>
      <c r="AR163" s="214" t="s">
        <v>90</v>
      </c>
      <c r="AT163" s="215" t="s">
        <v>79</v>
      </c>
      <c r="AU163" s="215" t="s">
        <v>85</v>
      </c>
      <c r="AY163" s="214" t="s">
        <v>139</v>
      </c>
      <c r="BK163" s="216">
        <f>SUM(BK164:BK171)</f>
        <v>0</v>
      </c>
    </row>
    <row r="164" s="1" customFormat="1" ht="16.5" customHeight="1">
      <c r="B164" s="36"/>
      <c r="C164" s="219" t="s">
        <v>276</v>
      </c>
      <c r="D164" s="219" t="s">
        <v>142</v>
      </c>
      <c r="E164" s="220" t="s">
        <v>1493</v>
      </c>
      <c r="F164" s="221" t="s">
        <v>1494</v>
      </c>
      <c r="G164" s="222" t="s">
        <v>339</v>
      </c>
      <c r="H164" s="223">
        <v>15</v>
      </c>
      <c r="I164" s="224"/>
      <c r="J164" s="225">
        <f>ROUND(I164*H164,2)</f>
        <v>0</v>
      </c>
      <c r="K164" s="221" t="s">
        <v>146</v>
      </c>
      <c r="L164" s="41"/>
      <c r="M164" s="226" t="s">
        <v>1</v>
      </c>
      <c r="N164" s="227" t="s">
        <v>45</v>
      </c>
      <c r="O164" s="84"/>
      <c r="P164" s="228">
        <f>O164*H164</f>
        <v>0</v>
      </c>
      <c r="Q164" s="228">
        <v>3.0000000000000001E-05</v>
      </c>
      <c r="R164" s="228">
        <f>Q164*H164</f>
        <v>0.00044999999999999999</v>
      </c>
      <c r="S164" s="228">
        <v>0</v>
      </c>
      <c r="T164" s="229">
        <f>S164*H164</f>
        <v>0</v>
      </c>
      <c r="AR164" s="230" t="s">
        <v>285</v>
      </c>
      <c r="AT164" s="230" t="s">
        <v>142</v>
      </c>
      <c r="AU164" s="230" t="s">
        <v>90</v>
      </c>
      <c r="AY164" s="15" t="s">
        <v>139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5" t="s">
        <v>85</v>
      </c>
      <c r="BK164" s="231">
        <f>ROUND(I164*H164,2)</f>
        <v>0</v>
      </c>
      <c r="BL164" s="15" t="s">
        <v>285</v>
      </c>
      <c r="BM164" s="230" t="s">
        <v>1495</v>
      </c>
    </row>
    <row r="165" s="12" customFormat="1">
      <c r="B165" s="239"/>
      <c r="C165" s="240"/>
      <c r="D165" s="241" t="s">
        <v>213</v>
      </c>
      <c r="E165" s="242" t="s">
        <v>1</v>
      </c>
      <c r="F165" s="243" t="s">
        <v>1496</v>
      </c>
      <c r="G165" s="240"/>
      <c r="H165" s="244">
        <v>15</v>
      </c>
      <c r="I165" s="245"/>
      <c r="J165" s="240"/>
      <c r="K165" s="240"/>
      <c r="L165" s="246"/>
      <c r="M165" s="247"/>
      <c r="N165" s="248"/>
      <c r="O165" s="248"/>
      <c r="P165" s="248"/>
      <c r="Q165" s="248"/>
      <c r="R165" s="248"/>
      <c r="S165" s="248"/>
      <c r="T165" s="249"/>
      <c r="AT165" s="250" t="s">
        <v>213</v>
      </c>
      <c r="AU165" s="250" t="s">
        <v>90</v>
      </c>
      <c r="AV165" s="12" t="s">
        <v>90</v>
      </c>
      <c r="AW165" s="12" t="s">
        <v>35</v>
      </c>
      <c r="AX165" s="12" t="s">
        <v>85</v>
      </c>
      <c r="AY165" s="250" t="s">
        <v>139</v>
      </c>
    </row>
    <row r="166" s="1" customFormat="1" ht="16.5" customHeight="1">
      <c r="B166" s="36"/>
      <c r="C166" s="266" t="s">
        <v>8</v>
      </c>
      <c r="D166" s="266" t="s">
        <v>698</v>
      </c>
      <c r="E166" s="267" t="s">
        <v>1497</v>
      </c>
      <c r="F166" s="268" t="s">
        <v>1498</v>
      </c>
      <c r="G166" s="269" t="s">
        <v>339</v>
      </c>
      <c r="H166" s="270">
        <v>7</v>
      </c>
      <c r="I166" s="271"/>
      <c r="J166" s="272">
        <f>ROUND(I166*H166,2)</f>
        <v>0</v>
      </c>
      <c r="K166" s="268" t="s">
        <v>1</v>
      </c>
      <c r="L166" s="273"/>
      <c r="M166" s="274" t="s">
        <v>1</v>
      </c>
      <c r="N166" s="275" t="s">
        <v>45</v>
      </c>
      <c r="O166" s="84"/>
      <c r="P166" s="228">
        <f>O166*H166</f>
        <v>0</v>
      </c>
      <c r="Q166" s="228">
        <v>0.00010000000000000001</v>
      </c>
      <c r="R166" s="228">
        <f>Q166*H166</f>
        <v>0.00069999999999999999</v>
      </c>
      <c r="S166" s="228">
        <v>0</v>
      </c>
      <c r="T166" s="229">
        <f>S166*H166</f>
        <v>0</v>
      </c>
      <c r="AR166" s="230" t="s">
        <v>380</v>
      </c>
      <c r="AT166" s="230" t="s">
        <v>698</v>
      </c>
      <c r="AU166" s="230" t="s">
        <v>90</v>
      </c>
      <c r="AY166" s="15" t="s">
        <v>139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5" t="s">
        <v>85</v>
      </c>
      <c r="BK166" s="231">
        <f>ROUND(I166*H166,2)</f>
        <v>0</v>
      </c>
      <c r="BL166" s="15" t="s">
        <v>285</v>
      </c>
      <c r="BM166" s="230" t="s">
        <v>1499</v>
      </c>
    </row>
    <row r="167" s="12" customFormat="1">
      <c r="B167" s="239"/>
      <c r="C167" s="240"/>
      <c r="D167" s="241" t="s">
        <v>213</v>
      </c>
      <c r="E167" s="242" t="s">
        <v>1</v>
      </c>
      <c r="F167" s="243" t="s">
        <v>169</v>
      </c>
      <c r="G167" s="240"/>
      <c r="H167" s="244">
        <v>7</v>
      </c>
      <c r="I167" s="245"/>
      <c r="J167" s="240"/>
      <c r="K167" s="240"/>
      <c r="L167" s="246"/>
      <c r="M167" s="247"/>
      <c r="N167" s="248"/>
      <c r="O167" s="248"/>
      <c r="P167" s="248"/>
      <c r="Q167" s="248"/>
      <c r="R167" s="248"/>
      <c r="S167" s="248"/>
      <c r="T167" s="249"/>
      <c r="AT167" s="250" t="s">
        <v>213</v>
      </c>
      <c r="AU167" s="250" t="s">
        <v>90</v>
      </c>
      <c r="AV167" s="12" t="s">
        <v>90</v>
      </c>
      <c r="AW167" s="12" t="s">
        <v>35</v>
      </c>
      <c r="AX167" s="12" t="s">
        <v>85</v>
      </c>
      <c r="AY167" s="250" t="s">
        <v>139</v>
      </c>
    </row>
    <row r="168" s="1" customFormat="1" ht="16.5" customHeight="1">
      <c r="B168" s="36"/>
      <c r="C168" s="266" t="s">
        <v>285</v>
      </c>
      <c r="D168" s="266" t="s">
        <v>698</v>
      </c>
      <c r="E168" s="267" t="s">
        <v>1500</v>
      </c>
      <c r="F168" s="268" t="s">
        <v>1501</v>
      </c>
      <c r="G168" s="269" t="s">
        <v>339</v>
      </c>
      <c r="H168" s="270">
        <v>7</v>
      </c>
      <c r="I168" s="271"/>
      <c r="J168" s="272">
        <f>ROUND(I168*H168,2)</f>
        <v>0</v>
      </c>
      <c r="K168" s="268" t="s">
        <v>1</v>
      </c>
      <c r="L168" s="273"/>
      <c r="M168" s="274" t="s">
        <v>1</v>
      </c>
      <c r="N168" s="275" t="s">
        <v>45</v>
      </c>
      <c r="O168" s="84"/>
      <c r="P168" s="228">
        <f>O168*H168</f>
        <v>0</v>
      </c>
      <c r="Q168" s="228">
        <v>0.00010000000000000001</v>
      </c>
      <c r="R168" s="228">
        <f>Q168*H168</f>
        <v>0.00069999999999999999</v>
      </c>
      <c r="S168" s="228">
        <v>0</v>
      </c>
      <c r="T168" s="229">
        <f>S168*H168</f>
        <v>0</v>
      </c>
      <c r="AR168" s="230" t="s">
        <v>380</v>
      </c>
      <c r="AT168" s="230" t="s">
        <v>698</v>
      </c>
      <c r="AU168" s="230" t="s">
        <v>90</v>
      </c>
      <c r="AY168" s="15" t="s">
        <v>139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5" t="s">
        <v>85</v>
      </c>
      <c r="BK168" s="231">
        <f>ROUND(I168*H168,2)</f>
        <v>0</v>
      </c>
      <c r="BL168" s="15" t="s">
        <v>285</v>
      </c>
      <c r="BM168" s="230" t="s">
        <v>1502</v>
      </c>
    </row>
    <row r="169" s="12" customFormat="1">
      <c r="B169" s="239"/>
      <c r="C169" s="240"/>
      <c r="D169" s="241" t="s">
        <v>213</v>
      </c>
      <c r="E169" s="242" t="s">
        <v>1</v>
      </c>
      <c r="F169" s="243" t="s">
        <v>169</v>
      </c>
      <c r="G169" s="240"/>
      <c r="H169" s="244">
        <v>7</v>
      </c>
      <c r="I169" s="245"/>
      <c r="J169" s="240"/>
      <c r="K169" s="240"/>
      <c r="L169" s="246"/>
      <c r="M169" s="247"/>
      <c r="N169" s="248"/>
      <c r="O169" s="248"/>
      <c r="P169" s="248"/>
      <c r="Q169" s="248"/>
      <c r="R169" s="248"/>
      <c r="S169" s="248"/>
      <c r="T169" s="249"/>
      <c r="AT169" s="250" t="s">
        <v>213</v>
      </c>
      <c r="AU169" s="250" t="s">
        <v>90</v>
      </c>
      <c r="AV169" s="12" t="s">
        <v>90</v>
      </c>
      <c r="AW169" s="12" t="s">
        <v>35</v>
      </c>
      <c r="AX169" s="12" t="s">
        <v>85</v>
      </c>
      <c r="AY169" s="250" t="s">
        <v>139</v>
      </c>
    </row>
    <row r="170" s="1" customFormat="1" ht="16.5" customHeight="1">
      <c r="B170" s="36"/>
      <c r="C170" s="266" t="s">
        <v>290</v>
      </c>
      <c r="D170" s="266" t="s">
        <v>698</v>
      </c>
      <c r="E170" s="267" t="s">
        <v>1503</v>
      </c>
      <c r="F170" s="268" t="s">
        <v>1504</v>
      </c>
      <c r="G170" s="269" t="s">
        <v>339</v>
      </c>
      <c r="H170" s="270">
        <v>7</v>
      </c>
      <c r="I170" s="271"/>
      <c r="J170" s="272">
        <f>ROUND(I170*H170,2)</f>
        <v>0</v>
      </c>
      <c r="K170" s="268" t="s">
        <v>1</v>
      </c>
      <c r="L170" s="273"/>
      <c r="M170" s="274" t="s">
        <v>1</v>
      </c>
      <c r="N170" s="275" t="s">
        <v>45</v>
      </c>
      <c r="O170" s="84"/>
      <c r="P170" s="228">
        <f>O170*H170</f>
        <v>0</v>
      </c>
      <c r="Q170" s="228">
        <v>0.00010000000000000001</v>
      </c>
      <c r="R170" s="228">
        <f>Q170*H170</f>
        <v>0.00069999999999999999</v>
      </c>
      <c r="S170" s="228">
        <v>0</v>
      </c>
      <c r="T170" s="229">
        <f>S170*H170</f>
        <v>0</v>
      </c>
      <c r="AR170" s="230" t="s">
        <v>380</v>
      </c>
      <c r="AT170" s="230" t="s">
        <v>698</v>
      </c>
      <c r="AU170" s="230" t="s">
        <v>90</v>
      </c>
      <c r="AY170" s="15" t="s">
        <v>139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5" t="s">
        <v>85</v>
      </c>
      <c r="BK170" s="231">
        <f>ROUND(I170*H170,2)</f>
        <v>0</v>
      </c>
      <c r="BL170" s="15" t="s">
        <v>285</v>
      </c>
      <c r="BM170" s="230" t="s">
        <v>1505</v>
      </c>
    </row>
    <row r="171" s="12" customFormat="1">
      <c r="B171" s="239"/>
      <c r="C171" s="240"/>
      <c r="D171" s="241" t="s">
        <v>213</v>
      </c>
      <c r="E171" s="242" t="s">
        <v>1</v>
      </c>
      <c r="F171" s="243" t="s">
        <v>169</v>
      </c>
      <c r="G171" s="240"/>
      <c r="H171" s="244">
        <v>7</v>
      </c>
      <c r="I171" s="245"/>
      <c r="J171" s="240"/>
      <c r="K171" s="240"/>
      <c r="L171" s="246"/>
      <c r="M171" s="247"/>
      <c r="N171" s="248"/>
      <c r="O171" s="248"/>
      <c r="P171" s="248"/>
      <c r="Q171" s="248"/>
      <c r="R171" s="248"/>
      <c r="S171" s="248"/>
      <c r="T171" s="249"/>
      <c r="AT171" s="250" t="s">
        <v>213</v>
      </c>
      <c r="AU171" s="250" t="s">
        <v>90</v>
      </c>
      <c r="AV171" s="12" t="s">
        <v>90</v>
      </c>
      <c r="AW171" s="12" t="s">
        <v>35</v>
      </c>
      <c r="AX171" s="12" t="s">
        <v>85</v>
      </c>
      <c r="AY171" s="250" t="s">
        <v>139</v>
      </c>
    </row>
    <row r="172" s="11" customFormat="1" ht="22.8" customHeight="1">
      <c r="B172" s="203"/>
      <c r="C172" s="204"/>
      <c r="D172" s="205" t="s">
        <v>79</v>
      </c>
      <c r="E172" s="217" t="s">
        <v>446</v>
      </c>
      <c r="F172" s="217" t="s">
        <v>447</v>
      </c>
      <c r="G172" s="204"/>
      <c r="H172" s="204"/>
      <c r="I172" s="207"/>
      <c r="J172" s="218">
        <f>BK172</f>
        <v>0</v>
      </c>
      <c r="K172" s="204"/>
      <c r="L172" s="209"/>
      <c r="M172" s="210"/>
      <c r="N172" s="211"/>
      <c r="O172" s="211"/>
      <c r="P172" s="212">
        <f>SUM(P173:P193)</f>
        <v>0</v>
      </c>
      <c r="Q172" s="211"/>
      <c r="R172" s="212">
        <f>SUM(R173:R193)</f>
        <v>0.66800000000000004</v>
      </c>
      <c r="S172" s="211"/>
      <c r="T172" s="213">
        <f>SUM(T173:T193)</f>
        <v>0</v>
      </c>
      <c r="AR172" s="214" t="s">
        <v>90</v>
      </c>
      <c r="AT172" s="215" t="s">
        <v>79</v>
      </c>
      <c r="AU172" s="215" t="s">
        <v>85</v>
      </c>
      <c r="AY172" s="214" t="s">
        <v>139</v>
      </c>
      <c r="BK172" s="216">
        <f>SUM(BK173:BK193)</f>
        <v>0</v>
      </c>
    </row>
    <row r="173" s="1" customFormat="1" ht="16.5" customHeight="1">
      <c r="B173" s="36"/>
      <c r="C173" s="219" t="s">
        <v>300</v>
      </c>
      <c r="D173" s="219" t="s">
        <v>142</v>
      </c>
      <c r="E173" s="220" t="s">
        <v>1506</v>
      </c>
      <c r="F173" s="221" t="s">
        <v>1507</v>
      </c>
      <c r="G173" s="222" t="s">
        <v>420</v>
      </c>
      <c r="H173" s="223">
        <v>1</v>
      </c>
      <c r="I173" s="224"/>
      <c r="J173" s="225">
        <f>ROUND(I173*H173,2)</f>
        <v>0</v>
      </c>
      <c r="K173" s="221" t="s">
        <v>1</v>
      </c>
      <c r="L173" s="41"/>
      <c r="M173" s="226" t="s">
        <v>1</v>
      </c>
      <c r="N173" s="227" t="s">
        <v>45</v>
      </c>
      <c r="O173" s="84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AR173" s="230" t="s">
        <v>285</v>
      </c>
      <c r="AT173" s="230" t="s">
        <v>142</v>
      </c>
      <c r="AU173" s="230" t="s">
        <v>90</v>
      </c>
      <c r="AY173" s="15" t="s">
        <v>139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5" t="s">
        <v>85</v>
      </c>
      <c r="BK173" s="231">
        <f>ROUND(I173*H173,2)</f>
        <v>0</v>
      </c>
      <c r="BL173" s="15" t="s">
        <v>285</v>
      </c>
      <c r="BM173" s="230" t="s">
        <v>1508</v>
      </c>
    </row>
    <row r="174" s="1" customFormat="1" ht="24" customHeight="1">
      <c r="B174" s="36"/>
      <c r="C174" s="219" t="s">
        <v>306</v>
      </c>
      <c r="D174" s="219" t="s">
        <v>142</v>
      </c>
      <c r="E174" s="220" t="s">
        <v>1509</v>
      </c>
      <c r="F174" s="221" t="s">
        <v>1510</v>
      </c>
      <c r="G174" s="222" t="s">
        <v>339</v>
      </c>
      <c r="H174" s="223">
        <v>7</v>
      </c>
      <c r="I174" s="224"/>
      <c r="J174" s="225">
        <f>ROUND(I174*H174,2)</f>
        <v>0</v>
      </c>
      <c r="K174" s="221" t="s">
        <v>146</v>
      </c>
      <c r="L174" s="41"/>
      <c r="M174" s="226" t="s">
        <v>1</v>
      </c>
      <c r="N174" s="227" t="s">
        <v>45</v>
      </c>
      <c r="O174" s="84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AR174" s="230" t="s">
        <v>285</v>
      </c>
      <c r="AT174" s="230" t="s">
        <v>142</v>
      </c>
      <c r="AU174" s="230" t="s">
        <v>90</v>
      </c>
      <c r="AY174" s="15" t="s">
        <v>139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5" t="s">
        <v>85</v>
      </c>
      <c r="BK174" s="231">
        <f>ROUND(I174*H174,2)</f>
        <v>0</v>
      </c>
      <c r="BL174" s="15" t="s">
        <v>285</v>
      </c>
      <c r="BM174" s="230" t="s">
        <v>1511</v>
      </c>
    </row>
    <row r="175" s="12" customFormat="1">
      <c r="B175" s="239"/>
      <c r="C175" s="240"/>
      <c r="D175" s="241" t="s">
        <v>213</v>
      </c>
      <c r="E175" s="242" t="s">
        <v>1</v>
      </c>
      <c r="F175" s="243" t="s">
        <v>1512</v>
      </c>
      <c r="G175" s="240"/>
      <c r="H175" s="244">
        <v>7</v>
      </c>
      <c r="I175" s="245"/>
      <c r="J175" s="240"/>
      <c r="K175" s="240"/>
      <c r="L175" s="246"/>
      <c r="M175" s="247"/>
      <c r="N175" s="248"/>
      <c r="O175" s="248"/>
      <c r="P175" s="248"/>
      <c r="Q175" s="248"/>
      <c r="R175" s="248"/>
      <c r="S175" s="248"/>
      <c r="T175" s="249"/>
      <c r="AT175" s="250" t="s">
        <v>213</v>
      </c>
      <c r="AU175" s="250" t="s">
        <v>90</v>
      </c>
      <c r="AV175" s="12" t="s">
        <v>90</v>
      </c>
      <c r="AW175" s="12" t="s">
        <v>35</v>
      </c>
      <c r="AX175" s="12" t="s">
        <v>85</v>
      </c>
      <c r="AY175" s="250" t="s">
        <v>139</v>
      </c>
    </row>
    <row r="176" s="1" customFormat="1" ht="24" customHeight="1">
      <c r="B176" s="36"/>
      <c r="C176" s="219" t="s">
        <v>315</v>
      </c>
      <c r="D176" s="219" t="s">
        <v>142</v>
      </c>
      <c r="E176" s="220" t="s">
        <v>1513</v>
      </c>
      <c r="F176" s="221" t="s">
        <v>1514</v>
      </c>
      <c r="G176" s="222" t="s">
        <v>339</v>
      </c>
      <c r="H176" s="223">
        <v>1</v>
      </c>
      <c r="I176" s="224"/>
      <c r="J176" s="225">
        <f>ROUND(I176*H176,2)</f>
        <v>0</v>
      </c>
      <c r="K176" s="221" t="s">
        <v>1</v>
      </c>
      <c r="L176" s="41"/>
      <c r="M176" s="226" t="s">
        <v>1</v>
      </c>
      <c r="N176" s="227" t="s">
        <v>45</v>
      </c>
      <c r="O176" s="84"/>
      <c r="P176" s="228">
        <f>O176*H176</f>
        <v>0</v>
      </c>
      <c r="Q176" s="228">
        <v>0.083500000000000005</v>
      </c>
      <c r="R176" s="228">
        <f>Q176*H176</f>
        <v>0.083500000000000005</v>
      </c>
      <c r="S176" s="228">
        <v>0</v>
      </c>
      <c r="T176" s="229">
        <f>S176*H176</f>
        <v>0</v>
      </c>
      <c r="AR176" s="230" t="s">
        <v>285</v>
      </c>
      <c r="AT176" s="230" t="s">
        <v>142</v>
      </c>
      <c r="AU176" s="230" t="s">
        <v>90</v>
      </c>
      <c r="AY176" s="15" t="s">
        <v>139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5" t="s">
        <v>85</v>
      </c>
      <c r="BK176" s="231">
        <f>ROUND(I176*H176,2)</f>
        <v>0</v>
      </c>
      <c r="BL176" s="15" t="s">
        <v>285</v>
      </c>
      <c r="BM176" s="230" t="s">
        <v>1515</v>
      </c>
    </row>
    <row r="177" s="1" customFormat="1">
      <c r="B177" s="36"/>
      <c r="C177" s="37"/>
      <c r="D177" s="241" t="s">
        <v>239</v>
      </c>
      <c r="E177" s="37"/>
      <c r="F177" s="251" t="s">
        <v>1516</v>
      </c>
      <c r="G177" s="37"/>
      <c r="H177" s="37"/>
      <c r="I177" s="135"/>
      <c r="J177" s="37"/>
      <c r="K177" s="37"/>
      <c r="L177" s="41"/>
      <c r="M177" s="252"/>
      <c r="N177" s="84"/>
      <c r="O177" s="84"/>
      <c r="P177" s="84"/>
      <c r="Q177" s="84"/>
      <c r="R177" s="84"/>
      <c r="S177" s="84"/>
      <c r="T177" s="85"/>
      <c r="AT177" s="15" t="s">
        <v>239</v>
      </c>
      <c r="AU177" s="15" t="s">
        <v>90</v>
      </c>
    </row>
    <row r="178" s="12" customFormat="1">
      <c r="B178" s="239"/>
      <c r="C178" s="240"/>
      <c r="D178" s="241" t="s">
        <v>213</v>
      </c>
      <c r="E178" s="242" t="s">
        <v>1</v>
      </c>
      <c r="F178" s="243" t="s">
        <v>469</v>
      </c>
      <c r="G178" s="240"/>
      <c r="H178" s="244">
        <v>1</v>
      </c>
      <c r="I178" s="245"/>
      <c r="J178" s="240"/>
      <c r="K178" s="240"/>
      <c r="L178" s="246"/>
      <c r="M178" s="247"/>
      <c r="N178" s="248"/>
      <c r="O178" s="248"/>
      <c r="P178" s="248"/>
      <c r="Q178" s="248"/>
      <c r="R178" s="248"/>
      <c r="S178" s="248"/>
      <c r="T178" s="249"/>
      <c r="AT178" s="250" t="s">
        <v>213</v>
      </c>
      <c r="AU178" s="250" t="s">
        <v>90</v>
      </c>
      <c r="AV178" s="12" t="s">
        <v>90</v>
      </c>
      <c r="AW178" s="12" t="s">
        <v>35</v>
      </c>
      <c r="AX178" s="12" t="s">
        <v>85</v>
      </c>
      <c r="AY178" s="250" t="s">
        <v>139</v>
      </c>
    </row>
    <row r="179" s="1" customFormat="1" ht="24" customHeight="1">
      <c r="B179" s="36"/>
      <c r="C179" s="219" t="s">
        <v>7</v>
      </c>
      <c r="D179" s="219" t="s">
        <v>142</v>
      </c>
      <c r="E179" s="220" t="s">
        <v>1517</v>
      </c>
      <c r="F179" s="221" t="s">
        <v>1518</v>
      </c>
      <c r="G179" s="222" t="s">
        <v>339</v>
      </c>
      <c r="H179" s="223">
        <v>1</v>
      </c>
      <c r="I179" s="224"/>
      <c r="J179" s="225">
        <f>ROUND(I179*H179,2)</f>
        <v>0</v>
      </c>
      <c r="K179" s="221" t="s">
        <v>1</v>
      </c>
      <c r="L179" s="41"/>
      <c r="M179" s="226" t="s">
        <v>1</v>
      </c>
      <c r="N179" s="227" t="s">
        <v>45</v>
      </c>
      <c r="O179" s="84"/>
      <c r="P179" s="228">
        <f>O179*H179</f>
        <v>0</v>
      </c>
      <c r="Q179" s="228">
        <v>0.083500000000000005</v>
      </c>
      <c r="R179" s="228">
        <f>Q179*H179</f>
        <v>0.083500000000000005</v>
      </c>
      <c r="S179" s="228">
        <v>0</v>
      </c>
      <c r="T179" s="229">
        <f>S179*H179</f>
        <v>0</v>
      </c>
      <c r="AR179" s="230" t="s">
        <v>285</v>
      </c>
      <c r="AT179" s="230" t="s">
        <v>142</v>
      </c>
      <c r="AU179" s="230" t="s">
        <v>90</v>
      </c>
      <c r="AY179" s="15" t="s">
        <v>139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5" t="s">
        <v>85</v>
      </c>
      <c r="BK179" s="231">
        <f>ROUND(I179*H179,2)</f>
        <v>0</v>
      </c>
      <c r="BL179" s="15" t="s">
        <v>285</v>
      </c>
      <c r="BM179" s="230" t="s">
        <v>1519</v>
      </c>
    </row>
    <row r="180" s="1" customFormat="1">
      <c r="B180" s="36"/>
      <c r="C180" s="37"/>
      <c r="D180" s="241" t="s">
        <v>239</v>
      </c>
      <c r="E180" s="37"/>
      <c r="F180" s="251" t="s">
        <v>1516</v>
      </c>
      <c r="G180" s="37"/>
      <c r="H180" s="37"/>
      <c r="I180" s="135"/>
      <c r="J180" s="37"/>
      <c r="K180" s="37"/>
      <c r="L180" s="41"/>
      <c r="M180" s="252"/>
      <c r="N180" s="84"/>
      <c r="O180" s="84"/>
      <c r="P180" s="84"/>
      <c r="Q180" s="84"/>
      <c r="R180" s="84"/>
      <c r="S180" s="84"/>
      <c r="T180" s="85"/>
      <c r="AT180" s="15" t="s">
        <v>239</v>
      </c>
      <c r="AU180" s="15" t="s">
        <v>90</v>
      </c>
    </row>
    <row r="181" s="12" customFormat="1">
      <c r="B181" s="239"/>
      <c r="C181" s="240"/>
      <c r="D181" s="241" t="s">
        <v>213</v>
      </c>
      <c r="E181" s="242" t="s">
        <v>1</v>
      </c>
      <c r="F181" s="243" t="s">
        <v>468</v>
      </c>
      <c r="G181" s="240"/>
      <c r="H181" s="244">
        <v>1</v>
      </c>
      <c r="I181" s="245"/>
      <c r="J181" s="240"/>
      <c r="K181" s="240"/>
      <c r="L181" s="246"/>
      <c r="M181" s="247"/>
      <c r="N181" s="248"/>
      <c r="O181" s="248"/>
      <c r="P181" s="248"/>
      <c r="Q181" s="248"/>
      <c r="R181" s="248"/>
      <c r="S181" s="248"/>
      <c r="T181" s="249"/>
      <c r="AT181" s="250" t="s">
        <v>213</v>
      </c>
      <c r="AU181" s="250" t="s">
        <v>90</v>
      </c>
      <c r="AV181" s="12" t="s">
        <v>90</v>
      </c>
      <c r="AW181" s="12" t="s">
        <v>35</v>
      </c>
      <c r="AX181" s="12" t="s">
        <v>85</v>
      </c>
      <c r="AY181" s="250" t="s">
        <v>139</v>
      </c>
    </row>
    <row r="182" s="1" customFormat="1" ht="24" customHeight="1">
      <c r="B182" s="36"/>
      <c r="C182" s="219" t="s">
        <v>325</v>
      </c>
      <c r="D182" s="219" t="s">
        <v>142</v>
      </c>
      <c r="E182" s="220" t="s">
        <v>1520</v>
      </c>
      <c r="F182" s="221" t="s">
        <v>1521</v>
      </c>
      <c r="G182" s="222" t="s">
        <v>339</v>
      </c>
      <c r="H182" s="223">
        <v>3</v>
      </c>
      <c r="I182" s="224"/>
      <c r="J182" s="225">
        <f>ROUND(I182*H182,2)</f>
        <v>0</v>
      </c>
      <c r="K182" s="221" t="s">
        <v>1</v>
      </c>
      <c r="L182" s="41"/>
      <c r="M182" s="226" t="s">
        <v>1</v>
      </c>
      <c r="N182" s="227" t="s">
        <v>45</v>
      </c>
      <c r="O182" s="84"/>
      <c r="P182" s="228">
        <f>O182*H182</f>
        <v>0</v>
      </c>
      <c r="Q182" s="228">
        <v>0.083500000000000005</v>
      </c>
      <c r="R182" s="228">
        <f>Q182*H182</f>
        <v>0.2505</v>
      </c>
      <c r="S182" s="228">
        <v>0</v>
      </c>
      <c r="T182" s="229">
        <f>S182*H182</f>
        <v>0</v>
      </c>
      <c r="AR182" s="230" t="s">
        <v>285</v>
      </c>
      <c r="AT182" s="230" t="s">
        <v>142</v>
      </c>
      <c r="AU182" s="230" t="s">
        <v>90</v>
      </c>
      <c r="AY182" s="15" t="s">
        <v>139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5" t="s">
        <v>85</v>
      </c>
      <c r="BK182" s="231">
        <f>ROUND(I182*H182,2)</f>
        <v>0</v>
      </c>
      <c r="BL182" s="15" t="s">
        <v>285</v>
      </c>
      <c r="BM182" s="230" t="s">
        <v>1522</v>
      </c>
    </row>
    <row r="183" s="1" customFormat="1">
      <c r="B183" s="36"/>
      <c r="C183" s="37"/>
      <c r="D183" s="241" t="s">
        <v>239</v>
      </c>
      <c r="E183" s="37"/>
      <c r="F183" s="251" t="s">
        <v>1516</v>
      </c>
      <c r="G183" s="37"/>
      <c r="H183" s="37"/>
      <c r="I183" s="135"/>
      <c r="J183" s="37"/>
      <c r="K183" s="37"/>
      <c r="L183" s="41"/>
      <c r="M183" s="252"/>
      <c r="N183" s="84"/>
      <c r="O183" s="84"/>
      <c r="P183" s="84"/>
      <c r="Q183" s="84"/>
      <c r="R183" s="84"/>
      <c r="S183" s="84"/>
      <c r="T183" s="85"/>
      <c r="AT183" s="15" t="s">
        <v>239</v>
      </c>
      <c r="AU183" s="15" t="s">
        <v>90</v>
      </c>
    </row>
    <row r="184" s="12" customFormat="1">
      <c r="B184" s="239"/>
      <c r="C184" s="240"/>
      <c r="D184" s="241" t="s">
        <v>213</v>
      </c>
      <c r="E184" s="242" t="s">
        <v>1</v>
      </c>
      <c r="F184" s="243" t="s">
        <v>1523</v>
      </c>
      <c r="G184" s="240"/>
      <c r="H184" s="244">
        <v>3</v>
      </c>
      <c r="I184" s="245"/>
      <c r="J184" s="240"/>
      <c r="K184" s="240"/>
      <c r="L184" s="246"/>
      <c r="M184" s="247"/>
      <c r="N184" s="248"/>
      <c r="O184" s="248"/>
      <c r="P184" s="248"/>
      <c r="Q184" s="248"/>
      <c r="R184" s="248"/>
      <c r="S184" s="248"/>
      <c r="T184" s="249"/>
      <c r="AT184" s="250" t="s">
        <v>213</v>
      </c>
      <c r="AU184" s="250" t="s">
        <v>90</v>
      </c>
      <c r="AV184" s="12" t="s">
        <v>90</v>
      </c>
      <c r="AW184" s="12" t="s">
        <v>35</v>
      </c>
      <c r="AX184" s="12" t="s">
        <v>85</v>
      </c>
      <c r="AY184" s="250" t="s">
        <v>139</v>
      </c>
    </row>
    <row r="185" s="1" customFormat="1" ht="24" customHeight="1">
      <c r="B185" s="36"/>
      <c r="C185" s="219" t="s">
        <v>331</v>
      </c>
      <c r="D185" s="219" t="s">
        <v>142</v>
      </c>
      <c r="E185" s="220" t="s">
        <v>1524</v>
      </c>
      <c r="F185" s="221" t="s">
        <v>1525</v>
      </c>
      <c r="G185" s="222" t="s">
        <v>339</v>
      </c>
      <c r="H185" s="223">
        <v>1</v>
      </c>
      <c r="I185" s="224"/>
      <c r="J185" s="225">
        <f>ROUND(I185*H185,2)</f>
        <v>0</v>
      </c>
      <c r="K185" s="221" t="s">
        <v>1</v>
      </c>
      <c r="L185" s="41"/>
      <c r="M185" s="226" t="s">
        <v>1</v>
      </c>
      <c r="N185" s="227" t="s">
        <v>45</v>
      </c>
      <c r="O185" s="84"/>
      <c r="P185" s="228">
        <f>O185*H185</f>
        <v>0</v>
      </c>
      <c r="Q185" s="228">
        <v>0.083500000000000005</v>
      </c>
      <c r="R185" s="228">
        <f>Q185*H185</f>
        <v>0.083500000000000005</v>
      </c>
      <c r="S185" s="228">
        <v>0</v>
      </c>
      <c r="T185" s="229">
        <f>S185*H185</f>
        <v>0</v>
      </c>
      <c r="AR185" s="230" t="s">
        <v>285</v>
      </c>
      <c r="AT185" s="230" t="s">
        <v>142</v>
      </c>
      <c r="AU185" s="230" t="s">
        <v>90</v>
      </c>
      <c r="AY185" s="15" t="s">
        <v>139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5" t="s">
        <v>85</v>
      </c>
      <c r="BK185" s="231">
        <f>ROUND(I185*H185,2)</f>
        <v>0</v>
      </c>
      <c r="BL185" s="15" t="s">
        <v>285</v>
      </c>
      <c r="BM185" s="230" t="s">
        <v>1526</v>
      </c>
    </row>
    <row r="186" s="1" customFormat="1">
      <c r="B186" s="36"/>
      <c r="C186" s="37"/>
      <c r="D186" s="241" t="s">
        <v>239</v>
      </c>
      <c r="E186" s="37"/>
      <c r="F186" s="251" t="s">
        <v>1516</v>
      </c>
      <c r="G186" s="37"/>
      <c r="H186" s="37"/>
      <c r="I186" s="135"/>
      <c r="J186" s="37"/>
      <c r="K186" s="37"/>
      <c r="L186" s="41"/>
      <c r="M186" s="252"/>
      <c r="N186" s="84"/>
      <c r="O186" s="84"/>
      <c r="P186" s="84"/>
      <c r="Q186" s="84"/>
      <c r="R186" s="84"/>
      <c r="S186" s="84"/>
      <c r="T186" s="85"/>
      <c r="AT186" s="15" t="s">
        <v>239</v>
      </c>
      <c r="AU186" s="15" t="s">
        <v>90</v>
      </c>
    </row>
    <row r="187" s="12" customFormat="1">
      <c r="B187" s="239"/>
      <c r="C187" s="240"/>
      <c r="D187" s="241" t="s">
        <v>213</v>
      </c>
      <c r="E187" s="242" t="s">
        <v>1</v>
      </c>
      <c r="F187" s="243" t="s">
        <v>1527</v>
      </c>
      <c r="G187" s="240"/>
      <c r="H187" s="244">
        <v>1</v>
      </c>
      <c r="I187" s="245"/>
      <c r="J187" s="240"/>
      <c r="K187" s="240"/>
      <c r="L187" s="246"/>
      <c r="M187" s="247"/>
      <c r="N187" s="248"/>
      <c r="O187" s="248"/>
      <c r="P187" s="248"/>
      <c r="Q187" s="248"/>
      <c r="R187" s="248"/>
      <c r="S187" s="248"/>
      <c r="T187" s="249"/>
      <c r="AT187" s="250" t="s">
        <v>213</v>
      </c>
      <c r="AU187" s="250" t="s">
        <v>90</v>
      </c>
      <c r="AV187" s="12" t="s">
        <v>90</v>
      </c>
      <c r="AW187" s="12" t="s">
        <v>35</v>
      </c>
      <c r="AX187" s="12" t="s">
        <v>85</v>
      </c>
      <c r="AY187" s="250" t="s">
        <v>139</v>
      </c>
    </row>
    <row r="188" s="1" customFormat="1" ht="36" customHeight="1">
      <c r="B188" s="36"/>
      <c r="C188" s="219" t="s">
        <v>336</v>
      </c>
      <c r="D188" s="219" t="s">
        <v>142</v>
      </c>
      <c r="E188" s="220" t="s">
        <v>1528</v>
      </c>
      <c r="F188" s="221" t="s">
        <v>1529</v>
      </c>
      <c r="G188" s="222" t="s">
        <v>339</v>
      </c>
      <c r="H188" s="223">
        <v>2</v>
      </c>
      <c r="I188" s="224"/>
      <c r="J188" s="225">
        <f>ROUND(I188*H188,2)</f>
        <v>0</v>
      </c>
      <c r="K188" s="221" t="s">
        <v>1</v>
      </c>
      <c r="L188" s="41"/>
      <c r="M188" s="226" t="s">
        <v>1</v>
      </c>
      <c r="N188" s="227" t="s">
        <v>45</v>
      </c>
      <c r="O188" s="84"/>
      <c r="P188" s="228">
        <f>O188*H188</f>
        <v>0</v>
      </c>
      <c r="Q188" s="228">
        <v>0.083500000000000005</v>
      </c>
      <c r="R188" s="228">
        <f>Q188*H188</f>
        <v>0.16700000000000001</v>
      </c>
      <c r="S188" s="228">
        <v>0</v>
      </c>
      <c r="T188" s="229">
        <f>S188*H188</f>
        <v>0</v>
      </c>
      <c r="AR188" s="230" t="s">
        <v>285</v>
      </c>
      <c r="AT188" s="230" t="s">
        <v>142</v>
      </c>
      <c r="AU188" s="230" t="s">
        <v>90</v>
      </c>
      <c r="AY188" s="15" t="s">
        <v>139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5" t="s">
        <v>85</v>
      </c>
      <c r="BK188" s="231">
        <f>ROUND(I188*H188,2)</f>
        <v>0</v>
      </c>
      <c r="BL188" s="15" t="s">
        <v>285</v>
      </c>
      <c r="BM188" s="230" t="s">
        <v>1530</v>
      </c>
    </row>
    <row r="189" s="1" customFormat="1">
      <c r="B189" s="36"/>
      <c r="C189" s="37"/>
      <c r="D189" s="241" t="s">
        <v>239</v>
      </c>
      <c r="E189" s="37"/>
      <c r="F189" s="251" t="s">
        <v>1516</v>
      </c>
      <c r="G189" s="37"/>
      <c r="H189" s="37"/>
      <c r="I189" s="135"/>
      <c r="J189" s="37"/>
      <c r="K189" s="37"/>
      <c r="L189" s="41"/>
      <c r="M189" s="252"/>
      <c r="N189" s="84"/>
      <c r="O189" s="84"/>
      <c r="P189" s="84"/>
      <c r="Q189" s="84"/>
      <c r="R189" s="84"/>
      <c r="S189" s="84"/>
      <c r="T189" s="85"/>
      <c r="AT189" s="15" t="s">
        <v>239</v>
      </c>
      <c r="AU189" s="15" t="s">
        <v>90</v>
      </c>
    </row>
    <row r="190" s="12" customFormat="1">
      <c r="B190" s="239"/>
      <c r="C190" s="240"/>
      <c r="D190" s="241" t="s">
        <v>213</v>
      </c>
      <c r="E190" s="242" t="s">
        <v>1</v>
      </c>
      <c r="F190" s="243" t="s">
        <v>1531</v>
      </c>
      <c r="G190" s="240"/>
      <c r="H190" s="244">
        <v>2</v>
      </c>
      <c r="I190" s="245"/>
      <c r="J190" s="240"/>
      <c r="K190" s="240"/>
      <c r="L190" s="246"/>
      <c r="M190" s="247"/>
      <c r="N190" s="248"/>
      <c r="O190" s="248"/>
      <c r="P190" s="248"/>
      <c r="Q190" s="248"/>
      <c r="R190" s="248"/>
      <c r="S190" s="248"/>
      <c r="T190" s="249"/>
      <c r="AT190" s="250" t="s">
        <v>213</v>
      </c>
      <c r="AU190" s="250" t="s">
        <v>90</v>
      </c>
      <c r="AV190" s="12" t="s">
        <v>90</v>
      </c>
      <c r="AW190" s="12" t="s">
        <v>35</v>
      </c>
      <c r="AX190" s="12" t="s">
        <v>85</v>
      </c>
      <c r="AY190" s="250" t="s">
        <v>139</v>
      </c>
    </row>
    <row r="191" s="1" customFormat="1" ht="16.5" customHeight="1">
      <c r="B191" s="36"/>
      <c r="C191" s="219" t="s">
        <v>342</v>
      </c>
      <c r="D191" s="219" t="s">
        <v>142</v>
      </c>
      <c r="E191" s="220" t="s">
        <v>1532</v>
      </c>
      <c r="F191" s="221" t="s">
        <v>1533</v>
      </c>
      <c r="G191" s="222" t="s">
        <v>339</v>
      </c>
      <c r="H191" s="223">
        <v>30</v>
      </c>
      <c r="I191" s="224"/>
      <c r="J191" s="225">
        <f>ROUND(I191*H191,2)</f>
        <v>0</v>
      </c>
      <c r="K191" s="221" t="s">
        <v>146</v>
      </c>
      <c r="L191" s="41"/>
      <c r="M191" s="226" t="s">
        <v>1</v>
      </c>
      <c r="N191" s="227" t="s">
        <v>45</v>
      </c>
      <c r="O191" s="84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AR191" s="230" t="s">
        <v>285</v>
      </c>
      <c r="AT191" s="230" t="s">
        <v>142</v>
      </c>
      <c r="AU191" s="230" t="s">
        <v>90</v>
      </c>
      <c r="AY191" s="15" t="s">
        <v>139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5" t="s">
        <v>85</v>
      </c>
      <c r="BK191" s="231">
        <f>ROUND(I191*H191,2)</f>
        <v>0</v>
      </c>
      <c r="BL191" s="15" t="s">
        <v>285</v>
      </c>
      <c r="BM191" s="230" t="s">
        <v>1534</v>
      </c>
    </row>
    <row r="192" s="12" customFormat="1">
      <c r="B192" s="239"/>
      <c r="C192" s="240"/>
      <c r="D192" s="241" t="s">
        <v>213</v>
      </c>
      <c r="E192" s="242" t="s">
        <v>1</v>
      </c>
      <c r="F192" s="243" t="s">
        <v>1535</v>
      </c>
      <c r="G192" s="240"/>
      <c r="H192" s="244">
        <v>30</v>
      </c>
      <c r="I192" s="245"/>
      <c r="J192" s="240"/>
      <c r="K192" s="240"/>
      <c r="L192" s="246"/>
      <c r="M192" s="247"/>
      <c r="N192" s="248"/>
      <c r="O192" s="248"/>
      <c r="P192" s="248"/>
      <c r="Q192" s="248"/>
      <c r="R192" s="248"/>
      <c r="S192" s="248"/>
      <c r="T192" s="249"/>
      <c r="AT192" s="250" t="s">
        <v>213</v>
      </c>
      <c r="AU192" s="250" t="s">
        <v>90</v>
      </c>
      <c r="AV192" s="12" t="s">
        <v>90</v>
      </c>
      <c r="AW192" s="12" t="s">
        <v>35</v>
      </c>
      <c r="AX192" s="12" t="s">
        <v>85</v>
      </c>
      <c r="AY192" s="250" t="s">
        <v>139</v>
      </c>
    </row>
    <row r="193" s="1" customFormat="1" ht="24" customHeight="1">
      <c r="B193" s="36"/>
      <c r="C193" s="219" t="s">
        <v>347</v>
      </c>
      <c r="D193" s="219" t="s">
        <v>142</v>
      </c>
      <c r="E193" s="220" t="s">
        <v>1536</v>
      </c>
      <c r="F193" s="221" t="s">
        <v>1537</v>
      </c>
      <c r="G193" s="222" t="s">
        <v>766</v>
      </c>
      <c r="H193" s="276"/>
      <c r="I193" s="224"/>
      <c r="J193" s="225">
        <f>ROUND(I193*H193,2)</f>
        <v>0</v>
      </c>
      <c r="K193" s="221" t="s">
        <v>146</v>
      </c>
      <c r="L193" s="41"/>
      <c r="M193" s="226" t="s">
        <v>1</v>
      </c>
      <c r="N193" s="227" t="s">
        <v>45</v>
      </c>
      <c r="O193" s="84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AR193" s="230" t="s">
        <v>285</v>
      </c>
      <c r="AT193" s="230" t="s">
        <v>142</v>
      </c>
      <c r="AU193" s="230" t="s">
        <v>90</v>
      </c>
      <c r="AY193" s="15" t="s">
        <v>139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5" t="s">
        <v>85</v>
      </c>
      <c r="BK193" s="231">
        <f>ROUND(I193*H193,2)</f>
        <v>0</v>
      </c>
      <c r="BL193" s="15" t="s">
        <v>285</v>
      </c>
      <c r="BM193" s="230" t="s">
        <v>1538</v>
      </c>
    </row>
    <row r="194" s="11" customFormat="1" ht="22.8" customHeight="1">
      <c r="B194" s="203"/>
      <c r="C194" s="204"/>
      <c r="D194" s="205" t="s">
        <v>79</v>
      </c>
      <c r="E194" s="217" t="s">
        <v>1133</v>
      </c>
      <c r="F194" s="217" t="s">
        <v>1134</v>
      </c>
      <c r="G194" s="204"/>
      <c r="H194" s="204"/>
      <c r="I194" s="207"/>
      <c r="J194" s="218">
        <f>BK194</f>
        <v>0</v>
      </c>
      <c r="K194" s="204"/>
      <c r="L194" s="209"/>
      <c r="M194" s="210"/>
      <c r="N194" s="211"/>
      <c r="O194" s="211"/>
      <c r="P194" s="212">
        <f>SUM(P195:P209)</f>
        <v>0</v>
      </c>
      <c r="Q194" s="211"/>
      <c r="R194" s="212">
        <f>SUM(R195:R209)</f>
        <v>0.0031008000000000003</v>
      </c>
      <c r="S194" s="211"/>
      <c r="T194" s="213">
        <f>SUM(T195:T209)</f>
        <v>0</v>
      </c>
      <c r="AR194" s="214" t="s">
        <v>90</v>
      </c>
      <c r="AT194" s="215" t="s">
        <v>79</v>
      </c>
      <c r="AU194" s="215" t="s">
        <v>85</v>
      </c>
      <c r="AY194" s="214" t="s">
        <v>139</v>
      </c>
      <c r="BK194" s="216">
        <f>SUM(BK195:BK209)</f>
        <v>0</v>
      </c>
    </row>
    <row r="195" s="1" customFormat="1" ht="24" customHeight="1">
      <c r="B195" s="36"/>
      <c r="C195" s="219" t="s">
        <v>352</v>
      </c>
      <c r="D195" s="219" t="s">
        <v>142</v>
      </c>
      <c r="E195" s="220" t="s">
        <v>1539</v>
      </c>
      <c r="F195" s="221" t="s">
        <v>1540</v>
      </c>
      <c r="G195" s="222" t="s">
        <v>328</v>
      </c>
      <c r="H195" s="223">
        <v>60</v>
      </c>
      <c r="I195" s="224"/>
      <c r="J195" s="225">
        <f>ROUND(I195*H195,2)</f>
        <v>0</v>
      </c>
      <c r="K195" s="221" t="s">
        <v>146</v>
      </c>
      <c r="L195" s="41"/>
      <c r="M195" s="226" t="s">
        <v>1</v>
      </c>
      <c r="N195" s="227" t="s">
        <v>45</v>
      </c>
      <c r="O195" s="84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AR195" s="230" t="s">
        <v>285</v>
      </c>
      <c r="AT195" s="230" t="s">
        <v>142</v>
      </c>
      <c r="AU195" s="230" t="s">
        <v>90</v>
      </c>
      <c r="AY195" s="15" t="s">
        <v>139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5" t="s">
        <v>85</v>
      </c>
      <c r="BK195" s="231">
        <f>ROUND(I195*H195,2)</f>
        <v>0</v>
      </c>
      <c r="BL195" s="15" t="s">
        <v>285</v>
      </c>
      <c r="BM195" s="230" t="s">
        <v>1541</v>
      </c>
    </row>
    <row r="196" s="12" customFormat="1">
      <c r="B196" s="239"/>
      <c r="C196" s="240"/>
      <c r="D196" s="241" t="s">
        <v>213</v>
      </c>
      <c r="E196" s="242" t="s">
        <v>1</v>
      </c>
      <c r="F196" s="243" t="s">
        <v>532</v>
      </c>
      <c r="G196" s="240"/>
      <c r="H196" s="244">
        <v>60</v>
      </c>
      <c r="I196" s="245"/>
      <c r="J196" s="240"/>
      <c r="K196" s="240"/>
      <c r="L196" s="246"/>
      <c r="M196" s="247"/>
      <c r="N196" s="248"/>
      <c r="O196" s="248"/>
      <c r="P196" s="248"/>
      <c r="Q196" s="248"/>
      <c r="R196" s="248"/>
      <c r="S196" s="248"/>
      <c r="T196" s="249"/>
      <c r="AT196" s="250" t="s">
        <v>213</v>
      </c>
      <c r="AU196" s="250" t="s">
        <v>90</v>
      </c>
      <c r="AV196" s="12" t="s">
        <v>90</v>
      </c>
      <c r="AW196" s="12" t="s">
        <v>35</v>
      </c>
      <c r="AX196" s="12" t="s">
        <v>85</v>
      </c>
      <c r="AY196" s="250" t="s">
        <v>139</v>
      </c>
    </row>
    <row r="197" s="1" customFormat="1" ht="24" customHeight="1">
      <c r="B197" s="36"/>
      <c r="C197" s="266" t="s">
        <v>358</v>
      </c>
      <c r="D197" s="266" t="s">
        <v>698</v>
      </c>
      <c r="E197" s="267" t="s">
        <v>1542</v>
      </c>
      <c r="F197" s="268" t="s">
        <v>1543</v>
      </c>
      <c r="G197" s="269" t="s">
        <v>328</v>
      </c>
      <c r="H197" s="270">
        <v>63</v>
      </c>
      <c r="I197" s="271"/>
      <c r="J197" s="272">
        <f>ROUND(I197*H197,2)</f>
        <v>0</v>
      </c>
      <c r="K197" s="268" t="s">
        <v>146</v>
      </c>
      <c r="L197" s="273"/>
      <c r="M197" s="274" t="s">
        <v>1</v>
      </c>
      <c r="N197" s="275" t="s">
        <v>45</v>
      </c>
      <c r="O197" s="84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AR197" s="230" t="s">
        <v>380</v>
      </c>
      <c r="AT197" s="230" t="s">
        <v>698</v>
      </c>
      <c r="AU197" s="230" t="s">
        <v>90</v>
      </c>
      <c r="AY197" s="15" t="s">
        <v>139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5" t="s">
        <v>85</v>
      </c>
      <c r="BK197" s="231">
        <f>ROUND(I197*H197,2)</f>
        <v>0</v>
      </c>
      <c r="BL197" s="15" t="s">
        <v>285</v>
      </c>
      <c r="BM197" s="230" t="s">
        <v>1544</v>
      </c>
    </row>
    <row r="198" s="12" customFormat="1">
      <c r="B198" s="239"/>
      <c r="C198" s="240"/>
      <c r="D198" s="241" t="s">
        <v>213</v>
      </c>
      <c r="E198" s="240"/>
      <c r="F198" s="243" t="s">
        <v>1545</v>
      </c>
      <c r="G198" s="240"/>
      <c r="H198" s="244">
        <v>63</v>
      </c>
      <c r="I198" s="245"/>
      <c r="J198" s="240"/>
      <c r="K198" s="240"/>
      <c r="L198" s="246"/>
      <c r="M198" s="247"/>
      <c r="N198" s="248"/>
      <c r="O198" s="248"/>
      <c r="P198" s="248"/>
      <c r="Q198" s="248"/>
      <c r="R198" s="248"/>
      <c r="S198" s="248"/>
      <c r="T198" s="249"/>
      <c r="AT198" s="250" t="s">
        <v>213</v>
      </c>
      <c r="AU198" s="250" t="s">
        <v>90</v>
      </c>
      <c r="AV198" s="12" t="s">
        <v>90</v>
      </c>
      <c r="AW198" s="12" t="s">
        <v>4</v>
      </c>
      <c r="AX198" s="12" t="s">
        <v>85</v>
      </c>
      <c r="AY198" s="250" t="s">
        <v>139</v>
      </c>
    </row>
    <row r="199" s="1" customFormat="1" ht="24" customHeight="1">
      <c r="B199" s="36"/>
      <c r="C199" s="219" t="s">
        <v>364</v>
      </c>
      <c r="D199" s="219" t="s">
        <v>142</v>
      </c>
      <c r="E199" s="220" t="s">
        <v>1546</v>
      </c>
      <c r="F199" s="221" t="s">
        <v>1547</v>
      </c>
      <c r="G199" s="222" t="s">
        <v>211</v>
      </c>
      <c r="H199" s="223">
        <v>55</v>
      </c>
      <c r="I199" s="224"/>
      <c r="J199" s="225">
        <f>ROUND(I199*H199,2)</f>
        <v>0</v>
      </c>
      <c r="K199" s="221" t="s">
        <v>146</v>
      </c>
      <c r="L199" s="41"/>
      <c r="M199" s="226" t="s">
        <v>1</v>
      </c>
      <c r="N199" s="227" t="s">
        <v>45</v>
      </c>
      <c r="O199" s="84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AR199" s="230" t="s">
        <v>285</v>
      </c>
      <c r="AT199" s="230" t="s">
        <v>142</v>
      </c>
      <c r="AU199" s="230" t="s">
        <v>90</v>
      </c>
      <c r="AY199" s="15" t="s">
        <v>139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5" t="s">
        <v>85</v>
      </c>
      <c r="BK199" s="231">
        <f>ROUND(I199*H199,2)</f>
        <v>0</v>
      </c>
      <c r="BL199" s="15" t="s">
        <v>285</v>
      </c>
      <c r="BM199" s="230" t="s">
        <v>1548</v>
      </c>
    </row>
    <row r="200" s="12" customFormat="1">
      <c r="B200" s="239"/>
      <c r="C200" s="240"/>
      <c r="D200" s="241" t="s">
        <v>213</v>
      </c>
      <c r="E200" s="242" t="s">
        <v>1</v>
      </c>
      <c r="F200" s="243" t="s">
        <v>507</v>
      </c>
      <c r="G200" s="240"/>
      <c r="H200" s="244">
        <v>55</v>
      </c>
      <c r="I200" s="245"/>
      <c r="J200" s="240"/>
      <c r="K200" s="240"/>
      <c r="L200" s="246"/>
      <c r="M200" s="247"/>
      <c r="N200" s="248"/>
      <c r="O200" s="248"/>
      <c r="P200" s="248"/>
      <c r="Q200" s="248"/>
      <c r="R200" s="248"/>
      <c r="S200" s="248"/>
      <c r="T200" s="249"/>
      <c r="AT200" s="250" t="s">
        <v>213</v>
      </c>
      <c r="AU200" s="250" t="s">
        <v>90</v>
      </c>
      <c r="AV200" s="12" t="s">
        <v>90</v>
      </c>
      <c r="AW200" s="12" t="s">
        <v>35</v>
      </c>
      <c r="AX200" s="12" t="s">
        <v>85</v>
      </c>
      <c r="AY200" s="250" t="s">
        <v>139</v>
      </c>
    </row>
    <row r="201" s="1" customFormat="1" ht="16.5" customHeight="1">
      <c r="B201" s="36"/>
      <c r="C201" s="266" t="s">
        <v>371</v>
      </c>
      <c r="D201" s="266" t="s">
        <v>698</v>
      </c>
      <c r="E201" s="267" t="s">
        <v>1549</v>
      </c>
      <c r="F201" s="268" t="s">
        <v>1550</v>
      </c>
      <c r="G201" s="269" t="s">
        <v>211</v>
      </c>
      <c r="H201" s="270">
        <v>57.75</v>
      </c>
      <c r="I201" s="271"/>
      <c r="J201" s="272">
        <f>ROUND(I201*H201,2)</f>
        <v>0</v>
      </c>
      <c r="K201" s="268" t="s">
        <v>146</v>
      </c>
      <c r="L201" s="273"/>
      <c r="M201" s="274" t="s">
        <v>1</v>
      </c>
      <c r="N201" s="275" t="s">
        <v>45</v>
      </c>
      <c r="O201" s="84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AR201" s="230" t="s">
        <v>380</v>
      </c>
      <c r="AT201" s="230" t="s">
        <v>698</v>
      </c>
      <c r="AU201" s="230" t="s">
        <v>90</v>
      </c>
      <c r="AY201" s="15" t="s">
        <v>139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5" t="s">
        <v>85</v>
      </c>
      <c r="BK201" s="231">
        <f>ROUND(I201*H201,2)</f>
        <v>0</v>
      </c>
      <c r="BL201" s="15" t="s">
        <v>285</v>
      </c>
      <c r="BM201" s="230" t="s">
        <v>1551</v>
      </c>
    </row>
    <row r="202" s="12" customFormat="1">
      <c r="B202" s="239"/>
      <c r="C202" s="240"/>
      <c r="D202" s="241" t="s">
        <v>213</v>
      </c>
      <c r="E202" s="240"/>
      <c r="F202" s="243" t="s">
        <v>1552</v>
      </c>
      <c r="G202" s="240"/>
      <c r="H202" s="244">
        <v>57.75</v>
      </c>
      <c r="I202" s="245"/>
      <c r="J202" s="240"/>
      <c r="K202" s="240"/>
      <c r="L202" s="246"/>
      <c r="M202" s="247"/>
      <c r="N202" s="248"/>
      <c r="O202" s="248"/>
      <c r="P202" s="248"/>
      <c r="Q202" s="248"/>
      <c r="R202" s="248"/>
      <c r="S202" s="248"/>
      <c r="T202" s="249"/>
      <c r="AT202" s="250" t="s">
        <v>213</v>
      </c>
      <c r="AU202" s="250" t="s">
        <v>90</v>
      </c>
      <c r="AV202" s="12" t="s">
        <v>90</v>
      </c>
      <c r="AW202" s="12" t="s">
        <v>4</v>
      </c>
      <c r="AX202" s="12" t="s">
        <v>85</v>
      </c>
      <c r="AY202" s="250" t="s">
        <v>139</v>
      </c>
    </row>
    <row r="203" s="1" customFormat="1" ht="16.5" customHeight="1">
      <c r="B203" s="36"/>
      <c r="C203" s="219" t="s">
        <v>376</v>
      </c>
      <c r="D203" s="219" t="s">
        <v>142</v>
      </c>
      <c r="E203" s="220" t="s">
        <v>1553</v>
      </c>
      <c r="F203" s="221" t="s">
        <v>1554</v>
      </c>
      <c r="G203" s="222" t="s">
        <v>328</v>
      </c>
      <c r="H203" s="223">
        <v>51.68</v>
      </c>
      <c r="I203" s="224"/>
      <c r="J203" s="225">
        <f>ROUND(I203*H203,2)</f>
        <v>0</v>
      </c>
      <c r="K203" s="221" t="s">
        <v>146</v>
      </c>
      <c r="L203" s="41"/>
      <c r="M203" s="226" t="s">
        <v>1</v>
      </c>
      <c r="N203" s="227" t="s">
        <v>45</v>
      </c>
      <c r="O203" s="84"/>
      <c r="P203" s="228">
        <f>O203*H203</f>
        <v>0</v>
      </c>
      <c r="Q203" s="228">
        <v>1.0000000000000001E-05</v>
      </c>
      <c r="R203" s="228">
        <f>Q203*H203</f>
        <v>0.00051680000000000009</v>
      </c>
      <c r="S203" s="228">
        <v>0</v>
      </c>
      <c r="T203" s="229">
        <f>S203*H203</f>
        <v>0</v>
      </c>
      <c r="AR203" s="230" t="s">
        <v>285</v>
      </c>
      <c r="AT203" s="230" t="s">
        <v>142</v>
      </c>
      <c r="AU203" s="230" t="s">
        <v>90</v>
      </c>
      <c r="AY203" s="15" t="s">
        <v>139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5" t="s">
        <v>85</v>
      </c>
      <c r="BK203" s="231">
        <f>ROUND(I203*H203,2)</f>
        <v>0</v>
      </c>
      <c r="BL203" s="15" t="s">
        <v>285</v>
      </c>
      <c r="BM203" s="230" t="s">
        <v>1555</v>
      </c>
    </row>
    <row r="204" s="12" customFormat="1">
      <c r="B204" s="239"/>
      <c r="C204" s="240"/>
      <c r="D204" s="241" t="s">
        <v>213</v>
      </c>
      <c r="E204" s="242" t="s">
        <v>1</v>
      </c>
      <c r="F204" s="243" t="s">
        <v>1556</v>
      </c>
      <c r="G204" s="240"/>
      <c r="H204" s="244">
        <v>51.68</v>
      </c>
      <c r="I204" s="245"/>
      <c r="J204" s="240"/>
      <c r="K204" s="240"/>
      <c r="L204" s="246"/>
      <c r="M204" s="247"/>
      <c r="N204" s="248"/>
      <c r="O204" s="248"/>
      <c r="P204" s="248"/>
      <c r="Q204" s="248"/>
      <c r="R204" s="248"/>
      <c r="S204" s="248"/>
      <c r="T204" s="249"/>
      <c r="AT204" s="250" t="s">
        <v>213</v>
      </c>
      <c r="AU204" s="250" t="s">
        <v>90</v>
      </c>
      <c r="AV204" s="12" t="s">
        <v>90</v>
      </c>
      <c r="AW204" s="12" t="s">
        <v>35</v>
      </c>
      <c r="AX204" s="12" t="s">
        <v>85</v>
      </c>
      <c r="AY204" s="250" t="s">
        <v>139</v>
      </c>
    </row>
    <row r="205" s="1" customFormat="1" ht="24" customHeight="1">
      <c r="B205" s="36"/>
      <c r="C205" s="219" t="s">
        <v>380</v>
      </c>
      <c r="D205" s="219" t="s">
        <v>142</v>
      </c>
      <c r="E205" s="220" t="s">
        <v>1557</v>
      </c>
      <c r="F205" s="221" t="s">
        <v>1558</v>
      </c>
      <c r="G205" s="222" t="s">
        <v>328</v>
      </c>
      <c r="H205" s="223">
        <v>51.68</v>
      </c>
      <c r="I205" s="224"/>
      <c r="J205" s="225">
        <f>ROUND(I205*H205,2)</f>
        <v>0</v>
      </c>
      <c r="K205" s="221" t="s">
        <v>146</v>
      </c>
      <c r="L205" s="41"/>
      <c r="M205" s="226" t="s">
        <v>1</v>
      </c>
      <c r="N205" s="227" t="s">
        <v>45</v>
      </c>
      <c r="O205" s="84"/>
      <c r="P205" s="228">
        <f>O205*H205</f>
        <v>0</v>
      </c>
      <c r="Q205" s="228">
        <v>2.0000000000000002E-05</v>
      </c>
      <c r="R205" s="228">
        <f>Q205*H205</f>
        <v>0.0010336000000000002</v>
      </c>
      <c r="S205" s="228">
        <v>0</v>
      </c>
      <c r="T205" s="229">
        <f>S205*H205</f>
        <v>0</v>
      </c>
      <c r="AR205" s="230" t="s">
        <v>285</v>
      </c>
      <c r="AT205" s="230" t="s">
        <v>142</v>
      </c>
      <c r="AU205" s="230" t="s">
        <v>90</v>
      </c>
      <c r="AY205" s="15" t="s">
        <v>139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5" t="s">
        <v>85</v>
      </c>
      <c r="BK205" s="231">
        <f>ROUND(I205*H205,2)</f>
        <v>0</v>
      </c>
      <c r="BL205" s="15" t="s">
        <v>285</v>
      </c>
      <c r="BM205" s="230" t="s">
        <v>1559</v>
      </c>
    </row>
    <row r="206" s="12" customFormat="1">
      <c r="B206" s="239"/>
      <c r="C206" s="240"/>
      <c r="D206" s="241" t="s">
        <v>213</v>
      </c>
      <c r="E206" s="242" t="s">
        <v>1</v>
      </c>
      <c r="F206" s="243" t="s">
        <v>1556</v>
      </c>
      <c r="G206" s="240"/>
      <c r="H206" s="244">
        <v>51.68</v>
      </c>
      <c r="I206" s="245"/>
      <c r="J206" s="240"/>
      <c r="K206" s="240"/>
      <c r="L206" s="246"/>
      <c r="M206" s="247"/>
      <c r="N206" s="248"/>
      <c r="O206" s="248"/>
      <c r="P206" s="248"/>
      <c r="Q206" s="248"/>
      <c r="R206" s="248"/>
      <c r="S206" s="248"/>
      <c r="T206" s="249"/>
      <c r="AT206" s="250" t="s">
        <v>213</v>
      </c>
      <c r="AU206" s="250" t="s">
        <v>90</v>
      </c>
      <c r="AV206" s="12" t="s">
        <v>90</v>
      </c>
      <c r="AW206" s="12" t="s">
        <v>35</v>
      </c>
      <c r="AX206" s="12" t="s">
        <v>85</v>
      </c>
      <c r="AY206" s="250" t="s">
        <v>139</v>
      </c>
    </row>
    <row r="207" s="1" customFormat="1" ht="24" customHeight="1">
      <c r="B207" s="36"/>
      <c r="C207" s="219" t="s">
        <v>385</v>
      </c>
      <c r="D207" s="219" t="s">
        <v>142</v>
      </c>
      <c r="E207" s="220" t="s">
        <v>1560</v>
      </c>
      <c r="F207" s="221" t="s">
        <v>1561</v>
      </c>
      <c r="G207" s="222" t="s">
        <v>328</v>
      </c>
      <c r="H207" s="223">
        <v>51.68</v>
      </c>
      <c r="I207" s="224"/>
      <c r="J207" s="225">
        <f>ROUND(I207*H207,2)</f>
        <v>0</v>
      </c>
      <c r="K207" s="221" t="s">
        <v>146</v>
      </c>
      <c r="L207" s="41"/>
      <c r="M207" s="226" t="s">
        <v>1</v>
      </c>
      <c r="N207" s="227" t="s">
        <v>45</v>
      </c>
      <c r="O207" s="84"/>
      <c r="P207" s="228">
        <f>O207*H207</f>
        <v>0</v>
      </c>
      <c r="Q207" s="228">
        <v>3.0000000000000001E-05</v>
      </c>
      <c r="R207" s="228">
        <f>Q207*H207</f>
        <v>0.0015504</v>
      </c>
      <c r="S207" s="228">
        <v>0</v>
      </c>
      <c r="T207" s="229">
        <f>S207*H207</f>
        <v>0</v>
      </c>
      <c r="AR207" s="230" t="s">
        <v>285</v>
      </c>
      <c r="AT207" s="230" t="s">
        <v>142</v>
      </c>
      <c r="AU207" s="230" t="s">
        <v>90</v>
      </c>
      <c r="AY207" s="15" t="s">
        <v>139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5" t="s">
        <v>85</v>
      </c>
      <c r="BK207" s="231">
        <f>ROUND(I207*H207,2)</f>
        <v>0</v>
      </c>
      <c r="BL207" s="15" t="s">
        <v>285</v>
      </c>
      <c r="BM207" s="230" t="s">
        <v>1562</v>
      </c>
    </row>
    <row r="208" s="1" customFormat="1">
      <c r="B208" s="36"/>
      <c r="C208" s="37"/>
      <c r="D208" s="241" t="s">
        <v>239</v>
      </c>
      <c r="E208" s="37"/>
      <c r="F208" s="251" t="s">
        <v>1563</v>
      </c>
      <c r="G208" s="37"/>
      <c r="H208" s="37"/>
      <c r="I208" s="135"/>
      <c r="J208" s="37"/>
      <c r="K208" s="37"/>
      <c r="L208" s="41"/>
      <c r="M208" s="252"/>
      <c r="N208" s="84"/>
      <c r="O208" s="84"/>
      <c r="P208" s="84"/>
      <c r="Q208" s="84"/>
      <c r="R208" s="84"/>
      <c r="S208" s="84"/>
      <c r="T208" s="85"/>
      <c r="AT208" s="15" t="s">
        <v>239</v>
      </c>
      <c r="AU208" s="15" t="s">
        <v>90</v>
      </c>
    </row>
    <row r="209" s="12" customFormat="1">
      <c r="B209" s="239"/>
      <c r="C209" s="240"/>
      <c r="D209" s="241" t="s">
        <v>213</v>
      </c>
      <c r="E209" s="242" t="s">
        <v>1</v>
      </c>
      <c r="F209" s="243" t="s">
        <v>1564</v>
      </c>
      <c r="G209" s="240"/>
      <c r="H209" s="244">
        <v>51.68</v>
      </c>
      <c r="I209" s="245"/>
      <c r="J209" s="240"/>
      <c r="K209" s="240"/>
      <c r="L209" s="246"/>
      <c r="M209" s="247"/>
      <c r="N209" s="248"/>
      <c r="O209" s="248"/>
      <c r="P209" s="248"/>
      <c r="Q209" s="248"/>
      <c r="R209" s="248"/>
      <c r="S209" s="248"/>
      <c r="T209" s="249"/>
      <c r="AT209" s="250" t="s">
        <v>213</v>
      </c>
      <c r="AU209" s="250" t="s">
        <v>90</v>
      </c>
      <c r="AV209" s="12" t="s">
        <v>90</v>
      </c>
      <c r="AW209" s="12" t="s">
        <v>35</v>
      </c>
      <c r="AX209" s="12" t="s">
        <v>85</v>
      </c>
      <c r="AY209" s="250" t="s">
        <v>139</v>
      </c>
    </row>
    <row r="210" s="11" customFormat="1" ht="25.92" customHeight="1">
      <c r="B210" s="203"/>
      <c r="C210" s="204"/>
      <c r="D210" s="205" t="s">
        <v>79</v>
      </c>
      <c r="E210" s="206" t="s">
        <v>698</v>
      </c>
      <c r="F210" s="206" t="s">
        <v>1565</v>
      </c>
      <c r="G210" s="204"/>
      <c r="H210" s="204"/>
      <c r="I210" s="207"/>
      <c r="J210" s="208">
        <f>BK210</f>
        <v>0</v>
      </c>
      <c r="K210" s="204"/>
      <c r="L210" s="209"/>
      <c r="M210" s="210"/>
      <c r="N210" s="211"/>
      <c r="O210" s="211"/>
      <c r="P210" s="212">
        <f>P211</f>
        <v>0</v>
      </c>
      <c r="Q210" s="211"/>
      <c r="R210" s="212">
        <f>R211</f>
        <v>0</v>
      </c>
      <c r="S210" s="211"/>
      <c r="T210" s="213">
        <f>T211</f>
        <v>0</v>
      </c>
      <c r="AR210" s="214" t="s">
        <v>154</v>
      </c>
      <c r="AT210" s="215" t="s">
        <v>79</v>
      </c>
      <c r="AU210" s="215" t="s">
        <v>80</v>
      </c>
      <c r="AY210" s="214" t="s">
        <v>139</v>
      </c>
      <c r="BK210" s="216">
        <f>BK211</f>
        <v>0</v>
      </c>
    </row>
    <row r="211" s="11" customFormat="1" ht="22.8" customHeight="1">
      <c r="B211" s="203"/>
      <c r="C211" s="204"/>
      <c r="D211" s="205" t="s">
        <v>79</v>
      </c>
      <c r="E211" s="217" t="s">
        <v>1566</v>
      </c>
      <c r="F211" s="217" t="s">
        <v>1567</v>
      </c>
      <c r="G211" s="204"/>
      <c r="H211" s="204"/>
      <c r="I211" s="207"/>
      <c r="J211" s="218">
        <f>BK211</f>
        <v>0</v>
      </c>
      <c r="K211" s="204"/>
      <c r="L211" s="209"/>
      <c r="M211" s="210"/>
      <c r="N211" s="211"/>
      <c r="O211" s="211"/>
      <c r="P211" s="212">
        <f>P212</f>
        <v>0</v>
      </c>
      <c r="Q211" s="211"/>
      <c r="R211" s="212">
        <f>R212</f>
        <v>0</v>
      </c>
      <c r="S211" s="211"/>
      <c r="T211" s="213">
        <f>T212</f>
        <v>0</v>
      </c>
      <c r="AR211" s="214" t="s">
        <v>154</v>
      </c>
      <c r="AT211" s="215" t="s">
        <v>79</v>
      </c>
      <c r="AU211" s="215" t="s">
        <v>85</v>
      </c>
      <c r="AY211" s="214" t="s">
        <v>139</v>
      </c>
      <c r="BK211" s="216">
        <f>BK212</f>
        <v>0</v>
      </c>
    </row>
    <row r="212" s="1" customFormat="1" ht="16.5" customHeight="1">
      <c r="B212" s="36"/>
      <c r="C212" s="219" t="s">
        <v>389</v>
      </c>
      <c r="D212" s="219" t="s">
        <v>142</v>
      </c>
      <c r="E212" s="220" t="s">
        <v>1568</v>
      </c>
      <c r="F212" s="221" t="s">
        <v>1569</v>
      </c>
      <c r="G212" s="222" t="s">
        <v>328</v>
      </c>
      <c r="H212" s="223">
        <v>0</v>
      </c>
      <c r="I212" s="224"/>
      <c r="J212" s="225">
        <f>ROUND(I212*H212,2)</f>
        <v>0</v>
      </c>
      <c r="K212" s="221" t="s">
        <v>146</v>
      </c>
      <c r="L212" s="41"/>
      <c r="M212" s="226" t="s">
        <v>1</v>
      </c>
      <c r="N212" s="227" t="s">
        <v>45</v>
      </c>
      <c r="O212" s="84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AR212" s="230" t="s">
        <v>557</v>
      </c>
      <c r="AT212" s="230" t="s">
        <v>142</v>
      </c>
      <c r="AU212" s="230" t="s">
        <v>90</v>
      </c>
      <c r="AY212" s="15" t="s">
        <v>139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5" t="s">
        <v>85</v>
      </c>
      <c r="BK212" s="231">
        <f>ROUND(I212*H212,2)</f>
        <v>0</v>
      </c>
      <c r="BL212" s="15" t="s">
        <v>557</v>
      </c>
      <c r="BM212" s="230" t="s">
        <v>1570</v>
      </c>
    </row>
    <row r="213" s="11" customFormat="1" ht="25.92" customHeight="1">
      <c r="B213" s="203"/>
      <c r="C213" s="204"/>
      <c r="D213" s="205" t="s">
        <v>79</v>
      </c>
      <c r="E213" s="206" t="s">
        <v>593</v>
      </c>
      <c r="F213" s="206" t="s">
        <v>594</v>
      </c>
      <c r="G213" s="204"/>
      <c r="H213" s="204"/>
      <c r="I213" s="207"/>
      <c r="J213" s="208">
        <f>BK213</f>
        <v>0</v>
      </c>
      <c r="K213" s="204"/>
      <c r="L213" s="209"/>
      <c r="M213" s="210"/>
      <c r="N213" s="211"/>
      <c r="O213" s="211"/>
      <c r="P213" s="212">
        <f>P214</f>
        <v>0</v>
      </c>
      <c r="Q213" s="211"/>
      <c r="R213" s="212">
        <f>R214</f>
        <v>0</v>
      </c>
      <c r="S213" s="211"/>
      <c r="T213" s="213">
        <f>T214</f>
        <v>0</v>
      </c>
      <c r="AR213" s="214" t="s">
        <v>158</v>
      </c>
      <c r="AT213" s="215" t="s">
        <v>79</v>
      </c>
      <c r="AU213" s="215" t="s">
        <v>80</v>
      </c>
      <c r="AY213" s="214" t="s">
        <v>139</v>
      </c>
      <c r="BK213" s="216">
        <f>BK214</f>
        <v>0</v>
      </c>
    </row>
    <row r="214" s="1" customFormat="1" ht="16.5" customHeight="1">
      <c r="B214" s="36"/>
      <c r="C214" s="219" t="s">
        <v>395</v>
      </c>
      <c r="D214" s="219" t="s">
        <v>142</v>
      </c>
      <c r="E214" s="220" t="s">
        <v>1371</v>
      </c>
      <c r="F214" s="221" t="s">
        <v>1372</v>
      </c>
      <c r="G214" s="222" t="s">
        <v>598</v>
      </c>
      <c r="H214" s="223">
        <v>10</v>
      </c>
      <c r="I214" s="224"/>
      <c r="J214" s="225">
        <f>ROUND(I214*H214,2)</f>
        <v>0</v>
      </c>
      <c r="K214" s="221" t="s">
        <v>146</v>
      </c>
      <c r="L214" s="41"/>
      <c r="M214" s="232" t="s">
        <v>1</v>
      </c>
      <c r="N214" s="233" t="s">
        <v>45</v>
      </c>
      <c r="O214" s="234"/>
      <c r="P214" s="235">
        <f>O214*H214</f>
        <v>0</v>
      </c>
      <c r="Q214" s="235">
        <v>0</v>
      </c>
      <c r="R214" s="235">
        <f>Q214*H214</f>
        <v>0</v>
      </c>
      <c r="S214" s="235">
        <v>0</v>
      </c>
      <c r="T214" s="236">
        <f>S214*H214</f>
        <v>0</v>
      </c>
      <c r="AR214" s="230" t="s">
        <v>599</v>
      </c>
      <c r="AT214" s="230" t="s">
        <v>142</v>
      </c>
      <c r="AU214" s="230" t="s">
        <v>85</v>
      </c>
      <c r="AY214" s="15" t="s">
        <v>139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5" t="s">
        <v>85</v>
      </c>
      <c r="BK214" s="231">
        <f>ROUND(I214*H214,2)</f>
        <v>0</v>
      </c>
      <c r="BL214" s="15" t="s">
        <v>599</v>
      </c>
      <c r="BM214" s="230" t="s">
        <v>1571</v>
      </c>
    </row>
    <row r="215" s="1" customFormat="1" ht="6.96" customHeight="1">
      <c r="B215" s="59"/>
      <c r="C215" s="60"/>
      <c r="D215" s="60"/>
      <c r="E215" s="60"/>
      <c r="F215" s="60"/>
      <c r="G215" s="60"/>
      <c r="H215" s="60"/>
      <c r="I215" s="169"/>
      <c r="J215" s="60"/>
      <c r="K215" s="60"/>
      <c r="L215" s="41"/>
    </row>
  </sheetData>
  <sheetProtection sheet="1" autoFilter="0" formatColumns="0" formatRows="0" objects="1" scenarios="1" spinCount="100000" saltValue="9aLftg3vO2W/t7kxGVN/oGbaEkGxDU1S5IyKqx/gvy6iDiuZ5Zco3vmLsg7g7DHrXYtLhHaz7vl1oRYyGiqU+Q==" hashValue="E9l7kbNtDFjsfuV+kZRPXP3YdZZVCu/WAy2+GnfFf9pTGwnamVcQ/wRr4thYPe3qo+J2oSQenNgXkaj7P8HZ6g==" algorithmName="SHA-512" password="CC35"/>
  <autoFilter ref="C128:K214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105</v>
      </c>
    </row>
    <row r="3" hidden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8"/>
      <c r="AT3" s="15" t="s">
        <v>90</v>
      </c>
    </row>
    <row r="4" hidden="1" ht="24.96" customHeight="1">
      <c r="B4" s="18"/>
      <c r="D4" s="132" t="s">
        <v>112</v>
      </c>
      <c r="L4" s="18"/>
      <c r="M4" s="133" t="s">
        <v>10</v>
      </c>
      <c r="AT4" s="15" t="s">
        <v>4</v>
      </c>
    </row>
    <row r="5" hidden="1" ht="6.96" customHeight="1">
      <c r="B5" s="18"/>
      <c r="L5" s="18"/>
    </row>
    <row r="6" hidden="1" ht="12" customHeight="1">
      <c r="B6" s="18"/>
      <c r="D6" s="134" t="s">
        <v>16</v>
      </c>
      <c r="L6" s="18"/>
    </row>
    <row r="7" hidden="1" ht="16.5" customHeight="1">
      <c r="B7" s="18"/>
      <c r="E7" s="237" t="str">
        <f>'Rekapitulace stavby'!K6</f>
        <v>Stavební úpravy nové dispozice zubních ordinací pavilonu G</v>
      </c>
      <c r="F7" s="134"/>
      <c r="G7" s="134"/>
      <c r="H7" s="134"/>
      <c r="L7" s="18"/>
    </row>
    <row r="8" hidden="1" s="1" customFormat="1" ht="12" customHeight="1">
      <c r="B8" s="41"/>
      <c r="D8" s="134" t="s">
        <v>183</v>
      </c>
      <c r="I8" s="135"/>
      <c r="L8" s="41"/>
    </row>
    <row r="9" hidden="1" s="1" customFormat="1" ht="36.96" customHeight="1">
      <c r="B9" s="41"/>
      <c r="E9" s="136" t="s">
        <v>1572</v>
      </c>
      <c r="F9" s="1"/>
      <c r="G9" s="1"/>
      <c r="H9" s="1"/>
      <c r="I9" s="135"/>
      <c r="L9" s="41"/>
    </row>
    <row r="10" hidden="1" s="1" customFormat="1">
      <c r="B10" s="41"/>
      <c r="I10" s="135"/>
      <c r="L10" s="41"/>
    </row>
    <row r="11" hidden="1" s="1" customFormat="1" ht="12" customHeight="1">
      <c r="B11" s="41"/>
      <c r="D11" s="134" t="s">
        <v>18</v>
      </c>
      <c r="F11" s="137" t="s">
        <v>1</v>
      </c>
      <c r="I11" s="138" t="s">
        <v>19</v>
      </c>
      <c r="J11" s="137" t="s">
        <v>1</v>
      </c>
      <c r="L11" s="41"/>
    </row>
    <row r="12" hidden="1" s="1" customFormat="1" ht="12" customHeight="1">
      <c r="B12" s="41"/>
      <c r="D12" s="134" t="s">
        <v>20</v>
      </c>
      <c r="F12" s="137" t="s">
        <v>37</v>
      </c>
      <c r="I12" s="138" t="s">
        <v>22</v>
      </c>
      <c r="J12" s="139" t="str">
        <f>'Rekapitulace stavby'!AN8</f>
        <v>11. 5. 2021</v>
      </c>
      <c r="L12" s="41"/>
    </row>
    <row r="13" hidden="1" s="1" customFormat="1" ht="10.8" customHeight="1">
      <c r="B13" s="41"/>
      <c r="I13" s="135"/>
      <c r="L13" s="41"/>
    </row>
    <row r="14" hidden="1" s="1" customFormat="1" ht="12" customHeight="1">
      <c r="B14" s="41"/>
      <c r="D14" s="134" t="s">
        <v>24</v>
      </c>
      <c r="I14" s="138" t="s">
        <v>25</v>
      </c>
      <c r="J14" s="137" t="str">
        <f>IF('Rekapitulace stavby'!AN10="","",'Rekapitulace stavby'!AN10)</f>
        <v>00844641</v>
      </c>
      <c r="L14" s="41"/>
    </row>
    <row r="15" hidden="1" s="1" customFormat="1" ht="18" customHeight="1">
      <c r="B15" s="41"/>
      <c r="E15" s="137" t="str">
        <f>IF('Rekapitulace stavby'!E11="","",'Rekapitulace stavby'!E11)</f>
        <v>SZZ Krnov, p.o.</v>
      </c>
      <c r="I15" s="138" t="s">
        <v>28</v>
      </c>
      <c r="J15" s="137" t="str">
        <f>IF('Rekapitulace stavby'!AN11="","",'Rekapitulace stavby'!AN11)</f>
        <v>CZ00844641</v>
      </c>
      <c r="L15" s="41"/>
    </row>
    <row r="16" hidden="1" s="1" customFormat="1" ht="6.96" customHeight="1">
      <c r="B16" s="41"/>
      <c r="I16" s="135"/>
      <c r="L16" s="41"/>
    </row>
    <row r="17" hidden="1" s="1" customFormat="1" ht="12" customHeight="1">
      <c r="B17" s="41"/>
      <c r="D17" s="134" t="s">
        <v>30</v>
      </c>
      <c r="I17" s="138" t="s">
        <v>25</v>
      </c>
      <c r="J17" s="31" t="str">
        <f>'Rekapitulace stavby'!AN13</f>
        <v>Vyplň údaj</v>
      </c>
      <c r="L17" s="41"/>
    </row>
    <row r="18" hidden="1" s="1" customFormat="1" ht="18" customHeight="1">
      <c r="B18" s="41"/>
      <c r="E18" s="31" t="str">
        <f>'Rekapitulace stavby'!E14</f>
        <v>Vyplň údaj</v>
      </c>
      <c r="F18" s="137"/>
      <c r="G18" s="137"/>
      <c r="H18" s="137"/>
      <c r="I18" s="138" t="s">
        <v>28</v>
      </c>
      <c r="J18" s="31" t="str">
        <f>'Rekapitulace stavby'!AN14</f>
        <v>Vyplň údaj</v>
      </c>
      <c r="L18" s="41"/>
    </row>
    <row r="19" hidden="1" s="1" customFormat="1" ht="6.96" customHeight="1">
      <c r="B19" s="41"/>
      <c r="I19" s="135"/>
      <c r="L19" s="41"/>
    </row>
    <row r="20" hidden="1" s="1" customFormat="1" ht="12" customHeight="1">
      <c r="B20" s="41"/>
      <c r="D20" s="134" t="s">
        <v>32</v>
      </c>
      <c r="I20" s="138" t="s">
        <v>25</v>
      </c>
      <c r="J20" s="137" t="str">
        <f>IF('Rekapitulace stavby'!AN16="","",'Rekapitulace stavby'!AN16)</f>
        <v>01202553</v>
      </c>
      <c r="L20" s="41"/>
    </row>
    <row r="21" hidden="1" s="1" customFormat="1" ht="18" customHeight="1">
      <c r="B21" s="41"/>
      <c r="E21" s="137" t="str">
        <f>IF('Rekapitulace stavby'!E17="","",'Rekapitulace stavby'!E17)</f>
        <v>Ing.Zbyněk Svoboda</v>
      </c>
      <c r="I21" s="138" t="s">
        <v>28</v>
      </c>
      <c r="J21" s="137" t="str">
        <f>IF('Rekapitulace stavby'!AN17="","",'Rekapitulace stavby'!AN17)</f>
        <v/>
      </c>
      <c r="L21" s="41"/>
    </row>
    <row r="22" hidden="1" s="1" customFormat="1" ht="6.96" customHeight="1">
      <c r="B22" s="41"/>
      <c r="I22" s="135"/>
      <c r="L22" s="41"/>
    </row>
    <row r="23" hidden="1" s="1" customFormat="1" ht="12" customHeight="1">
      <c r="B23" s="41"/>
      <c r="D23" s="134" t="s">
        <v>36</v>
      </c>
      <c r="I23" s="138" t="s">
        <v>25</v>
      </c>
      <c r="J23" s="137" t="str">
        <f>IF('Rekapitulace stavby'!AN19="","",'Rekapitulace stavby'!AN19)</f>
        <v/>
      </c>
      <c r="L23" s="41"/>
    </row>
    <row r="24" hidden="1" s="1" customFormat="1" ht="18" customHeight="1">
      <c r="B24" s="41"/>
      <c r="E24" s="137" t="str">
        <f>IF('Rekapitulace stavby'!E20="","",'Rekapitulace stavby'!E20)</f>
        <v xml:space="preserve"> </v>
      </c>
      <c r="I24" s="138" t="s">
        <v>28</v>
      </c>
      <c r="J24" s="137" t="str">
        <f>IF('Rekapitulace stavby'!AN20="","",'Rekapitulace stavby'!AN20)</f>
        <v/>
      </c>
      <c r="L24" s="41"/>
    </row>
    <row r="25" hidden="1" s="1" customFormat="1" ht="6.96" customHeight="1">
      <c r="B25" s="41"/>
      <c r="I25" s="135"/>
      <c r="L25" s="41"/>
    </row>
    <row r="26" hidden="1" s="1" customFormat="1" ht="12" customHeight="1">
      <c r="B26" s="41"/>
      <c r="D26" s="134" t="s">
        <v>38</v>
      </c>
      <c r="I26" s="135"/>
      <c r="L26" s="41"/>
    </row>
    <row r="27" hidden="1" s="7" customFormat="1" ht="16.5" customHeight="1">
      <c r="B27" s="140"/>
      <c r="E27" s="141" t="s">
        <v>1</v>
      </c>
      <c r="F27" s="141"/>
      <c r="G27" s="141"/>
      <c r="H27" s="141"/>
      <c r="I27" s="142"/>
      <c r="L27" s="140"/>
    </row>
    <row r="28" hidden="1" s="1" customFormat="1" ht="6.96" customHeight="1">
      <c r="B28" s="41"/>
      <c r="I28" s="135"/>
      <c r="L28" s="41"/>
    </row>
    <row r="29" hidden="1" s="1" customFormat="1" ht="6.96" customHeight="1">
      <c r="B29" s="41"/>
      <c r="D29" s="76"/>
      <c r="E29" s="76"/>
      <c r="F29" s="76"/>
      <c r="G29" s="76"/>
      <c r="H29" s="76"/>
      <c r="I29" s="143"/>
      <c r="J29" s="76"/>
      <c r="K29" s="76"/>
      <c r="L29" s="41"/>
    </row>
    <row r="30" hidden="1" s="1" customFormat="1" ht="25.44" customHeight="1">
      <c r="B30" s="41"/>
      <c r="D30" s="144" t="s">
        <v>40</v>
      </c>
      <c r="I30" s="135"/>
      <c r="J30" s="145">
        <f>ROUND(J118, 2)</f>
        <v>0</v>
      </c>
      <c r="L30" s="41"/>
    </row>
    <row r="31" hidden="1" s="1" customFormat="1" ht="6.96" customHeight="1">
      <c r="B31" s="41"/>
      <c r="D31" s="76"/>
      <c r="E31" s="76"/>
      <c r="F31" s="76"/>
      <c r="G31" s="76"/>
      <c r="H31" s="76"/>
      <c r="I31" s="143"/>
      <c r="J31" s="76"/>
      <c r="K31" s="76"/>
      <c r="L31" s="41"/>
    </row>
    <row r="32" hidden="1" s="1" customFormat="1" ht="14.4" customHeight="1">
      <c r="B32" s="41"/>
      <c r="F32" s="146" t="s">
        <v>42</v>
      </c>
      <c r="I32" s="147" t="s">
        <v>41</v>
      </c>
      <c r="J32" s="146" t="s">
        <v>43</v>
      </c>
      <c r="L32" s="41"/>
    </row>
    <row r="33" hidden="1" s="1" customFormat="1" ht="14.4" customHeight="1">
      <c r="B33" s="41"/>
      <c r="D33" s="148" t="s">
        <v>44</v>
      </c>
      <c r="E33" s="134" t="s">
        <v>45</v>
      </c>
      <c r="F33" s="149">
        <f>ROUND((SUM(BE118:BE121)),  2)</f>
        <v>0</v>
      </c>
      <c r="I33" s="150">
        <v>0.20999999999999999</v>
      </c>
      <c r="J33" s="149">
        <f>ROUND(((SUM(BE118:BE121))*I33),  2)</f>
        <v>0</v>
      </c>
      <c r="L33" s="41"/>
    </row>
    <row r="34" hidden="1" s="1" customFormat="1" ht="14.4" customHeight="1">
      <c r="B34" s="41"/>
      <c r="E34" s="134" t="s">
        <v>46</v>
      </c>
      <c r="F34" s="149">
        <f>ROUND((SUM(BF118:BF121)),  2)</f>
        <v>0</v>
      </c>
      <c r="I34" s="150">
        <v>0.14999999999999999</v>
      </c>
      <c r="J34" s="149">
        <f>ROUND(((SUM(BF118:BF121))*I34),  2)</f>
        <v>0</v>
      </c>
      <c r="L34" s="41"/>
    </row>
    <row r="35" hidden="1" s="1" customFormat="1" ht="14.4" customHeight="1">
      <c r="B35" s="41"/>
      <c r="E35" s="134" t="s">
        <v>47</v>
      </c>
      <c r="F35" s="149">
        <f>ROUND((SUM(BG118:BG121)),  2)</f>
        <v>0</v>
      </c>
      <c r="I35" s="150">
        <v>0.20999999999999999</v>
      </c>
      <c r="J35" s="149">
        <f>0</f>
        <v>0</v>
      </c>
      <c r="L35" s="41"/>
    </row>
    <row r="36" hidden="1" s="1" customFormat="1" ht="14.4" customHeight="1">
      <c r="B36" s="41"/>
      <c r="E36" s="134" t="s">
        <v>48</v>
      </c>
      <c r="F36" s="149">
        <f>ROUND((SUM(BH118:BH121)),  2)</f>
        <v>0</v>
      </c>
      <c r="I36" s="150">
        <v>0.14999999999999999</v>
      </c>
      <c r="J36" s="149">
        <f>0</f>
        <v>0</v>
      </c>
      <c r="L36" s="41"/>
    </row>
    <row r="37" hidden="1" s="1" customFormat="1" ht="14.4" customHeight="1">
      <c r="B37" s="41"/>
      <c r="E37" s="134" t="s">
        <v>49</v>
      </c>
      <c r="F37" s="149">
        <f>ROUND((SUM(BI118:BI121)),  2)</f>
        <v>0</v>
      </c>
      <c r="I37" s="150">
        <v>0</v>
      </c>
      <c r="J37" s="149">
        <f>0</f>
        <v>0</v>
      </c>
      <c r="L37" s="41"/>
    </row>
    <row r="38" hidden="1" s="1" customFormat="1" ht="6.96" customHeight="1">
      <c r="B38" s="41"/>
      <c r="I38" s="135"/>
      <c r="L38" s="41"/>
    </row>
    <row r="39" hidden="1" s="1" customFormat="1" ht="25.44" customHeight="1">
      <c r="B39" s="41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6"/>
      <c r="J39" s="157">
        <f>SUM(J30:J37)</f>
        <v>0</v>
      </c>
      <c r="K39" s="158"/>
      <c r="L39" s="41"/>
    </row>
    <row r="40" hidden="1" s="1" customFormat="1" ht="14.4" customHeight="1">
      <c r="B40" s="41"/>
      <c r="I40" s="135"/>
      <c r="L40" s="41"/>
    </row>
    <row r="41" hidden="1" ht="14.4" customHeight="1">
      <c r="B41" s="18"/>
      <c r="L41" s="18"/>
    </row>
    <row r="42" hidden="1" ht="14.4" customHeight="1">
      <c r="B42" s="18"/>
      <c r="L42" s="18"/>
    </row>
    <row r="43" hidden="1" ht="14.4" customHeight="1">
      <c r="B43" s="18"/>
      <c r="L43" s="18"/>
    </row>
    <row r="44" hidden="1" ht="14.4" customHeight="1">
      <c r="B44" s="18"/>
      <c r="L44" s="18"/>
    </row>
    <row r="45" hidden="1" ht="14.4" customHeight="1">
      <c r="B45" s="18"/>
      <c r="L45" s="18"/>
    </row>
    <row r="46" hidden="1" ht="14.4" customHeight="1">
      <c r="B46" s="18"/>
      <c r="L46" s="18"/>
    </row>
    <row r="47" hidden="1" ht="14.4" customHeight="1">
      <c r="B47" s="18"/>
      <c r="L47" s="18"/>
    </row>
    <row r="48" hidden="1" ht="14.4" customHeight="1">
      <c r="B48" s="18"/>
      <c r="L48" s="18"/>
    </row>
    <row r="49" hidden="1" ht="14.4" customHeight="1">
      <c r="B49" s="18"/>
      <c r="L49" s="18"/>
    </row>
    <row r="50" hidden="1" s="1" customFormat="1" ht="14.4" customHeight="1">
      <c r="B50" s="41"/>
      <c r="D50" s="159" t="s">
        <v>53</v>
      </c>
      <c r="E50" s="160"/>
      <c r="F50" s="160"/>
      <c r="G50" s="159" t="s">
        <v>54</v>
      </c>
      <c r="H50" s="160"/>
      <c r="I50" s="161"/>
      <c r="J50" s="160"/>
      <c r="K50" s="160"/>
      <c r="L50" s="41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1" customFormat="1">
      <c r="B61" s="41"/>
      <c r="D61" s="162" t="s">
        <v>55</v>
      </c>
      <c r="E61" s="163"/>
      <c r="F61" s="164" t="s">
        <v>56</v>
      </c>
      <c r="G61" s="162" t="s">
        <v>55</v>
      </c>
      <c r="H61" s="163"/>
      <c r="I61" s="165"/>
      <c r="J61" s="166" t="s">
        <v>56</v>
      </c>
      <c r="K61" s="163"/>
      <c r="L61" s="41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1" customFormat="1">
      <c r="B65" s="41"/>
      <c r="D65" s="159" t="s">
        <v>57</v>
      </c>
      <c r="E65" s="160"/>
      <c r="F65" s="160"/>
      <c r="G65" s="159" t="s">
        <v>58</v>
      </c>
      <c r="H65" s="160"/>
      <c r="I65" s="161"/>
      <c r="J65" s="160"/>
      <c r="K65" s="160"/>
      <c r="L65" s="41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1" customFormat="1">
      <c r="B76" s="41"/>
      <c r="D76" s="162" t="s">
        <v>55</v>
      </c>
      <c r="E76" s="163"/>
      <c r="F76" s="164" t="s">
        <v>56</v>
      </c>
      <c r="G76" s="162" t="s">
        <v>55</v>
      </c>
      <c r="H76" s="163"/>
      <c r="I76" s="165"/>
      <c r="J76" s="166" t="s">
        <v>56</v>
      </c>
      <c r="K76" s="163"/>
      <c r="L76" s="41"/>
    </row>
    <row r="77" hidden="1" s="1" customFormat="1" ht="14.4" customHeight="1">
      <c r="B77" s="167"/>
      <c r="C77" s="168"/>
      <c r="D77" s="168"/>
      <c r="E77" s="168"/>
      <c r="F77" s="168"/>
      <c r="G77" s="168"/>
      <c r="H77" s="168"/>
      <c r="I77" s="169"/>
      <c r="J77" s="168"/>
      <c r="K77" s="168"/>
      <c r="L77" s="41"/>
    </row>
    <row r="78" hidden="1"/>
    <row r="79" hidden="1"/>
    <row r="80" hidden="1"/>
    <row r="81" hidden="1" s="1" customFormat="1" ht="6.96" customHeight="1">
      <c r="B81" s="170"/>
      <c r="C81" s="171"/>
      <c r="D81" s="171"/>
      <c r="E81" s="171"/>
      <c r="F81" s="171"/>
      <c r="G81" s="171"/>
      <c r="H81" s="171"/>
      <c r="I81" s="172"/>
      <c r="J81" s="171"/>
      <c r="K81" s="171"/>
      <c r="L81" s="41"/>
    </row>
    <row r="82" hidden="1" s="1" customFormat="1" ht="24.96" customHeight="1">
      <c r="B82" s="36"/>
      <c r="C82" s="21" t="s">
        <v>114</v>
      </c>
      <c r="D82" s="37"/>
      <c r="E82" s="37"/>
      <c r="F82" s="37"/>
      <c r="G82" s="37"/>
      <c r="H82" s="37"/>
      <c r="I82" s="135"/>
      <c r="J82" s="37"/>
      <c r="K82" s="37"/>
      <c r="L82" s="41"/>
    </row>
    <row r="83" hidden="1" s="1" customFormat="1" ht="6.96" customHeight="1">
      <c r="B83" s="36"/>
      <c r="C83" s="37"/>
      <c r="D83" s="37"/>
      <c r="E83" s="37"/>
      <c r="F83" s="37"/>
      <c r="G83" s="37"/>
      <c r="H83" s="37"/>
      <c r="I83" s="135"/>
      <c r="J83" s="37"/>
      <c r="K83" s="37"/>
      <c r="L83" s="41"/>
    </row>
    <row r="84" hidden="1" s="1" customFormat="1" ht="12" customHeight="1">
      <c r="B84" s="36"/>
      <c r="C84" s="30" t="s">
        <v>16</v>
      </c>
      <c r="D84" s="37"/>
      <c r="E84" s="37"/>
      <c r="F84" s="37"/>
      <c r="G84" s="37"/>
      <c r="H84" s="37"/>
      <c r="I84" s="135"/>
      <c r="J84" s="37"/>
      <c r="K84" s="37"/>
      <c r="L84" s="41"/>
    </row>
    <row r="85" hidden="1" s="1" customFormat="1" ht="16.5" customHeight="1">
      <c r="B85" s="36"/>
      <c r="C85" s="37"/>
      <c r="D85" s="37"/>
      <c r="E85" s="238" t="str">
        <f>E7</f>
        <v>Stavební úpravy nové dispozice zubních ordinací pavilonu G</v>
      </c>
      <c r="F85" s="30"/>
      <c r="G85" s="30"/>
      <c r="H85" s="30"/>
      <c r="I85" s="135"/>
      <c r="J85" s="37"/>
      <c r="K85" s="37"/>
      <c r="L85" s="41"/>
    </row>
    <row r="86" hidden="1" s="1" customFormat="1" ht="12" customHeight="1">
      <c r="B86" s="36"/>
      <c r="C86" s="30" t="s">
        <v>183</v>
      </c>
      <c r="D86" s="37"/>
      <c r="E86" s="37"/>
      <c r="F86" s="37"/>
      <c r="G86" s="37"/>
      <c r="H86" s="37"/>
      <c r="I86" s="135"/>
      <c r="J86" s="37"/>
      <c r="K86" s="37"/>
      <c r="L86" s="41"/>
    </row>
    <row r="87" hidden="1" s="1" customFormat="1" ht="16.5" customHeight="1">
      <c r="B87" s="36"/>
      <c r="C87" s="37"/>
      <c r="D87" s="37"/>
      <c r="E87" s="69" t="str">
        <f>E9</f>
        <v>05 - Elektro silnoproud</v>
      </c>
      <c r="F87" s="37"/>
      <c r="G87" s="37"/>
      <c r="H87" s="37"/>
      <c r="I87" s="135"/>
      <c r="J87" s="37"/>
      <c r="K87" s="37"/>
      <c r="L87" s="41"/>
    </row>
    <row r="88" hidden="1" s="1" customFormat="1" ht="6.96" customHeight="1">
      <c r="B88" s="36"/>
      <c r="C88" s="37"/>
      <c r="D88" s="37"/>
      <c r="E88" s="37"/>
      <c r="F88" s="37"/>
      <c r="G88" s="37"/>
      <c r="H88" s="37"/>
      <c r="I88" s="135"/>
      <c r="J88" s="37"/>
      <c r="K88" s="37"/>
      <c r="L88" s="41"/>
    </row>
    <row r="89" hidden="1" s="1" customFormat="1" ht="12" customHeight="1">
      <c r="B89" s="36"/>
      <c r="C89" s="30" t="s">
        <v>20</v>
      </c>
      <c r="D89" s="37"/>
      <c r="E89" s="37"/>
      <c r="F89" s="25" t="str">
        <f>F12</f>
        <v xml:space="preserve"> </v>
      </c>
      <c r="G89" s="37"/>
      <c r="H89" s="37"/>
      <c r="I89" s="138" t="s">
        <v>22</v>
      </c>
      <c r="J89" s="72" t="str">
        <f>IF(J12="","",J12)</f>
        <v>11. 5. 2021</v>
      </c>
      <c r="K89" s="37"/>
      <c r="L89" s="41"/>
    </row>
    <row r="90" hidden="1" s="1" customFormat="1" ht="6.96" customHeight="1">
      <c r="B90" s="36"/>
      <c r="C90" s="37"/>
      <c r="D90" s="37"/>
      <c r="E90" s="37"/>
      <c r="F90" s="37"/>
      <c r="G90" s="37"/>
      <c r="H90" s="37"/>
      <c r="I90" s="135"/>
      <c r="J90" s="37"/>
      <c r="K90" s="37"/>
      <c r="L90" s="41"/>
    </row>
    <row r="91" hidden="1" s="1" customFormat="1" ht="27.9" customHeight="1">
      <c r="B91" s="36"/>
      <c r="C91" s="30" t="s">
        <v>24</v>
      </c>
      <c r="D91" s="37"/>
      <c r="E91" s="37"/>
      <c r="F91" s="25" t="str">
        <f>E15</f>
        <v>SZZ Krnov, p.o.</v>
      </c>
      <c r="G91" s="37"/>
      <c r="H91" s="37"/>
      <c r="I91" s="138" t="s">
        <v>32</v>
      </c>
      <c r="J91" s="34" t="str">
        <f>E21</f>
        <v>Ing.Zbyněk Svoboda</v>
      </c>
      <c r="K91" s="37"/>
      <c r="L91" s="41"/>
    </row>
    <row r="92" hidden="1" s="1" customFormat="1" ht="15.15" customHeight="1">
      <c r="B92" s="36"/>
      <c r="C92" s="30" t="s">
        <v>30</v>
      </c>
      <c r="D92" s="37"/>
      <c r="E92" s="37"/>
      <c r="F92" s="25" t="str">
        <f>IF(E18="","",E18)</f>
        <v>Vyplň údaj</v>
      </c>
      <c r="G92" s="37"/>
      <c r="H92" s="37"/>
      <c r="I92" s="138" t="s">
        <v>36</v>
      </c>
      <c r="J92" s="34" t="str">
        <f>E24</f>
        <v xml:space="preserve"> </v>
      </c>
      <c r="K92" s="37"/>
      <c r="L92" s="41"/>
    </row>
    <row r="93" hidden="1" s="1" customFormat="1" ht="10.32" customHeight="1">
      <c r="B93" s="36"/>
      <c r="C93" s="37"/>
      <c r="D93" s="37"/>
      <c r="E93" s="37"/>
      <c r="F93" s="37"/>
      <c r="G93" s="37"/>
      <c r="H93" s="37"/>
      <c r="I93" s="135"/>
      <c r="J93" s="37"/>
      <c r="K93" s="37"/>
      <c r="L93" s="41"/>
    </row>
    <row r="94" hidden="1" s="1" customFormat="1" ht="29.28" customHeight="1">
      <c r="B94" s="36"/>
      <c r="C94" s="173" t="s">
        <v>115</v>
      </c>
      <c r="D94" s="174"/>
      <c r="E94" s="174"/>
      <c r="F94" s="174"/>
      <c r="G94" s="174"/>
      <c r="H94" s="174"/>
      <c r="I94" s="175"/>
      <c r="J94" s="176" t="s">
        <v>116</v>
      </c>
      <c r="K94" s="174"/>
      <c r="L94" s="41"/>
    </row>
    <row r="95" hidden="1" s="1" customFormat="1" ht="10.32" customHeight="1">
      <c r="B95" s="36"/>
      <c r="C95" s="37"/>
      <c r="D95" s="37"/>
      <c r="E95" s="37"/>
      <c r="F95" s="37"/>
      <c r="G95" s="37"/>
      <c r="H95" s="37"/>
      <c r="I95" s="135"/>
      <c r="J95" s="37"/>
      <c r="K95" s="37"/>
      <c r="L95" s="41"/>
    </row>
    <row r="96" hidden="1" s="1" customFormat="1" ht="22.8" customHeight="1">
      <c r="B96" s="36"/>
      <c r="C96" s="177" t="s">
        <v>117</v>
      </c>
      <c r="D96" s="37"/>
      <c r="E96" s="37"/>
      <c r="F96" s="37"/>
      <c r="G96" s="37"/>
      <c r="H96" s="37"/>
      <c r="I96" s="135"/>
      <c r="J96" s="103">
        <f>J118</f>
        <v>0</v>
      </c>
      <c r="K96" s="37"/>
      <c r="L96" s="41"/>
      <c r="AU96" s="15" t="s">
        <v>118</v>
      </c>
    </row>
    <row r="97" hidden="1" s="8" customFormat="1" ht="24.96" customHeight="1">
      <c r="B97" s="178"/>
      <c r="C97" s="179"/>
      <c r="D97" s="180" t="s">
        <v>190</v>
      </c>
      <c r="E97" s="181"/>
      <c r="F97" s="181"/>
      <c r="G97" s="181"/>
      <c r="H97" s="181"/>
      <c r="I97" s="182"/>
      <c r="J97" s="183">
        <f>J119</f>
        <v>0</v>
      </c>
      <c r="K97" s="179"/>
      <c r="L97" s="184"/>
    </row>
    <row r="98" hidden="1" s="9" customFormat="1" ht="19.92" customHeight="1">
      <c r="B98" s="185"/>
      <c r="C98" s="186"/>
      <c r="D98" s="187" t="s">
        <v>194</v>
      </c>
      <c r="E98" s="188"/>
      <c r="F98" s="188"/>
      <c r="G98" s="188"/>
      <c r="H98" s="188"/>
      <c r="I98" s="189"/>
      <c r="J98" s="190">
        <f>J120</f>
        <v>0</v>
      </c>
      <c r="K98" s="186"/>
      <c r="L98" s="191"/>
    </row>
    <row r="99" hidden="1" s="1" customFormat="1" ht="21.84" customHeight="1">
      <c r="B99" s="36"/>
      <c r="C99" s="37"/>
      <c r="D99" s="37"/>
      <c r="E99" s="37"/>
      <c r="F99" s="37"/>
      <c r="G99" s="37"/>
      <c r="H99" s="37"/>
      <c r="I99" s="135"/>
      <c r="J99" s="37"/>
      <c r="K99" s="37"/>
      <c r="L99" s="41"/>
    </row>
    <row r="100" hidden="1" s="1" customFormat="1" ht="6.96" customHeight="1">
      <c r="B100" s="59"/>
      <c r="C100" s="60"/>
      <c r="D100" s="60"/>
      <c r="E100" s="60"/>
      <c r="F100" s="60"/>
      <c r="G100" s="60"/>
      <c r="H100" s="60"/>
      <c r="I100" s="169"/>
      <c r="J100" s="60"/>
      <c r="K100" s="60"/>
      <c r="L100" s="41"/>
    </row>
    <row r="101" hidden="1"/>
    <row r="102" hidden="1"/>
    <row r="103" hidden="1"/>
    <row r="104" s="1" customFormat="1" ht="6.96" customHeight="1">
      <c r="B104" s="61"/>
      <c r="C104" s="62"/>
      <c r="D104" s="62"/>
      <c r="E104" s="62"/>
      <c r="F104" s="62"/>
      <c r="G104" s="62"/>
      <c r="H104" s="62"/>
      <c r="I104" s="172"/>
      <c r="J104" s="62"/>
      <c r="K104" s="62"/>
      <c r="L104" s="41"/>
    </row>
    <row r="105" s="1" customFormat="1" ht="24.96" customHeight="1">
      <c r="B105" s="36"/>
      <c r="C105" s="21" t="s">
        <v>123</v>
      </c>
      <c r="D105" s="37"/>
      <c r="E105" s="37"/>
      <c r="F105" s="37"/>
      <c r="G105" s="37"/>
      <c r="H105" s="37"/>
      <c r="I105" s="135"/>
      <c r="J105" s="37"/>
      <c r="K105" s="37"/>
      <c r="L105" s="41"/>
    </row>
    <row r="106" s="1" customFormat="1" ht="6.96" customHeight="1">
      <c r="B106" s="36"/>
      <c r="C106" s="37"/>
      <c r="D106" s="37"/>
      <c r="E106" s="37"/>
      <c r="F106" s="37"/>
      <c r="G106" s="37"/>
      <c r="H106" s="37"/>
      <c r="I106" s="135"/>
      <c r="J106" s="37"/>
      <c r="K106" s="37"/>
      <c r="L106" s="41"/>
    </row>
    <row r="107" s="1" customFormat="1" ht="12" customHeight="1">
      <c r="B107" s="36"/>
      <c r="C107" s="30" t="s">
        <v>16</v>
      </c>
      <c r="D107" s="37"/>
      <c r="E107" s="37"/>
      <c r="F107" s="37"/>
      <c r="G107" s="37"/>
      <c r="H107" s="37"/>
      <c r="I107" s="135"/>
      <c r="J107" s="37"/>
      <c r="K107" s="37"/>
      <c r="L107" s="41"/>
    </row>
    <row r="108" s="1" customFormat="1" ht="16.5" customHeight="1">
      <c r="B108" s="36"/>
      <c r="C108" s="37"/>
      <c r="D108" s="37"/>
      <c r="E108" s="238" t="str">
        <f>E7</f>
        <v>Stavební úpravy nové dispozice zubních ordinací pavilonu G</v>
      </c>
      <c r="F108" s="30"/>
      <c r="G108" s="30"/>
      <c r="H108" s="30"/>
      <c r="I108" s="135"/>
      <c r="J108" s="37"/>
      <c r="K108" s="37"/>
      <c r="L108" s="41"/>
    </row>
    <row r="109" s="1" customFormat="1" ht="12" customHeight="1">
      <c r="B109" s="36"/>
      <c r="C109" s="30" t="s">
        <v>183</v>
      </c>
      <c r="D109" s="37"/>
      <c r="E109" s="37"/>
      <c r="F109" s="37"/>
      <c r="G109" s="37"/>
      <c r="H109" s="37"/>
      <c r="I109" s="135"/>
      <c r="J109" s="37"/>
      <c r="K109" s="37"/>
      <c r="L109" s="41"/>
    </row>
    <row r="110" s="1" customFormat="1" ht="16.5" customHeight="1">
      <c r="B110" s="36"/>
      <c r="C110" s="37"/>
      <c r="D110" s="37"/>
      <c r="E110" s="69" t="str">
        <f>E9</f>
        <v>05 - Elektro silnoproud</v>
      </c>
      <c r="F110" s="37"/>
      <c r="G110" s="37"/>
      <c r="H110" s="37"/>
      <c r="I110" s="135"/>
      <c r="J110" s="37"/>
      <c r="K110" s="37"/>
      <c r="L110" s="41"/>
    </row>
    <row r="111" s="1" customFormat="1" ht="6.96" customHeight="1">
      <c r="B111" s="36"/>
      <c r="C111" s="37"/>
      <c r="D111" s="37"/>
      <c r="E111" s="37"/>
      <c r="F111" s="37"/>
      <c r="G111" s="37"/>
      <c r="H111" s="37"/>
      <c r="I111" s="135"/>
      <c r="J111" s="37"/>
      <c r="K111" s="37"/>
      <c r="L111" s="41"/>
    </row>
    <row r="112" s="1" customFormat="1" ht="12" customHeight="1">
      <c r="B112" s="36"/>
      <c r="C112" s="30" t="s">
        <v>20</v>
      </c>
      <c r="D112" s="37"/>
      <c r="E112" s="37"/>
      <c r="F112" s="25" t="str">
        <f>F12</f>
        <v xml:space="preserve"> </v>
      </c>
      <c r="G112" s="37"/>
      <c r="H112" s="37"/>
      <c r="I112" s="138" t="s">
        <v>22</v>
      </c>
      <c r="J112" s="72" t="str">
        <f>IF(J12="","",J12)</f>
        <v>11. 5. 2021</v>
      </c>
      <c r="K112" s="37"/>
      <c r="L112" s="41"/>
    </row>
    <row r="113" s="1" customFormat="1" ht="6.96" customHeight="1">
      <c r="B113" s="36"/>
      <c r="C113" s="37"/>
      <c r="D113" s="37"/>
      <c r="E113" s="37"/>
      <c r="F113" s="37"/>
      <c r="G113" s="37"/>
      <c r="H113" s="37"/>
      <c r="I113" s="135"/>
      <c r="J113" s="37"/>
      <c r="K113" s="37"/>
      <c r="L113" s="41"/>
    </row>
    <row r="114" s="1" customFormat="1" ht="27.9" customHeight="1">
      <c r="B114" s="36"/>
      <c r="C114" s="30" t="s">
        <v>24</v>
      </c>
      <c r="D114" s="37"/>
      <c r="E114" s="37"/>
      <c r="F114" s="25" t="str">
        <f>E15</f>
        <v>SZZ Krnov, p.o.</v>
      </c>
      <c r="G114" s="37"/>
      <c r="H114" s="37"/>
      <c r="I114" s="138" t="s">
        <v>32</v>
      </c>
      <c r="J114" s="34" t="str">
        <f>E21</f>
        <v>Ing.Zbyněk Svoboda</v>
      </c>
      <c r="K114" s="37"/>
      <c r="L114" s="41"/>
    </row>
    <row r="115" s="1" customFormat="1" ht="15.15" customHeight="1">
      <c r="B115" s="36"/>
      <c r="C115" s="30" t="s">
        <v>30</v>
      </c>
      <c r="D115" s="37"/>
      <c r="E115" s="37"/>
      <c r="F115" s="25" t="str">
        <f>IF(E18="","",E18)</f>
        <v>Vyplň údaj</v>
      </c>
      <c r="G115" s="37"/>
      <c r="H115" s="37"/>
      <c r="I115" s="138" t="s">
        <v>36</v>
      </c>
      <c r="J115" s="34" t="str">
        <f>E24</f>
        <v xml:space="preserve"> </v>
      </c>
      <c r="K115" s="37"/>
      <c r="L115" s="41"/>
    </row>
    <row r="116" s="1" customFormat="1" ht="10.32" customHeight="1">
      <c r="B116" s="36"/>
      <c r="C116" s="37"/>
      <c r="D116" s="37"/>
      <c r="E116" s="37"/>
      <c r="F116" s="37"/>
      <c r="G116" s="37"/>
      <c r="H116" s="37"/>
      <c r="I116" s="135"/>
      <c r="J116" s="37"/>
      <c r="K116" s="37"/>
      <c r="L116" s="41"/>
    </row>
    <row r="117" s="10" customFormat="1" ht="29.28" customHeight="1">
      <c r="B117" s="192"/>
      <c r="C117" s="193" t="s">
        <v>124</v>
      </c>
      <c r="D117" s="194" t="s">
        <v>65</v>
      </c>
      <c r="E117" s="194" t="s">
        <v>61</v>
      </c>
      <c r="F117" s="194" t="s">
        <v>62</v>
      </c>
      <c r="G117" s="194" t="s">
        <v>125</v>
      </c>
      <c r="H117" s="194" t="s">
        <v>126</v>
      </c>
      <c r="I117" s="195" t="s">
        <v>127</v>
      </c>
      <c r="J117" s="196" t="s">
        <v>116</v>
      </c>
      <c r="K117" s="197" t="s">
        <v>128</v>
      </c>
      <c r="L117" s="198"/>
      <c r="M117" s="93" t="s">
        <v>1</v>
      </c>
      <c r="N117" s="94" t="s">
        <v>44</v>
      </c>
      <c r="O117" s="94" t="s">
        <v>129</v>
      </c>
      <c r="P117" s="94" t="s">
        <v>130</v>
      </c>
      <c r="Q117" s="94" t="s">
        <v>131</v>
      </c>
      <c r="R117" s="94" t="s">
        <v>132</v>
      </c>
      <c r="S117" s="94" t="s">
        <v>133</v>
      </c>
      <c r="T117" s="95" t="s">
        <v>134</v>
      </c>
    </row>
    <row r="118" s="1" customFormat="1" ht="22.8" customHeight="1">
      <c r="B118" s="36"/>
      <c r="C118" s="100" t="s">
        <v>135</v>
      </c>
      <c r="D118" s="37"/>
      <c r="E118" s="37"/>
      <c r="F118" s="37"/>
      <c r="G118" s="37"/>
      <c r="H118" s="37"/>
      <c r="I118" s="135"/>
      <c r="J118" s="199">
        <f>BK118</f>
        <v>0</v>
      </c>
      <c r="K118" s="37"/>
      <c r="L118" s="41"/>
      <c r="M118" s="96"/>
      <c r="N118" s="97"/>
      <c r="O118" s="97"/>
      <c r="P118" s="200">
        <f>P119</f>
        <v>0</v>
      </c>
      <c r="Q118" s="97"/>
      <c r="R118" s="200">
        <f>R119</f>
        <v>0</v>
      </c>
      <c r="S118" s="97"/>
      <c r="T118" s="201">
        <f>T119</f>
        <v>0</v>
      </c>
      <c r="AT118" s="15" t="s">
        <v>79</v>
      </c>
      <c r="AU118" s="15" t="s">
        <v>118</v>
      </c>
      <c r="BK118" s="202">
        <f>BK119</f>
        <v>0</v>
      </c>
    </row>
    <row r="119" s="11" customFormat="1" ht="25.92" customHeight="1">
      <c r="B119" s="203"/>
      <c r="C119" s="204"/>
      <c r="D119" s="205" t="s">
        <v>79</v>
      </c>
      <c r="E119" s="206" t="s">
        <v>413</v>
      </c>
      <c r="F119" s="206" t="s">
        <v>414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0</v>
      </c>
      <c r="S119" s="211"/>
      <c r="T119" s="213">
        <f>T120</f>
        <v>0</v>
      </c>
      <c r="AR119" s="214" t="s">
        <v>90</v>
      </c>
      <c r="AT119" s="215" t="s">
        <v>79</v>
      </c>
      <c r="AU119" s="215" t="s">
        <v>80</v>
      </c>
      <c r="AY119" s="214" t="s">
        <v>139</v>
      </c>
      <c r="BK119" s="216">
        <f>BK120</f>
        <v>0</v>
      </c>
    </row>
    <row r="120" s="11" customFormat="1" ht="22.8" customHeight="1">
      <c r="B120" s="203"/>
      <c r="C120" s="204"/>
      <c r="D120" s="205" t="s">
        <v>79</v>
      </c>
      <c r="E120" s="217" t="s">
        <v>458</v>
      </c>
      <c r="F120" s="217" t="s">
        <v>459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P121</f>
        <v>0</v>
      </c>
      <c r="Q120" s="211"/>
      <c r="R120" s="212">
        <f>R121</f>
        <v>0</v>
      </c>
      <c r="S120" s="211"/>
      <c r="T120" s="213">
        <f>T121</f>
        <v>0</v>
      </c>
      <c r="AR120" s="214" t="s">
        <v>90</v>
      </c>
      <c r="AT120" s="215" t="s">
        <v>79</v>
      </c>
      <c r="AU120" s="215" t="s">
        <v>85</v>
      </c>
      <c r="AY120" s="214" t="s">
        <v>139</v>
      </c>
      <c r="BK120" s="216">
        <f>BK121</f>
        <v>0</v>
      </c>
    </row>
    <row r="121" s="1" customFormat="1" ht="24" customHeight="1">
      <c r="B121" s="36"/>
      <c r="C121" s="219" t="s">
        <v>85</v>
      </c>
      <c r="D121" s="219" t="s">
        <v>142</v>
      </c>
      <c r="E121" s="220" t="s">
        <v>1573</v>
      </c>
      <c r="F121" s="221" t="s">
        <v>1574</v>
      </c>
      <c r="G121" s="222" t="s">
        <v>420</v>
      </c>
      <c r="H121" s="223">
        <v>1</v>
      </c>
      <c r="I121" s="224"/>
      <c r="J121" s="225">
        <f>ROUND(I121*H121,2)</f>
        <v>0</v>
      </c>
      <c r="K121" s="221" t="s">
        <v>1</v>
      </c>
      <c r="L121" s="41"/>
      <c r="M121" s="232" t="s">
        <v>1</v>
      </c>
      <c r="N121" s="233" t="s">
        <v>45</v>
      </c>
      <c r="O121" s="234"/>
      <c r="P121" s="235">
        <f>O121*H121</f>
        <v>0</v>
      </c>
      <c r="Q121" s="235">
        <v>0</v>
      </c>
      <c r="R121" s="235">
        <f>Q121*H121</f>
        <v>0</v>
      </c>
      <c r="S121" s="235">
        <v>0</v>
      </c>
      <c r="T121" s="236">
        <f>S121*H121</f>
        <v>0</v>
      </c>
      <c r="AR121" s="230" t="s">
        <v>285</v>
      </c>
      <c r="AT121" s="230" t="s">
        <v>142</v>
      </c>
      <c r="AU121" s="230" t="s">
        <v>90</v>
      </c>
      <c r="AY121" s="15" t="s">
        <v>139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5" t="s">
        <v>85</v>
      </c>
      <c r="BK121" s="231">
        <f>ROUND(I121*H121,2)</f>
        <v>0</v>
      </c>
      <c r="BL121" s="15" t="s">
        <v>285</v>
      </c>
      <c r="BM121" s="230" t="s">
        <v>1575</v>
      </c>
    </row>
    <row r="122" s="1" customFormat="1" ht="6.96" customHeight="1">
      <c r="B122" s="59"/>
      <c r="C122" s="60"/>
      <c r="D122" s="60"/>
      <c r="E122" s="60"/>
      <c r="F122" s="60"/>
      <c r="G122" s="60"/>
      <c r="H122" s="60"/>
      <c r="I122" s="169"/>
      <c r="J122" s="60"/>
      <c r="K122" s="60"/>
      <c r="L122" s="41"/>
    </row>
  </sheetData>
  <sheetProtection sheet="1" autoFilter="0" formatColumns="0" formatRows="0" objects="1" scenarios="1" spinCount="100000" saltValue="6dtPBPnIlJi3F2SbVdVmLISQz3S+nW+2J6x9FOG4NjRmKIlIuwPrNGhXXflY5fALT6xz4XYq7MBcFYIcxXRjuQ==" hashValue="Y6mLHRE2B9oQGb+cPN0RN4eWFt02yJujMRibD1dYMWYUo8fMpe8SiETTjPlN/Q1ruce0IVJPVPfLgFtLWpDZ5Q==" algorithmName="SHA-512" password="CC35"/>
  <autoFilter ref="C117:K12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108</v>
      </c>
    </row>
    <row r="3" hidden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8"/>
      <c r="AT3" s="15" t="s">
        <v>90</v>
      </c>
    </row>
    <row r="4" hidden="1" ht="24.96" customHeight="1">
      <c r="B4" s="18"/>
      <c r="D4" s="132" t="s">
        <v>112</v>
      </c>
      <c r="L4" s="18"/>
      <c r="M4" s="133" t="s">
        <v>10</v>
      </c>
      <c r="AT4" s="15" t="s">
        <v>4</v>
      </c>
    </row>
    <row r="5" hidden="1" ht="6.96" customHeight="1">
      <c r="B5" s="18"/>
      <c r="L5" s="18"/>
    </row>
    <row r="6" hidden="1" ht="12" customHeight="1">
      <c r="B6" s="18"/>
      <c r="D6" s="134" t="s">
        <v>16</v>
      </c>
      <c r="L6" s="18"/>
    </row>
    <row r="7" hidden="1" ht="16.5" customHeight="1">
      <c r="B7" s="18"/>
      <c r="E7" s="237" t="str">
        <f>'Rekapitulace stavby'!K6</f>
        <v>Stavební úpravy nové dispozice zubních ordinací pavilonu G</v>
      </c>
      <c r="F7" s="134"/>
      <c r="G7" s="134"/>
      <c r="H7" s="134"/>
      <c r="L7" s="18"/>
    </row>
    <row r="8" hidden="1" s="1" customFormat="1" ht="12" customHeight="1">
      <c r="B8" s="41"/>
      <c r="D8" s="134" t="s">
        <v>183</v>
      </c>
      <c r="I8" s="135"/>
      <c r="L8" s="41"/>
    </row>
    <row r="9" hidden="1" s="1" customFormat="1" ht="36.96" customHeight="1">
      <c r="B9" s="41"/>
      <c r="E9" s="136" t="s">
        <v>1576</v>
      </c>
      <c r="F9" s="1"/>
      <c r="G9" s="1"/>
      <c r="H9" s="1"/>
      <c r="I9" s="135"/>
      <c r="L9" s="41"/>
    </row>
    <row r="10" hidden="1" s="1" customFormat="1">
      <c r="B10" s="41"/>
      <c r="I10" s="135"/>
      <c r="L10" s="41"/>
    </row>
    <row r="11" hidden="1" s="1" customFormat="1" ht="12" customHeight="1">
      <c r="B11" s="41"/>
      <c r="D11" s="134" t="s">
        <v>18</v>
      </c>
      <c r="F11" s="137" t="s">
        <v>1</v>
      </c>
      <c r="I11" s="138" t="s">
        <v>19</v>
      </c>
      <c r="J11" s="137" t="s">
        <v>1</v>
      </c>
      <c r="L11" s="41"/>
    </row>
    <row r="12" hidden="1" s="1" customFormat="1" ht="12" customHeight="1">
      <c r="B12" s="41"/>
      <c r="D12" s="134" t="s">
        <v>20</v>
      </c>
      <c r="F12" s="137" t="s">
        <v>21</v>
      </c>
      <c r="I12" s="138" t="s">
        <v>22</v>
      </c>
      <c r="J12" s="139" t="str">
        <f>'Rekapitulace stavby'!AN8</f>
        <v>11. 5. 2021</v>
      </c>
      <c r="L12" s="41"/>
    </row>
    <row r="13" hidden="1" s="1" customFormat="1" ht="10.8" customHeight="1">
      <c r="B13" s="41"/>
      <c r="I13" s="135"/>
      <c r="L13" s="41"/>
    </row>
    <row r="14" hidden="1" s="1" customFormat="1" ht="12" customHeight="1">
      <c r="B14" s="41"/>
      <c r="D14" s="134" t="s">
        <v>24</v>
      </c>
      <c r="I14" s="138" t="s">
        <v>25</v>
      </c>
      <c r="J14" s="137" t="s">
        <v>26</v>
      </c>
      <c r="L14" s="41"/>
    </row>
    <row r="15" hidden="1" s="1" customFormat="1" ht="18" customHeight="1">
      <c r="B15" s="41"/>
      <c r="E15" s="137" t="s">
        <v>27</v>
      </c>
      <c r="I15" s="138" t="s">
        <v>28</v>
      </c>
      <c r="J15" s="137" t="s">
        <v>29</v>
      </c>
      <c r="L15" s="41"/>
    </row>
    <row r="16" hidden="1" s="1" customFormat="1" ht="6.96" customHeight="1">
      <c r="B16" s="41"/>
      <c r="I16" s="135"/>
      <c r="L16" s="41"/>
    </row>
    <row r="17" hidden="1" s="1" customFormat="1" ht="12" customHeight="1">
      <c r="B17" s="41"/>
      <c r="D17" s="134" t="s">
        <v>30</v>
      </c>
      <c r="I17" s="138" t="s">
        <v>25</v>
      </c>
      <c r="J17" s="31" t="str">
        <f>'Rekapitulace stavby'!AN13</f>
        <v>Vyplň údaj</v>
      </c>
      <c r="L17" s="41"/>
    </row>
    <row r="18" hidden="1" s="1" customFormat="1" ht="18" customHeight="1">
      <c r="B18" s="41"/>
      <c r="E18" s="31" t="str">
        <f>'Rekapitulace stavby'!E14</f>
        <v>Vyplň údaj</v>
      </c>
      <c r="F18" s="137"/>
      <c r="G18" s="137"/>
      <c r="H18" s="137"/>
      <c r="I18" s="138" t="s">
        <v>28</v>
      </c>
      <c r="J18" s="31" t="str">
        <f>'Rekapitulace stavby'!AN14</f>
        <v>Vyplň údaj</v>
      </c>
      <c r="L18" s="41"/>
    </row>
    <row r="19" hidden="1" s="1" customFormat="1" ht="6.96" customHeight="1">
      <c r="B19" s="41"/>
      <c r="I19" s="135"/>
      <c r="L19" s="41"/>
    </row>
    <row r="20" hidden="1" s="1" customFormat="1" ht="12" customHeight="1">
      <c r="B20" s="41"/>
      <c r="D20" s="134" t="s">
        <v>32</v>
      </c>
      <c r="I20" s="138" t="s">
        <v>25</v>
      </c>
      <c r="J20" s="137" t="s">
        <v>33</v>
      </c>
      <c r="L20" s="41"/>
    </row>
    <row r="21" hidden="1" s="1" customFormat="1" ht="18" customHeight="1">
      <c r="B21" s="41"/>
      <c r="E21" s="137" t="s">
        <v>34</v>
      </c>
      <c r="I21" s="138" t="s">
        <v>28</v>
      </c>
      <c r="J21" s="137" t="s">
        <v>1</v>
      </c>
      <c r="L21" s="41"/>
    </row>
    <row r="22" hidden="1" s="1" customFormat="1" ht="6.96" customHeight="1">
      <c r="B22" s="41"/>
      <c r="I22" s="135"/>
      <c r="L22" s="41"/>
    </row>
    <row r="23" hidden="1" s="1" customFormat="1" ht="12" customHeight="1">
      <c r="B23" s="41"/>
      <c r="D23" s="134" t="s">
        <v>36</v>
      </c>
      <c r="I23" s="138" t="s">
        <v>25</v>
      </c>
      <c r="J23" s="137" t="str">
        <f>IF('Rekapitulace stavby'!AN19="","",'Rekapitulace stavby'!AN19)</f>
        <v/>
      </c>
      <c r="L23" s="41"/>
    </row>
    <row r="24" hidden="1" s="1" customFormat="1" ht="18" customHeight="1">
      <c r="B24" s="41"/>
      <c r="E24" s="137" t="str">
        <f>IF('Rekapitulace stavby'!E20="","",'Rekapitulace stavby'!E20)</f>
        <v xml:space="preserve"> </v>
      </c>
      <c r="I24" s="138" t="s">
        <v>28</v>
      </c>
      <c r="J24" s="137" t="str">
        <f>IF('Rekapitulace stavby'!AN20="","",'Rekapitulace stavby'!AN20)</f>
        <v/>
      </c>
      <c r="L24" s="41"/>
    </row>
    <row r="25" hidden="1" s="1" customFormat="1" ht="6.96" customHeight="1">
      <c r="B25" s="41"/>
      <c r="I25" s="135"/>
      <c r="L25" s="41"/>
    </row>
    <row r="26" hidden="1" s="1" customFormat="1" ht="12" customHeight="1">
      <c r="B26" s="41"/>
      <c r="D26" s="134" t="s">
        <v>38</v>
      </c>
      <c r="I26" s="135"/>
      <c r="L26" s="41"/>
    </row>
    <row r="27" hidden="1" s="7" customFormat="1" ht="16.5" customHeight="1">
      <c r="B27" s="140"/>
      <c r="E27" s="141" t="s">
        <v>1</v>
      </c>
      <c r="F27" s="141"/>
      <c r="G27" s="141"/>
      <c r="H27" s="141"/>
      <c r="I27" s="142"/>
      <c r="L27" s="140"/>
    </row>
    <row r="28" hidden="1" s="1" customFormat="1" ht="6.96" customHeight="1">
      <c r="B28" s="41"/>
      <c r="I28" s="135"/>
      <c r="L28" s="41"/>
    </row>
    <row r="29" hidden="1" s="1" customFormat="1" ht="6.96" customHeight="1">
      <c r="B29" s="41"/>
      <c r="D29" s="76"/>
      <c r="E29" s="76"/>
      <c r="F29" s="76"/>
      <c r="G29" s="76"/>
      <c r="H29" s="76"/>
      <c r="I29" s="143"/>
      <c r="J29" s="76"/>
      <c r="K29" s="76"/>
      <c r="L29" s="41"/>
    </row>
    <row r="30" hidden="1" s="1" customFormat="1" ht="25.44" customHeight="1">
      <c r="B30" s="41"/>
      <c r="D30" s="144" t="s">
        <v>40</v>
      </c>
      <c r="I30" s="135"/>
      <c r="J30" s="145">
        <f>ROUND(J117, 2)</f>
        <v>0</v>
      </c>
      <c r="L30" s="41"/>
    </row>
    <row r="31" hidden="1" s="1" customFormat="1" ht="6.96" customHeight="1">
      <c r="B31" s="41"/>
      <c r="D31" s="76"/>
      <c r="E31" s="76"/>
      <c r="F31" s="76"/>
      <c r="G31" s="76"/>
      <c r="H31" s="76"/>
      <c r="I31" s="143"/>
      <c r="J31" s="76"/>
      <c r="K31" s="76"/>
      <c r="L31" s="41"/>
    </row>
    <row r="32" hidden="1" s="1" customFormat="1" ht="14.4" customHeight="1">
      <c r="B32" s="41"/>
      <c r="F32" s="146" t="s">
        <v>42</v>
      </c>
      <c r="I32" s="147" t="s">
        <v>41</v>
      </c>
      <c r="J32" s="146" t="s">
        <v>43</v>
      </c>
      <c r="L32" s="41"/>
    </row>
    <row r="33" hidden="1" s="1" customFormat="1" ht="14.4" customHeight="1">
      <c r="B33" s="41"/>
      <c r="D33" s="148" t="s">
        <v>44</v>
      </c>
      <c r="E33" s="134" t="s">
        <v>45</v>
      </c>
      <c r="F33" s="149">
        <f>ROUND((SUM(BE117:BE119)),  2)</f>
        <v>0</v>
      </c>
      <c r="I33" s="150">
        <v>0.20999999999999999</v>
      </c>
      <c r="J33" s="149">
        <f>ROUND(((SUM(BE117:BE119))*I33),  2)</f>
        <v>0</v>
      </c>
      <c r="L33" s="41"/>
    </row>
    <row r="34" hidden="1" s="1" customFormat="1" ht="14.4" customHeight="1">
      <c r="B34" s="41"/>
      <c r="E34" s="134" t="s">
        <v>46</v>
      </c>
      <c r="F34" s="149">
        <f>ROUND((SUM(BF117:BF119)),  2)</f>
        <v>0</v>
      </c>
      <c r="I34" s="150">
        <v>0.14999999999999999</v>
      </c>
      <c r="J34" s="149">
        <f>ROUND(((SUM(BF117:BF119))*I34),  2)</f>
        <v>0</v>
      </c>
      <c r="L34" s="41"/>
    </row>
    <row r="35" hidden="1" s="1" customFormat="1" ht="14.4" customHeight="1">
      <c r="B35" s="41"/>
      <c r="E35" s="134" t="s">
        <v>47</v>
      </c>
      <c r="F35" s="149">
        <f>ROUND((SUM(BG117:BG119)),  2)</f>
        <v>0</v>
      </c>
      <c r="I35" s="150">
        <v>0.20999999999999999</v>
      </c>
      <c r="J35" s="149">
        <f>0</f>
        <v>0</v>
      </c>
      <c r="L35" s="41"/>
    </row>
    <row r="36" hidden="1" s="1" customFormat="1" ht="14.4" customHeight="1">
      <c r="B36" s="41"/>
      <c r="E36" s="134" t="s">
        <v>48</v>
      </c>
      <c r="F36" s="149">
        <f>ROUND((SUM(BH117:BH119)),  2)</f>
        <v>0</v>
      </c>
      <c r="I36" s="150">
        <v>0.14999999999999999</v>
      </c>
      <c r="J36" s="149">
        <f>0</f>
        <v>0</v>
      </c>
      <c r="L36" s="41"/>
    </row>
    <row r="37" hidden="1" s="1" customFormat="1" ht="14.4" customHeight="1">
      <c r="B37" s="41"/>
      <c r="E37" s="134" t="s">
        <v>49</v>
      </c>
      <c r="F37" s="149">
        <f>ROUND((SUM(BI117:BI119)),  2)</f>
        <v>0</v>
      </c>
      <c r="I37" s="150">
        <v>0</v>
      </c>
      <c r="J37" s="149">
        <f>0</f>
        <v>0</v>
      </c>
      <c r="L37" s="41"/>
    </row>
    <row r="38" hidden="1" s="1" customFormat="1" ht="6.96" customHeight="1">
      <c r="B38" s="41"/>
      <c r="I38" s="135"/>
      <c r="L38" s="41"/>
    </row>
    <row r="39" hidden="1" s="1" customFormat="1" ht="25.44" customHeight="1">
      <c r="B39" s="41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6"/>
      <c r="J39" s="157">
        <f>SUM(J30:J37)</f>
        <v>0</v>
      </c>
      <c r="K39" s="158"/>
      <c r="L39" s="41"/>
    </row>
    <row r="40" hidden="1" s="1" customFormat="1" ht="14.4" customHeight="1">
      <c r="B40" s="41"/>
      <c r="I40" s="135"/>
      <c r="L40" s="41"/>
    </row>
    <row r="41" hidden="1" ht="14.4" customHeight="1">
      <c r="B41" s="18"/>
      <c r="L41" s="18"/>
    </row>
    <row r="42" hidden="1" ht="14.4" customHeight="1">
      <c r="B42" s="18"/>
      <c r="L42" s="18"/>
    </row>
    <row r="43" hidden="1" ht="14.4" customHeight="1">
      <c r="B43" s="18"/>
      <c r="L43" s="18"/>
    </row>
    <row r="44" hidden="1" ht="14.4" customHeight="1">
      <c r="B44" s="18"/>
      <c r="L44" s="18"/>
    </row>
    <row r="45" hidden="1" ht="14.4" customHeight="1">
      <c r="B45" s="18"/>
      <c r="L45" s="18"/>
    </row>
    <row r="46" hidden="1" ht="14.4" customHeight="1">
      <c r="B46" s="18"/>
      <c r="L46" s="18"/>
    </row>
    <row r="47" hidden="1" ht="14.4" customHeight="1">
      <c r="B47" s="18"/>
      <c r="L47" s="18"/>
    </row>
    <row r="48" hidden="1" ht="14.4" customHeight="1">
      <c r="B48" s="18"/>
      <c r="L48" s="18"/>
    </row>
    <row r="49" hidden="1" ht="14.4" customHeight="1">
      <c r="B49" s="18"/>
      <c r="L49" s="18"/>
    </row>
    <row r="50" hidden="1" s="1" customFormat="1" ht="14.4" customHeight="1">
      <c r="B50" s="41"/>
      <c r="D50" s="159" t="s">
        <v>53</v>
      </c>
      <c r="E50" s="160"/>
      <c r="F50" s="160"/>
      <c r="G50" s="159" t="s">
        <v>54</v>
      </c>
      <c r="H50" s="160"/>
      <c r="I50" s="161"/>
      <c r="J50" s="160"/>
      <c r="K50" s="160"/>
      <c r="L50" s="41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1" customFormat="1">
      <c r="B61" s="41"/>
      <c r="D61" s="162" t="s">
        <v>55</v>
      </c>
      <c r="E61" s="163"/>
      <c r="F61" s="164" t="s">
        <v>56</v>
      </c>
      <c r="G61" s="162" t="s">
        <v>55</v>
      </c>
      <c r="H61" s="163"/>
      <c r="I61" s="165"/>
      <c r="J61" s="166" t="s">
        <v>56</v>
      </c>
      <c r="K61" s="163"/>
      <c r="L61" s="41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1" customFormat="1">
      <c r="B65" s="41"/>
      <c r="D65" s="159" t="s">
        <v>57</v>
      </c>
      <c r="E65" s="160"/>
      <c r="F65" s="160"/>
      <c r="G65" s="159" t="s">
        <v>58</v>
      </c>
      <c r="H65" s="160"/>
      <c r="I65" s="161"/>
      <c r="J65" s="160"/>
      <c r="K65" s="160"/>
      <c r="L65" s="41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1" customFormat="1">
      <c r="B76" s="41"/>
      <c r="D76" s="162" t="s">
        <v>55</v>
      </c>
      <c r="E76" s="163"/>
      <c r="F76" s="164" t="s">
        <v>56</v>
      </c>
      <c r="G76" s="162" t="s">
        <v>55</v>
      </c>
      <c r="H76" s="163"/>
      <c r="I76" s="165"/>
      <c r="J76" s="166" t="s">
        <v>56</v>
      </c>
      <c r="K76" s="163"/>
      <c r="L76" s="41"/>
    </row>
    <row r="77" hidden="1" s="1" customFormat="1" ht="14.4" customHeight="1">
      <c r="B77" s="167"/>
      <c r="C77" s="168"/>
      <c r="D77" s="168"/>
      <c r="E77" s="168"/>
      <c r="F77" s="168"/>
      <c r="G77" s="168"/>
      <c r="H77" s="168"/>
      <c r="I77" s="169"/>
      <c r="J77" s="168"/>
      <c r="K77" s="168"/>
      <c r="L77" s="41"/>
    </row>
    <row r="78" hidden="1"/>
    <row r="79" hidden="1"/>
    <row r="80" hidden="1"/>
    <row r="81" hidden="1" s="1" customFormat="1" ht="6.96" customHeight="1">
      <c r="B81" s="170"/>
      <c r="C81" s="171"/>
      <c r="D81" s="171"/>
      <c r="E81" s="171"/>
      <c r="F81" s="171"/>
      <c r="G81" s="171"/>
      <c r="H81" s="171"/>
      <c r="I81" s="172"/>
      <c r="J81" s="171"/>
      <c r="K81" s="171"/>
      <c r="L81" s="41"/>
    </row>
    <row r="82" hidden="1" s="1" customFormat="1" ht="24.96" customHeight="1">
      <c r="B82" s="36"/>
      <c r="C82" s="21" t="s">
        <v>114</v>
      </c>
      <c r="D82" s="37"/>
      <c r="E82" s="37"/>
      <c r="F82" s="37"/>
      <c r="G82" s="37"/>
      <c r="H82" s="37"/>
      <c r="I82" s="135"/>
      <c r="J82" s="37"/>
      <c r="K82" s="37"/>
      <c r="L82" s="41"/>
    </row>
    <row r="83" hidden="1" s="1" customFormat="1" ht="6.96" customHeight="1">
      <c r="B83" s="36"/>
      <c r="C83" s="37"/>
      <c r="D83" s="37"/>
      <c r="E83" s="37"/>
      <c r="F83" s="37"/>
      <c r="G83" s="37"/>
      <c r="H83" s="37"/>
      <c r="I83" s="135"/>
      <c r="J83" s="37"/>
      <c r="K83" s="37"/>
      <c r="L83" s="41"/>
    </row>
    <row r="84" hidden="1" s="1" customFormat="1" ht="12" customHeight="1">
      <c r="B84" s="36"/>
      <c r="C84" s="30" t="s">
        <v>16</v>
      </c>
      <c r="D84" s="37"/>
      <c r="E84" s="37"/>
      <c r="F84" s="37"/>
      <c r="G84" s="37"/>
      <c r="H84" s="37"/>
      <c r="I84" s="135"/>
      <c r="J84" s="37"/>
      <c r="K84" s="37"/>
      <c r="L84" s="41"/>
    </row>
    <row r="85" hidden="1" s="1" customFormat="1" ht="16.5" customHeight="1">
      <c r="B85" s="36"/>
      <c r="C85" s="37"/>
      <c r="D85" s="37"/>
      <c r="E85" s="238" t="str">
        <f>E7</f>
        <v>Stavební úpravy nové dispozice zubních ordinací pavilonu G</v>
      </c>
      <c r="F85" s="30"/>
      <c r="G85" s="30"/>
      <c r="H85" s="30"/>
      <c r="I85" s="135"/>
      <c r="J85" s="37"/>
      <c r="K85" s="37"/>
      <c r="L85" s="41"/>
    </row>
    <row r="86" hidden="1" s="1" customFormat="1" ht="12" customHeight="1">
      <c r="B86" s="36"/>
      <c r="C86" s="30" t="s">
        <v>183</v>
      </c>
      <c r="D86" s="37"/>
      <c r="E86" s="37"/>
      <c r="F86" s="37"/>
      <c r="G86" s="37"/>
      <c r="H86" s="37"/>
      <c r="I86" s="135"/>
      <c r="J86" s="37"/>
      <c r="K86" s="37"/>
      <c r="L86" s="41"/>
    </row>
    <row r="87" hidden="1" s="1" customFormat="1" ht="16.5" customHeight="1">
      <c r="B87" s="36"/>
      <c r="C87" s="37"/>
      <c r="D87" s="37"/>
      <c r="E87" s="69" t="str">
        <f>E9</f>
        <v>07 - Oprava balkonu</v>
      </c>
      <c r="F87" s="37"/>
      <c r="G87" s="37"/>
      <c r="H87" s="37"/>
      <c r="I87" s="135"/>
      <c r="J87" s="37"/>
      <c r="K87" s="37"/>
      <c r="L87" s="41"/>
    </row>
    <row r="88" hidden="1" s="1" customFormat="1" ht="6.96" customHeight="1">
      <c r="B88" s="36"/>
      <c r="C88" s="37"/>
      <c r="D88" s="37"/>
      <c r="E88" s="37"/>
      <c r="F88" s="37"/>
      <c r="G88" s="37"/>
      <c r="H88" s="37"/>
      <c r="I88" s="135"/>
      <c r="J88" s="37"/>
      <c r="K88" s="37"/>
      <c r="L88" s="41"/>
    </row>
    <row r="89" hidden="1" s="1" customFormat="1" ht="12" customHeight="1">
      <c r="B89" s="36"/>
      <c r="C89" s="30" t="s">
        <v>20</v>
      </c>
      <c r="D89" s="37"/>
      <c r="E89" s="37"/>
      <c r="F89" s="25" t="str">
        <f>F12</f>
        <v>Areál SZZ Krnov</v>
      </c>
      <c r="G89" s="37"/>
      <c r="H89" s="37"/>
      <c r="I89" s="138" t="s">
        <v>22</v>
      </c>
      <c r="J89" s="72" t="str">
        <f>IF(J12="","",J12)</f>
        <v>11. 5. 2021</v>
      </c>
      <c r="K89" s="37"/>
      <c r="L89" s="41"/>
    </row>
    <row r="90" hidden="1" s="1" customFormat="1" ht="6.96" customHeight="1">
      <c r="B90" s="36"/>
      <c r="C90" s="37"/>
      <c r="D90" s="37"/>
      <c r="E90" s="37"/>
      <c r="F90" s="37"/>
      <c r="G90" s="37"/>
      <c r="H90" s="37"/>
      <c r="I90" s="135"/>
      <c r="J90" s="37"/>
      <c r="K90" s="37"/>
      <c r="L90" s="41"/>
    </row>
    <row r="91" hidden="1" s="1" customFormat="1" ht="27.9" customHeight="1">
      <c r="B91" s="36"/>
      <c r="C91" s="30" t="s">
        <v>24</v>
      </c>
      <c r="D91" s="37"/>
      <c r="E91" s="37"/>
      <c r="F91" s="25" t="str">
        <f>E15</f>
        <v>SZZ Krnov, p.o.</v>
      </c>
      <c r="G91" s="37"/>
      <c r="H91" s="37"/>
      <c r="I91" s="138" t="s">
        <v>32</v>
      </c>
      <c r="J91" s="34" t="str">
        <f>E21</f>
        <v>Ing.Zbyněk Svoboda</v>
      </c>
      <c r="K91" s="37"/>
      <c r="L91" s="41"/>
    </row>
    <row r="92" hidden="1" s="1" customFormat="1" ht="15.15" customHeight="1">
      <c r="B92" s="36"/>
      <c r="C92" s="30" t="s">
        <v>30</v>
      </c>
      <c r="D92" s="37"/>
      <c r="E92" s="37"/>
      <c r="F92" s="25" t="str">
        <f>IF(E18="","",E18)</f>
        <v>Vyplň údaj</v>
      </c>
      <c r="G92" s="37"/>
      <c r="H92" s="37"/>
      <c r="I92" s="138" t="s">
        <v>36</v>
      </c>
      <c r="J92" s="34" t="str">
        <f>E24</f>
        <v xml:space="preserve"> </v>
      </c>
      <c r="K92" s="37"/>
      <c r="L92" s="41"/>
    </row>
    <row r="93" hidden="1" s="1" customFormat="1" ht="10.32" customHeight="1">
      <c r="B93" s="36"/>
      <c r="C93" s="37"/>
      <c r="D93" s="37"/>
      <c r="E93" s="37"/>
      <c r="F93" s="37"/>
      <c r="G93" s="37"/>
      <c r="H93" s="37"/>
      <c r="I93" s="135"/>
      <c r="J93" s="37"/>
      <c r="K93" s="37"/>
      <c r="L93" s="41"/>
    </row>
    <row r="94" hidden="1" s="1" customFormat="1" ht="29.28" customHeight="1">
      <c r="B94" s="36"/>
      <c r="C94" s="173" t="s">
        <v>115</v>
      </c>
      <c r="D94" s="174"/>
      <c r="E94" s="174"/>
      <c r="F94" s="174"/>
      <c r="G94" s="174"/>
      <c r="H94" s="174"/>
      <c r="I94" s="175"/>
      <c r="J94" s="176" t="s">
        <v>116</v>
      </c>
      <c r="K94" s="174"/>
      <c r="L94" s="41"/>
    </row>
    <row r="95" hidden="1" s="1" customFormat="1" ht="10.32" customHeight="1">
      <c r="B95" s="36"/>
      <c r="C95" s="37"/>
      <c r="D95" s="37"/>
      <c r="E95" s="37"/>
      <c r="F95" s="37"/>
      <c r="G95" s="37"/>
      <c r="H95" s="37"/>
      <c r="I95" s="135"/>
      <c r="J95" s="37"/>
      <c r="K95" s="37"/>
      <c r="L95" s="41"/>
    </row>
    <row r="96" hidden="1" s="1" customFormat="1" ht="22.8" customHeight="1">
      <c r="B96" s="36"/>
      <c r="C96" s="177" t="s">
        <v>117</v>
      </c>
      <c r="D96" s="37"/>
      <c r="E96" s="37"/>
      <c r="F96" s="37"/>
      <c r="G96" s="37"/>
      <c r="H96" s="37"/>
      <c r="I96" s="135"/>
      <c r="J96" s="103">
        <f>J117</f>
        <v>0</v>
      </c>
      <c r="K96" s="37"/>
      <c r="L96" s="41"/>
      <c r="AU96" s="15" t="s">
        <v>118</v>
      </c>
    </row>
    <row r="97" hidden="1" s="8" customFormat="1" ht="24.96" customHeight="1">
      <c r="B97" s="178"/>
      <c r="C97" s="179"/>
      <c r="D97" s="180" t="s">
        <v>185</v>
      </c>
      <c r="E97" s="181"/>
      <c r="F97" s="181"/>
      <c r="G97" s="181"/>
      <c r="H97" s="181"/>
      <c r="I97" s="182"/>
      <c r="J97" s="183">
        <f>J118</f>
        <v>0</v>
      </c>
      <c r="K97" s="179"/>
      <c r="L97" s="184"/>
    </row>
    <row r="98" hidden="1" s="1" customFormat="1" ht="21.84" customHeight="1">
      <c r="B98" s="36"/>
      <c r="C98" s="37"/>
      <c r="D98" s="37"/>
      <c r="E98" s="37"/>
      <c r="F98" s="37"/>
      <c r="G98" s="37"/>
      <c r="H98" s="37"/>
      <c r="I98" s="135"/>
      <c r="J98" s="37"/>
      <c r="K98" s="37"/>
      <c r="L98" s="41"/>
    </row>
    <row r="99" hidden="1" s="1" customFormat="1" ht="6.96" customHeight="1">
      <c r="B99" s="59"/>
      <c r="C99" s="60"/>
      <c r="D99" s="60"/>
      <c r="E99" s="60"/>
      <c r="F99" s="60"/>
      <c r="G99" s="60"/>
      <c r="H99" s="60"/>
      <c r="I99" s="169"/>
      <c r="J99" s="60"/>
      <c r="K99" s="60"/>
      <c r="L99" s="41"/>
    </row>
    <row r="100" hidden="1"/>
    <row r="101" hidden="1"/>
    <row r="102" hidden="1"/>
    <row r="103" s="1" customFormat="1" ht="6.96" customHeight="1">
      <c r="B103" s="61"/>
      <c r="C103" s="62"/>
      <c r="D103" s="62"/>
      <c r="E103" s="62"/>
      <c r="F103" s="62"/>
      <c r="G103" s="62"/>
      <c r="H103" s="62"/>
      <c r="I103" s="172"/>
      <c r="J103" s="62"/>
      <c r="K103" s="62"/>
      <c r="L103" s="41"/>
    </row>
    <row r="104" s="1" customFormat="1" ht="24.96" customHeight="1">
      <c r="B104" s="36"/>
      <c r="C104" s="21" t="s">
        <v>123</v>
      </c>
      <c r="D104" s="37"/>
      <c r="E104" s="37"/>
      <c r="F104" s="37"/>
      <c r="G104" s="37"/>
      <c r="H104" s="37"/>
      <c r="I104" s="135"/>
      <c r="J104" s="37"/>
      <c r="K104" s="37"/>
      <c r="L104" s="41"/>
    </row>
    <row r="105" s="1" customFormat="1" ht="6.96" customHeight="1">
      <c r="B105" s="36"/>
      <c r="C105" s="37"/>
      <c r="D105" s="37"/>
      <c r="E105" s="37"/>
      <c r="F105" s="37"/>
      <c r="G105" s="37"/>
      <c r="H105" s="37"/>
      <c r="I105" s="135"/>
      <c r="J105" s="37"/>
      <c r="K105" s="37"/>
      <c r="L105" s="41"/>
    </row>
    <row r="106" s="1" customFormat="1" ht="12" customHeight="1">
      <c r="B106" s="36"/>
      <c r="C106" s="30" t="s">
        <v>16</v>
      </c>
      <c r="D106" s="37"/>
      <c r="E106" s="37"/>
      <c r="F106" s="37"/>
      <c r="G106" s="37"/>
      <c r="H106" s="37"/>
      <c r="I106" s="135"/>
      <c r="J106" s="37"/>
      <c r="K106" s="37"/>
      <c r="L106" s="41"/>
    </row>
    <row r="107" s="1" customFormat="1" ht="16.5" customHeight="1">
      <c r="B107" s="36"/>
      <c r="C107" s="37"/>
      <c r="D107" s="37"/>
      <c r="E107" s="238" t="str">
        <f>E7</f>
        <v>Stavební úpravy nové dispozice zubních ordinací pavilonu G</v>
      </c>
      <c r="F107" s="30"/>
      <c r="G107" s="30"/>
      <c r="H107" s="30"/>
      <c r="I107" s="135"/>
      <c r="J107" s="37"/>
      <c r="K107" s="37"/>
      <c r="L107" s="41"/>
    </row>
    <row r="108" s="1" customFormat="1" ht="12" customHeight="1">
      <c r="B108" s="36"/>
      <c r="C108" s="30" t="s">
        <v>183</v>
      </c>
      <c r="D108" s="37"/>
      <c r="E108" s="37"/>
      <c r="F108" s="37"/>
      <c r="G108" s="37"/>
      <c r="H108" s="37"/>
      <c r="I108" s="135"/>
      <c r="J108" s="37"/>
      <c r="K108" s="37"/>
      <c r="L108" s="41"/>
    </row>
    <row r="109" s="1" customFormat="1" ht="16.5" customHeight="1">
      <c r="B109" s="36"/>
      <c r="C109" s="37"/>
      <c r="D109" s="37"/>
      <c r="E109" s="69" t="str">
        <f>E9</f>
        <v>07 - Oprava balkonu</v>
      </c>
      <c r="F109" s="37"/>
      <c r="G109" s="37"/>
      <c r="H109" s="37"/>
      <c r="I109" s="135"/>
      <c r="J109" s="37"/>
      <c r="K109" s="37"/>
      <c r="L109" s="41"/>
    </row>
    <row r="110" s="1" customFormat="1" ht="6.96" customHeight="1">
      <c r="B110" s="36"/>
      <c r="C110" s="37"/>
      <c r="D110" s="37"/>
      <c r="E110" s="37"/>
      <c r="F110" s="37"/>
      <c r="G110" s="37"/>
      <c r="H110" s="37"/>
      <c r="I110" s="135"/>
      <c r="J110" s="37"/>
      <c r="K110" s="37"/>
      <c r="L110" s="41"/>
    </row>
    <row r="111" s="1" customFormat="1" ht="12" customHeight="1">
      <c r="B111" s="36"/>
      <c r="C111" s="30" t="s">
        <v>20</v>
      </c>
      <c r="D111" s="37"/>
      <c r="E111" s="37"/>
      <c r="F111" s="25" t="str">
        <f>F12</f>
        <v>Areál SZZ Krnov</v>
      </c>
      <c r="G111" s="37"/>
      <c r="H111" s="37"/>
      <c r="I111" s="138" t="s">
        <v>22</v>
      </c>
      <c r="J111" s="72" t="str">
        <f>IF(J12="","",J12)</f>
        <v>11. 5. 2021</v>
      </c>
      <c r="K111" s="37"/>
      <c r="L111" s="41"/>
    </row>
    <row r="112" s="1" customFormat="1" ht="6.96" customHeight="1">
      <c r="B112" s="36"/>
      <c r="C112" s="37"/>
      <c r="D112" s="37"/>
      <c r="E112" s="37"/>
      <c r="F112" s="37"/>
      <c r="G112" s="37"/>
      <c r="H112" s="37"/>
      <c r="I112" s="135"/>
      <c r="J112" s="37"/>
      <c r="K112" s="37"/>
      <c r="L112" s="41"/>
    </row>
    <row r="113" s="1" customFormat="1" ht="27.9" customHeight="1">
      <c r="B113" s="36"/>
      <c r="C113" s="30" t="s">
        <v>24</v>
      </c>
      <c r="D113" s="37"/>
      <c r="E113" s="37"/>
      <c r="F113" s="25" t="str">
        <f>E15</f>
        <v>SZZ Krnov, p.o.</v>
      </c>
      <c r="G113" s="37"/>
      <c r="H113" s="37"/>
      <c r="I113" s="138" t="s">
        <v>32</v>
      </c>
      <c r="J113" s="34" t="str">
        <f>E21</f>
        <v>Ing.Zbyněk Svoboda</v>
      </c>
      <c r="K113" s="37"/>
      <c r="L113" s="41"/>
    </row>
    <row r="114" s="1" customFormat="1" ht="15.15" customHeight="1">
      <c r="B114" s="36"/>
      <c r="C114" s="30" t="s">
        <v>30</v>
      </c>
      <c r="D114" s="37"/>
      <c r="E114" s="37"/>
      <c r="F114" s="25" t="str">
        <f>IF(E18="","",E18)</f>
        <v>Vyplň údaj</v>
      </c>
      <c r="G114" s="37"/>
      <c r="H114" s="37"/>
      <c r="I114" s="138" t="s">
        <v>36</v>
      </c>
      <c r="J114" s="34" t="str">
        <f>E24</f>
        <v xml:space="preserve"> </v>
      </c>
      <c r="K114" s="37"/>
      <c r="L114" s="41"/>
    </row>
    <row r="115" s="1" customFormat="1" ht="10.32" customHeight="1">
      <c r="B115" s="36"/>
      <c r="C115" s="37"/>
      <c r="D115" s="37"/>
      <c r="E115" s="37"/>
      <c r="F115" s="37"/>
      <c r="G115" s="37"/>
      <c r="H115" s="37"/>
      <c r="I115" s="135"/>
      <c r="J115" s="37"/>
      <c r="K115" s="37"/>
      <c r="L115" s="41"/>
    </row>
    <row r="116" s="10" customFormat="1" ht="29.28" customHeight="1">
      <c r="B116" s="192"/>
      <c r="C116" s="193" t="s">
        <v>124</v>
      </c>
      <c r="D116" s="194" t="s">
        <v>65</v>
      </c>
      <c r="E116" s="194" t="s">
        <v>61</v>
      </c>
      <c r="F116" s="194" t="s">
        <v>62</v>
      </c>
      <c r="G116" s="194" t="s">
        <v>125</v>
      </c>
      <c r="H116" s="194" t="s">
        <v>126</v>
      </c>
      <c r="I116" s="195" t="s">
        <v>127</v>
      </c>
      <c r="J116" s="196" t="s">
        <v>116</v>
      </c>
      <c r="K116" s="197" t="s">
        <v>128</v>
      </c>
      <c r="L116" s="198"/>
      <c r="M116" s="93" t="s">
        <v>1</v>
      </c>
      <c r="N116" s="94" t="s">
        <v>44</v>
      </c>
      <c r="O116" s="94" t="s">
        <v>129</v>
      </c>
      <c r="P116" s="94" t="s">
        <v>130</v>
      </c>
      <c r="Q116" s="94" t="s">
        <v>131</v>
      </c>
      <c r="R116" s="94" t="s">
        <v>132</v>
      </c>
      <c r="S116" s="94" t="s">
        <v>133</v>
      </c>
      <c r="T116" s="95" t="s">
        <v>134</v>
      </c>
    </row>
    <row r="117" s="1" customFormat="1" ht="22.8" customHeight="1">
      <c r="B117" s="36"/>
      <c r="C117" s="100" t="s">
        <v>135</v>
      </c>
      <c r="D117" s="37"/>
      <c r="E117" s="37"/>
      <c r="F117" s="37"/>
      <c r="G117" s="37"/>
      <c r="H117" s="37"/>
      <c r="I117" s="135"/>
      <c r="J117" s="199">
        <f>BK117</f>
        <v>0</v>
      </c>
      <c r="K117" s="37"/>
      <c r="L117" s="41"/>
      <c r="M117" s="96"/>
      <c r="N117" s="97"/>
      <c r="O117" s="97"/>
      <c r="P117" s="200">
        <f>P118</f>
        <v>0</v>
      </c>
      <c r="Q117" s="97"/>
      <c r="R117" s="200">
        <f>R118</f>
        <v>0</v>
      </c>
      <c r="S117" s="97"/>
      <c r="T117" s="201">
        <f>T118</f>
        <v>0</v>
      </c>
      <c r="AT117" s="15" t="s">
        <v>79</v>
      </c>
      <c r="AU117" s="15" t="s">
        <v>118</v>
      </c>
      <c r="BK117" s="202">
        <f>BK118</f>
        <v>0</v>
      </c>
    </row>
    <row r="118" s="11" customFormat="1" ht="25.92" customHeight="1">
      <c r="B118" s="203"/>
      <c r="C118" s="204"/>
      <c r="D118" s="205" t="s">
        <v>79</v>
      </c>
      <c r="E118" s="206" t="s">
        <v>206</v>
      </c>
      <c r="F118" s="206" t="s">
        <v>207</v>
      </c>
      <c r="G118" s="204"/>
      <c r="H118" s="204"/>
      <c r="I118" s="207"/>
      <c r="J118" s="208">
        <f>BK118</f>
        <v>0</v>
      </c>
      <c r="K118" s="204"/>
      <c r="L118" s="209"/>
      <c r="M118" s="210"/>
      <c r="N118" s="211"/>
      <c r="O118" s="211"/>
      <c r="P118" s="212">
        <f>P119</f>
        <v>0</v>
      </c>
      <c r="Q118" s="211"/>
      <c r="R118" s="212">
        <f>R119</f>
        <v>0</v>
      </c>
      <c r="S118" s="211"/>
      <c r="T118" s="213">
        <f>T119</f>
        <v>0</v>
      </c>
      <c r="AR118" s="214" t="s">
        <v>85</v>
      </c>
      <c r="AT118" s="215" t="s">
        <v>79</v>
      </c>
      <c r="AU118" s="215" t="s">
        <v>80</v>
      </c>
      <c r="AY118" s="214" t="s">
        <v>139</v>
      </c>
      <c r="BK118" s="216">
        <f>BK119</f>
        <v>0</v>
      </c>
    </row>
    <row r="119" s="1" customFormat="1" ht="16.5" customHeight="1">
      <c r="B119" s="36"/>
      <c r="C119" s="219" t="s">
        <v>85</v>
      </c>
      <c r="D119" s="219" t="s">
        <v>142</v>
      </c>
      <c r="E119" s="220" t="s">
        <v>1577</v>
      </c>
      <c r="F119" s="221" t="s">
        <v>1578</v>
      </c>
      <c r="G119" s="222" t="s">
        <v>606</v>
      </c>
      <c r="H119" s="223">
        <v>1</v>
      </c>
      <c r="I119" s="224"/>
      <c r="J119" s="225">
        <f>ROUND(I119*H119,2)</f>
        <v>0</v>
      </c>
      <c r="K119" s="221" t="s">
        <v>1</v>
      </c>
      <c r="L119" s="41"/>
      <c r="M119" s="232" t="s">
        <v>1</v>
      </c>
      <c r="N119" s="233" t="s">
        <v>45</v>
      </c>
      <c r="O119" s="234"/>
      <c r="P119" s="235">
        <f>O119*H119</f>
        <v>0</v>
      </c>
      <c r="Q119" s="235">
        <v>0</v>
      </c>
      <c r="R119" s="235">
        <f>Q119*H119</f>
        <v>0</v>
      </c>
      <c r="S119" s="235">
        <v>0</v>
      </c>
      <c r="T119" s="236">
        <f>S119*H119</f>
        <v>0</v>
      </c>
      <c r="AR119" s="230" t="s">
        <v>158</v>
      </c>
      <c r="AT119" s="230" t="s">
        <v>142</v>
      </c>
      <c r="AU119" s="230" t="s">
        <v>85</v>
      </c>
      <c r="AY119" s="15" t="s">
        <v>139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15" t="s">
        <v>85</v>
      </c>
      <c r="BK119" s="231">
        <f>ROUND(I119*H119,2)</f>
        <v>0</v>
      </c>
      <c r="BL119" s="15" t="s">
        <v>158</v>
      </c>
      <c r="BM119" s="230" t="s">
        <v>1579</v>
      </c>
    </row>
    <row r="120" s="1" customFormat="1" ht="6.96" customHeight="1">
      <c r="B120" s="59"/>
      <c r="C120" s="60"/>
      <c r="D120" s="60"/>
      <c r="E120" s="60"/>
      <c r="F120" s="60"/>
      <c r="G120" s="60"/>
      <c r="H120" s="60"/>
      <c r="I120" s="169"/>
      <c r="J120" s="60"/>
      <c r="K120" s="60"/>
      <c r="L120" s="41"/>
    </row>
  </sheetData>
  <sheetProtection sheet="1" autoFilter="0" formatColumns="0" formatRows="0" objects="1" scenarios="1" spinCount="100000" saltValue="RCIs5UN2cJtaYlc7YxuGYZdHpPs2Gz5/0VT7Ml4kx8WPzY4fYVSfTHICbmh0AbrSIH1p8u2xRN9sSn3uL+4V0A==" hashValue="kzz8Ixs8/BP0DBtMshGVWCCj7p98JSHGjS8u93OegjxmDf7pKy8O53g1oBMRevB0XsCENga3zGlrQmImyaLBhg==" algorithmName="SHA-512" password="CC35"/>
  <autoFilter ref="C116:K11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111</v>
      </c>
    </row>
    <row r="3" hidden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8"/>
      <c r="AT3" s="15" t="s">
        <v>90</v>
      </c>
    </row>
    <row r="4" hidden="1" ht="24.96" customHeight="1">
      <c r="B4" s="18"/>
      <c r="D4" s="132" t="s">
        <v>112</v>
      </c>
      <c r="L4" s="18"/>
      <c r="M4" s="133" t="s">
        <v>10</v>
      </c>
      <c r="AT4" s="15" t="s">
        <v>4</v>
      </c>
    </row>
    <row r="5" hidden="1" ht="6.96" customHeight="1">
      <c r="B5" s="18"/>
      <c r="L5" s="18"/>
    </row>
    <row r="6" hidden="1" ht="12" customHeight="1">
      <c r="B6" s="18"/>
      <c r="D6" s="134" t="s">
        <v>16</v>
      </c>
      <c r="L6" s="18"/>
    </row>
    <row r="7" hidden="1" ht="16.5" customHeight="1">
      <c r="B7" s="18"/>
      <c r="E7" s="237" t="str">
        <f>'Rekapitulace stavby'!K6</f>
        <v>Stavební úpravy nové dispozice zubních ordinací pavilonu G</v>
      </c>
      <c r="F7" s="134"/>
      <c r="G7" s="134"/>
      <c r="H7" s="134"/>
      <c r="L7" s="18"/>
    </row>
    <row r="8" hidden="1" s="1" customFormat="1" ht="12" customHeight="1">
      <c r="B8" s="41"/>
      <c r="D8" s="134" t="s">
        <v>183</v>
      </c>
      <c r="I8" s="135"/>
      <c r="L8" s="41"/>
    </row>
    <row r="9" hidden="1" s="1" customFormat="1" ht="36.96" customHeight="1">
      <c r="B9" s="41"/>
      <c r="E9" s="136" t="s">
        <v>1580</v>
      </c>
      <c r="F9" s="1"/>
      <c r="G9" s="1"/>
      <c r="H9" s="1"/>
      <c r="I9" s="135"/>
      <c r="L9" s="41"/>
    </row>
    <row r="10" hidden="1" s="1" customFormat="1">
      <c r="B10" s="41"/>
      <c r="I10" s="135"/>
      <c r="L10" s="41"/>
    </row>
    <row r="11" hidden="1" s="1" customFormat="1" ht="12" customHeight="1">
      <c r="B11" s="41"/>
      <c r="D11" s="134" t="s">
        <v>18</v>
      </c>
      <c r="F11" s="137" t="s">
        <v>1</v>
      </c>
      <c r="I11" s="138" t="s">
        <v>19</v>
      </c>
      <c r="J11" s="137" t="s">
        <v>1</v>
      </c>
      <c r="L11" s="41"/>
    </row>
    <row r="12" hidden="1" s="1" customFormat="1" ht="12" customHeight="1">
      <c r="B12" s="41"/>
      <c r="D12" s="134" t="s">
        <v>20</v>
      </c>
      <c r="F12" s="137" t="s">
        <v>21</v>
      </c>
      <c r="I12" s="138" t="s">
        <v>22</v>
      </c>
      <c r="J12" s="139" t="str">
        <f>'Rekapitulace stavby'!AN8</f>
        <v>11. 5. 2021</v>
      </c>
      <c r="L12" s="41"/>
    </row>
    <row r="13" hidden="1" s="1" customFormat="1" ht="10.8" customHeight="1">
      <c r="B13" s="41"/>
      <c r="I13" s="135"/>
      <c r="L13" s="41"/>
    </row>
    <row r="14" hidden="1" s="1" customFormat="1" ht="12" customHeight="1">
      <c r="B14" s="41"/>
      <c r="D14" s="134" t="s">
        <v>24</v>
      </c>
      <c r="I14" s="138" t="s">
        <v>25</v>
      </c>
      <c r="J14" s="137" t="s">
        <v>26</v>
      </c>
      <c r="L14" s="41"/>
    </row>
    <row r="15" hidden="1" s="1" customFormat="1" ht="18" customHeight="1">
      <c r="B15" s="41"/>
      <c r="E15" s="137" t="s">
        <v>27</v>
      </c>
      <c r="I15" s="138" t="s">
        <v>28</v>
      </c>
      <c r="J15" s="137" t="s">
        <v>29</v>
      </c>
      <c r="L15" s="41"/>
    </row>
    <row r="16" hidden="1" s="1" customFormat="1" ht="6.96" customHeight="1">
      <c r="B16" s="41"/>
      <c r="I16" s="135"/>
      <c r="L16" s="41"/>
    </row>
    <row r="17" hidden="1" s="1" customFormat="1" ht="12" customHeight="1">
      <c r="B17" s="41"/>
      <c r="D17" s="134" t="s">
        <v>30</v>
      </c>
      <c r="I17" s="138" t="s">
        <v>25</v>
      </c>
      <c r="J17" s="31" t="str">
        <f>'Rekapitulace stavby'!AN13</f>
        <v>Vyplň údaj</v>
      </c>
      <c r="L17" s="41"/>
    </row>
    <row r="18" hidden="1" s="1" customFormat="1" ht="18" customHeight="1">
      <c r="B18" s="41"/>
      <c r="E18" s="31" t="str">
        <f>'Rekapitulace stavby'!E14</f>
        <v>Vyplň údaj</v>
      </c>
      <c r="F18" s="137"/>
      <c r="G18" s="137"/>
      <c r="H18" s="137"/>
      <c r="I18" s="138" t="s">
        <v>28</v>
      </c>
      <c r="J18" s="31" t="str">
        <f>'Rekapitulace stavby'!AN14</f>
        <v>Vyplň údaj</v>
      </c>
      <c r="L18" s="41"/>
    </row>
    <row r="19" hidden="1" s="1" customFormat="1" ht="6.96" customHeight="1">
      <c r="B19" s="41"/>
      <c r="I19" s="135"/>
      <c r="L19" s="41"/>
    </row>
    <row r="20" hidden="1" s="1" customFormat="1" ht="12" customHeight="1">
      <c r="B20" s="41"/>
      <c r="D20" s="134" t="s">
        <v>32</v>
      </c>
      <c r="I20" s="138" t="s">
        <v>25</v>
      </c>
      <c r="J20" s="137" t="s">
        <v>33</v>
      </c>
      <c r="L20" s="41"/>
    </row>
    <row r="21" hidden="1" s="1" customFormat="1" ht="18" customHeight="1">
      <c r="B21" s="41"/>
      <c r="E21" s="137" t="s">
        <v>34</v>
      </c>
      <c r="I21" s="138" t="s">
        <v>28</v>
      </c>
      <c r="J21" s="137" t="s">
        <v>1</v>
      </c>
      <c r="L21" s="41"/>
    </row>
    <row r="22" hidden="1" s="1" customFormat="1" ht="6.96" customHeight="1">
      <c r="B22" s="41"/>
      <c r="I22" s="135"/>
      <c r="L22" s="41"/>
    </row>
    <row r="23" hidden="1" s="1" customFormat="1" ht="12" customHeight="1">
      <c r="B23" s="41"/>
      <c r="D23" s="134" t="s">
        <v>36</v>
      </c>
      <c r="I23" s="138" t="s">
        <v>25</v>
      </c>
      <c r="J23" s="137" t="str">
        <f>IF('Rekapitulace stavby'!AN19="","",'Rekapitulace stavby'!AN19)</f>
        <v/>
      </c>
      <c r="L23" s="41"/>
    </row>
    <row r="24" hidden="1" s="1" customFormat="1" ht="18" customHeight="1">
      <c r="B24" s="41"/>
      <c r="E24" s="137" t="str">
        <f>IF('Rekapitulace stavby'!E20="","",'Rekapitulace stavby'!E20)</f>
        <v xml:space="preserve"> </v>
      </c>
      <c r="I24" s="138" t="s">
        <v>28</v>
      </c>
      <c r="J24" s="137" t="str">
        <f>IF('Rekapitulace stavby'!AN20="","",'Rekapitulace stavby'!AN20)</f>
        <v/>
      </c>
      <c r="L24" s="41"/>
    </row>
    <row r="25" hidden="1" s="1" customFormat="1" ht="6.96" customHeight="1">
      <c r="B25" s="41"/>
      <c r="I25" s="135"/>
      <c r="L25" s="41"/>
    </row>
    <row r="26" hidden="1" s="1" customFormat="1" ht="12" customHeight="1">
      <c r="B26" s="41"/>
      <c r="D26" s="134" t="s">
        <v>38</v>
      </c>
      <c r="I26" s="135"/>
      <c r="L26" s="41"/>
    </row>
    <row r="27" hidden="1" s="7" customFormat="1" ht="16.5" customHeight="1">
      <c r="B27" s="140"/>
      <c r="E27" s="141" t="s">
        <v>1</v>
      </c>
      <c r="F27" s="141"/>
      <c r="G27" s="141"/>
      <c r="H27" s="141"/>
      <c r="I27" s="142"/>
      <c r="L27" s="140"/>
    </row>
    <row r="28" hidden="1" s="1" customFormat="1" ht="6.96" customHeight="1">
      <c r="B28" s="41"/>
      <c r="I28" s="135"/>
      <c r="L28" s="41"/>
    </row>
    <row r="29" hidden="1" s="1" customFormat="1" ht="6.96" customHeight="1">
      <c r="B29" s="41"/>
      <c r="D29" s="76"/>
      <c r="E29" s="76"/>
      <c r="F29" s="76"/>
      <c r="G29" s="76"/>
      <c r="H29" s="76"/>
      <c r="I29" s="143"/>
      <c r="J29" s="76"/>
      <c r="K29" s="76"/>
      <c r="L29" s="41"/>
    </row>
    <row r="30" hidden="1" s="1" customFormat="1" ht="25.44" customHeight="1">
      <c r="B30" s="41"/>
      <c r="D30" s="144" t="s">
        <v>40</v>
      </c>
      <c r="I30" s="135"/>
      <c r="J30" s="145">
        <f>ROUND(J125, 2)</f>
        <v>0</v>
      </c>
      <c r="L30" s="41"/>
    </row>
    <row r="31" hidden="1" s="1" customFormat="1" ht="6.96" customHeight="1">
      <c r="B31" s="41"/>
      <c r="D31" s="76"/>
      <c r="E31" s="76"/>
      <c r="F31" s="76"/>
      <c r="G31" s="76"/>
      <c r="H31" s="76"/>
      <c r="I31" s="143"/>
      <c r="J31" s="76"/>
      <c r="K31" s="76"/>
      <c r="L31" s="41"/>
    </row>
    <row r="32" hidden="1" s="1" customFormat="1" ht="14.4" customHeight="1">
      <c r="B32" s="41"/>
      <c r="F32" s="146" t="s">
        <v>42</v>
      </c>
      <c r="I32" s="147" t="s">
        <v>41</v>
      </c>
      <c r="J32" s="146" t="s">
        <v>43</v>
      </c>
      <c r="L32" s="41"/>
    </row>
    <row r="33" hidden="1" s="1" customFormat="1" ht="14.4" customHeight="1">
      <c r="B33" s="41"/>
      <c r="D33" s="148" t="s">
        <v>44</v>
      </c>
      <c r="E33" s="134" t="s">
        <v>45</v>
      </c>
      <c r="F33" s="149">
        <f>ROUND((SUM(BE125:BE166)),  2)</f>
        <v>0</v>
      </c>
      <c r="I33" s="150">
        <v>0.20999999999999999</v>
      </c>
      <c r="J33" s="149">
        <f>ROUND(((SUM(BE125:BE166))*I33),  2)</f>
        <v>0</v>
      </c>
      <c r="L33" s="41"/>
    </row>
    <row r="34" hidden="1" s="1" customFormat="1" ht="14.4" customHeight="1">
      <c r="B34" s="41"/>
      <c r="E34" s="134" t="s">
        <v>46</v>
      </c>
      <c r="F34" s="149">
        <f>ROUND((SUM(BF125:BF166)),  2)</f>
        <v>0</v>
      </c>
      <c r="I34" s="150">
        <v>0.14999999999999999</v>
      </c>
      <c r="J34" s="149">
        <f>ROUND(((SUM(BF125:BF166))*I34),  2)</f>
        <v>0</v>
      </c>
      <c r="L34" s="41"/>
    </row>
    <row r="35" hidden="1" s="1" customFormat="1" ht="14.4" customHeight="1">
      <c r="B35" s="41"/>
      <c r="E35" s="134" t="s">
        <v>47</v>
      </c>
      <c r="F35" s="149">
        <f>ROUND((SUM(BG125:BG166)),  2)</f>
        <v>0</v>
      </c>
      <c r="I35" s="150">
        <v>0.20999999999999999</v>
      </c>
      <c r="J35" s="149">
        <f>0</f>
        <v>0</v>
      </c>
      <c r="L35" s="41"/>
    </row>
    <row r="36" hidden="1" s="1" customFormat="1" ht="14.4" customHeight="1">
      <c r="B36" s="41"/>
      <c r="E36" s="134" t="s">
        <v>48</v>
      </c>
      <c r="F36" s="149">
        <f>ROUND((SUM(BH125:BH166)),  2)</f>
        <v>0</v>
      </c>
      <c r="I36" s="150">
        <v>0.14999999999999999</v>
      </c>
      <c r="J36" s="149">
        <f>0</f>
        <v>0</v>
      </c>
      <c r="L36" s="41"/>
    </row>
    <row r="37" hidden="1" s="1" customFormat="1" ht="14.4" customHeight="1">
      <c r="B37" s="41"/>
      <c r="E37" s="134" t="s">
        <v>49</v>
      </c>
      <c r="F37" s="149">
        <f>ROUND((SUM(BI125:BI166)),  2)</f>
        <v>0</v>
      </c>
      <c r="I37" s="150">
        <v>0</v>
      </c>
      <c r="J37" s="149">
        <f>0</f>
        <v>0</v>
      </c>
      <c r="L37" s="41"/>
    </row>
    <row r="38" hidden="1" s="1" customFormat="1" ht="6.96" customHeight="1">
      <c r="B38" s="41"/>
      <c r="I38" s="135"/>
      <c r="L38" s="41"/>
    </row>
    <row r="39" hidden="1" s="1" customFormat="1" ht="25.44" customHeight="1">
      <c r="B39" s="41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6"/>
      <c r="J39" s="157">
        <f>SUM(J30:J37)</f>
        <v>0</v>
      </c>
      <c r="K39" s="158"/>
      <c r="L39" s="41"/>
    </row>
    <row r="40" hidden="1" s="1" customFormat="1" ht="14.4" customHeight="1">
      <c r="B40" s="41"/>
      <c r="I40" s="135"/>
      <c r="L40" s="41"/>
    </row>
    <row r="41" hidden="1" ht="14.4" customHeight="1">
      <c r="B41" s="18"/>
      <c r="L41" s="18"/>
    </row>
    <row r="42" hidden="1" ht="14.4" customHeight="1">
      <c r="B42" s="18"/>
      <c r="L42" s="18"/>
    </row>
    <row r="43" hidden="1" ht="14.4" customHeight="1">
      <c r="B43" s="18"/>
      <c r="L43" s="18"/>
    </row>
    <row r="44" hidden="1" ht="14.4" customHeight="1">
      <c r="B44" s="18"/>
      <c r="L44" s="18"/>
    </row>
    <row r="45" hidden="1" ht="14.4" customHeight="1">
      <c r="B45" s="18"/>
      <c r="L45" s="18"/>
    </row>
    <row r="46" hidden="1" ht="14.4" customHeight="1">
      <c r="B46" s="18"/>
      <c r="L46" s="18"/>
    </row>
    <row r="47" hidden="1" ht="14.4" customHeight="1">
      <c r="B47" s="18"/>
      <c r="L47" s="18"/>
    </row>
    <row r="48" hidden="1" ht="14.4" customHeight="1">
      <c r="B48" s="18"/>
      <c r="L48" s="18"/>
    </row>
    <row r="49" hidden="1" ht="14.4" customHeight="1">
      <c r="B49" s="18"/>
      <c r="L49" s="18"/>
    </row>
    <row r="50" hidden="1" s="1" customFormat="1" ht="14.4" customHeight="1">
      <c r="B50" s="41"/>
      <c r="D50" s="159" t="s">
        <v>53</v>
      </c>
      <c r="E50" s="160"/>
      <c r="F50" s="160"/>
      <c r="G50" s="159" t="s">
        <v>54</v>
      </c>
      <c r="H50" s="160"/>
      <c r="I50" s="161"/>
      <c r="J50" s="160"/>
      <c r="K50" s="160"/>
      <c r="L50" s="41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1" customFormat="1">
      <c r="B61" s="41"/>
      <c r="D61" s="162" t="s">
        <v>55</v>
      </c>
      <c r="E61" s="163"/>
      <c r="F61" s="164" t="s">
        <v>56</v>
      </c>
      <c r="G61" s="162" t="s">
        <v>55</v>
      </c>
      <c r="H61" s="163"/>
      <c r="I61" s="165"/>
      <c r="J61" s="166" t="s">
        <v>56</v>
      </c>
      <c r="K61" s="163"/>
      <c r="L61" s="41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1" customFormat="1">
      <c r="B65" s="41"/>
      <c r="D65" s="159" t="s">
        <v>57</v>
      </c>
      <c r="E65" s="160"/>
      <c r="F65" s="160"/>
      <c r="G65" s="159" t="s">
        <v>58</v>
      </c>
      <c r="H65" s="160"/>
      <c r="I65" s="161"/>
      <c r="J65" s="160"/>
      <c r="K65" s="160"/>
      <c r="L65" s="41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1" customFormat="1">
      <c r="B76" s="41"/>
      <c r="D76" s="162" t="s">
        <v>55</v>
      </c>
      <c r="E76" s="163"/>
      <c r="F76" s="164" t="s">
        <v>56</v>
      </c>
      <c r="G76" s="162" t="s">
        <v>55</v>
      </c>
      <c r="H76" s="163"/>
      <c r="I76" s="165"/>
      <c r="J76" s="166" t="s">
        <v>56</v>
      </c>
      <c r="K76" s="163"/>
      <c r="L76" s="41"/>
    </row>
    <row r="77" hidden="1" s="1" customFormat="1" ht="14.4" customHeight="1">
      <c r="B77" s="167"/>
      <c r="C77" s="168"/>
      <c r="D77" s="168"/>
      <c r="E77" s="168"/>
      <c r="F77" s="168"/>
      <c r="G77" s="168"/>
      <c r="H77" s="168"/>
      <c r="I77" s="169"/>
      <c r="J77" s="168"/>
      <c r="K77" s="168"/>
      <c r="L77" s="41"/>
    </row>
    <row r="78" hidden="1"/>
    <row r="79" hidden="1"/>
    <row r="80" hidden="1"/>
    <row r="81" hidden="1" s="1" customFormat="1" ht="6.96" customHeight="1">
      <c r="B81" s="170"/>
      <c r="C81" s="171"/>
      <c r="D81" s="171"/>
      <c r="E81" s="171"/>
      <c r="F81" s="171"/>
      <c r="G81" s="171"/>
      <c r="H81" s="171"/>
      <c r="I81" s="172"/>
      <c r="J81" s="171"/>
      <c r="K81" s="171"/>
      <c r="L81" s="41"/>
    </row>
    <row r="82" hidden="1" s="1" customFormat="1" ht="24.96" customHeight="1">
      <c r="B82" s="36"/>
      <c r="C82" s="21" t="s">
        <v>114</v>
      </c>
      <c r="D82" s="37"/>
      <c r="E82" s="37"/>
      <c r="F82" s="37"/>
      <c r="G82" s="37"/>
      <c r="H82" s="37"/>
      <c r="I82" s="135"/>
      <c r="J82" s="37"/>
      <c r="K82" s="37"/>
      <c r="L82" s="41"/>
    </row>
    <row r="83" hidden="1" s="1" customFormat="1" ht="6.96" customHeight="1">
      <c r="B83" s="36"/>
      <c r="C83" s="37"/>
      <c r="D83" s="37"/>
      <c r="E83" s="37"/>
      <c r="F83" s="37"/>
      <c r="G83" s="37"/>
      <c r="H83" s="37"/>
      <c r="I83" s="135"/>
      <c r="J83" s="37"/>
      <c r="K83" s="37"/>
      <c r="L83" s="41"/>
    </row>
    <row r="84" hidden="1" s="1" customFormat="1" ht="12" customHeight="1">
      <c r="B84" s="36"/>
      <c r="C84" s="30" t="s">
        <v>16</v>
      </c>
      <c r="D84" s="37"/>
      <c r="E84" s="37"/>
      <c r="F84" s="37"/>
      <c r="G84" s="37"/>
      <c r="H84" s="37"/>
      <c r="I84" s="135"/>
      <c r="J84" s="37"/>
      <c r="K84" s="37"/>
      <c r="L84" s="41"/>
    </row>
    <row r="85" hidden="1" s="1" customFormat="1" ht="16.5" customHeight="1">
      <c r="B85" s="36"/>
      <c r="C85" s="37"/>
      <c r="D85" s="37"/>
      <c r="E85" s="238" t="str">
        <f>E7</f>
        <v>Stavební úpravy nové dispozice zubních ordinací pavilonu G</v>
      </c>
      <c r="F85" s="30"/>
      <c r="G85" s="30"/>
      <c r="H85" s="30"/>
      <c r="I85" s="135"/>
      <c r="J85" s="37"/>
      <c r="K85" s="37"/>
      <c r="L85" s="41"/>
    </row>
    <row r="86" hidden="1" s="1" customFormat="1" ht="12" customHeight="1">
      <c r="B86" s="36"/>
      <c r="C86" s="30" t="s">
        <v>183</v>
      </c>
      <c r="D86" s="37"/>
      <c r="E86" s="37"/>
      <c r="F86" s="37"/>
      <c r="G86" s="37"/>
      <c r="H86" s="37"/>
      <c r="I86" s="135"/>
      <c r="J86" s="37"/>
      <c r="K86" s="37"/>
      <c r="L86" s="41"/>
    </row>
    <row r="87" hidden="1" s="1" customFormat="1" ht="16.5" customHeight="1">
      <c r="B87" s="36"/>
      <c r="C87" s="37"/>
      <c r="D87" s="37"/>
      <c r="E87" s="69" t="str">
        <f>E9</f>
        <v>dodatek č.1 - Příprava pro zavěšení mikroskopu</v>
      </c>
      <c r="F87" s="37"/>
      <c r="G87" s="37"/>
      <c r="H87" s="37"/>
      <c r="I87" s="135"/>
      <c r="J87" s="37"/>
      <c r="K87" s="37"/>
      <c r="L87" s="41"/>
    </row>
    <row r="88" hidden="1" s="1" customFormat="1" ht="6.96" customHeight="1">
      <c r="B88" s="36"/>
      <c r="C88" s="37"/>
      <c r="D88" s="37"/>
      <c r="E88" s="37"/>
      <c r="F88" s="37"/>
      <c r="G88" s="37"/>
      <c r="H88" s="37"/>
      <c r="I88" s="135"/>
      <c r="J88" s="37"/>
      <c r="K88" s="37"/>
      <c r="L88" s="41"/>
    </row>
    <row r="89" hidden="1" s="1" customFormat="1" ht="12" customHeight="1">
      <c r="B89" s="36"/>
      <c r="C89" s="30" t="s">
        <v>20</v>
      </c>
      <c r="D89" s="37"/>
      <c r="E89" s="37"/>
      <c r="F89" s="25" t="str">
        <f>F12</f>
        <v>Areál SZZ Krnov</v>
      </c>
      <c r="G89" s="37"/>
      <c r="H89" s="37"/>
      <c r="I89" s="138" t="s">
        <v>22</v>
      </c>
      <c r="J89" s="72" t="str">
        <f>IF(J12="","",J12)</f>
        <v>11. 5. 2021</v>
      </c>
      <c r="K89" s="37"/>
      <c r="L89" s="41"/>
    </row>
    <row r="90" hidden="1" s="1" customFormat="1" ht="6.96" customHeight="1">
      <c r="B90" s="36"/>
      <c r="C90" s="37"/>
      <c r="D90" s="37"/>
      <c r="E90" s="37"/>
      <c r="F90" s="37"/>
      <c r="G90" s="37"/>
      <c r="H90" s="37"/>
      <c r="I90" s="135"/>
      <c r="J90" s="37"/>
      <c r="K90" s="37"/>
      <c r="L90" s="41"/>
    </row>
    <row r="91" hidden="1" s="1" customFormat="1" ht="27.9" customHeight="1">
      <c r="B91" s="36"/>
      <c r="C91" s="30" t="s">
        <v>24</v>
      </c>
      <c r="D91" s="37"/>
      <c r="E91" s="37"/>
      <c r="F91" s="25" t="str">
        <f>E15</f>
        <v>SZZ Krnov, p.o.</v>
      </c>
      <c r="G91" s="37"/>
      <c r="H91" s="37"/>
      <c r="I91" s="138" t="s">
        <v>32</v>
      </c>
      <c r="J91" s="34" t="str">
        <f>E21</f>
        <v>Ing.Zbyněk Svoboda</v>
      </c>
      <c r="K91" s="37"/>
      <c r="L91" s="41"/>
    </row>
    <row r="92" hidden="1" s="1" customFormat="1" ht="15.15" customHeight="1">
      <c r="B92" s="36"/>
      <c r="C92" s="30" t="s">
        <v>30</v>
      </c>
      <c r="D92" s="37"/>
      <c r="E92" s="37"/>
      <c r="F92" s="25" t="str">
        <f>IF(E18="","",E18)</f>
        <v>Vyplň údaj</v>
      </c>
      <c r="G92" s="37"/>
      <c r="H92" s="37"/>
      <c r="I92" s="138" t="s">
        <v>36</v>
      </c>
      <c r="J92" s="34" t="str">
        <f>E24</f>
        <v xml:space="preserve"> </v>
      </c>
      <c r="K92" s="37"/>
      <c r="L92" s="41"/>
    </row>
    <row r="93" hidden="1" s="1" customFormat="1" ht="10.32" customHeight="1">
      <c r="B93" s="36"/>
      <c r="C93" s="37"/>
      <c r="D93" s="37"/>
      <c r="E93" s="37"/>
      <c r="F93" s="37"/>
      <c r="G93" s="37"/>
      <c r="H93" s="37"/>
      <c r="I93" s="135"/>
      <c r="J93" s="37"/>
      <c r="K93" s="37"/>
      <c r="L93" s="41"/>
    </row>
    <row r="94" hidden="1" s="1" customFormat="1" ht="29.28" customHeight="1">
      <c r="B94" s="36"/>
      <c r="C94" s="173" t="s">
        <v>115</v>
      </c>
      <c r="D94" s="174"/>
      <c r="E94" s="174"/>
      <c r="F94" s="174"/>
      <c r="G94" s="174"/>
      <c r="H94" s="174"/>
      <c r="I94" s="175"/>
      <c r="J94" s="176" t="s">
        <v>116</v>
      </c>
      <c r="K94" s="174"/>
      <c r="L94" s="41"/>
    </row>
    <row r="95" hidden="1" s="1" customFormat="1" ht="10.32" customHeight="1">
      <c r="B95" s="36"/>
      <c r="C95" s="37"/>
      <c r="D95" s="37"/>
      <c r="E95" s="37"/>
      <c r="F95" s="37"/>
      <c r="G95" s="37"/>
      <c r="H95" s="37"/>
      <c r="I95" s="135"/>
      <c r="J95" s="37"/>
      <c r="K95" s="37"/>
      <c r="L95" s="41"/>
    </row>
    <row r="96" hidden="1" s="1" customFormat="1" ht="22.8" customHeight="1">
      <c r="B96" s="36"/>
      <c r="C96" s="177" t="s">
        <v>117</v>
      </c>
      <c r="D96" s="37"/>
      <c r="E96" s="37"/>
      <c r="F96" s="37"/>
      <c r="G96" s="37"/>
      <c r="H96" s="37"/>
      <c r="I96" s="135"/>
      <c r="J96" s="103">
        <f>J125</f>
        <v>0</v>
      </c>
      <c r="K96" s="37"/>
      <c r="L96" s="41"/>
      <c r="AU96" s="15" t="s">
        <v>118</v>
      </c>
    </row>
    <row r="97" hidden="1" s="8" customFormat="1" ht="24.96" customHeight="1">
      <c r="B97" s="178"/>
      <c r="C97" s="179"/>
      <c r="D97" s="180" t="s">
        <v>185</v>
      </c>
      <c r="E97" s="181"/>
      <c r="F97" s="181"/>
      <c r="G97" s="181"/>
      <c r="H97" s="181"/>
      <c r="I97" s="182"/>
      <c r="J97" s="183">
        <f>J126</f>
        <v>0</v>
      </c>
      <c r="K97" s="179"/>
      <c r="L97" s="184"/>
    </row>
    <row r="98" hidden="1" s="9" customFormat="1" ht="19.92" customHeight="1">
      <c r="B98" s="185"/>
      <c r="C98" s="186"/>
      <c r="D98" s="187" t="s">
        <v>187</v>
      </c>
      <c r="E98" s="188"/>
      <c r="F98" s="188"/>
      <c r="G98" s="188"/>
      <c r="H98" s="188"/>
      <c r="I98" s="189"/>
      <c r="J98" s="190">
        <f>J127</f>
        <v>0</v>
      </c>
      <c r="K98" s="186"/>
      <c r="L98" s="191"/>
    </row>
    <row r="99" hidden="1" s="8" customFormat="1" ht="24.96" customHeight="1">
      <c r="B99" s="178"/>
      <c r="C99" s="179"/>
      <c r="D99" s="180" t="s">
        <v>190</v>
      </c>
      <c r="E99" s="181"/>
      <c r="F99" s="181"/>
      <c r="G99" s="181"/>
      <c r="H99" s="181"/>
      <c r="I99" s="182"/>
      <c r="J99" s="183">
        <f>J136</f>
        <v>0</v>
      </c>
      <c r="K99" s="179"/>
      <c r="L99" s="184"/>
    </row>
    <row r="100" hidden="1" s="9" customFormat="1" ht="19.92" customHeight="1">
      <c r="B100" s="185"/>
      <c r="C100" s="186"/>
      <c r="D100" s="187" t="s">
        <v>194</v>
      </c>
      <c r="E100" s="188"/>
      <c r="F100" s="188"/>
      <c r="G100" s="188"/>
      <c r="H100" s="188"/>
      <c r="I100" s="189"/>
      <c r="J100" s="190">
        <f>J137</f>
        <v>0</v>
      </c>
      <c r="K100" s="186"/>
      <c r="L100" s="191"/>
    </row>
    <row r="101" hidden="1" s="9" customFormat="1" ht="19.92" customHeight="1">
      <c r="B101" s="185"/>
      <c r="C101" s="186"/>
      <c r="D101" s="187" t="s">
        <v>1581</v>
      </c>
      <c r="E101" s="188"/>
      <c r="F101" s="188"/>
      <c r="G101" s="188"/>
      <c r="H101" s="188"/>
      <c r="I101" s="189"/>
      <c r="J101" s="190">
        <f>J143</f>
        <v>0</v>
      </c>
      <c r="K101" s="186"/>
      <c r="L101" s="191"/>
    </row>
    <row r="102" hidden="1" s="9" customFormat="1" ht="19.92" customHeight="1">
      <c r="B102" s="185"/>
      <c r="C102" s="186"/>
      <c r="D102" s="187" t="s">
        <v>196</v>
      </c>
      <c r="E102" s="188"/>
      <c r="F102" s="188"/>
      <c r="G102" s="188"/>
      <c r="H102" s="188"/>
      <c r="I102" s="189"/>
      <c r="J102" s="190">
        <f>J147</f>
        <v>0</v>
      </c>
      <c r="K102" s="186"/>
      <c r="L102" s="191"/>
    </row>
    <row r="103" hidden="1" s="9" customFormat="1" ht="19.92" customHeight="1">
      <c r="B103" s="185"/>
      <c r="C103" s="186"/>
      <c r="D103" s="187" t="s">
        <v>198</v>
      </c>
      <c r="E103" s="188"/>
      <c r="F103" s="188"/>
      <c r="G103" s="188"/>
      <c r="H103" s="188"/>
      <c r="I103" s="189"/>
      <c r="J103" s="190">
        <f>J150</f>
        <v>0</v>
      </c>
      <c r="K103" s="186"/>
      <c r="L103" s="191"/>
    </row>
    <row r="104" hidden="1" s="9" customFormat="1" ht="19.92" customHeight="1">
      <c r="B104" s="185"/>
      <c r="C104" s="186"/>
      <c r="D104" s="187" t="s">
        <v>616</v>
      </c>
      <c r="E104" s="188"/>
      <c r="F104" s="188"/>
      <c r="G104" s="188"/>
      <c r="H104" s="188"/>
      <c r="I104" s="189"/>
      <c r="J104" s="190">
        <f>J155</f>
        <v>0</v>
      </c>
      <c r="K104" s="186"/>
      <c r="L104" s="191"/>
    </row>
    <row r="105" hidden="1" s="9" customFormat="1" ht="19.92" customHeight="1">
      <c r="B105" s="185"/>
      <c r="C105" s="186"/>
      <c r="D105" s="187" t="s">
        <v>203</v>
      </c>
      <c r="E105" s="188"/>
      <c r="F105" s="188"/>
      <c r="G105" s="188"/>
      <c r="H105" s="188"/>
      <c r="I105" s="189"/>
      <c r="J105" s="190">
        <f>J162</f>
        <v>0</v>
      </c>
      <c r="K105" s="186"/>
      <c r="L105" s="191"/>
    </row>
    <row r="106" hidden="1" s="1" customFormat="1" ht="21.84" customHeight="1">
      <c r="B106" s="36"/>
      <c r="C106" s="37"/>
      <c r="D106" s="37"/>
      <c r="E106" s="37"/>
      <c r="F106" s="37"/>
      <c r="G106" s="37"/>
      <c r="H106" s="37"/>
      <c r="I106" s="135"/>
      <c r="J106" s="37"/>
      <c r="K106" s="37"/>
      <c r="L106" s="41"/>
    </row>
    <row r="107" hidden="1" s="1" customFormat="1" ht="6.96" customHeight="1">
      <c r="B107" s="59"/>
      <c r="C107" s="60"/>
      <c r="D107" s="60"/>
      <c r="E107" s="60"/>
      <c r="F107" s="60"/>
      <c r="G107" s="60"/>
      <c r="H107" s="60"/>
      <c r="I107" s="169"/>
      <c r="J107" s="60"/>
      <c r="K107" s="60"/>
      <c r="L107" s="41"/>
    </row>
    <row r="108" hidden="1"/>
    <row r="109" hidden="1"/>
    <row r="110" hidden="1"/>
    <row r="111" s="1" customFormat="1" ht="6.96" customHeight="1">
      <c r="B111" s="61"/>
      <c r="C111" s="62"/>
      <c r="D111" s="62"/>
      <c r="E111" s="62"/>
      <c r="F111" s="62"/>
      <c r="G111" s="62"/>
      <c r="H111" s="62"/>
      <c r="I111" s="172"/>
      <c r="J111" s="62"/>
      <c r="K111" s="62"/>
      <c r="L111" s="41"/>
    </row>
    <row r="112" s="1" customFormat="1" ht="24.96" customHeight="1">
      <c r="B112" s="36"/>
      <c r="C112" s="21" t="s">
        <v>123</v>
      </c>
      <c r="D112" s="37"/>
      <c r="E112" s="37"/>
      <c r="F112" s="37"/>
      <c r="G112" s="37"/>
      <c r="H112" s="37"/>
      <c r="I112" s="135"/>
      <c r="J112" s="37"/>
      <c r="K112" s="37"/>
      <c r="L112" s="41"/>
    </row>
    <row r="113" s="1" customFormat="1" ht="6.96" customHeight="1">
      <c r="B113" s="36"/>
      <c r="C113" s="37"/>
      <c r="D113" s="37"/>
      <c r="E113" s="37"/>
      <c r="F113" s="37"/>
      <c r="G113" s="37"/>
      <c r="H113" s="37"/>
      <c r="I113" s="135"/>
      <c r="J113" s="37"/>
      <c r="K113" s="37"/>
      <c r="L113" s="41"/>
    </row>
    <row r="114" s="1" customFormat="1" ht="12" customHeight="1">
      <c r="B114" s="36"/>
      <c r="C114" s="30" t="s">
        <v>16</v>
      </c>
      <c r="D114" s="37"/>
      <c r="E114" s="37"/>
      <c r="F114" s="37"/>
      <c r="G114" s="37"/>
      <c r="H114" s="37"/>
      <c r="I114" s="135"/>
      <c r="J114" s="37"/>
      <c r="K114" s="37"/>
      <c r="L114" s="41"/>
    </row>
    <row r="115" s="1" customFormat="1" ht="16.5" customHeight="1">
      <c r="B115" s="36"/>
      <c r="C115" s="37"/>
      <c r="D115" s="37"/>
      <c r="E115" s="238" t="str">
        <f>E7</f>
        <v>Stavební úpravy nové dispozice zubních ordinací pavilonu G</v>
      </c>
      <c r="F115" s="30"/>
      <c r="G115" s="30"/>
      <c r="H115" s="30"/>
      <c r="I115" s="135"/>
      <c r="J115" s="37"/>
      <c r="K115" s="37"/>
      <c r="L115" s="41"/>
    </row>
    <row r="116" s="1" customFormat="1" ht="12" customHeight="1">
      <c r="B116" s="36"/>
      <c r="C116" s="30" t="s">
        <v>183</v>
      </c>
      <c r="D116" s="37"/>
      <c r="E116" s="37"/>
      <c r="F116" s="37"/>
      <c r="G116" s="37"/>
      <c r="H116" s="37"/>
      <c r="I116" s="135"/>
      <c r="J116" s="37"/>
      <c r="K116" s="37"/>
      <c r="L116" s="41"/>
    </row>
    <row r="117" s="1" customFormat="1" ht="16.5" customHeight="1">
      <c r="B117" s="36"/>
      <c r="C117" s="37"/>
      <c r="D117" s="37"/>
      <c r="E117" s="69" t="str">
        <f>E9</f>
        <v>dodatek č.1 - Příprava pro zavěšení mikroskopu</v>
      </c>
      <c r="F117" s="37"/>
      <c r="G117" s="37"/>
      <c r="H117" s="37"/>
      <c r="I117" s="135"/>
      <c r="J117" s="37"/>
      <c r="K117" s="37"/>
      <c r="L117" s="41"/>
    </row>
    <row r="118" s="1" customFormat="1" ht="6.96" customHeight="1">
      <c r="B118" s="36"/>
      <c r="C118" s="37"/>
      <c r="D118" s="37"/>
      <c r="E118" s="37"/>
      <c r="F118" s="37"/>
      <c r="G118" s="37"/>
      <c r="H118" s="37"/>
      <c r="I118" s="135"/>
      <c r="J118" s="37"/>
      <c r="K118" s="37"/>
      <c r="L118" s="41"/>
    </row>
    <row r="119" s="1" customFormat="1" ht="12" customHeight="1">
      <c r="B119" s="36"/>
      <c r="C119" s="30" t="s">
        <v>20</v>
      </c>
      <c r="D119" s="37"/>
      <c r="E119" s="37"/>
      <c r="F119" s="25" t="str">
        <f>F12</f>
        <v>Areál SZZ Krnov</v>
      </c>
      <c r="G119" s="37"/>
      <c r="H119" s="37"/>
      <c r="I119" s="138" t="s">
        <v>22</v>
      </c>
      <c r="J119" s="72" t="str">
        <f>IF(J12="","",J12)</f>
        <v>11. 5. 2021</v>
      </c>
      <c r="K119" s="37"/>
      <c r="L119" s="41"/>
    </row>
    <row r="120" s="1" customFormat="1" ht="6.96" customHeight="1">
      <c r="B120" s="36"/>
      <c r="C120" s="37"/>
      <c r="D120" s="37"/>
      <c r="E120" s="37"/>
      <c r="F120" s="37"/>
      <c r="G120" s="37"/>
      <c r="H120" s="37"/>
      <c r="I120" s="135"/>
      <c r="J120" s="37"/>
      <c r="K120" s="37"/>
      <c r="L120" s="41"/>
    </row>
    <row r="121" s="1" customFormat="1" ht="27.9" customHeight="1">
      <c r="B121" s="36"/>
      <c r="C121" s="30" t="s">
        <v>24</v>
      </c>
      <c r="D121" s="37"/>
      <c r="E121" s="37"/>
      <c r="F121" s="25" t="str">
        <f>E15</f>
        <v>SZZ Krnov, p.o.</v>
      </c>
      <c r="G121" s="37"/>
      <c r="H121" s="37"/>
      <c r="I121" s="138" t="s">
        <v>32</v>
      </c>
      <c r="J121" s="34" t="str">
        <f>E21</f>
        <v>Ing.Zbyněk Svoboda</v>
      </c>
      <c r="K121" s="37"/>
      <c r="L121" s="41"/>
    </row>
    <row r="122" s="1" customFormat="1" ht="15.15" customHeight="1">
      <c r="B122" s="36"/>
      <c r="C122" s="30" t="s">
        <v>30</v>
      </c>
      <c r="D122" s="37"/>
      <c r="E122" s="37"/>
      <c r="F122" s="25" t="str">
        <f>IF(E18="","",E18)</f>
        <v>Vyplň údaj</v>
      </c>
      <c r="G122" s="37"/>
      <c r="H122" s="37"/>
      <c r="I122" s="138" t="s">
        <v>36</v>
      </c>
      <c r="J122" s="34" t="str">
        <f>E24</f>
        <v xml:space="preserve"> </v>
      </c>
      <c r="K122" s="37"/>
      <c r="L122" s="41"/>
    </row>
    <row r="123" s="1" customFormat="1" ht="10.32" customHeight="1">
      <c r="B123" s="36"/>
      <c r="C123" s="37"/>
      <c r="D123" s="37"/>
      <c r="E123" s="37"/>
      <c r="F123" s="37"/>
      <c r="G123" s="37"/>
      <c r="H123" s="37"/>
      <c r="I123" s="135"/>
      <c r="J123" s="37"/>
      <c r="K123" s="37"/>
      <c r="L123" s="41"/>
    </row>
    <row r="124" s="10" customFormat="1" ht="29.28" customHeight="1">
      <c r="B124" s="192"/>
      <c r="C124" s="193" t="s">
        <v>124</v>
      </c>
      <c r="D124" s="194" t="s">
        <v>65</v>
      </c>
      <c r="E124" s="194" t="s">
        <v>61</v>
      </c>
      <c r="F124" s="194" t="s">
        <v>62</v>
      </c>
      <c r="G124" s="194" t="s">
        <v>125</v>
      </c>
      <c r="H124" s="194" t="s">
        <v>126</v>
      </c>
      <c r="I124" s="195" t="s">
        <v>127</v>
      </c>
      <c r="J124" s="196" t="s">
        <v>116</v>
      </c>
      <c r="K124" s="197" t="s">
        <v>128</v>
      </c>
      <c r="L124" s="198"/>
      <c r="M124" s="93" t="s">
        <v>1</v>
      </c>
      <c r="N124" s="94" t="s">
        <v>44</v>
      </c>
      <c r="O124" s="94" t="s">
        <v>129</v>
      </c>
      <c r="P124" s="94" t="s">
        <v>130</v>
      </c>
      <c r="Q124" s="94" t="s">
        <v>131</v>
      </c>
      <c r="R124" s="94" t="s">
        <v>132</v>
      </c>
      <c r="S124" s="94" t="s">
        <v>133</v>
      </c>
      <c r="T124" s="95" t="s">
        <v>134</v>
      </c>
    </row>
    <row r="125" s="1" customFormat="1" ht="22.8" customHeight="1">
      <c r="B125" s="36"/>
      <c r="C125" s="100" t="s">
        <v>135</v>
      </c>
      <c r="D125" s="37"/>
      <c r="E125" s="37"/>
      <c r="F125" s="37"/>
      <c r="G125" s="37"/>
      <c r="H125" s="37"/>
      <c r="I125" s="135"/>
      <c r="J125" s="199">
        <f>BK125</f>
        <v>0</v>
      </c>
      <c r="K125" s="37"/>
      <c r="L125" s="41"/>
      <c r="M125" s="96"/>
      <c r="N125" s="97"/>
      <c r="O125" s="97"/>
      <c r="P125" s="200">
        <f>P126+P136</f>
        <v>0</v>
      </c>
      <c r="Q125" s="97"/>
      <c r="R125" s="200">
        <f>R126+R136</f>
        <v>0.087216219999999997</v>
      </c>
      <c r="S125" s="97"/>
      <c r="T125" s="201">
        <f>T126+T136</f>
        <v>0.0060000000000000001</v>
      </c>
      <c r="AT125" s="15" t="s">
        <v>79</v>
      </c>
      <c r="AU125" s="15" t="s">
        <v>118</v>
      </c>
      <c r="BK125" s="202">
        <f>BK126+BK136</f>
        <v>0</v>
      </c>
    </row>
    <row r="126" s="11" customFormat="1" ht="25.92" customHeight="1">
      <c r="B126" s="203"/>
      <c r="C126" s="204"/>
      <c r="D126" s="205" t="s">
        <v>79</v>
      </c>
      <c r="E126" s="206" t="s">
        <v>206</v>
      </c>
      <c r="F126" s="206" t="s">
        <v>207</v>
      </c>
      <c r="G126" s="204"/>
      <c r="H126" s="204"/>
      <c r="I126" s="207"/>
      <c r="J126" s="208">
        <f>BK126</f>
        <v>0</v>
      </c>
      <c r="K126" s="204"/>
      <c r="L126" s="209"/>
      <c r="M126" s="210"/>
      <c r="N126" s="211"/>
      <c r="O126" s="211"/>
      <c r="P126" s="212">
        <f>P127</f>
        <v>0</v>
      </c>
      <c r="Q126" s="211"/>
      <c r="R126" s="212">
        <f>R127</f>
        <v>0.0026039999999999995</v>
      </c>
      <c r="S126" s="211"/>
      <c r="T126" s="213">
        <f>T127</f>
        <v>0.0060000000000000001</v>
      </c>
      <c r="AR126" s="214" t="s">
        <v>85</v>
      </c>
      <c r="AT126" s="215" t="s">
        <v>79</v>
      </c>
      <c r="AU126" s="215" t="s">
        <v>80</v>
      </c>
      <c r="AY126" s="214" t="s">
        <v>139</v>
      </c>
      <c r="BK126" s="216">
        <f>BK127</f>
        <v>0</v>
      </c>
    </row>
    <row r="127" s="11" customFormat="1" ht="22.8" customHeight="1">
      <c r="B127" s="203"/>
      <c r="C127" s="204"/>
      <c r="D127" s="205" t="s">
        <v>79</v>
      </c>
      <c r="E127" s="217" t="s">
        <v>179</v>
      </c>
      <c r="F127" s="217" t="s">
        <v>223</v>
      </c>
      <c r="G127" s="204"/>
      <c r="H127" s="204"/>
      <c r="I127" s="207"/>
      <c r="J127" s="218">
        <f>BK127</f>
        <v>0</v>
      </c>
      <c r="K127" s="204"/>
      <c r="L127" s="209"/>
      <c r="M127" s="210"/>
      <c r="N127" s="211"/>
      <c r="O127" s="211"/>
      <c r="P127" s="212">
        <f>SUM(P128:P135)</f>
        <v>0</v>
      </c>
      <c r="Q127" s="211"/>
      <c r="R127" s="212">
        <f>SUM(R128:R135)</f>
        <v>0.0026039999999999995</v>
      </c>
      <c r="S127" s="211"/>
      <c r="T127" s="213">
        <f>SUM(T128:T135)</f>
        <v>0.0060000000000000001</v>
      </c>
      <c r="AR127" s="214" t="s">
        <v>85</v>
      </c>
      <c r="AT127" s="215" t="s">
        <v>79</v>
      </c>
      <c r="AU127" s="215" t="s">
        <v>85</v>
      </c>
      <c r="AY127" s="214" t="s">
        <v>139</v>
      </c>
      <c r="BK127" s="216">
        <f>SUM(BK128:BK135)</f>
        <v>0</v>
      </c>
    </row>
    <row r="128" s="1" customFormat="1" ht="24" customHeight="1">
      <c r="B128" s="36"/>
      <c r="C128" s="219" t="s">
        <v>85</v>
      </c>
      <c r="D128" s="219" t="s">
        <v>142</v>
      </c>
      <c r="E128" s="220" t="s">
        <v>1582</v>
      </c>
      <c r="F128" s="221" t="s">
        <v>1583</v>
      </c>
      <c r="G128" s="222" t="s">
        <v>211</v>
      </c>
      <c r="H128" s="223">
        <v>10.800000000000001</v>
      </c>
      <c r="I128" s="224"/>
      <c r="J128" s="225">
        <f>ROUND(I128*H128,2)</f>
        <v>0</v>
      </c>
      <c r="K128" s="221" t="s">
        <v>146</v>
      </c>
      <c r="L128" s="41"/>
      <c r="M128" s="226" t="s">
        <v>1</v>
      </c>
      <c r="N128" s="227" t="s">
        <v>45</v>
      </c>
      <c r="O128" s="84"/>
      <c r="P128" s="228">
        <f>O128*H128</f>
        <v>0</v>
      </c>
      <c r="Q128" s="228">
        <v>0.00012999999999999999</v>
      </c>
      <c r="R128" s="228">
        <f>Q128*H128</f>
        <v>0.0014039999999999999</v>
      </c>
      <c r="S128" s="228">
        <v>0</v>
      </c>
      <c r="T128" s="229">
        <f>S128*H128</f>
        <v>0</v>
      </c>
      <c r="AR128" s="230" t="s">
        <v>158</v>
      </c>
      <c r="AT128" s="230" t="s">
        <v>142</v>
      </c>
      <c r="AU128" s="230" t="s">
        <v>90</v>
      </c>
      <c r="AY128" s="15" t="s">
        <v>139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5" t="s">
        <v>85</v>
      </c>
      <c r="BK128" s="231">
        <f>ROUND(I128*H128,2)</f>
        <v>0</v>
      </c>
      <c r="BL128" s="15" t="s">
        <v>158</v>
      </c>
      <c r="BM128" s="230" t="s">
        <v>1584</v>
      </c>
    </row>
    <row r="129" s="12" customFormat="1">
      <c r="B129" s="239"/>
      <c r="C129" s="240"/>
      <c r="D129" s="241" t="s">
        <v>213</v>
      </c>
      <c r="E129" s="242" t="s">
        <v>1</v>
      </c>
      <c r="F129" s="243" t="s">
        <v>1585</v>
      </c>
      <c r="G129" s="240"/>
      <c r="H129" s="244">
        <v>10.800000000000001</v>
      </c>
      <c r="I129" s="245"/>
      <c r="J129" s="240"/>
      <c r="K129" s="240"/>
      <c r="L129" s="246"/>
      <c r="M129" s="247"/>
      <c r="N129" s="248"/>
      <c r="O129" s="248"/>
      <c r="P129" s="248"/>
      <c r="Q129" s="248"/>
      <c r="R129" s="248"/>
      <c r="S129" s="248"/>
      <c r="T129" s="249"/>
      <c r="AT129" s="250" t="s">
        <v>213</v>
      </c>
      <c r="AU129" s="250" t="s">
        <v>90</v>
      </c>
      <c r="AV129" s="12" t="s">
        <v>90</v>
      </c>
      <c r="AW129" s="12" t="s">
        <v>35</v>
      </c>
      <c r="AX129" s="12" t="s">
        <v>85</v>
      </c>
      <c r="AY129" s="250" t="s">
        <v>139</v>
      </c>
    </row>
    <row r="130" s="1" customFormat="1" ht="24" customHeight="1">
      <c r="B130" s="36"/>
      <c r="C130" s="219" t="s">
        <v>90</v>
      </c>
      <c r="D130" s="219" t="s">
        <v>142</v>
      </c>
      <c r="E130" s="220" t="s">
        <v>1586</v>
      </c>
      <c r="F130" s="221" t="s">
        <v>1587</v>
      </c>
      <c r="G130" s="222" t="s">
        <v>339</v>
      </c>
      <c r="H130" s="223">
        <v>8</v>
      </c>
      <c r="I130" s="224"/>
      <c r="J130" s="225">
        <f>ROUND(I130*H130,2)</f>
        <v>0</v>
      </c>
      <c r="K130" s="221" t="s">
        <v>146</v>
      </c>
      <c r="L130" s="41"/>
      <c r="M130" s="226" t="s">
        <v>1</v>
      </c>
      <c r="N130" s="227" t="s">
        <v>45</v>
      </c>
      <c r="O130" s="84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AR130" s="230" t="s">
        <v>158</v>
      </c>
      <c r="AT130" s="230" t="s">
        <v>142</v>
      </c>
      <c r="AU130" s="230" t="s">
        <v>90</v>
      </c>
      <c r="AY130" s="15" t="s">
        <v>139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5" t="s">
        <v>85</v>
      </c>
      <c r="BK130" s="231">
        <f>ROUND(I130*H130,2)</f>
        <v>0</v>
      </c>
      <c r="BL130" s="15" t="s">
        <v>158</v>
      </c>
      <c r="BM130" s="230" t="s">
        <v>1588</v>
      </c>
    </row>
    <row r="131" s="12" customFormat="1">
      <c r="B131" s="239"/>
      <c r="C131" s="240"/>
      <c r="D131" s="241" t="s">
        <v>213</v>
      </c>
      <c r="E131" s="242" t="s">
        <v>1</v>
      </c>
      <c r="F131" s="243" t="s">
        <v>175</v>
      </c>
      <c r="G131" s="240"/>
      <c r="H131" s="244">
        <v>8</v>
      </c>
      <c r="I131" s="245"/>
      <c r="J131" s="240"/>
      <c r="K131" s="240"/>
      <c r="L131" s="246"/>
      <c r="M131" s="247"/>
      <c r="N131" s="248"/>
      <c r="O131" s="248"/>
      <c r="P131" s="248"/>
      <c r="Q131" s="248"/>
      <c r="R131" s="248"/>
      <c r="S131" s="248"/>
      <c r="T131" s="249"/>
      <c r="AT131" s="250" t="s">
        <v>213</v>
      </c>
      <c r="AU131" s="250" t="s">
        <v>90</v>
      </c>
      <c r="AV131" s="12" t="s">
        <v>90</v>
      </c>
      <c r="AW131" s="12" t="s">
        <v>35</v>
      </c>
      <c r="AX131" s="12" t="s">
        <v>85</v>
      </c>
      <c r="AY131" s="250" t="s">
        <v>139</v>
      </c>
    </row>
    <row r="132" s="1" customFormat="1" ht="16.5" customHeight="1">
      <c r="B132" s="36"/>
      <c r="C132" s="219" t="s">
        <v>154</v>
      </c>
      <c r="D132" s="219" t="s">
        <v>142</v>
      </c>
      <c r="E132" s="220" t="s">
        <v>1589</v>
      </c>
      <c r="F132" s="221" t="s">
        <v>1590</v>
      </c>
      <c r="G132" s="222" t="s">
        <v>339</v>
      </c>
      <c r="H132" s="223">
        <v>8</v>
      </c>
      <c r="I132" s="224"/>
      <c r="J132" s="225">
        <f>ROUND(I132*H132,2)</f>
        <v>0</v>
      </c>
      <c r="K132" s="221" t="s">
        <v>146</v>
      </c>
      <c r="L132" s="41"/>
      <c r="M132" s="226" t="s">
        <v>1</v>
      </c>
      <c r="N132" s="227" t="s">
        <v>45</v>
      </c>
      <c r="O132" s="84"/>
      <c r="P132" s="228">
        <f>O132*H132</f>
        <v>0</v>
      </c>
      <c r="Q132" s="228">
        <v>0.00014999999999999999</v>
      </c>
      <c r="R132" s="228">
        <f>Q132*H132</f>
        <v>0.0011999999999999999</v>
      </c>
      <c r="S132" s="228">
        <v>0</v>
      </c>
      <c r="T132" s="229">
        <f>S132*H132</f>
        <v>0</v>
      </c>
      <c r="AR132" s="230" t="s">
        <v>158</v>
      </c>
      <c r="AT132" s="230" t="s">
        <v>142</v>
      </c>
      <c r="AU132" s="230" t="s">
        <v>90</v>
      </c>
      <c r="AY132" s="15" t="s">
        <v>139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5" t="s">
        <v>85</v>
      </c>
      <c r="BK132" s="231">
        <f>ROUND(I132*H132,2)</f>
        <v>0</v>
      </c>
      <c r="BL132" s="15" t="s">
        <v>158</v>
      </c>
      <c r="BM132" s="230" t="s">
        <v>1591</v>
      </c>
    </row>
    <row r="133" s="12" customFormat="1">
      <c r="B133" s="239"/>
      <c r="C133" s="240"/>
      <c r="D133" s="241" t="s">
        <v>213</v>
      </c>
      <c r="E133" s="242" t="s">
        <v>1</v>
      </c>
      <c r="F133" s="243" t="s">
        <v>175</v>
      </c>
      <c r="G133" s="240"/>
      <c r="H133" s="244">
        <v>8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AT133" s="250" t="s">
        <v>213</v>
      </c>
      <c r="AU133" s="250" t="s">
        <v>90</v>
      </c>
      <c r="AV133" s="12" t="s">
        <v>90</v>
      </c>
      <c r="AW133" s="12" t="s">
        <v>35</v>
      </c>
      <c r="AX133" s="12" t="s">
        <v>85</v>
      </c>
      <c r="AY133" s="250" t="s">
        <v>139</v>
      </c>
    </row>
    <row r="134" s="1" customFormat="1" ht="24" customHeight="1">
      <c r="B134" s="36"/>
      <c r="C134" s="219" t="s">
        <v>158</v>
      </c>
      <c r="D134" s="219" t="s">
        <v>142</v>
      </c>
      <c r="E134" s="220" t="s">
        <v>348</v>
      </c>
      <c r="F134" s="221" t="s">
        <v>349</v>
      </c>
      <c r="G134" s="222" t="s">
        <v>328</v>
      </c>
      <c r="H134" s="223">
        <v>3</v>
      </c>
      <c r="I134" s="224"/>
      <c r="J134" s="225">
        <f>ROUND(I134*H134,2)</f>
        <v>0</v>
      </c>
      <c r="K134" s="221" t="s">
        <v>146</v>
      </c>
      <c r="L134" s="41"/>
      <c r="M134" s="226" t="s">
        <v>1</v>
      </c>
      <c r="N134" s="227" t="s">
        <v>45</v>
      </c>
      <c r="O134" s="84"/>
      <c r="P134" s="228">
        <f>O134*H134</f>
        <v>0</v>
      </c>
      <c r="Q134" s="228">
        <v>0</v>
      </c>
      <c r="R134" s="228">
        <f>Q134*H134</f>
        <v>0</v>
      </c>
      <c r="S134" s="228">
        <v>0.002</v>
      </c>
      <c r="T134" s="229">
        <f>S134*H134</f>
        <v>0.0060000000000000001</v>
      </c>
      <c r="AR134" s="230" t="s">
        <v>158</v>
      </c>
      <c r="AT134" s="230" t="s">
        <v>142</v>
      </c>
      <c r="AU134" s="230" t="s">
        <v>90</v>
      </c>
      <c r="AY134" s="15" t="s">
        <v>139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5" t="s">
        <v>85</v>
      </c>
      <c r="BK134" s="231">
        <f>ROUND(I134*H134,2)</f>
        <v>0</v>
      </c>
      <c r="BL134" s="15" t="s">
        <v>158</v>
      </c>
      <c r="BM134" s="230" t="s">
        <v>1592</v>
      </c>
    </row>
    <row r="135" s="12" customFormat="1">
      <c r="B135" s="239"/>
      <c r="C135" s="240"/>
      <c r="D135" s="241" t="s">
        <v>213</v>
      </c>
      <c r="E135" s="242" t="s">
        <v>1</v>
      </c>
      <c r="F135" s="243" t="s">
        <v>1593</v>
      </c>
      <c r="G135" s="240"/>
      <c r="H135" s="244">
        <v>3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AT135" s="250" t="s">
        <v>213</v>
      </c>
      <c r="AU135" s="250" t="s">
        <v>90</v>
      </c>
      <c r="AV135" s="12" t="s">
        <v>90</v>
      </c>
      <c r="AW135" s="12" t="s">
        <v>35</v>
      </c>
      <c r="AX135" s="12" t="s">
        <v>85</v>
      </c>
      <c r="AY135" s="250" t="s">
        <v>139</v>
      </c>
    </row>
    <row r="136" s="11" customFormat="1" ht="25.92" customHeight="1">
      <c r="B136" s="203"/>
      <c r="C136" s="204"/>
      <c r="D136" s="205" t="s">
        <v>79</v>
      </c>
      <c r="E136" s="206" t="s">
        <v>413</v>
      </c>
      <c r="F136" s="206" t="s">
        <v>414</v>
      </c>
      <c r="G136" s="204"/>
      <c r="H136" s="204"/>
      <c r="I136" s="207"/>
      <c r="J136" s="208">
        <f>BK136</f>
        <v>0</v>
      </c>
      <c r="K136" s="204"/>
      <c r="L136" s="209"/>
      <c r="M136" s="210"/>
      <c r="N136" s="211"/>
      <c r="O136" s="211"/>
      <c r="P136" s="212">
        <f>P137+P143+P147+P150+P155+P162</f>
        <v>0</v>
      </c>
      <c r="Q136" s="211"/>
      <c r="R136" s="212">
        <f>R137+R143+R147+R150+R155+R162</f>
        <v>0.084612220000000002</v>
      </c>
      <c r="S136" s="211"/>
      <c r="T136" s="213">
        <f>T137+T143+T147+T150+T155+T162</f>
        <v>0</v>
      </c>
      <c r="AR136" s="214" t="s">
        <v>90</v>
      </c>
      <c r="AT136" s="215" t="s">
        <v>79</v>
      </c>
      <c r="AU136" s="215" t="s">
        <v>80</v>
      </c>
      <c r="AY136" s="214" t="s">
        <v>139</v>
      </c>
      <c r="BK136" s="216">
        <f>BK137+BK143+BK147+BK150+BK155+BK162</f>
        <v>0</v>
      </c>
    </row>
    <row r="137" s="11" customFormat="1" ht="22.8" customHeight="1">
      <c r="B137" s="203"/>
      <c r="C137" s="204"/>
      <c r="D137" s="205" t="s">
        <v>79</v>
      </c>
      <c r="E137" s="217" t="s">
        <v>458</v>
      </c>
      <c r="F137" s="217" t="s">
        <v>459</v>
      </c>
      <c r="G137" s="204"/>
      <c r="H137" s="204"/>
      <c r="I137" s="207"/>
      <c r="J137" s="218">
        <f>BK137</f>
        <v>0</v>
      </c>
      <c r="K137" s="204"/>
      <c r="L137" s="209"/>
      <c r="M137" s="210"/>
      <c r="N137" s="211"/>
      <c r="O137" s="211"/>
      <c r="P137" s="212">
        <f>SUM(P138:P142)</f>
        <v>0</v>
      </c>
      <c r="Q137" s="211"/>
      <c r="R137" s="212">
        <f>SUM(R138:R142)</f>
        <v>0.0017000000000000001</v>
      </c>
      <c r="S137" s="211"/>
      <c r="T137" s="213">
        <f>SUM(T138:T142)</f>
        <v>0</v>
      </c>
      <c r="AR137" s="214" t="s">
        <v>90</v>
      </c>
      <c r="AT137" s="215" t="s">
        <v>79</v>
      </c>
      <c r="AU137" s="215" t="s">
        <v>85</v>
      </c>
      <c r="AY137" s="214" t="s">
        <v>139</v>
      </c>
      <c r="BK137" s="216">
        <f>SUM(BK138:BK142)</f>
        <v>0</v>
      </c>
    </row>
    <row r="138" s="1" customFormat="1" ht="24" customHeight="1">
      <c r="B138" s="36"/>
      <c r="C138" s="219" t="s">
        <v>138</v>
      </c>
      <c r="D138" s="219" t="s">
        <v>142</v>
      </c>
      <c r="E138" s="220" t="s">
        <v>1594</v>
      </c>
      <c r="F138" s="221" t="s">
        <v>1595</v>
      </c>
      <c r="G138" s="222" t="s">
        <v>328</v>
      </c>
      <c r="H138" s="223">
        <v>10</v>
      </c>
      <c r="I138" s="224"/>
      <c r="J138" s="225">
        <f>ROUND(I138*H138,2)</f>
        <v>0</v>
      </c>
      <c r="K138" s="221" t="s">
        <v>146</v>
      </c>
      <c r="L138" s="41"/>
      <c r="M138" s="226" t="s">
        <v>1</v>
      </c>
      <c r="N138" s="227" t="s">
        <v>45</v>
      </c>
      <c r="O138" s="84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AR138" s="230" t="s">
        <v>285</v>
      </c>
      <c r="AT138" s="230" t="s">
        <v>142</v>
      </c>
      <c r="AU138" s="230" t="s">
        <v>90</v>
      </c>
      <c r="AY138" s="15" t="s">
        <v>139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5" t="s">
        <v>85</v>
      </c>
      <c r="BK138" s="231">
        <f>ROUND(I138*H138,2)</f>
        <v>0</v>
      </c>
      <c r="BL138" s="15" t="s">
        <v>285</v>
      </c>
      <c r="BM138" s="230" t="s">
        <v>1596</v>
      </c>
    </row>
    <row r="139" s="12" customFormat="1">
      <c r="B139" s="239"/>
      <c r="C139" s="240"/>
      <c r="D139" s="241" t="s">
        <v>213</v>
      </c>
      <c r="E139" s="242" t="s">
        <v>1</v>
      </c>
      <c r="F139" s="243" t="s">
        <v>254</v>
      </c>
      <c r="G139" s="240"/>
      <c r="H139" s="244">
        <v>10</v>
      </c>
      <c r="I139" s="245"/>
      <c r="J139" s="240"/>
      <c r="K139" s="240"/>
      <c r="L139" s="246"/>
      <c r="M139" s="247"/>
      <c r="N139" s="248"/>
      <c r="O139" s="248"/>
      <c r="P139" s="248"/>
      <c r="Q139" s="248"/>
      <c r="R139" s="248"/>
      <c r="S139" s="248"/>
      <c r="T139" s="249"/>
      <c r="AT139" s="250" t="s">
        <v>213</v>
      </c>
      <c r="AU139" s="250" t="s">
        <v>90</v>
      </c>
      <c r="AV139" s="12" t="s">
        <v>90</v>
      </c>
      <c r="AW139" s="12" t="s">
        <v>35</v>
      </c>
      <c r="AX139" s="12" t="s">
        <v>85</v>
      </c>
      <c r="AY139" s="250" t="s">
        <v>139</v>
      </c>
    </row>
    <row r="140" s="1" customFormat="1" ht="16.5" customHeight="1">
      <c r="B140" s="36"/>
      <c r="C140" s="266" t="s">
        <v>165</v>
      </c>
      <c r="D140" s="266" t="s">
        <v>698</v>
      </c>
      <c r="E140" s="267" t="s">
        <v>1597</v>
      </c>
      <c r="F140" s="268" t="s">
        <v>1598</v>
      </c>
      <c r="G140" s="269" t="s">
        <v>328</v>
      </c>
      <c r="H140" s="270">
        <v>10</v>
      </c>
      <c r="I140" s="271"/>
      <c r="J140" s="272">
        <f>ROUND(I140*H140,2)</f>
        <v>0</v>
      </c>
      <c r="K140" s="268" t="s">
        <v>146</v>
      </c>
      <c r="L140" s="273"/>
      <c r="M140" s="274" t="s">
        <v>1</v>
      </c>
      <c r="N140" s="275" t="s">
        <v>45</v>
      </c>
      <c r="O140" s="84"/>
      <c r="P140" s="228">
        <f>O140*H140</f>
        <v>0</v>
      </c>
      <c r="Q140" s="228">
        <v>0.00017000000000000001</v>
      </c>
      <c r="R140" s="228">
        <f>Q140*H140</f>
        <v>0.0017000000000000001</v>
      </c>
      <c r="S140" s="228">
        <v>0</v>
      </c>
      <c r="T140" s="229">
        <f>S140*H140</f>
        <v>0</v>
      </c>
      <c r="AR140" s="230" t="s">
        <v>380</v>
      </c>
      <c r="AT140" s="230" t="s">
        <v>698</v>
      </c>
      <c r="AU140" s="230" t="s">
        <v>90</v>
      </c>
      <c r="AY140" s="15" t="s">
        <v>139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5" t="s">
        <v>85</v>
      </c>
      <c r="BK140" s="231">
        <f>ROUND(I140*H140,2)</f>
        <v>0</v>
      </c>
      <c r="BL140" s="15" t="s">
        <v>285</v>
      </c>
      <c r="BM140" s="230" t="s">
        <v>1599</v>
      </c>
    </row>
    <row r="141" s="1" customFormat="1" ht="24" customHeight="1">
      <c r="B141" s="36"/>
      <c r="C141" s="219" t="s">
        <v>169</v>
      </c>
      <c r="D141" s="219" t="s">
        <v>142</v>
      </c>
      <c r="E141" s="220" t="s">
        <v>1600</v>
      </c>
      <c r="F141" s="221" t="s">
        <v>1601</v>
      </c>
      <c r="G141" s="222" t="s">
        <v>339</v>
      </c>
      <c r="H141" s="223">
        <v>3</v>
      </c>
      <c r="I141" s="224"/>
      <c r="J141" s="225">
        <f>ROUND(I141*H141,2)</f>
        <v>0</v>
      </c>
      <c r="K141" s="221" t="s">
        <v>146</v>
      </c>
      <c r="L141" s="41"/>
      <c r="M141" s="226" t="s">
        <v>1</v>
      </c>
      <c r="N141" s="227" t="s">
        <v>45</v>
      </c>
      <c r="O141" s="84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AR141" s="230" t="s">
        <v>285</v>
      </c>
      <c r="AT141" s="230" t="s">
        <v>142</v>
      </c>
      <c r="AU141" s="230" t="s">
        <v>90</v>
      </c>
      <c r="AY141" s="15" t="s">
        <v>139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5" t="s">
        <v>85</v>
      </c>
      <c r="BK141" s="231">
        <f>ROUND(I141*H141,2)</f>
        <v>0</v>
      </c>
      <c r="BL141" s="15" t="s">
        <v>285</v>
      </c>
      <c r="BM141" s="230" t="s">
        <v>1602</v>
      </c>
    </row>
    <row r="142" s="1" customFormat="1" ht="16.5" customHeight="1">
      <c r="B142" s="36"/>
      <c r="C142" s="219" t="s">
        <v>175</v>
      </c>
      <c r="D142" s="219" t="s">
        <v>142</v>
      </c>
      <c r="E142" s="220" t="s">
        <v>1603</v>
      </c>
      <c r="F142" s="221" t="s">
        <v>1604</v>
      </c>
      <c r="G142" s="222" t="s">
        <v>339</v>
      </c>
      <c r="H142" s="223">
        <v>3</v>
      </c>
      <c r="I142" s="224"/>
      <c r="J142" s="225">
        <f>ROUND(I142*H142,2)</f>
        <v>0</v>
      </c>
      <c r="K142" s="221" t="s">
        <v>146</v>
      </c>
      <c r="L142" s="41"/>
      <c r="M142" s="226" t="s">
        <v>1</v>
      </c>
      <c r="N142" s="227" t="s">
        <v>45</v>
      </c>
      <c r="O142" s="84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AR142" s="230" t="s">
        <v>285</v>
      </c>
      <c r="AT142" s="230" t="s">
        <v>142</v>
      </c>
      <c r="AU142" s="230" t="s">
        <v>90</v>
      </c>
      <c r="AY142" s="15" t="s">
        <v>139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5" t="s">
        <v>85</v>
      </c>
      <c r="BK142" s="231">
        <f>ROUND(I142*H142,2)</f>
        <v>0</v>
      </c>
      <c r="BL142" s="15" t="s">
        <v>285</v>
      </c>
      <c r="BM142" s="230" t="s">
        <v>1605</v>
      </c>
    </row>
    <row r="143" s="11" customFormat="1" ht="22.8" customHeight="1">
      <c r="B143" s="203"/>
      <c r="C143" s="204"/>
      <c r="D143" s="205" t="s">
        <v>79</v>
      </c>
      <c r="E143" s="217" t="s">
        <v>1606</v>
      </c>
      <c r="F143" s="217" t="s">
        <v>1607</v>
      </c>
      <c r="G143" s="204"/>
      <c r="H143" s="204"/>
      <c r="I143" s="207"/>
      <c r="J143" s="218">
        <f>BK143</f>
        <v>0</v>
      </c>
      <c r="K143" s="204"/>
      <c r="L143" s="209"/>
      <c r="M143" s="210"/>
      <c r="N143" s="211"/>
      <c r="O143" s="211"/>
      <c r="P143" s="212">
        <f>SUM(P144:P146)</f>
        <v>0</v>
      </c>
      <c r="Q143" s="211"/>
      <c r="R143" s="212">
        <f>SUM(R144:R146)</f>
        <v>0.00020999999999999998</v>
      </c>
      <c r="S143" s="211"/>
      <c r="T143" s="213">
        <f>SUM(T144:T146)</f>
        <v>0</v>
      </c>
      <c r="AR143" s="214" t="s">
        <v>90</v>
      </c>
      <c r="AT143" s="215" t="s">
        <v>79</v>
      </c>
      <c r="AU143" s="215" t="s">
        <v>85</v>
      </c>
      <c r="AY143" s="214" t="s">
        <v>139</v>
      </c>
      <c r="BK143" s="216">
        <f>SUM(BK144:BK146)</f>
        <v>0</v>
      </c>
    </row>
    <row r="144" s="1" customFormat="1" ht="24" customHeight="1">
      <c r="B144" s="36"/>
      <c r="C144" s="219" t="s">
        <v>179</v>
      </c>
      <c r="D144" s="219" t="s">
        <v>142</v>
      </c>
      <c r="E144" s="220" t="s">
        <v>1608</v>
      </c>
      <c r="F144" s="221" t="s">
        <v>1609</v>
      </c>
      <c r="G144" s="222" t="s">
        <v>328</v>
      </c>
      <c r="H144" s="223">
        <v>3</v>
      </c>
      <c r="I144" s="224"/>
      <c r="J144" s="225">
        <f>ROUND(I144*H144,2)</f>
        <v>0</v>
      </c>
      <c r="K144" s="221" t="s">
        <v>146</v>
      </c>
      <c r="L144" s="41"/>
      <c r="M144" s="226" t="s">
        <v>1</v>
      </c>
      <c r="N144" s="227" t="s">
        <v>45</v>
      </c>
      <c r="O144" s="84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AR144" s="230" t="s">
        <v>285</v>
      </c>
      <c r="AT144" s="230" t="s">
        <v>142</v>
      </c>
      <c r="AU144" s="230" t="s">
        <v>90</v>
      </c>
      <c r="AY144" s="15" t="s">
        <v>139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5" t="s">
        <v>85</v>
      </c>
      <c r="BK144" s="231">
        <f>ROUND(I144*H144,2)</f>
        <v>0</v>
      </c>
      <c r="BL144" s="15" t="s">
        <v>285</v>
      </c>
      <c r="BM144" s="230" t="s">
        <v>1610</v>
      </c>
    </row>
    <row r="145" s="12" customFormat="1">
      <c r="B145" s="239"/>
      <c r="C145" s="240"/>
      <c r="D145" s="241" t="s">
        <v>213</v>
      </c>
      <c r="E145" s="242" t="s">
        <v>1</v>
      </c>
      <c r="F145" s="243" t="s">
        <v>1593</v>
      </c>
      <c r="G145" s="240"/>
      <c r="H145" s="244">
        <v>3</v>
      </c>
      <c r="I145" s="245"/>
      <c r="J145" s="240"/>
      <c r="K145" s="240"/>
      <c r="L145" s="246"/>
      <c r="M145" s="247"/>
      <c r="N145" s="248"/>
      <c r="O145" s="248"/>
      <c r="P145" s="248"/>
      <c r="Q145" s="248"/>
      <c r="R145" s="248"/>
      <c r="S145" s="248"/>
      <c r="T145" s="249"/>
      <c r="AT145" s="250" t="s">
        <v>213</v>
      </c>
      <c r="AU145" s="250" t="s">
        <v>90</v>
      </c>
      <c r="AV145" s="12" t="s">
        <v>90</v>
      </c>
      <c r="AW145" s="12" t="s">
        <v>35</v>
      </c>
      <c r="AX145" s="12" t="s">
        <v>85</v>
      </c>
      <c r="AY145" s="250" t="s">
        <v>139</v>
      </c>
    </row>
    <row r="146" s="1" customFormat="1" ht="24" customHeight="1">
      <c r="B146" s="36"/>
      <c r="C146" s="266" t="s">
        <v>254</v>
      </c>
      <c r="D146" s="266" t="s">
        <v>698</v>
      </c>
      <c r="E146" s="267" t="s">
        <v>1611</v>
      </c>
      <c r="F146" s="268" t="s">
        <v>1612</v>
      </c>
      <c r="G146" s="269" t="s">
        <v>328</v>
      </c>
      <c r="H146" s="270">
        <v>3</v>
      </c>
      <c r="I146" s="271"/>
      <c r="J146" s="272">
        <f>ROUND(I146*H146,2)</f>
        <v>0</v>
      </c>
      <c r="K146" s="268" t="s">
        <v>146</v>
      </c>
      <c r="L146" s="273"/>
      <c r="M146" s="274" t="s">
        <v>1</v>
      </c>
      <c r="N146" s="275" t="s">
        <v>45</v>
      </c>
      <c r="O146" s="84"/>
      <c r="P146" s="228">
        <f>O146*H146</f>
        <v>0</v>
      </c>
      <c r="Q146" s="228">
        <v>6.9999999999999994E-05</v>
      </c>
      <c r="R146" s="228">
        <f>Q146*H146</f>
        <v>0.00020999999999999998</v>
      </c>
      <c r="S146" s="228">
        <v>0</v>
      </c>
      <c r="T146" s="229">
        <f>S146*H146</f>
        <v>0</v>
      </c>
      <c r="AR146" s="230" t="s">
        <v>380</v>
      </c>
      <c r="AT146" s="230" t="s">
        <v>698</v>
      </c>
      <c r="AU146" s="230" t="s">
        <v>90</v>
      </c>
      <c r="AY146" s="15" t="s">
        <v>139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5" t="s">
        <v>85</v>
      </c>
      <c r="BK146" s="231">
        <f>ROUND(I146*H146,2)</f>
        <v>0</v>
      </c>
      <c r="BL146" s="15" t="s">
        <v>285</v>
      </c>
      <c r="BM146" s="230" t="s">
        <v>1613</v>
      </c>
    </row>
    <row r="147" s="11" customFormat="1" ht="22.8" customHeight="1">
      <c r="B147" s="203"/>
      <c r="C147" s="204"/>
      <c r="D147" s="205" t="s">
        <v>79</v>
      </c>
      <c r="E147" s="217" t="s">
        <v>498</v>
      </c>
      <c r="F147" s="217" t="s">
        <v>499</v>
      </c>
      <c r="G147" s="204"/>
      <c r="H147" s="204"/>
      <c r="I147" s="207"/>
      <c r="J147" s="218">
        <f>BK147</f>
        <v>0</v>
      </c>
      <c r="K147" s="204"/>
      <c r="L147" s="209"/>
      <c r="M147" s="210"/>
      <c r="N147" s="211"/>
      <c r="O147" s="211"/>
      <c r="P147" s="212">
        <f>SUM(P148:P149)</f>
        <v>0</v>
      </c>
      <c r="Q147" s="211"/>
      <c r="R147" s="212">
        <f>SUM(R148:R149)</f>
        <v>0.071010000000000004</v>
      </c>
      <c r="S147" s="211"/>
      <c r="T147" s="213">
        <f>SUM(T148:T149)</f>
        <v>0</v>
      </c>
      <c r="AR147" s="214" t="s">
        <v>90</v>
      </c>
      <c r="AT147" s="215" t="s">
        <v>79</v>
      </c>
      <c r="AU147" s="215" t="s">
        <v>85</v>
      </c>
      <c r="AY147" s="214" t="s">
        <v>139</v>
      </c>
      <c r="BK147" s="216">
        <f>SUM(BK148:BK149)</f>
        <v>0</v>
      </c>
    </row>
    <row r="148" s="1" customFormat="1" ht="24" customHeight="1">
      <c r="B148" s="36"/>
      <c r="C148" s="219" t="s">
        <v>260</v>
      </c>
      <c r="D148" s="219" t="s">
        <v>142</v>
      </c>
      <c r="E148" s="220" t="s">
        <v>1614</v>
      </c>
      <c r="F148" s="221" t="s">
        <v>1615</v>
      </c>
      <c r="G148" s="222" t="s">
        <v>328</v>
      </c>
      <c r="H148" s="223">
        <v>5.4000000000000004</v>
      </c>
      <c r="I148" s="224"/>
      <c r="J148" s="225">
        <f>ROUND(I148*H148,2)</f>
        <v>0</v>
      </c>
      <c r="K148" s="221" t="s">
        <v>146</v>
      </c>
      <c r="L148" s="41"/>
      <c r="M148" s="226" t="s">
        <v>1</v>
      </c>
      <c r="N148" s="227" t="s">
        <v>45</v>
      </c>
      <c r="O148" s="84"/>
      <c r="P148" s="228">
        <f>O148*H148</f>
        <v>0</v>
      </c>
      <c r="Q148" s="228">
        <v>0.01315</v>
      </c>
      <c r="R148" s="228">
        <f>Q148*H148</f>
        <v>0.071010000000000004</v>
      </c>
      <c r="S148" s="228">
        <v>0</v>
      </c>
      <c r="T148" s="229">
        <f>S148*H148</f>
        <v>0</v>
      </c>
      <c r="AR148" s="230" t="s">
        <v>285</v>
      </c>
      <c r="AT148" s="230" t="s">
        <v>142</v>
      </c>
      <c r="AU148" s="230" t="s">
        <v>90</v>
      </c>
      <c r="AY148" s="15" t="s">
        <v>139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5" t="s">
        <v>85</v>
      </c>
      <c r="BK148" s="231">
        <f>ROUND(I148*H148,2)</f>
        <v>0</v>
      </c>
      <c r="BL148" s="15" t="s">
        <v>285</v>
      </c>
      <c r="BM148" s="230" t="s">
        <v>1616</v>
      </c>
    </row>
    <row r="149" s="12" customFormat="1">
      <c r="B149" s="239"/>
      <c r="C149" s="240"/>
      <c r="D149" s="241" t="s">
        <v>213</v>
      </c>
      <c r="E149" s="242" t="s">
        <v>1</v>
      </c>
      <c r="F149" s="243" t="s">
        <v>1617</v>
      </c>
      <c r="G149" s="240"/>
      <c r="H149" s="244">
        <v>5.4000000000000004</v>
      </c>
      <c r="I149" s="245"/>
      <c r="J149" s="240"/>
      <c r="K149" s="240"/>
      <c r="L149" s="246"/>
      <c r="M149" s="247"/>
      <c r="N149" s="248"/>
      <c r="O149" s="248"/>
      <c r="P149" s="248"/>
      <c r="Q149" s="248"/>
      <c r="R149" s="248"/>
      <c r="S149" s="248"/>
      <c r="T149" s="249"/>
      <c r="AT149" s="250" t="s">
        <v>213</v>
      </c>
      <c r="AU149" s="250" t="s">
        <v>90</v>
      </c>
      <c r="AV149" s="12" t="s">
        <v>90</v>
      </c>
      <c r="AW149" s="12" t="s">
        <v>35</v>
      </c>
      <c r="AX149" s="12" t="s">
        <v>85</v>
      </c>
      <c r="AY149" s="250" t="s">
        <v>139</v>
      </c>
    </row>
    <row r="150" s="11" customFormat="1" ht="22.8" customHeight="1">
      <c r="B150" s="203"/>
      <c r="C150" s="204"/>
      <c r="D150" s="205" t="s">
        <v>79</v>
      </c>
      <c r="E150" s="217" t="s">
        <v>525</v>
      </c>
      <c r="F150" s="217" t="s">
        <v>526</v>
      </c>
      <c r="G150" s="204"/>
      <c r="H150" s="204"/>
      <c r="I150" s="207"/>
      <c r="J150" s="218">
        <f>BK150</f>
        <v>0</v>
      </c>
      <c r="K150" s="204"/>
      <c r="L150" s="209"/>
      <c r="M150" s="210"/>
      <c r="N150" s="211"/>
      <c r="O150" s="211"/>
      <c r="P150" s="212">
        <f>SUM(P151:P154)</f>
        <v>0</v>
      </c>
      <c r="Q150" s="211"/>
      <c r="R150" s="212">
        <f>SUM(R151:R154)</f>
        <v>0.0045500000000000002</v>
      </c>
      <c r="S150" s="211"/>
      <c r="T150" s="213">
        <f>SUM(T151:T154)</f>
        <v>0</v>
      </c>
      <c r="AR150" s="214" t="s">
        <v>90</v>
      </c>
      <c r="AT150" s="215" t="s">
        <v>79</v>
      </c>
      <c r="AU150" s="215" t="s">
        <v>85</v>
      </c>
      <c r="AY150" s="214" t="s">
        <v>139</v>
      </c>
      <c r="BK150" s="216">
        <f>SUM(BK151:BK154)</f>
        <v>0</v>
      </c>
    </row>
    <row r="151" s="1" customFormat="1" ht="24" customHeight="1">
      <c r="B151" s="36"/>
      <c r="C151" s="219" t="s">
        <v>265</v>
      </c>
      <c r="D151" s="219" t="s">
        <v>142</v>
      </c>
      <c r="E151" s="220" t="s">
        <v>933</v>
      </c>
      <c r="F151" s="221" t="s">
        <v>934</v>
      </c>
      <c r="G151" s="222" t="s">
        <v>935</v>
      </c>
      <c r="H151" s="223">
        <v>91</v>
      </c>
      <c r="I151" s="224"/>
      <c r="J151" s="225">
        <f>ROUND(I151*H151,2)</f>
        <v>0</v>
      </c>
      <c r="K151" s="221" t="s">
        <v>146</v>
      </c>
      <c r="L151" s="41"/>
      <c r="M151" s="226" t="s">
        <v>1</v>
      </c>
      <c r="N151" s="227" t="s">
        <v>45</v>
      </c>
      <c r="O151" s="84"/>
      <c r="P151" s="228">
        <f>O151*H151</f>
        <v>0</v>
      </c>
      <c r="Q151" s="228">
        <v>5.0000000000000002E-05</v>
      </c>
      <c r="R151" s="228">
        <f>Q151*H151</f>
        <v>0.0045500000000000002</v>
      </c>
      <c r="S151" s="228">
        <v>0</v>
      </c>
      <c r="T151" s="229">
        <f>S151*H151</f>
        <v>0</v>
      </c>
      <c r="AR151" s="230" t="s">
        <v>285</v>
      </c>
      <c r="AT151" s="230" t="s">
        <v>142</v>
      </c>
      <c r="AU151" s="230" t="s">
        <v>90</v>
      </c>
      <c r="AY151" s="15" t="s">
        <v>139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5" t="s">
        <v>85</v>
      </c>
      <c r="BK151" s="231">
        <f>ROUND(I151*H151,2)</f>
        <v>0</v>
      </c>
      <c r="BL151" s="15" t="s">
        <v>285</v>
      </c>
      <c r="BM151" s="230" t="s">
        <v>1618</v>
      </c>
    </row>
    <row r="152" s="12" customFormat="1">
      <c r="B152" s="239"/>
      <c r="C152" s="240"/>
      <c r="D152" s="241" t="s">
        <v>213</v>
      </c>
      <c r="E152" s="242" t="s">
        <v>1</v>
      </c>
      <c r="F152" s="243" t="s">
        <v>1619</v>
      </c>
      <c r="G152" s="240"/>
      <c r="H152" s="244">
        <v>91</v>
      </c>
      <c r="I152" s="245"/>
      <c r="J152" s="240"/>
      <c r="K152" s="240"/>
      <c r="L152" s="246"/>
      <c r="M152" s="247"/>
      <c r="N152" s="248"/>
      <c r="O152" s="248"/>
      <c r="P152" s="248"/>
      <c r="Q152" s="248"/>
      <c r="R152" s="248"/>
      <c r="S152" s="248"/>
      <c r="T152" s="249"/>
      <c r="AT152" s="250" t="s">
        <v>213</v>
      </c>
      <c r="AU152" s="250" t="s">
        <v>90</v>
      </c>
      <c r="AV152" s="12" t="s">
        <v>90</v>
      </c>
      <c r="AW152" s="12" t="s">
        <v>35</v>
      </c>
      <c r="AX152" s="12" t="s">
        <v>85</v>
      </c>
      <c r="AY152" s="250" t="s">
        <v>139</v>
      </c>
    </row>
    <row r="153" s="1" customFormat="1" ht="16.5" customHeight="1">
      <c r="B153" s="36"/>
      <c r="C153" s="266" t="s">
        <v>270</v>
      </c>
      <c r="D153" s="266" t="s">
        <v>698</v>
      </c>
      <c r="E153" s="267" t="s">
        <v>949</v>
      </c>
      <c r="F153" s="268" t="s">
        <v>1620</v>
      </c>
      <c r="G153" s="269" t="s">
        <v>935</v>
      </c>
      <c r="H153" s="270">
        <v>91</v>
      </c>
      <c r="I153" s="271"/>
      <c r="J153" s="272">
        <f>ROUND(I153*H153,2)</f>
        <v>0</v>
      </c>
      <c r="K153" s="268" t="s">
        <v>1</v>
      </c>
      <c r="L153" s="273"/>
      <c r="M153" s="274" t="s">
        <v>1</v>
      </c>
      <c r="N153" s="275" t="s">
        <v>45</v>
      </c>
      <c r="O153" s="84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AR153" s="230" t="s">
        <v>380</v>
      </c>
      <c r="AT153" s="230" t="s">
        <v>698</v>
      </c>
      <c r="AU153" s="230" t="s">
        <v>90</v>
      </c>
      <c r="AY153" s="15" t="s">
        <v>139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5" t="s">
        <v>85</v>
      </c>
      <c r="BK153" s="231">
        <f>ROUND(I153*H153,2)</f>
        <v>0</v>
      </c>
      <c r="BL153" s="15" t="s">
        <v>285</v>
      </c>
      <c r="BM153" s="230" t="s">
        <v>1621</v>
      </c>
    </row>
    <row r="154" s="1" customFormat="1" ht="24" customHeight="1">
      <c r="B154" s="36"/>
      <c r="C154" s="219" t="s">
        <v>276</v>
      </c>
      <c r="D154" s="219" t="s">
        <v>142</v>
      </c>
      <c r="E154" s="220" t="s">
        <v>1622</v>
      </c>
      <c r="F154" s="221" t="s">
        <v>1623</v>
      </c>
      <c r="G154" s="222" t="s">
        <v>766</v>
      </c>
      <c r="H154" s="276"/>
      <c r="I154" s="224"/>
      <c r="J154" s="225">
        <f>ROUND(I154*H154,2)</f>
        <v>0</v>
      </c>
      <c r="K154" s="221" t="s">
        <v>146</v>
      </c>
      <c r="L154" s="41"/>
      <c r="M154" s="226" t="s">
        <v>1</v>
      </c>
      <c r="N154" s="227" t="s">
        <v>45</v>
      </c>
      <c r="O154" s="84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AR154" s="230" t="s">
        <v>285</v>
      </c>
      <c r="AT154" s="230" t="s">
        <v>142</v>
      </c>
      <c r="AU154" s="230" t="s">
        <v>90</v>
      </c>
      <c r="AY154" s="15" t="s">
        <v>139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5" t="s">
        <v>85</v>
      </c>
      <c r="BK154" s="231">
        <f>ROUND(I154*H154,2)</f>
        <v>0</v>
      </c>
      <c r="BL154" s="15" t="s">
        <v>285</v>
      </c>
      <c r="BM154" s="230" t="s">
        <v>1624</v>
      </c>
    </row>
    <row r="155" s="11" customFormat="1" ht="22.8" customHeight="1">
      <c r="B155" s="203"/>
      <c r="C155" s="204"/>
      <c r="D155" s="205" t="s">
        <v>79</v>
      </c>
      <c r="E155" s="217" t="s">
        <v>1133</v>
      </c>
      <c r="F155" s="217" t="s">
        <v>1134</v>
      </c>
      <c r="G155" s="204"/>
      <c r="H155" s="204"/>
      <c r="I155" s="207"/>
      <c r="J155" s="218">
        <f>BK155</f>
        <v>0</v>
      </c>
      <c r="K155" s="204"/>
      <c r="L155" s="209"/>
      <c r="M155" s="210"/>
      <c r="N155" s="211"/>
      <c r="O155" s="211"/>
      <c r="P155" s="212">
        <f>SUM(P156:P161)</f>
        <v>0</v>
      </c>
      <c r="Q155" s="211"/>
      <c r="R155" s="212">
        <f>SUM(R156:R161)</f>
        <v>0.0040464000000000003</v>
      </c>
      <c r="S155" s="211"/>
      <c r="T155" s="213">
        <f>SUM(T156:T161)</f>
        <v>0</v>
      </c>
      <c r="AR155" s="214" t="s">
        <v>90</v>
      </c>
      <c r="AT155" s="215" t="s">
        <v>79</v>
      </c>
      <c r="AU155" s="215" t="s">
        <v>85</v>
      </c>
      <c r="AY155" s="214" t="s">
        <v>139</v>
      </c>
      <c r="BK155" s="216">
        <f>SUM(BK156:BK161)</f>
        <v>0</v>
      </c>
    </row>
    <row r="156" s="1" customFormat="1" ht="24" customHeight="1">
      <c r="B156" s="36"/>
      <c r="C156" s="219" t="s">
        <v>8</v>
      </c>
      <c r="D156" s="219" t="s">
        <v>142</v>
      </c>
      <c r="E156" s="220" t="s">
        <v>1136</v>
      </c>
      <c r="F156" s="221" t="s">
        <v>1137</v>
      </c>
      <c r="G156" s="222" t="s">
        <v>211</v>
      </c>
      <c r="H156" s="223">
        <v>8.9920000000000009</v>
      </c>
      <c r="I156" s="224"/>
      <c r="J156" s="225">
        <f>ROUND(I156*H156,2)</f>
        <v>0</v>
      </c>
      <c r="K156" s="221" t="s">
        <v>146</v>
      </c>
      <c r="L156" s="41"/>
      <c r="M156" s="226" t="s">
        <v>1</v>
      </c>
      <c r="N156" s="227" t="s">
        <v>45</v>
      </c>
      <c r="O156" s="84"/>
      <c r="P156" s="228">
        <f>O156*H156</f>
        <v>0</v>
      </c>
      <c r="Q156" s="228">
        <v>6.9999999999999994E-05</v>
      </c>
      <c r="R156" s="228">
        <f>Q156*H156</f>
        <v>0.00062943999999999999</v>
      </c>
      <c r="S156" s="228">
        <v>0</v>
      </c>
      <c r="T156" s="229">
        <f>S156*H156</f>
        <v>0</v>
      </c>
      <c r="AR156" s="230" t="s">
        <v>285</v>
      </c>
      <c r="AT156" s="230" t="s">
        <v>142</v>
      </c>
      <c r="AU156" s="230" t="s">
        <v>90</v>
      </c>
      <c r="AY156" s="15" t="s">
        <v>139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5" t="s">
        <v>85</v>
      </c>
      <c r="BK156" s="231">
        <f>ROUND(I156*H156,2)</f>
        <v>0</v>
      </c>
      <c r="BL156" s="15" t="s">
        <v>285</v>
      </c>
      <c r="BM156" s="230" t="s">
        <v>1625</v>
      </c>
    </row>
    <row r="157" s="12" customFormat="1">
      <c r="B157" s="239"/>
      <c r="C157" s="240"/>
      <c r="D157" s="241" t="s">
        <v>213</v>
      </c>
      <c r="E157" s="242" t="s">
        <v>1</v>
      </c>
      <c r="F157" s="243" t="s">
        <v>1626</v>
      </c>
      <c r="G157" s="240"/>
      <c r="H157" s="244">
        <v>8.9920000000000009</v>
      </c>
      <c r="I157" s="245"/>
      <c r="J157" s="240"/>
      <c r="K157" s="240"/>
      <c r="L157" s="246"/>
      <c r="M157" s="247"/>
      <c r="N157" s="248"/>
      <c r="O157" s="248"/>
      <c r="P157" s="248"/>
      <c r="Q157" s="248"/>
      <c r="R157" s="248"/>
      <c r="S157" s="248"/>
      <c r="T157" s="249"/>
      <c r="AT157" s="250" t="s">
        <v>213</v>
      </c>
      <c r="AU157" s="250" t="s">
        <v>90</v>
      </c>
      <c r="AV157" s="12" t="s">
        <v>90</v>
      </c>
      <c r="AW157" s="12" t="s">
        <v>35</v>
      </c>
      <c r="AX157" s="12" t="s">
        <v>85</v>
      </c>
      <c r="AY157" s="250" t="s">
        <v>139</v>
      </c>
    </row>
    <row r="158" s="1" customFormat="1" ht="24" customHeight="1">
      <c r="B158" s="36"/>
      <c r="C158" s="219" t="s">
        <v>285</v>
      </c>
      <c r="D158" s="219" t="s">
        <v>142</v>
      </c>
      <c r="E158" s="220" t="s">
        <v>1142</v>
      </c>
      <c r="F158" s="221" t="s">
        <v>1143</v>
      </c>
      <c r="G158" s="222" t="s">
        <v>211</v>
      </c>
      <c r="H158" s="223">
        <v>8.9920000000000009</v>
      </c>
      <c r="I158" s="224"/>
      <c r="J158" s="225">
        <f>ROUND(I158*H158,2)</f>
        <v>0</v>
      </c>
      <c r="K158" s="221" t="s">
        <v>146</v>
      </c>
      <c r="L158" s="41"/>
      <c r="M158" s="226" t="s">
        <v>1</v>
      </c>
      <c r="N158" s="227" t="s">
        <v>45</v>
      </c>
      <c r="O158" s="84"/>
      <c r="P158" s="228">
        <f>O158*H158</f>
        <v>0</v>
      </c>
      <c r="Q158" s="228">
        <v>0.00013999999999999999</v>
      </c>
      <c r="R158" s="228">
        <f>Q158*H158</f>
        <v>0.00125888</v>
      </c>
      <c r="S158" s="228">
        <v>0</v>
      </c>
      <c r="T158" s="229">
        <f>S158*H158</f>
        <v>0</v>
      </c>
      <c r="AR158" s="230" t="s">
        <v>285</v>
      </c>
      <c r="AT158" s="230" t="s">
        <v>142</v>
      </c>
      <c r="AU158" s="230" t="s">
        <v>90</v>
      </c>
      <c r="AY158" s="15" t="s">
        <v>139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5" t="s">
        <v>85</v>
      </c>
      <c r="BK158" s="231">
        <f>ROUND(I158*H158,2)</f>
        <v>0</v>
      </c>
      <c r="BL158" s="15" t="s">
        <v>285</v>
      </c>
      <c r="BM158" s="230" t="s">
        <v>1627</v>
      </c>
    </row>
    <row r="159" s="12" customFormat="1">
      <c r="B159" s="239"/>
      <c r="C159" s="240"/>
      <c r="D159" s="241" t="s">
        <v>213</v>
      </c>
      <c r="E159" s="242" t="s">
        <v>1</v>
      </c>
      <c r="F159" s="243" t="s">
        <v>1628</v>
      </c>
      <c r="G159" s="240"/>
      <c r="H159" s="244">
        <v>8.9920000000000009</v>
      </c>
      <c r="I159" s="245"/>
      <c r="J159" s="240"/>
      <c r="K159" s="240"/>
      <c r="L159" s="246"/>
      <c r="M159" s="247"/>
      <c r="N159" s="248"/>
      <c r="O159" s="248"/>
      <c r="P159" s="248"/>
      <c r="Q159" s="248"/>
      <c r="R159" s="248"/>
      <c r="S159" s="248"/>
      <c r="T159" s="249"/>
      <c r="AT159" s="250" t="s">
        <v>213</v>
      </c>
      <c r="AU159" s="250" t="s">
        <v>90</v>
      </c>
      <c r="AV159" s="12" t="s">
        <v>90</v>
      </c>
      <c r="AW159" s="12" t="s">
        <v>35</v>
      </c>
      <c r="AX159" s="12" t="s">
        <v>85</v>
      </c>
      <c r="AY159" s="250" t="s">
        <v>139</v>
      </c>
    </row>
    <row r="160" s="1" customFormat="1" ht="24" customHeight="1">
      <c r="B160" s="36"/>
      <c r="C160" s="219" t="s">
        <v>290</v>
      </c>
      <c r="D160" s="219" t="s">
        <v>142</v>
      </c>
      <c r="E160" s="220" t="s">
        <v>1147</v>
      </c>
      <c r="F160" s="221" t="s">
        <v>1148</v>
      </c>
      <c r="G160" s="222" t="s">
        <v>211</v>
      </c>
      <c r="H160" s="223">
        <v>17.984000000000002</v>
      </c>
      <c r="I160" s="224"/>
      <c r="J160" s="225">
        <f>ROUND(I160*H160,2)</f>
        <v>0</v>
      </c>
      <c r="K160" s="221" t="s">
        <v>146</v>
      </c>
      <c r="L160" s="41"/>
      <c r="M160" s="226" t="s">
        <v>1</v>
      </c>
      <c r="N160" s="227" t="s">
        <v>45</v>
      </c>
      <c r="O160" s="84"/>
      <c r="P160" s="228">
        <f>O160*H160</f>
        <v>0</v>
      </c>
      <c r="Q160" s="228">
        <v>0.00012</v>
      </c>
      <c r="R160" s="228">
        <f>Q160*H160</f>
        <v>0.0021580800000000002</v>
      </c>
      <c r="S160" s="228">
        <v>0</v>
      </c>
      <c r="T160" s="229">
        <f>S160*H160</f>
        <v>0</v>
      </c>
      <c r="AR160" s="230" t="s">
        <v>285</v>
      </c>
      <c r="AT160" s="230" t="s">
        <v>142</v>
      </c>
      <c r="AU160" s="230" t="s">
        <v>90</v>
      </c>
      <c r="AY160" s="15" t="s">
        <v>139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5" t="s">
        <v>85</v>
      </c>
      <c r="BK160" s="231">
        <f>ROUND(I160*H160,2)</f>
        <v>0</v>
      </c>
      <c r="BL160" s="15" t="s">
        <v>285</v>
      </c>
      <c r="BM160" s="230" t="s">
        <v>1629</v>
      </c>
    </row>
    <row r="161" s="12" customFormat="1">
      <c r="B161" s="239"/>
      <c r="C161" s="240"/>
      <c r="D161" s="241" t="s">
        <v>213</v>
      </c>
      <c r="E161" s="242" t="s">
        <v>1</v>
      </c>
      <c r="F161" s="243" t="s">
        <v>1630</v>
      </c>
      <c r="G161" s="240"/>
      <c r="H161" s="244">
        <v>17.984000000000002</v>
      </c>
      <c r="I161" s="245"/>
      <c r="J161" s="240"/>
      <c r="K161" s="240"/>
      <c r="L161" s="246"/>
      <c r="M161" s="247"/>
      <c r="N161" s="248"/>
      <c r="O161" s="248"/>
      <c r="P161" s="248"/>
      <c r="Q161" s="248"/>
      <c r="R161" s="248"/>
      <c r="S161" s="248"/>
      <c r="T161" s="249"/>
      <c r="AT161" s="250" t="s">
        <v>213</v>
      </c>
      <c r="AU161" s="250" t="s">
        <v>90</v>
      </c>
      <c r="AV161" s="12" t="s">
        <v>90</v>
      </c>
      <c r="AW161" s="12" t="s">
        <v>35</v>
      </c>
      <c r="AX161" s="12" t="s">
        <v>85</v>
      </c>
      <c r="AY161" s="250" t="s">
        <v>139</v>
      </c>
    </row>
    <row r="162" s="11" customFormat="1" ht="22.8" customHeight="1">
      <c r="B162" s="203"/>
      <c r="C162" s="204"/>
      <c r="D162" s="205" t="s">
        <v>79</v>
      </c>
      <c r="E162" s="217" t="s">
        <v>586</v>
      </c>
      <c r="F162" s="217" t="s">
        <v>587</v>
      </c>
      <c r="G162" s="204"/>
      <c r="H162" s="204"/>
      <c r="I162" s="207"/>
      <c r="J162" s="218">
        <f>BK162</f>
        <v>0</v>
      </c>
      <c r="K162" s="204"/>
      <c r="L162" s="209"/>
      <c r="M162" s="210"/>
      <c r="N162" s="211"/>
      <c r="O162" s="211"/>
      <c r="P162" s="212">
        <f>SUM(P163:P166)</f>
        <v>0</v>
      </c>
      <c r="Q162" s="211"/>
      <c r="R162" s="212">
        <f>SUM(R163:R166)</f>
        <v>0.00309582</v>
      </c>
      <c r="S162" s="211"/>
      <c r="T162" s="213">
        <f>SUM(T163:T166)</f>
        <v>0</v>
      </c>
      <c r="AR162" s="214" t="s">
        <v>90</v>
      </c>
      <c r="AT162" s="215" t="s">
        <v>79</v>
      </c>
      <c r="AU162" s="215" t="s">
        <v>85</v>
      </c>
      <c r="AY162" s="214" t="s">
        <v>139</v>
      </c>
      <c r="BK162" s="216">
        <f>SUM(BK163:BK166)</f>
        <v>0</v>
      </c>
    </row>
    <row r="163" s="1" customFormat="1" ht="24" customHeight="1">
      <c r="B163" s="36"/>
      <c r="C163" s="219" t="s">
        <v>300</v>
      </c>
      <c r="D163" s="219" t="s">
        <v>142</v>
      </c>
      <c r="E163" s="220" t="s">
        <v>1631</v>
      </c>
      <c r="F163" s="221" t="s">
        <v>1632</v>
      </c>
      <c r="G163" s="222" t="s">
        <v>211</v>
      </c>
      <c r="H163" s="223">
        <v>6.3179999999999996</v>
      </c>
      <c r="I163" s="224"/>
      <c r="J163" s="225">
        <f>ROUND(I163*H163,2)</f>
        <v>0</v>
      </c>
      <c r="K163" s="221" t="s">
        <v>146</v>
      </c>
      <c r="L163" s="41"/>
      <c r="M163" s="226" t="s">
        <v>1</v>
      </c>
      <c r="N163" s="227" t="s">
        <v>45</v>
      </c>
      <c r="O163" s="84"/>
      <c r="P163" s="228">
        <f>O163*H163</f>
        <v>0</v>
      </c>
      <c r="Q163" s="228">
        <v>0.00020000000000000001</v>
      </c>
      <c r="R163" s="228">
        <f>Q163*H163</f>
        <v>0.0012635999999999999</v>
      </c>
      <c r="S163" s="228">
        <v>0</v>
      </c>
      <c r="T163" s="229">
        <f>S163*H163</f>
        <v>0</v>
      </c>
      <c r="AR163" s="230" t="s">
        <v>285</v>
      </c>
      <c r="AT163" s="230" t="s">
        <v>142</v>
      </c>
      <c r="AU163" s="230" t="s">
        <v>90</v>
      </c>
      <c r="AY163" s="15" t="s">
        <v>139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5" t="s">
        <v>85</v>
      </c>
      <c r="BK163" s="231">
        <f>ROUND(I163*H163,2)</f>
        <v>0</v>
      </c>
      <c r="BL163" s="15" t="s">
        <v>285</v>
      </c>
      <c r="BM163" s="230" t="s">
        <v>1633</v>
      </c>
    </row>
    <row r="164" s="12" customFormat="1">
      <c r="B164" s="239"/>
      <c r="C164" s="240"/>
      <c r="D164" s="241" t="s">
        <v>213</v>
      </c>
      <c r="E164" s="242" t="s">
        <v>1</v>
      </c>
      <c r="F164" s="243" t="s">
        <v>1634</v>
      </c>
      <c r="G164" s="240"/>
      <c r="H164" s="244">
        <v>6.3179999999999996</v>
      </c>
      <c r="I164" s="245"/>
      <c r="J164" s="240"/>
      <c r="K164" s="240"/>
      <c r="L164" s="246"/>
      <c r="M164" s="247"/>
      <c r="N164" s="248"/>
      <c r="O164" s="248"/>
      <c r="P164" s="248"/>
      <c r="Q164" s="248"/>
      <c r="R164" s="248"/>
      <c r="S164" s="248"/>
      <c r="T164" s="249"/>
      <c r="AT164" s="250" t="s">
        <v>213</v>
      </c>
      <c r="AU164" s="250" t="s">
        <v>90</v>
      </c>
      <c r="AV164" s="12" t="s">
        <v>90</v>
      </c>
      <c r="AW164" s="12" t="s">
        <v>35</v>
      </c>
      <c r="AX164" s="12" t="s">
        <v>85</v>
      </c>
      <c r="AY164" s="250" t="s">
        <v>139</v>
      </c>
    </row>
    <row r="165" s="1" customFormat="1" ht="24" customHeight="1">
      <c r="B165" s="36"/>
      <c r="C165" s="219" t="s">
        <v>306</v>
      </c>
      <c r="D165" s="219" t="s">
        <v>142</v>
      </c>
      <c r="E165" s="220" t="s">
        <v>1635</v>
      </c>
      <c r="F165" s="221" t="s">
        <v>1636</v>
      </c>
      <c r="G165" s="222" t="s">
        <v>211</v>
      </c>
      <c r="H165" s="223">
        <v>6.3179999999999996</v>
      </c>
      <c r="I165" s="224"/>
      <c r="J165" s="225">
        <f>ROUND(I165*H165,2)</f>
        <v>0</v>
      </c>
      <c r="K165" s="221" t="s">
        <v>146</v>
      </c>
      <c r="L165" s="41"/>
      <c r="M165" s="226" t="s">
        <v>1</v>
      </c>
      <c r="N165" s="227" t="s">
        <v>45</v>
      </c>
      <c r="O165" s="84"/>
      <c r="P165" s="228">
        <f>O165*H165</f>
        <v>0</v>
      </c>
      <c r="Q165" s="228">
        <v>0.00029</v>
      </c>
      <c r="R165" s="228">
        <f>Q165*H165</f>
        <v>0.0018322199999999999</v>
      </c>
      <c r="S165" s="228">
        <v>0</v>
      </c>
      <c r="T165" s="229">
        <f>S165*H165</f>
        <v>0</v>
      </c>
      <c r="AR165" s="230" t="s">
        <v>285</v>
      </c>
      <c r="AT165" s="230" t="s">
        <v>142</v>
      </c>
      <c r="AU165" s="230" t="s">
        <v>90</v>
      </c>
      <c r="AY165" s="15" t="s">
        <v>139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5" t="s">
        <v>85</v>
      </c>
      <c r="BK165" s="231">
        <f>ROUND(I165*H165,2)</f>
        <v>0</v>
      </c>
      <c r="BL165" s="15" t="s">
        <v>285</v>
      </c>
      <c r="BM165" s="230" t="s">
        <v>1637</v>
      </c>
    </row>
    <row r="166" s="12" customFormat="1">
      <c r="B166" s="239"/>
      <c r="C166" s="240"/>
      <c r="D166" s="241" t="s">
        <v>213</v>
      </c>
      <c r="E166" s="242" t="s">
        <v>1</v>
      </c>
      <c r="F166" s="243" t="s">
        <v>1638</v>
      </c>
      <c r="G166" s="240"/>
      <c r="H166" s="244">
        <v>6.3179999999999996</v>
      </c>
      <c r="I166" s="245"/>
      <c r="J166" s="240"/>
      <c r="K166" s="240"/>
      <c r="L166" s="246"/>
      <c r="M166" s="277"/>
      <c r="N166" s="278"/>
      <c r="O166" s="278"/>
      <c r="P166" s="278"/>
      <c r="Q166" s="278"/>
      <c r="R166" s="278"/>
      <c r="S166" s="278"/>
      <c r="T166" s="279"/>
      <c r="AT166" s="250" t="s">
        <v>213</v>
      </c>
      <c r="AU166" s="250" t="s">
        <v>90</v>
      </c>
      <c r="AV166" s="12" t="s">
        <v>90</v>
      </c>
      <c r="AW166" s="12" t="s">
        <v>35</v>
      </c>
      <c r="AX166" s="12" t="s">
        <v>85</v>
      </c>
      <c r="AY166" s="250" t="s">
        <v>139</v>
      </c>
    </row>
    <row r="167" s="1" customFormat="1" ht="6.96" customHeight="1">
      <c r="B167" s="59"/>
      <c r="C167" s="60"/>
      <c r="D167" s="60"/>
      <c r="E167" s="60"/>
      <c r="F167" s="60"/>
      <c r="G167" s="60"/>
      <c r="H167" s="60"/>
      <c r="I167" s="169"/>
      <c r="J167" s="60"/>
      <c r="K167" s="60"/>
      <c r="L167" s="41"/>
    </row>
  </sheetData>
  <sheetProtection sheet="1" autoFilter="0" formatColumns="0" formatRows="0" objects="1" scenarios="1" spinCount="100000" saltValue="tggvLGQywV+qDhSVvPH/V37wqd1vvFJ34KPzuMDuLlOd/3OtJDGfa/llyuVed89mgCwmpRg8dKR+OM7PXDYwRQ==" hashValue="0grwL/PqGt8uYRQHcVFlBMduzwk8ejcXMvpqtjeOALYfo7WzZTI9SerlFRC9Ew5GIBZ+63r88vFJN7hiuQF/xQ==" algorithmName="SHA-512" password="CC35"/>
  <autoFilter ref="C124:K16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Zbynek-PC\Zbynek</dc:creator>
  <cp:lastModifiedBy>Zbynek-PC\Zbynek</cp:lastModifiedBy>
  <dcterms:created xsi:type="dcterms:W3CDTF">2021-05-17T08:22:21Z</dcterms:created>
  <dcterms:modified xsi:type="dcterms:W3CDTF">2021-05-17T08:22:34Z</dcterms:modified>
</cp:coreProperties>
</file>