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limek\Desktop\Sedačky FS Krnov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SO01 A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A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A Pol'!$A$1:$X$60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G42" i="1"/>
  <c r="F42" i="1"/>
  <c r="G41" i="1"/>
  <c r="F41" i="1"/>
  <c r="G39" i="1"/>
  <c r="F39" i="1"/>
  <c r="G59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I11" i="12" s="1"/>
  <c r="K12" i="12"/>
  <c r="M12" i="12"/>
  <c r="O12" i="12"/>
  <c r="Q12" i="12"/>
  <c r="Q11" i="12" s="1"/>
  <c r="V12" i="12"/>
  <c r="G14" i="12"/>
  <c r="G11" i="12" s="1"/>
  <c r="I14" i="12"/>
  <c r="K14" i="12"/>
  <c r="K11" i="12" s="1"/>
  <c r="O14" i="12"/>
  <c r="O11" i="12" s="1"/>
  <c r="Q14" i="12"/>
  <c r="V14" i="12"/>
  <c r="V11" i="12" s="1"/>
  <c r="G17" i="12"/>
  <c r="I17" i="12"/>
  <c r="K17" i="12"/>
  <c r="M17" i="12"/>
  <c r="O17" i="12"/>
  <c r="Q17" i="12"/>
  <c r="V17" i="12"/>
  <c r="G19" i="12"/>
  <c r="M19" i="12" s="1"/>
  <c r="I19" i="12"/>
  <c r="K19" i="12"/>
  <c r="O19" i="12"/>
  <c r="Q19" i="12"/>
  <c r="V19" i="12"/>
  <c r="G21" i="12"/>
  <c r="G20" i="12" s="1"/>
  <c r="I21" i="12"/>
  <c r="I20" i="12" s="1"/>
  <c r="K21" i="12"/>
  <c r="K20" i="12" s="1"/>
  <c r="O21" i="12"/>
  <c r="O20" i="12" s="1"/>
  <c r="Q21" i="12"/>
  <c r="Q20" i="12" s="1"/>
  <c r="V21" i="12"/>
  <c r="V20" i="12" s="1"/>
  <c r="G23" i="12"/>
  <c r="M23" i="12" s="1"/>
  <c r="M22" i="12" s="1"/>
  <c r="I23" i="12"/>
  <c r="K23" i="12"/>
  <c r="K22" i="12" s="1"/>
  <c r="O23" i="12"/>
  <c r="O22" i="12" s="1"/>
  <c r="Q23" i="12"/>
  <c r="V23" i="12"/>
  <c r="V22" i="12" s="1"/>
  <c r="G25" i="12"/>
  <c r="I25" i="12"/>
  <c r="I22" i="12" s="1"/>
  <c r="K25" i="12"/>
  <c r="M25" i="12"/>
  <c r="O25" i="12"/>
  <c r="Q25" i="12"/>
  <c r="Q22" i="12" s="1"/>
  <c r="V25" i="12"/>
  <c r="G27" i="12"/>
  <c r="O27" i="12"/>
  <c r="G28" i="12"/>
  <c r="I28" i="12"/>
  <c r="I27" i="12" s="1"/>
  <c r="K28" i="12"/>
  <c r="K27" i="12" s="1"/>
  <c r="M28" i="12"/>
  <c r="O28" i="12"/>
  <c r="Q28" i="12"/>
  <c r="Q27" i="12" s="1"/>
  <c r="V28" i="12"/>
  <c r="V27" i="12" s="1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3" i="12"/>
  <c r="O33" i="12"/>
  <c r="G34" i="12"/>
  <c r="I34" i="12"/>
  <c r="I33" i="12" s="1"/>
  <c r="K34" i="12"/>
  <c r="K33" i="12" s="1"/>
  <c r="M34" i="12"/>
  <c r="M33" i="12" s="1"/>
  <c r="O34" i="12"/>
  <c r="Q34" i="12"/>
  <c r="Q33" i="12" s="1"/>
  <c r="V34" i="12"/>
  <c r="V33" i="12" s="1"/>
  <c r="G36" i="12"/>
  <c r="K36" i="12"/>
  <c r="O36" i="12"/>
  <c r="V36" i="12"/>
  <c r="G37" i="12"/>
  <c r="I37" i="12"/>
  <c r="I36" i="12" s="1"/>
  <c r="K37" i="12"/>
  <c r="M37" i="12"/>
  <c r="M36" i="12" s="1"/>
  <c r="O37" i="12"/>
  <c r="Q37" i="12"/>
  <c r="Q36" i="12" s="1"/>
  <c r="V37" i="12"/>
  <c r="G39" i="12"/>
  <c r="K39" i="12"/>
  <c r="O39" i="12"/>
  <c r="V39" i="12"/>
  <c r="G40" i="12"/>
  <c r="I40" i="12"/>
  <c r="I39" i="12" s="1"/>
  <c r="K40" i="12"/>
  <c r="M40" i="12"/>
  <c r="M39" i="12" s="1"/>
  <c r="O40" i="12"/>
  <c r="Q40" i="12"/>
  <c r="Q39" i="12" s="1"/>
  <c r="V40" i="12"/>
  <c r="K42" i="12"/>
  <c r="V42" i="12"/>
  <c r="G43" i="12"/>
  <c r="I43" i="12"/>
  <c r="I42" i="12" s="1"/>
  <c r="K43" i="12"/>
  <c r="M43" i="12"/>
  <c r="O43" i="12"/>
  <c r="Q43" i="12"/>
  <c r="Q42" i="12" s="1"/>
  <c r="V43" i="12"/>
  <c r="G46" i="12"/>
  <c r="G42" i="12" s="1"/>
  <c r="I46" i="12"/>
  <c r="K46" i="12"/>
  <c r="O46" i="12"/>
  <c r="O42" i="12" s="1"/>
  <c r="Q46" i="12"/>
  <c r="V46" i="12"/>
  <c r="I49" i="12"/>
  <c r="Q49" i="12"/>
  <c r="G50" i="12"/>
  <c r="M50" i="12" s="1"/>
  <c r="M49" i="12" s="1"/>
  <c r="I50" i="12"/>
  <c r="K50" i="12"/>
  <c r="K49" i="12" s="1"/>
  <c r="O50" i="12"/>
  <c r="O49" i="12" s="1"/>
  <c r="Q50" i="12"/>
  <c r="V50" i="12"/>
  <c r="V49" i="12" s="1"/>
  <c r="G52" i="12"/>
  <c r="G51" i="12" s="1"/>
  <c r="I52" i="12"/>
  <c r="K52" i="12"/>
  <c r="K51" i="12" s="1"/>
  <c r="O52" i="12"/>
  <c r="O51" i="12" s="1"/>
  <c r="Q52" i="12"/>
  <c r="V52" i="12"/>
  <c r="V51" i="12" s="1"/>
  <c r="G54" i="12"/>
  <c r="I54" i="12"/>
  <c r="I51" i="12" s="1"/>
  <c r="K54" i="12"/>
  <c r="M54" i="12"/>
  <c r="O54" i="12"/>
  <c r="Q54" i="12"/>
  <c r="Q51" i="12" s="1"/>
  <c r="V54" i="12"/>
  <c r="G55" i="12"/>
  <c r="M55" i="12" s="1"/>
  <c r="I55" i="12"/>
  <c r="K55" i="12"/>
  <c r="O55" i="12"/>
  <c r="Q55" i="12"/>
  <c r="V55" i="12"/>
  <c r="G56" i="12"/>
  <c r="I56" i="12"/>
  <c r="K56" i="12"/>
  <c r="M56" i="12"/>
  <c r="O56" i="12"/>
  <c r="Q56" i="12"/>
  <c r="V56" i="12"/>
  <c r="G57" i="12"/>
  <c r="M57" i="12" s="1"/>
  <c r="I57" i="12"/>
  <c r="K57" i="12"/>
  <c r="O57" i="12"/>
  <c r="Q57" i="12"/>
  <c r="V57" i="12"/>
  <c r="AE59" i="12"/>
  <c r="AF59" i="12"/>
  <c r="I20" i="1"/>
  <c r="I19" i="1"/>
  <c r="I18" i="1"/>
  <c r="I17" i="1"/>
  <c r="I16" i="1"/>
  <c r="I61" i="1"/>
  <c r="J60" i="1" s="1"/>
  <c r="F43" i="1"/>
  <c r="G23" i="1" s="1"/>
  <c r="G43" i="1"/>
  <c r="G25" i="1" s="1"/>
  <c r="H43" i="1"/>
  <c r="I42" i="1"/>
  <c r="I40" i="1"/>
  <c r="I39" i="1"/>
  <c r="I43" i="1" s="1"/>
  <c r="J42" i="1" s="1"/>
  <c r="J50" i="1" l="1"/>
  <c r="J54" i="1"/>
  <c r="J56" i="1"/>
  <c r="J58" i="1"/>
  <c r="J52" i="1"/>
  <c r="J53" i="1"/>
  <c r="J55" i="1"/>
  <c r="J57" i="1"/>
  <c r="J51" i="1"/>
  <c r="J59" i="1"/>
  <c r="I41" i="1"/>
  <c r="A27" i="1"/>
  <c r="M27" i="12"/>
  <c r="M52" i="12"/>
  <c r="M51" i="12" s="1"/>
  <c r="G49" i="12"/>
  <c r="M46" i="12"/>
  <c r="M42" i="12" s="1"/>
  <c r="G22" i="12"/>
  <c r="M21" i="12"/>
  <c r="M20" i="12" s="1"/>
  <c r="M14" i="12"/>
  <c r="M11" i="12" s="1"/>
  <c r="J39" i="1"/>
  <c r="J43" i="1" s="1"/>
  <c r="J41" i="1"/>
  <c r="J40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61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<sst xmlns="http://schemas.openxmlformats.org/spreadsheetml/2006/main" count="399" uniqueCount="198">
  <si>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</si>
  <si>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</si>
  <si>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</si>
  <si>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</si>
  <si>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</si>
  <si>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</si>
  <si>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</si>
  <si>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</si>
  <si>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</si>
  <si>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</si>
  <si>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</si>
  <si>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</si>
  <si>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</si>
  <si>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</si>
  <si>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</si>
  <si>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</si>
  <si>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</si>
  <si>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</si>
  <si>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</si>
  <si>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</si>
  <si>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</si>
  <si>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</si>
  <si>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</si>
  <si>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</si>
  <si>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</si>
  <si>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</si>
  <si>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</si>
  <si>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</si>
  <si>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</si>
  <si>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</si>
  <si>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</si>
  <si>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</si>
  <si>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</si>
  <si>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</si>
  <si>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</si>
  <si>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</si>
  <si>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</si>
  <si>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</si>
  <si>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</si>
  <si>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</si>
  <si>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</si>
  <si>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</si>
  <si>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</si>
  <si>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A</t>
  </si>
  <si>
    <t>Stavební rozpočet</t>
  </si>
  <si>
    <t>SO01</t>
  </si>
  <si>
    <t>Stavební úpravy tribuny</t>
  </si>
  <si>
    <t>Objekt:</t>
  </si>
  <si>
    <t>Rozpočet:</t>
  </si>
  <si>
    <t>K04/2021</t>
  </si>
  <si>
    <t>FS Krnov - výměna sedaček na tribuně</t>
  </si>
  <si>
    <t>Stavba</t>
  </si>
  <si>
    <t>Stavební objekt</t>
  </si>
  <si>
    <t>Celkem za stavbu</t>
  </si>
  <si>
    <t>CZK</t>
  </si>
  <si>
    <t>Rekapitulace dílů</t>
  </si>
  <si>
    <t>Typ dílu</t>
  </si>
  <si>
    <t>2</t>
  </si>
  <si>
    <t>Základy a zvláštní zakládání</t>
  </si>
  <si>
    <t>4</t>
  </si>
  <si>
    <t>Vodorovné konstrukce</t>
  </si>
  <si>
    <t>61</t>
  </si>
  <si>
    <t>Úpravy povrchů vnitřní</t>
  </si>
  <si>
    <t>62</t>
  </si>
  <si>
    <t>Úpravy povrchů vnější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</si>
  <si>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</si>
  <si>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</si>
  <si>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</si>
  <si>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</si>
  <si>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</si>
  <si>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</si>
  <si>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</si>
  <si>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</si>
  <si>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</si>
  <si>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</si>
  <si>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</si>
  <si>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</si>
  <si>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</si>
  <si>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</si>
  <si>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</si>
  <si>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</si>
  <si>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</si>
  <si>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</si>
  <si>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</si>
  <si>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</si>
  <si>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</si>
  <si>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</si>
  <si>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</si>
  <si>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</si>
  <si>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</si>
  <si>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</si>
  <si>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</si>
  <si>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</si>
  <si>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</si>
  <si>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</si>
  <si>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</si>
  <si>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</si>
  <si>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</si>
  <si>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</si>
  <si>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</si>
  <si>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</si>
  <si>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</si>
  <si>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</si>
  <si>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</si>
  <si>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</si>
  <si>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</si>
  <si>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</si>
  <si>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</si>
  <si>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</si>
  <si>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</si>
  <si>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216904119KR1</t>
  </si>
  <si>
    <t>Očištění tlakovou vodou zdiva stěn a rubu kleneb vodní tlak min. 100 MPa dle TZ</t>
  </si>
  <si>
    <t>m2</t>
  </si>
  <si>
    <t>Vlastní</t>
  </si>
  <si>
    <t>Kalkul</t>
  </si>
  <si>
    <t>Práce</t>
  </si>
  <si>
    <t>POL1_</t>
  </si>
  <si>
    <t>celá plocha tribuny : (1,50+9,70+2,15+24,30+1,50+18,15+1,00+3,75+1,00+1,00+1,80+0,93+1,00+15,75+1,50+7,95+1,60)*(0,40+0,85+0,42+0,80+0,43+0,80+0,56+0,90)</t>
  </si>
  <si>
    <t>VV</t>
  </si>
  <si>
    <t>430321314R00</t>
  </si>
  <si>
    <t>Beton schodišťových konstrukcí (stupňů, schodnic, ramen, podest s nosníky) železový třídy C 20/25</t>
  </si>
  <si>
    <t>m3</t>
  </si>
  <si>
    <t>801-1</t>
  </si>
  <si>
    <t>RTS 21/ I</t>
  </si>
  <si>
    <t>3*(1,00*0,40*0,20)</t>
  </si>
  <si>
    <t>430361921RT4</t>
  </si>
  <si>
    <t>Výztuž schodišťových konstrukcí  (stupňů, schodnic, ramen, podest s nosníky) ze svařovaných sítí průměr drátu 6 mm, velikost oka 100/100 mm</t>
  </si>
  <si>
    <t>t</t>
  </si>
  <si>
    <t>Včetně distančních prvků.</t>
  </si>
  <si>
    <t>SPI</t>
  </si>
  <si>
    <t>3*(1,00*0,40*2)*1,3*0,0079</t>
  </si>
  <si>
    <t>434351141R00</t>
  </si>
  <si>
    <t>Bednění stupňů betonovaných na podstupňové desce nebo na terénu přímočarých zřízení</t>
  </si>
  <si>
    <t>3*(1,00*0,20+2*0,40*0,20)</t>
  </si>
  <si>
    <t>434351142R00</t>
  </si>
  <si>
    <t>Bednění stupňů betonovaných na podstupňové desce nebo na terénu přímočarých odstranění</t>
  </si>
  <si>
    <t>614472109KR1</t>
  </si>
  <si>
    <t>Antikorozní ochranný nátěr výztuže, včetně dodávky materiálu (například MasterEmaco P5000AP)</t>
  </si>
  <si>
    <t>622474129KR1</t>
  </si>
  <si>
    <t>Reprofilace beton.povrchů opravnou maltou, hrubá reprofilační malta třídy R4 bez spojovacího můstku na bázi nanotechnologie v tl. vrstvy 20mm</t>
  </si>
  <si>
    <t>20% z celkové plochy svislé i vodorovné : (1,50+9,70+2,15+24,30+1,50+18,15+1,00+3,75+1,00+1,00+1,80+0,93+1,00+15,75+1,50+7,95+1,60)*(0,40+0,85+0,42+0,80+0,43+0,80+0,56+0,90)*0,20</t>
  </si>
  <si>
    <t>622474130KR1</t>
  </si>
  <si>
    <t>Reprofilace beton.povrchů, jemná reprofilační malta třídy R2 bez spojovacího můstku na bázi nanotechnologie v tl. vrstvy 3 mm</t>
  </si>
  <si>
    <t>Indiv</t>
  </si>
  <si>
    <t>953981104R00</t>
  </si>
  <si>
    <t>Chemické kotvy do betonu, do cihelného zdiva do betonu, hloubky 125 mm, M 16, ampule pro chemickou kotvu</t>
  </si>
  <si>
    <t>kus</t>
  </si>
  <si>
    <t>801-4</t>
  </si>
  <si>
    <t>dodělávka nových schodů : 3*(2*4)</t>
  </si>
  <si>
    <t>952474999KR1</t>
  </si>
  <si>
    <t>Odtrhové zkoušky betonu</t>
  </si>
  <si>
    <t>31179108R</t>
  </si>
  <si>
    <t>tyč závitová M14; l = 1 000 mm; mat. ocel 4,8 - DIN 975; povrch bez úpravy</t>
  </si>
  <si>
    <t>m</t>
  </si>
  <si>
    <t>SPCM</t>
  </si>
  <si>
    <t>Specifikace</t>
  </si>
  <si>
    <t>POL3_</t>
  </si>
  <si>
    <t>kotvy pro uchycení nových schodů : 24*0,50</t>
  </si>
  <si>
    <t>978015239KR1</t>
  </si>
  <si>
    <t>Otlučení betonu dle TZ</t>
  </si>
  <si>
    <t>20 z celkové plochy : (1,50+9,70+2,15+24,30+1,50+18,15+1,00+3,75+1,00+1,00+1,80+0,93+1,00+15,75+1,50+7,95+1,60)*(0,40+0,85+0,42+0,80+0,43+0,80+0,56+0,90)*0,20</t>
  </si>
  <si>
    <t>999281108R00</t>
  </si>
  <si>
    <t xml:space="preserve">Přesun hmot pro opravy a údržbu objektů pro opravy a údržbu dosavadních objektů včetně vnějších plášťů_x000D_
 výšky do 12 m,  </t>
  </si>
  <si>
    <t>Přesun hmot</t>
  </si>
  <si>
    <t>POL7_</t>
  </si>
  <si>
    <t>oborů 801, 803, 811 a 812</t>
  </si>
  <si>
    <t>762231819KR1</t>
  </si>
  <si>
    <t>Demontáž stávajících dřevěných laviček</t>
  </si>
  <si>
    <t>(9,70+24,30+18,15+3,75+1,00+0,93+15,75+7,95)*4</t>
  </si>
  <si>
    <t>767996802R00</t>
  </si>
  <si>
    <t>Demontáž ostatních doplňků staveb atypických konstrukcí_x000D_
 o hmotnosti přes 50 do 100 kg</t>
  </si>
  <si>
    <t>kg</t>
  </si>
  <si>
    <t>800-767</t>
  </si>
  <si>
    <t>Odřezání dvou zábradlí u krajních schodišť : 2*4,00*15</t>
  </si>
  <si>
    <t>Vyřezání zábradlí pro schodiště : (2,50+2,00)*15</t>
  </si>
  <si>
    <t>767999111KR1</t>
  </si>
  <si>
    <t>Vyspravení zábradlí - navaření krytky (po odřezání konstrukce), včetně přetření syntetickým nátěrem stávající barvy 2x (bílá)</t>
  </si>
  <si>
    <t>Odřezání dvou zábradlí u krajních schodišť : 2*2</t>
  </si>
  <si>
    <t>Vyřezání zábradlí pro schodiště : 2*4</t>
  </si>
  <si>
    <t>783896219KR1</t>
  </si>
  <si>
    <t>Nátěr betonových povrchů akrylátový 2x email</t>
  </si>
  <si>
    <t>979081111R00</t>
  </si>
  <si>
    <t>Odvoz suti a vybouraných hmot na skládku do 1 km</t>
  </si>
  <si>
    <t>801-3</t>
  </si>
  <si>
    <t>Přesun suti</t>
  </si>
  <si>
    <t>POL8_</t>
  </si>
  <si>
    <t>Včetně naložení na dopravní prostředek a složení na skládku, bez poplatku za skládku.</t>
  </si>
  <si>
    <t>POP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</si>
  <si>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</si>
  <si>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</si>
  <si>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</si>
  <si>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</si>
  <si>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</si>
  <si>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</si>
  <si>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</si>
  <si>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dřeva, skupina 17 01 01, 17 01 02 a 17 02 01 z Katalogu odpadů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</si>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</sst>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nov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xRMo1uE4JD/BoX3MMhGNX7L+vH67jU2IvpyAdVwJLEF69JCg49GkSgbHNrLkg03/UsemW1D96hFCSfvmJa1GQg==" saltValue="KmRHcBv+9b7YoUCZXDqfy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4"/>
  <sheetViews>
    <sheetView showGridLines="0" tabSelected="1" topLeftCell="B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22</v>
      </c>
      <c r="C2" s="113"/>
      <c r="D2" s="114" t="s">
        <v>49</v>
      </c>
      <c r="E2" s="115" t="s">
        <v>50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11">
        <v>825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9"/>
      <c r="E11" s="129"/>
      <c r="F11" s="129"/>
      <c r="G11" s="129"/>
      <c r="H11" s="18" t="s">
        <v>40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34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SUMIF(F50:F60,A16,I50:I60)+SUMIF(F50:F60,"PSU",I50:I60)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SUMIF(F50:F60,A17,I50:I60)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SUMIF(F50:F60,A18,I50:I60)</f>
        <v>0</v>
      </c>
      <c r="J18" s="85"/>
    </row>
    <row r="19" spans="1:10" ht="23.25" customHeight="1" x14ac:dyDescent="0.2">
      <c r="A19" s="199" t="s">
        <v>80</v>
      </c>
      <c r="B19" s="38" t="s">
        <v>27</v>
      </c>
      <c r="C19" s="62"/>
      <c r="D19" s="63"/>
      <c r="E19" s="83"/>
      <c r="F19" s="84"/>
      <c r="G19" s="83"/>
      <c r="H19" s="84"/>
      <c r="I19" s="83">
        <f>SUMIF(F50:F60,A19,I50:I60)</f>
        <v>0</v>
      </c>
      <c r="J19" s="85"/>
    </row>
    <row r="20" spans="1:10" ht="23.25" customHeight="1" x14ac:dyDescent="0.2">
      <c r="A20" s="199" t="s">
        <v>81</v>
      </c>
      <c r="B20" s="38" t="s">
        <v>28</v>
      </c>
      <c r="C20" s="62"/>
      <c r="D20" s="63"/>
      <c r="E20" s="83"/>
      <c r="F20" s="84"/>
      <c r="G20" s="83"/>
      <c r="H20" s="84"/>
      <c r="I20" s="83">
        <f>SUMIF(F50:F60,A20,I50:I60)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23</v>
      </c>
      <c r="C28" s="170"/>
      <c r="D28" s="170"/>
      <c r="E28" s="171"/>
      <c r="F28" s="172"/>
      <c r="G28" s="173">
        <f>A27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35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16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37</v>
      </c>
      <c r="B38" s="142" t="s">
        <v>17</v>
      </c>
      <c r="C38" s="143" t="s">
        <v>5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18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51</v>
      </c>
      <c r="C39" s="149"/>
      <c r="D39" s="149"/>
      <c r="E39" s="149"/>
      <c r="F39" s="150">
        <f>'SO01 A Pol'!AE59</f>
        <v>0</v>
      </c>
      <c r="G39" s="151">
        <f>'SO01 A Pol'!AF59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5"/>
      <c r="C40" s="156" t="s">
        <v>52</v>
      </c>
      <c r="D40" s="156"/>
      <c r="E40" s="156"/>
      <c r="F40" s="157"/>
      <c r="G40" s="158"/>
      <c r="H40" s="158"/>
      <c r="I40" s="159">
        <f>F40+G40+H40</f>
        <v>0</v>
      </c>
      <c r="J40" s="160" t="str">
        <f>IF(CenaCelkemVypocet=0,"",I40/CenaCelkemVypocet*100)</f>
        <v/>
      </c>
    </row>
    <row r="41" spans="1:10" ht="25.5" hidden="1" customHeight="1" x14ac:dyDescent="0.2">
      <c r="A41" s="137">
        <v>2</v>
      </c>
      <c r="B41" s="155" t="s">
        <v>45</v>
      </c>
      <c r="C41" s="156" t="s">
        <v>46</v>
      </c>
      <c r="D41" s="156"/>
      <c r="E41" s="156"/>
      <c r="F41" s="157">
        <f>'SO01 A Pol'!AE59</f>
        <v>0</v>
      </c>
      <c r="G41" s="158">
        <f>'SO01 A Pol'!AF59</f>
        <v>0</v>
      </c>
      <c r="H41" s="158"/>
      <c r="I41" s="159">
        <f>F41+G41+H41</f>
        <v>0</v>
      </c>
      <c r="J41" s="160" t="str">
        <f>IF(CenaCelkemVypocet=0,"",I41/CenaCelkemVypocet*100)</f>
        <v/>
      </c>
    </row>
    <row r="42" spans="1:10" ht="25.5" hidden="1" customHeight="1" x14ac:dyDescent="0.2">
      <c r="A42" s="137">
        <v>3</v>
      </c>
      <c r="B42" s="161" t="s">
        <v>43</v>
      </c>
      <c r="C42" s="149" t="s">
        <v>44</v>
      </c>
      <c r="D42" s="149"/>
      <c r="E42" s="149"/>
      <c r="F42" s="162">
        <f>'SO01 A Pol'!AE59</f>
        <v>0</v>
      </c>
      <c r="G42" s="152">
        <f>'SO01 A Pol'!AF59</f>
        <v>0</v>
      </c>
      <c r="H42" s="152"/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7"/>
      <c r="B43" s="163" t="s">
        <v>53</v>
      </c>
      <c r="C43" s="164"/>
      <c r="D43" s="164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7">
        <f>SUMIF(A39:A42,"=1",I39:I42)</f>
        <v>0</v>
      </c>
      <c r="J43" s="168">
        <f>SUMIF(A39:A42,"=1",J39:J42)</f>
        <v>0</v>
      </c>
    </row>
    <row r="47" spans="1:10" ht="15.75" x14ac:dyDescent="0.25">
      <c r="B47" s="179" t="s">
        <v>55</v>
      </c>
    </row>
    <row r="49" spans="1:10" ht="25.5" customHeight="1" x14ac:dyDescent="0.2">
      <c r="A49" s="181"/>
      <c r="B49" s="184" t="s">
        <v>17</v>
      </c>
      <c r="C49" s="184" t="s">
        <v>5</v>
      </c>
      <c r="D49" s="185"/>
      <c r="E49" s="185"/>
      <c r="F49" s="186" t="s">
        <v>56</v>
      </c>
      <c r="G49" s="186"/>
      <c r="H49" s="186"/>
      <c r="I49" s="186" t="s">
        <v>29</v>
      </c>
      <c r="J49" s="186" t="s">
        <v>0</v>
      </c>
    </row>
    <row r="50" spans="1:10" ht="36.75" customHeight="1" x14ac:dyDescent="0.2">
      <c r="A50" s="182"/>
      <c r="B50" s="187" t="s">
        <v>57</v>
      </c>
      <c r="C50" s="188" t="s">
        <v>58</v>
      </c>
      <c r="D50" s="189"/>
      <c r="E50" s="189"/>
      <c r="F50" s="195" t="s">
        <v>24</v>
      </c>
      <c r="G50" s="196"/>
      <c r="H50" s="196"/>
      <c r="I50" s="196">
        <f>'SO01 A Pol'!G8</f>
        <v>0</v>
      </c>
      <c r="J50" s="193" t="str">
        <f>IF(I61=0,"",I50/I61*100)</f>
        <v/>
      </c>
    </row>
    <row r="51" spans="1:10" ht="36.75" customHeight="1" x14ac:dyDescent="0.2">
      <c r="A51" s="182"/>
      <c r="B51" s="187" t="s">
        <v>59</v>
      </c>
      <c r="C51" s="188" t="s">
        <v>60</v>
      </c>
      <c r="D51" s="189"/>
      <c r="E51" s="189"/>
      <c r="F51" s="195" t="s">
        <v>24</v>
      </c>
      <c r="G51" s="196"/>
      <c r="H51" s="196"/>
      <c r="I51" s="196">
        <f>'SO01 A Pol'!G11</f>
        <v>0</v>
      </c>
      <c r="J51" s="193" t="str">
        <f>IF(I61=0,"",I51/I61*100)</f>
        <v/>
      </c>
    </row>
    <row r="52" spans="1:10" ht="36.75" customHeight="1" x14ac:dyDescent="0.2">
      <c r="A52" s="182"/>
      <c r="B52" s="187" t="s">
        <v>61</v>
      </c>
      <c r="C52" s="188" t="s">
        <v>62</v>
      </c>
      <c r="D52" s="189"/>
      <c r="E52" s="189"/>
      <c r="F52" s="195" t="s">
        <v>24</v>
      </c>
      <c r="G52" s="196"/>
      <c r="H52" s="196"/>
      <c r="I52" s="196">
        <f>'SO01 A Pol'!G20</f>
        <v>0</v>
      </c>
      <c r="J52" s="193" t="str">
        <f>IF(I61=0,"",I52/I61*100)</f>
        <v/>
      </c>
    </row>
    <row r="53" spans="1:10" ht="36.75" customHeight="1" x14ac:dyDescent="0.2">
      <c r="A53" s="182"/>
      <c r="B53" s="187" t="s">
        <v>63</v>
      </c>
      <c r="C53" s="188" t="s">
        <v>64</v>
      </c>
      <c r="D53" s="189"/>
      <c r="E53" s="189"/>
      <c r="F53" s="195" t="s">
        <v>24</v>
      </c>
      <c r="G53" s="196"/>
      <c r="H53" s="196"/>
      <c r="I53" s="196">
        <f>'SO01 A Pol'!G22</f>
        <v>0</v>
      </c>
      <c r="J53" s="193" t="str">
        <f>IF(I61=0,"",I53/I61*100)</f>
        <v/>
      </c>
    </row>
    <row r="54" spans="1:10" ht="36.75" customHeight="1" x14ac:dyDescent="0.2">
      <c r="A54" s="182"/>
      <c r="B54" s="187" t="s">
        <v>65</v>
      </c>
      <c r="C54" s="188" t="s">
        <v>66</v>
      </c>
      <c r="D54" s="189"/>
      <c r="E54" s="189"/>
      <c r="F54" s="195" t="s">
        <v>24</v>
      </c>
      <c r="G54" s="196"/>
      <c r="H54" s="196"/>
      <c r="I54" s="196">
        <f>'SO01 A Pol'!G27</f>
        <v>0</v>
      </c>
      <c r="J54" s="193" t="str">
        <f>IF(I61=0,"",I54/I61*100)</f>
        <v/>
      </c>
    </row>
    <row r="55" spans="1:10" ht="36.75" customHeight="1" x14ac:dyDescent="0.2">
      <c r="A55" s="182"/>
      <c r="B55" s="187" t="s">
        <v>67</v>
      </c>
      <c r="C55" s="188" t="s">
        <v>68</v>
      </c>
      <c r="D55" s="189"/>
      <c r="E55" s="189"/>
      <c r="F55" s="195" t="s">
        <v>24</v>
      </c>
      <c r="G55" s="196"/>
      <c r="H55" s="196"/>
      <c r="I55" s="196">
        <f>'SO01 A Pol'!G33</f>
        <v>0</v>
      </c>
      <c r="J55" s="193" t="str">
        <f>IF(I61=0,"",I55/I61*100)</f>
        <v/>
      </c>
    </row>
    <row r="56" spans="1:10" ht="36.75" customHeight="1" x14ac:dyDescent="0.2">
      <c r="A56" s="182"/>
      <c r="B56" s="187" t="s">
        <v>69</v>
      </c>
      <c r="C56" s="188" t="s">
        <v>70</v>
      </c>
      <c r="D56" s="189"/>
      <c r="E56" s="189"/>
      <c r="F56" s="195" t="s">
        <v>24</v>
      </c>
      <c r="G56" s="196"/>
      <c r="H56" s="196"/>
      <c r="I56" s="196">
        <f>'SO01 A Pol'!G36</f>
        <v>0</v>
      </c>
      <c r="J56" s="193" t="str">
        <f>IF(I61=0,"",I56/I61*100)</f>
        <v/>
      </c>
    </row>
    <row r="57" spans="1:10" ht="36.75" customHeight="1" x14ac:dyDescent="0.2">
      <c r="A57" s="182"/>
      <c r="B57" s="187" t="s">
        <v>71</v>
      </c>
      <c r="C57" s="188" t="s">
        <v>72</v>
      </c>
      <c r="D57" s="189"/>
      <c r="E57" s="189"/>
      <c r="F57" s="195" t="s">
        <v>25</v>
      </c>
      <c r="G57" s="196"/>
      <c r="H57" s="196"/>
      <c r="I57" s="196">
        <f>'SO01 A Pol'!G39</f>
        <v>0</v>
      </c>
      <c r="J57" s="193" t="str">
        <f>IF(I61=0,"",I57/I61*100)</f>
        <v/>
      </c>
    </row>
    <row r="58" spans="1:10" ht="36.75" customHeight="1" x14ac:dyDescent="0.2">
      <c r="A58" s="182"/>
      <c r="B58" s="187" t="s">
        <v>73</v>
      </c>
      <c r="C58" s="188" t="s">
        <v>74</v>
      </c>
      <c r="D58" s="189"/>
      <c r="E58" s="189"/>
      <c r="F58" s="195" t="s">
        <v>25</v>
      </c>
      <c r="G58" s="196"/>
      <c r="H58" s="196"/>
      <c r="I58" s="196">
        <f>'SO01 A Pol'!G42</f>
        <v>0</v>
      </c>
      <c r="J58" s="193" t="str">
        <f>IF(I61=0,"",I58/I61*100)</f>
        <v/>
      </c>
    </row>
    <row r="59" spans="1:10" ht="36.75" customHeight="1" x14ac:dyDescent="0.2">
      <c r="A59" s="182"/>
      <c r="B59" s="187" t="s">
        <v>75</v>
      </c>
      <c r="C59" s="188" t="s">
        <v>76</v>
      </c>
      <c r="D59" s="189"/>
      <c r="E59" s="189"/>
      <c r="F59" s="195" t="s">
        <v>25</v>
      </c>
      <c r="G59" s="196"/>
      <c r="H59" s="196"/>
      <c r="I59" s="196">
        <f>'SO01 A Pol'!G49</f>
        <v>0</v>
      </c>
      <c r="J59" s="193" t="str">
        <f>IF(I61=0,"",I59/I61*100)</f>
        <v/>
      </c>
    </row>
    <row r="60" spans="1:10" ht="36.75" customHeight="1" x14ac:dyDescent="0.2">
      <c r="A60" s="182"/>
      <c r="B60" s="187" t="s">
        <v>77</v>
      </c>
      <c r="C60" s="188" t="s">
        <v>78</v>
      </c>
      <c r="D60" s="189"/>
      <c r="E60" s="189"/>
      <c r="F60" s="195" t="s">
        <v>79</v>
      </c>
      <c r="G60" s="196"/>
      <c r="H60" s="196"/>
      <c r="I60" s="196">
        <f>'SO01 A Pol'!G51</f>
        <v>0</v>
      </c>
      <c r="J60" s="193" t="str">
        <f>IF(I61=0,"",I60/I61*100)</f>
        <v/>
      </c>
    </row>
    <row r="61" spans="1:10" ht="25.5" customHeight="1" x14ac:dyDescent="0.2">
      <c r="A61" s="183"/>
      <c r="B61" s="190" t="s">
        <v>1</v>
      </c>
      <c r="C61" s="191"/>
      <c r="D61" s="192"/>
      <c r="E61" s="192"/>
      <c r="F61" s="197"/>
      <c r="G61" s="198"/>
      <c r="H61" s="198"/>
      <c r="I61" s="198">
        <f>SUM(I50:I60)</f>
        <v>0</v>
      </c>
      <c r="J61" s="194">
        <f>SUM(J50:J60)</f>
        <v>0</v>
      </c>
    </row>
    <row r="62" spans="1:10" x14ac:dyDescent="0.2">
      <c r="F62" s="135"/>
      <c r="G62" s="135"/>
      <c r="H62" s="135"/>
      <c r="I62" s="135"/>
      <c r="J62" s="136"/>
    </row>
    <row r="63" spans="1:10" x14ac:dyDescent="0.2">
      <c r="F63" s="135"/>
      <c r="G63" s="135"/>
      <c r="H63" s="135"/>
      <c r="I63" s="135"/>
      <c r="J63" s="136"/>
    </row>
    <row r="64" spans="1:10" x14ac:dyDescent="0.2">
      <c r="F64" s="135"/>
      <c r="G64" s="135"/>
      <c r="H64" s="135"/>
      <c r="I64" s="135"/>
      <c r="J64" s="136"/>
    </row>
  </sheetData>
  <sheetProtection algorithmName="SHA-512" hashValue="2ftQOiPYv9y4ubcx0Mp/7yGAtvx5fAH2C6T6YfwYFr26dgAXqZIqWGbgBOiVmWNKgm1ZOAInbw8nwwNhzFLSoQ==" saltValue="IjyiadVh22qDgyF5bHn1j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Q5zAxlPdRuGjZ1UTgZ8Xn1M9isIn00LikKBv5twxbXB3vgie3lIox30VRLZFrQl4ZGGPvEP/tjuzk6nsXQuKNQ==" saltValue="PWmWMbLsGvWWNNlmoFPkC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0" t="s">
        <v>82</v>
      </c>
      <c r="B1" s="200"/>
      <c r="C1" s="200"/>
      <c r="D1" s="200"/>
      <c r="E1" s="200"/>
      <c r="F1" s="200"/>
      <c r="G1" s="200"/>
      <c r="AG1" t="s">
        <v>83</v>
      </c>
    </row>
    <row r="2" spans="1:60" ht="24.95" customHeight="1" x14ac:dyDescent="0.2">
      <c r="A2" s="201" t="s">
        <v>7</v>
      </c>
      <c r="B2" s="49" t="s">
        <v>49</v>
      </c>
      <c r="C2" s="204" t="s">
        <v>50</v>
      </c>
      <c r="D2" s="202"/>
      <c r="E2" s="202"/>
      <c r="F2" s="202"/>
      <c r="G2" s="203"/>
      <c r="AG2" t="s">
        <v>84</v>
      </c>
    </row>
    <row r="3" spans="1:60" ht="24.95" customHeight="1" x14ac:dyDescent="0.2">
      <c r="A3" s="201" t="s">
        <v>8</v>
      </c>
      <c r="B3" s="49" t="s">
        <v>45</v>
      </c>
      <c r="C3" s="204" t="s">
        <v>46</v>
      </c>
      <c r="D3" s="202"/>
      <c r="E3" s="202"/>
      <c r="F3" s="202"/>
      <c r="G3" s="203"/>
      <c r="AC3" s="180" t="s">
        <v>84</v>
      </c>
      <c r="AG3" t="s">
        <v>85</v>
      </c>
    </row>
    <row r="4" spans="1:60" ht="24.95" customHeight="1" x14ac:dyDescent="0.2">
      <c r="A4" s="205" t="s">
        <v>9</v>
      </c>
      <c r="B4" s="206" t="s">
        <v>43</v>
      </c>
      <c r="C4" s="207" t="s">
        <v>44</v>
      </c>
      <c r="D4" s="208"/>
      <c r="E4" s="208"/>
      <c r="F4" s="208"/>
      <c r="G4" s="209"/>
      <c r="AG4" t="s">
        <v>86</v>
      </c>
    </row>
    <row r="5" spans="1:60" x14ac:dyDescent="0.2">
      <c r="D5" s="10"/>
    </row>
    <row r="6" spans="1:60" ht="38.25" x14ac:dyDescent="0.2">
      <c r="A6" s="211" t="s">
        <v>87</v>
      </c>
      <c r="B6" s="213" t="s">
        <v>88</v>
      </c>
      <c r="C6" s="213" t="s">
        <v>89</v>
      </c>
      <c r="D6" s="212" t="s">
        <v>90</v>
      </c>
      <c r="E6" s="211" t="s">
        <v>91</v>
      </c>
      <c r="F6" s="210" t="s">
        <v>92</v>
      </c>
      <c r="G6" s="211" t="s">
        <v>29</v>
      </c>
      <c r="H6" s="214" t="s">
        <v>30</v>
      </c>
      <c r="I6" s="214" t="s">
        <v>93</v>
      </c>
      <c r="J6" s="214" t="s">
        <v>31</v>
      </c>
      <c r="K6" s="214" t="s">
        <v>94</v>
      </c>
      <c r="L6" s="214" t="s">
        <v>95</v>
      </c>
      <c r="M6" s="214" t="s">
        <v>96</v>
      </c>
      <c r="N6" s="214" t="s">
        <v>97</v>
      </c>
      <c r="O6" s="214" t="s">
        <v>98</v>
      </c>
      <c r="P6" s="214" t="s">
        <v>99</v>
      </c>
      <c r="Q6" s="214" t="s">
        <v>100</v>
      </c>
      <c r="R6" s="214" t="s">
        <v>101</v>
      </c>
      <c r="S6" s="214" t="s">
        <v>102</v>
      </c>
      <c r="T6" s="214" t="s">
        <v>103</v>
      </c>
      <c r="U6" s="214" t="s">
        <v>104</v>
      </c>
      <c r="V6" s="214" t="s">
        <v>105</v>
      </c>
      <c r="W6" s="214" t="s">
        <v>106</v>
      </c>
      <c r="X6" s="214" t="s">
        <v>107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8" t="s">
        <v>108</v>
      </c>
      <c r="B8" s="229" t="s">
        <v>57</v>
      </c>
      <c r="C8" s="251" t="s">
        <v>58</v>
      </c>
      <c r="D8" s="230"/>
      <c r="E8" s="231"/>
      <c r="F8" s="232"/>
      <c r="G8" s="232">
        <f>SUMIF(AG9:AG10,"&lt;&gt;NOR",G9:G10)</f>
        <v>0</v>
      </c>
      <c r="H8" s="232"/>
      <c r="I8" s="232">
        <f>SUM(I9:I10)</f>
        <v>0</v>
      </c>
      <c r="J8" s="232"/>
      <c r="K8" s="232">
        <f>SUM(K9:K10)</f>
        <v>0</v>
      </c>
      <c r="L8" s="232"/>
      <c r="M8" s="232">
        <f>SUM(M9:M10)</f>
        <v>0</v>
      </c>
      <c r="N8" s="232"/>
      <c r="O8" s="232">
        <f>SUM(O9:O10)</f>
        <v>0.01</v>
      </c>
      <c r="P8" s="232"/>
      <c r="Q8" s="232">
        <f>SUM(Q9:Q10)</f>
        <v>0</v>
      </c>
      <c r="R8" s="232"/>
      <c r="S8" s="232"/>
      <c r="T8" s="233"/>
      <c r="U8" s="227"/>
      <c r="V8" s="227">
        <f>SUM(V9:V10)</f>
        <v>156.16999999999999</v>
      </c>
      <c r="W8" s="227"/>
      <c r="X8" s="227"/>
      <c r="AG8" t="s">
        <v>109</v>
      </c>
    </row>
    <row r="9" spans="1:60" outlineLevel="1" x14ac:dyDescent="0.2">
      <c r="A9" s="234">
        <v>1</v>
      </c>
      <c r="B9" s="235" t="s">
        <v>110</v>
      </c>
      <c r="C9" s="252" t="s">
        <v>111</v>
      </c>
      <c r="D9" s="236" t="s">
        <v>112</v>
      </c>
      <c r="E9" s="237">
        <v>488.03280000000001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39">
        <v>2.0000000000000002E-5</v>
      </c>
      <c r="O9" s="239">
        <f>ROUND(E9*N9,2)</f>
        <v>0.01</v>
      </c>
      <c r="P9" s="239">
        <v>0</v>
      </c>
      <c r="Q9" s="239">
        <f>ROUND(E9*P9,2)</f>
        <v>0</v>
      </c>
      <c r="R9" s="239"/>
      <c r="S9" s="239" t="s">
        <v>113</v>
      </c>
      <c r="T9" s="240" t="s">
        <v>114</v>
      </c>
      <c r="U9" s="224">
        <v>0.32</v>
      </c>
      <c r="V9" s="224">
        <f>ROUND(E9*U9,2)</f>
        <v>156.16999999999999</v>
      </c>
      <c r="W9" s="224"/>
      <c r="X9" s="224" t="s">
        <v>115</v>
      </c>
      <c r="Y9" s="215"/>
      <c r="Z9" s="215"/>
      <c r="AA9" s="215"/>
      <c r="AB9" s="215"/>
      <c r="AC9" s="215"/>
      <c r="AD9" s="215"/>
      <c r="AE9" s="215"/>
      <c r="AF9" s="215"/>
      <c r="AG9" s="215" t="s">
        <v>116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33.75" outlineLevel="1" x14ac:dyDescent="0.2">
      <c r="A10" s="222"/>
      <c r="B10" s="223"/>
      <c r="C10" s="253" t="s">
        <v>117</v>
      </c>
      <c r="D10" s="225"/>
      <c r="E10" s="226">
        <v>488.03280000000001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118</v>
      </c>
      <c r="AH10" s="215">
        <v>0</v>
      </c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x14ac:dyDescent="0.2">
      <c r="A11" s="228" t="s">
        <v>108</v>
      </c>
      <c r="B11" s="229" t="s">
        <v>59</v>
      </c>
      <c r="C11" s="251" t="s">
        <v>60</v>
      </c>
      <c r="D11" s="230"/>
      <c r="E11" s="231"/>
      <c r="F11" s="232"/>
      <c r="G11" s="232">
        <f>SUMIF(AG12:AG19,"&lt;&gt;NOR",G12:G19)</f>
        <v>0</v>
      </c>
      <c r="H11" s="232"/>
      <c r="I11" s="232">
        <f>SUM(I12:I19)</f>
        <v>0</v>
      </c>
      <c r="J11" s="232"/>
      <c r="K11" s="232">
        <f>SUM(K12:K19)</f>
        <v>0</v>
      </c>
      <c r="L11" s="232"/>
      <c r="M11" s="232">
        <f>SUM(M12:M19)</f>
        <v>0</v>
      </c>
      <c r="N11" s="232"/>
      <c r="O11" s="232">
        <f>SUM(O12:O19)</f>
        <v>0.66</v>
      </c>
      <c r="P11" s="232"/>
      <c r="Q11" s="232">
        <f>SUM(Q12:Q19)</f>
        <v>0</v>
      </c>
      <c r="R11" s="232"/>
      <c r="S11" s="232"/>
      <c r="T11" s="233"/>
      <c r="U11" s="227"/>
      <c r="V11" s="227">
        <f>SUM(V12:V19)</f>
        <v>3.38</v>
      </c>
      <c r="W11" s="227"/>
      <c r="X11" s="227"/>
      <c r="AG11" t="s">
        <v>109</v>
      </c>
    </row>
    <row r="12" spans="1:60" ht="22.5" outlineLevel="1" x14ac:dyDescent="0.2">
      <c r="A12" s="234">
        <v>2</v>
      </c>
      <c r="B12" s="235" t="s">
        <v>119</v>
      </c>
      <c r="C12" s="252" t="s">
        <v>120</v>
      </c>
      <c r="D12" s="236" t="s">
        <v>121</v>
      </c>
      <c r="E12" s="237">
        <v>0.24</v>
      </c>
      <c r="F12" s="238"/>
      <c r="G12" s="239">
        <f>ROUND(E12*F12,2)</f>
        <v>0</v>
      </c>
      <c r="H12" s="238"/>
      <c r="I12" s="239">
        <f>ROUND(E12*H12,2)</f>
        <v>0</v>
      </c>
      <c r="J12" s="238"/>
      <c r="K12" s="239">
        <f>ROUND(E12*J12,2)</f>
        <v>0</v>
      </c>
      <c r="L12" s="239">
        <v>21</v>
      </c>
      <c r="M12" s="239">
        <f>G12*(1+L12/100)</f>
        <v>0</v>
      </c>
      <c r="N12" s="239">
        <v>2.52508</v>
      </c>
      <c r="O12" s="239">
        <f>ROUND(E12*N12,2)</f>
        <v>0.61</v>
      </c>
      <c r="P12" s="239">
        <v>0</v>
      </c>
      <c r="Q12" s="239">
        <f>ROUND(E12*P12,2)</f>
        <v>0</v>
      </c>
      <c r="R12" s="239" t="s">
        <v>122</v>
      </c>
      <c r="S12" s="239" t="s">
        <v>123</v>
      </c>
      <c r="T12" s="240" t="s">
        <v>114</v>
      </c>
      <c r="U12" s="224">
        <v>3.68</v>
      </c>
      <c r="V12" s="224">
        <f>ROUND(E12*U12,2)</f>
        <v>0.88</v>
      </c>
      <c r="W12" s="224"/>
      <c r="X12" s="224" t="s">
        <v>115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116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53" t="s">
        <v>124</v>
      </c>
      <c r="D13" s="225"/>
      <c r="E13" s="226">
        <v>0.24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118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ht="22.5" outlineLevel="1" x14ac:dyDescent="0.2">
      <c r="A14" s="234">
        <v>3</v>
      </c>
      <c r="B14" s="235" t="s">
        <v>125</v>
      </c>
      <c r="C14" s="252" t="s">
        <v>126</v>
      </c>
      <c r="D14" s="236" t="s">
        <v>127</v>
      </c>
      <c r="E14" s="237">
        <v>2.4649999999999998E-2</v>
      </c>
      <c r="F14" s="238"/>
      <c r="G14" s="239">
        <f>ROUND(E14*F14,2)</f>
        <v>0</v>
      </c>
      <c r="H14" s="238"/>
      <c r="I14" s="239">
        <f>ROUND(E14*H14,2)</f>
        <v>0</v>
      </c>
      <c r="J14" s="238"/>
      <c r="K14" s="239">
        <f>ROUND(E14*J14,2)</f>
        <v>0</v>
      </c>
      <c r="L14" s="239">
        <v>21</v>
      </c>
      <c r="M14" s="239">
        <f>G14*(1+L14/100)</f>
        <v>0</v>
      </c>
      <c r="N14" s="239">
        <v>1.0579400000000001</v>
      </c>
      <c r="O14" s="239">
        <f>ROUND(E14*N14,2)</f>
        <v>0.03</v>
      </c>
      <c r="P14" s="239">
        <v>0</v>
      </c>
      <c r="Q14" s="239">
        <f>ROUND(E14*P14,2)</f>
        <v>0</v>
      </c>
      <c r="R14" s="239" t="s">
        <v>122</v>
      </c>
      <c r="S14" s="239" t="s">
        <v>123</v>
      </c>
      <c r="T14" s="240" t="s">
        <v>114</v>
      </c>
      <c r="U14" s="224">
        <v>22.82</v>
      </c>
      <c r="V14" s="224">
        <f>ROUND(E14*U14,2)</f>
        <v>0.56000000000000005</v>
      </c>
      <c r="W14" s="224"/>
      <c r="X14" s="224" t="s">
        <v>115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116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22"/>
      <c r="B15" s="223"/>
      <c r="C15" s="254" t="s">
        <v>128</v>
      </c>
      <c r="D15" s="241"/>
      <c r="E15" s="241"/>
      <c r="F15" s="241"/>
      <c r="G15" s="241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129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53" t="s">
        <v>130</v>
      </c>
      <c r="D16" s="225"/>
      <c r="E16" s="226">
        <v>2.4649999999999998E-2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118</v>
      </c>
      <c r="AH16" s="215">
        <v>0</v>
      </c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ht="22.5" outlineLevel="1" x14ac:dyDescent="0.2">
      <c r="A17" s="234">
        <v>4</v>
      </c>
      <c r="B17" s="235" t="s">
        <v>131</v>
      </c>
      <c r="C17" s="252" t="s">
        <v>132</v>
      </c>
      <c r="D17" s="236" t="s">
        <v>112</v>
      </c>
      <c r="E17" s="237">
        <v>1.08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39">
        <v>1.6930000000000001E-2</v>
      </c>
      <c r="O17" s="239">
        <f>ROUND(E17*N17,2)</f>
        <v>0.02</v>
      </c>
      <c r="P17" s="239">
        <v>0</v>
      </c>
      <c r="Q17" s="239">
        <f>ROUND(E17*P17,2)</f>
        <v>0</v>
      </c>
      <c r="R17" s="239" t="s">
        <v>122</v>
      </c>
      <c r="S17" s="239" t="s">
        <v>123</v>
      </c>
      <c r="T17" s="240" t="s">
        <v>114</v>
      </c>
      <c r="U17" s="224">
        <v>1.54</v>
      </c>
      <c r="V17" s="224">
        <f>ROUND(E17*U17,2)</f>
        <v>1.66</v>
      </c>
      <c r="W17" s="224"/>
      <c r="X17" s="224" t="s">
        <v>115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116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53" t="s">
        <v>133</v>
      </c>
      <c r="D18" s="225"/>
      <c r="E18" s="226">
        <v>1.08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118</v>
      </c>
      <c r="AH18" s="215">
        <v>0</v>
      </c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ht="22.5" outlineLevel="1" x14ac:dyDescent="0.2">
      <c r="A19" s="242">
        <v>5</v>
      </c>
      <c r="B19" s="243" t="s">
        <v>134</v>
      </c>
      <c r="C19" s="255" t="s">
        <v>135</v>
      </c>
      <c r="D19" s="244" t="s">
        <v>112</v>
      </c>
      <c r="E19" s="245">
        <v>1.08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21</v>
      </c>
      <c r="M19" s="247">
        <f>G19*(1+L19/100)</f>
        <v>0</v>
      </c>
      <c r="N19" s="247">
        <v>0</v>
      </c>
      <c r="O19" s="247">
        <f>ROUND(E19*N19,2)</f>
        <v>0</v>
      </c>
      <c r="P19" s="247">
        <v>0</v>
      </c>
      <c r="Q19" s="247">
        <f>ROUND(E19*P19,2)</f>
        <v>0</v>
      </c>
      <c r="R19" s="247" t="s">
        <v>122</v>
      </c>
      <c r="S19" s="247" t="s">
        <v>123</v>
      </c>
      <c r="T19" s="248" t="s">
        <v>114</v>
      </c>
      <c r="U19" s="224">
        <v>0.26</v>
      </c>
      <c r="V19" s="224">
        <f>ROUND(E19*U19,2)</f>
        <v>0.28000000000000003</v>
      </c>
      <c r="W19" s="224"/>
      <c r="X19" s="224" t="s">
        <v>115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116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x14ac:dyDescent="0.2">
      <c r="A20" s="228" t="s">
        <v>108</v>
      </c>
      <c r="B20" s="229" t="s">
        <v>61</v>
      </c>
      <c r="C20" s="251" t="s">
        <v>62</v>
      </c>
      <c r="D20" s="230"/>
      <c r="E20" s="231"/>
      <c r="F20" s="232"/>
      <c r="G20" s="232">
        <f>SUMIF(AG21:AG21,"&lt;&gt;NOR",G21:G21)</f>
        <v>0</v>
      </c>
      <c r="H20" s="232"/>
      <c r="I20" s="232">
        <f>SUM(I21:I21)</f>
        <v>0</v>
      </c>
      <c r="J20" s="232"/>
      <c r="K20" s="232">
        <f>SUM(K21:K21)</f>
        <v>0</v>
      </c>
      <c r="L20" s="232"/>
      <c r="M20" s="232">
        <f>SUM(M21:M21)</f>
        <v>0</v>
      </c>
      <c r="N20" s="232"/>
      <c r="O20" s="232">
        <f>SUM(O21:O21)</f>
        <v>0.02</v>
      </c>
      <c r="P20" s="232"/>
      <c r="Q20" s="232">
        <f>SUM(Q21:Q21)</f>
        <v>0</v>
      </c>
      <c r="R20" s="232"/>
      <c r="S20" s="232"/>
      <c r="T20" s="233"/>
      <c r="U20" s="227"/>
      <c r="V20" s="227">
        <f>SUM(V21:V21)</f>
        <v>2.6</v>
      </c>
      <c r="W20" s="227"/>
      <c r="X20" s="227"/>
      <c r="AG20" t="s">
        <v>109</v>
      </c>
    </row>
    <row r="21" spans="1:60" ht="22.5" outlineLevel="1" x14ac:dyDescent="0.2">
      <c r="A21" s="242">
        <v>6</v>
      </c>
      <c r="B21" s="243" t="s">
        <v>136</v>
      </c>
      <c r="C21" s="255" t="s">
        <v>137</v>
      </c>
      <c r="D21" s="244" t="s">
        <v>112</v>
      </c>
      <c r="E21" s="245">
        <v>10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21</v>
      </c>
      <c r="M21" s="247">
        <f>G21*(1+L21/100)</f>
        <v>0</v>
      </c>
      <c r="N21" s="247">
        <v>1.9300000000000001E-3</v>
      </c>
      <c r="O21" s="247">
        <f>ROUND(E21*N21,2)</f>
        <v>0.02</v>
      </c>
      <c r="P21" s="247">
        <v>0</v>
      </c>
      <c r="Q21" s="247">
        <f>ROUND(E21*P21,2)</f>
        <v>0</v>
      </c>
      <c r="R21" s="247"/>
      <c r="S21" s="247" t="s">
        <v>113</v>
      </c>
      <c r="T21" s="248" t="s">
        <v>114</v>
      </c>
      <c r="U21" s="224">
        <v>0.26</v>
      </c>
      <c r="V21" s="224">
        <f>ROUND(E21*U21,2)</f>
        <v>2.6</v>
      </c>
      <c r="W21" s="224"/>
      <c r="X21" s="224" t="s">
        <v>115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116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x14ac:dyDescent="0.2">
      <c r="A22" s="228" t="s">
        <v>108</v>
      </c>
      <c r="B22" s="229" t="s">
        <v>63</v>
      </c>
      <c r="C22" s="251" t="s">
        <v>64</v>
      </c>
      <c r="D22" s="230"/>
      <c r="E22" s="231"/>
      <c r="F22" s="232"/>
      <c r="G22" s="232">
        <f>SUMIF(AG23:AG26,"&lt;&gt;NOR",G23:G26)</f>
        <v>0</v>
      </c>
      <c r="H22" s="232"/>
      <c r="I22" s="232">
        <f>SUM(I23:I26)</f>
        <v>0</v>
      </c>
      <c r="J22" s="232"/>
      <c r="K22" s="232">
        <f>SUM(K23:K26)</f>
        <v>0</v>
      </c>
      <c r="L22" s="232"/>
      <c r="M22" s="232">
        <f>SUM(M23:M26)</f>
        <v>0</v>
      </c>
      <c r="N22" s="232"/>
      <c r="O22" s="232">
        <f>SUM(O23:O26)</f>
        <v>7.58</v>
      </c>
      <c r="P22" s="232"/>
      <c r="Q22" s="232">
        <f>SUM(Q23:Q26)</f>
        <v>0</v>
      </c>
      <c r="R22" s="232"/>
      <c r="S22" s="232"/>
      <c r="T22" s="233"/>
      <c r="U22" s="227"/>
      <c r="V22" s="227">
        <f>SUM(V23:V26)</f>
        <v>85.9</v>
      </c>
      <c r="W22" s="227"/>
      <c r="X22" s="227"/>
      <c r="AG22" t="s">
        <v>109</v>
      </c>
    </row>
    <row r="23" spans="1:60" ht="22.5" outlineLevel="1" x14ac:dyDescent="0.2">
      <c r="A23" s="234">
        <v>7</v>
      </c>
      <c r="B23" s="235" t="s">
        <v>138</v>
      </c>
      <c r="C23" s="252" t="s">
        <v>139</v>
      </c>
      <c r="D23" s="236" t="s">
        <v>112</v>
      </c>
      <c r="E23" s="237">
        <v>97.606560000000002</v>
      </c>
      <c r="F23" s="238"/>
      <c r="G23" s="239">
        <f>ROUND(E23*F23,2)</f>
        <v>0</v>
      </c>
      <c r="H23" s="238"/>
      <c r="I23" s="239">
        <f>ROUND(E23*H23,2)</f>
        <v>0</v>
      </c>
      <c r="J23" s="238"/>
      <c r="K23" s="239">
        <f>ROUND(E23*J23,2)</f>
        <v>0</v>
      </c>
      <c r="L23" s="239">
        <v>21</v>
      </c>
      <c r="M23" s="239">
        <f>G23*(1+L23/100)</f>
        <v>0</v>
      </c>
      <c r="N23" s="239">
        <v>3.8850000000000003E-2</v>
      </c>
      <c r="O23" s="239">
        <f>ROUND(E23*N23,2)</f>
        <v>3.79</v>
      </c>
      <c r="P23" s="239">
        <v>0</v>
      </c>
      <c r="Q23" s="239">
        <f>ROUND(E23*P23,2)</f>
        <v>0</v>
      </c>
      <c r="R23" s="239"/>
      <c r="S23" s="239" t="s">
        <v>113</v>
      </c>
      <c r="T23" s="240" t="s">
        <v>114</v>
      </c>
      <c r="U23" s="224">
        <v>0.44</v>
      </c>
      <c r="V23" s="224">
        <f>ROUND(E23*U23,2)</f>
        <v>42.95</v>
      </c>
      <c r="W23" s="224"/>
      <c r="X23" s="224" t="s">
        <v>115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116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ht="33.75" outlineLevel="1" x14ac:dyDescent="0.2">
      <c r="A24" s="222"/>
      <c r="B24" s="223"/>
      <c r="C24" s="253" t="s">
        <v>140</v>
      </c>
      <c r="D24" s="225"/>
      <c r="E24" s="226">
        <v>97.606560000000002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118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ht="22.5" outlineLevel="1" x14ac:dyDescent="0.2">
      <c r="A25" s="234">
        <v>8</v>
      </c>
      <c r="B25" s="235" t="s">
        <v>141</v>
      </c>
      <c r="C25" s="252" t="s">
        <v>142</v>
      </c>
      <c r="D25" s="236" t="s">
        <v>112</v>
      </c>
      <c r="E25" s="237">
        <v>97.606560000000002</v>
      </c>
      <c r="F25" s="238"/>
      <c r="G25" s="239">
        <f>ROUND(E25*F25,2)</f>
        <v>0</v>
      </c>
      <c r="H25" s="238"/>
      <c r="I25" s="239">
        <f>ROUND(E25*H25,2)</f>
        <v>0</v>
      </c>
      <c r="J25" s="238"/>
      <c r="K25" s="239">
        <f>ROUND(E25*J25,2)</f>
        <v>0</v>
      </c>
      <c r="L25" s="239">
        <v>21</v>
      </c>
      <c r="M25" s="239">
        <f>G25*(1+L25/100)</f>
        <v>0</v>
      </c>
      <c r="N25" s="239">
        <v>3.8850000000000003E-2</v>
      </c>
      <c r="O25" s="239">
        <f>ROUND(E25*N25,2)</f>
        <v>3.79</v>
      </c>
      <c r="P25" s="239">
        <v>0</v>
      </c>
      <c r="Q25" s="239">
        <f>ROUND(E25*P25,2)</f>
        <v>0</v>
      </c>
      <c r="R25" s="239"/>
      <c r="S25" s="239" t="s">
        <v>113</v>
      </c>
      <c r="T25" s="240" t="s">
        <v>143</v>
      </c>
      <c r="U25" s="224">
        <v>0.44</v>
      </c>
      <c r="V25" s="224">
        <f>ROUND(E25*U25,2)</f>
        <v>42.95</v>
      </c>
      <c r="W25" s="224"/>
      <c r="X25" s="224" t="s">
        <v>115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116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ht="33.75" outlineLevel="1" x14ac:dyDescent="0.2">
      <c r="A26" s="222"/>
      <c r="B26" s="223"/>
      <c r="C26" s="253" t="s">
        <v>140</v>
      </c>
      <c r="D26" s="225"/>
      <c r="E26" s="226">
        <v>97.606560000000002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118</v>
      </c>
      <c r="AH26" s="215">
        <v>0</v>
      </c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x14ac:dyDescent="0.2">
      <c r="A27" s="228" t="s">
        <v>108</v>
      </c>
      <c r="B27" s="229" t="s">
        <v>65</v>
      </c>
      <c r="C27" s="251" t="s">
        <v>66</v>
      </c>
      <c r="D27" s="230"/>
      <c r="E27" s="231"/>
      <c r="F27" s="232"/>
      <c r="G27" s="232">
        <f>SUMIF(AG28:AG32,"&lt;&gt;NOR",G28:G32)</f>
        <v>0</v>
      </c>
      <c r="H27" s="232"/>
      <c r="I27" s="232">
        <f>SUM(I28:I32)</f>
        <v>0</v>
      </c>
      <c r="J27" s="232"/>
      <c r="K27" s="232">
        <f>SUM(K28:K32)</f>
        <v>0</v>
      </c>
      <c r="L27" s="232"/>
      <c r="M27" s="232">
        <f>SUM(M28:M32)</f>
        <v>0</v>
      </c>
      <c r="N27" s="232"/>
      <c r="O27" s="232">
        <f>SUM(O28:O32)</f>
        <v>0.01</v>
      </c>
      <c r="P27" s="232"/>
      <c r="Q27" s="232">
        <f>SUM(Q28:Q32)</f>
        <v>0</v>
      </c>
      <c r="R27" s="232"/>
      <c r="S27" s="232"/>
      <c r="T27" s="233"/>
      <c r="U27" s="227"/>
      <c r="V27" s="227">
        <f>SUM(V28:V32)</f>
        <v>3.84</v>
      </c>
      <c r="W27" s="227"/>
      <c r="X27" s="227"/>
      <c r="AG27" t="s">
        <v>109</v>
      </c>
    </row>
    <row r="28" spans="1:60" ht="22.5" outlineLevel="1" x14ac:dyDescent="0.2">
      <c r="A28" s="234">
        <v>9</v>
      </c>
      <c r="B28" s="235" t="s">
        <v>144</v>
      </c>
      <c r="C28" s="252" t="s">
        <v>145</v>
      </c>
      <c r="D28" s="236" t="s">
        <v>146</v>
      </c>
      <c r="E28" s="237">
        <v>24</v>
      </c>
      <c r="F28" s="238"/>
      <c r="G28" s="239">
        <f>ROUND(E28*F28,2)</f>
        <v>0</v>
      </c>
      <c r="H28" s="238"/>
      <c r="I28" s="239">
        <f>ROUND(E28*H28,2)</f>
        <v>0</v>
      </c>
      <c r="J28" s="238"/>
      <c r="K28" s="239">
        <f>ROUND(E28*J28,2)</f>
        <v>0</v>
      </c>
      <c r="L28" s="239">
        <v>21</v>
      </c>
      <c r="M28" s="239">
        <f>G28*(1+L28/100)</f>
        <v>0</v>
      </c>
      <c r="N28" s="239">
        <v>0</v>
      </c>
      <c r="O28" s="239">
        <f>ROUND(E28*N28,2)</f>
        <v>0</v>
      </c>
      <c r="P28" s="239">
        <v>0</v>
      </c>
      <c r="Q28" s="239">
        <f>ROUND(E28*P28,2)</f>
        <v>0</v>
      </c>
      <c r="R28" s="239" t="s">
        <v>147</v>
      </c>
      <c r="S28" s="239" t="s">
        <v>123</v>
      </c>
      <c r="T28" s="240" t="s">
        <v>114</v>
      </c>
      <c r="U28" s="224">
        <v>0.16</v>
      </c>
      <c r="V28" s="224">
        <f>ROUND(E28*U28,2)</f>
        <v>3.84</v>
      </c>
      <c r="W28" s="224"/>
      <c r="X28" s="224" t="s">
        <v>115</v>
      </c>
      <c r="Y28" s="215"/>
      <c r="Z28" s="215"/>
      <c r="AA28" s="215"/>
      <c r="AB28" s="215"/>
      <c r="AC28" s="215"/>
      <c r="AD28" s="215"/>
      <c r="AE28" s="215"/>
      <c r="AF28" s="215"/>
      <c r="AG28" s="215" t="s">
        <v>116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53" t="s">
        <v>148</v>
      </c>
      <c r="D29" s="225"/>
      <c r="E29" s="226">
        <v>24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118</v>
      </c>
      <c r="AH29" s="215"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42">
        <v>10</v>
      </c>
      <c r="B30" s="243" t="s">
        <v>149</v>
      </c>
      <c r="C30" s="255" t="s">
        <v>150</v>
      </c>
      <c r="D30" s="244" t="s">
        <v>146</v>
      </c>
      <c r="E30" s="245">
        <v>6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21</v>
      </c>
      <c r="M30" s="247">
        <f>G30*(1+L30/100)</f>
        <v>0</v>
      </c>
      <c r="N30" s="247">
        <v>0</v>
      </c>
      <c r="O30" s="247">
        <f>ROUND(E30*N30,2)</f>
        <v>0</v>
      </c>
      <c r="P30" s="247">
        <v>0</v>
      </c>
      <c r="Q30" s="247">
        <f>ROUND(E30*P30,2)</f>
        <v>0</v>
      </c>
      <c r="R30" s="247"/>
      <c r="S30" s="247" t="s">
        <v>113</v>
      </c>
      <c r="T30" s="248" t="s">
        <v>143</v>
      </c>
      <c r="U30" s="224">
        <v>0</v>
      </c>
      <c r="V30" s="224">
        <f>ROUND(E30*U30,2)</f>
        <v>0</v>
      </c>
      <c r="W30" s="224"/>
      <c r="X30" s="224" t="s">
        <v>115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116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34">
        <v>11</v>
      </c>
      <c r="B31" s="235" t="s">
        <v>151</v>
      </c>
      <c r="C31" s="252" t="s">
        <v>152</v>
      </c>
      <c r="D31" s="236" t="s">
        <v>153</v>
      </c>
      <c r="E31" s="237">
        <v>12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39">
        <v>9.7000000000000005E-4</v>
      </c>
      <c r="O31" s="239">
        <f>ROUND(E31*N31,2)</f>
        <v>0.01</v>
      </c>
      <c r="P31" s="239">
        <v>0</v>
      </c>
      <c r="Q31" s="239">
        <f>ROUND(E31*P31,2)</f>
        <v>0</v>
      </c>
      <c r="R31" s="239" t="s">
        <v>154</v>
      </c>
      <c r="S31" s="239" t="s">
        <v>123</v>
      </c>
      <c r="T31" s="240" t="s">
        <v>123</v>
      </c>
      <c r="U31" s="224">
        <v>0</v>
      </c>
      <c r="V31" s="224">
        <f>ROUND(E31*U31,2)</f>
        <v>0</v>
      </c>
      <c r="W31" s="224"/>
      <c r="X31" s="224" t="s">
        <v>155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156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53" t="s">
        <v>157</v>
      </c>
      <c r="D32" s="225"/>
      <c r="E32" s="226">
        <v>12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118</v>
      </c>
      <c r="AH32" s="215">
        <v>0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x14ac:dyDescent="0.2">
      <c r="A33" s="228" t="s">
        <v>108</v>
      </c>
      <c r="B33" s="229" t="s">
        <v>67</v>
      </c>
      <c r="C33" s="251" t="s">
        <v>68</v>
      </c>
      <c r="D33" s="230"/>
      <c r="E33" s="231"/>
      <c r="F33" s="232"/>
      <c r="G33" s="232">
        <f>SUMIF(AG34:AG35,"&lt;&gt;NOR",G34:G35)</f>
        <v>0</v>
      </c>
      <c r="H33" s="232"/>
      <c r="I33" s="232">
        <f>SUM(I34:I35)</f>
        <v>0</v>
      </c>
      <c r="J33" s="232"/>
      <c r="K33" s="232">
        <f>SUM(K34:K35)</f>
        <v>0</v>
      </c>
      <c r="L33" s="232"/>
      <c r="M33" s="232">
        <f>SUM(M34:M35)</f>
        <v>0</v>
      </c>
      <c r="N33" s="232"/>
      <c r="O33" s="232">
        <f>SUM(O34:O35)</f>
        <v>0</v>
      </c>
      <c r="P33" s="232"/>
      <c r="Q33" s="232">
        <f>SUM(Q34:Q35)</f>
        <v>0.98</v>
      </c>
      <c r="R33" s="232"/>
      <c r="S33" s="232"/>
      <c r="T33" s="233"/>
      <c r="U33" s="227"/>
      <c r="V33" s="227">
        <f>SUM(V34:V35)</f>
        <v>3.9</v>
      </c>
      <c r="W33" s="227"/>
      <c r="X33" s="227"/>
      <c r="AG33" t="s">
        <v>109</v>
      </c>
    </row>
    <row r="34" spans="1:60" outlineLevel="1" x14ac:dyDescent="0.2">
      <c r="A34" s="234">
        <v>12</v>
      </c>
      <c r="B34" s="235" t="s">
        <v>158</v>
      </c>
      <c r="C34" s="252" t="s">
        <v>159</v>
      </c>
      <c r="D34" s="236" t="s">
        <v>112</v>
      </c>
      <c r="E34" s="237">
        <v>97.606560000000002</v>
      </c>
      <c r="F34" s="238"/>
      <c r="G34" s="239">
        <f>ROUND(E34*F34,2)</f>
        <v>0</v>
      </c>
      <c r="H34" s="238"/>
      <c r="I34" s="239">
        <f>ROUND(E34*H34,2)</f>
        <v>0</v>
      </c>
      <c r="J34" s="238"/>
      <c r="K34" s="239">
        <f>ROUND(E34*J34,2)</f>
        <v>0</v>
      </c>
      <c r="L34" s="239">
        <v>21</v>
      </c>
      <c r="M34" s="239">
        <f>G34*(1+L34/100)</f>
        <v>0</v>
      </c>
      <c r="N34" s="239">
        <v>0</v>
      </c>
      <c r="O34" s="239">
        <f>ROUND(E34*N34,2)</f>
        <v>0</v>
      </c>
      <c r="P34" s="239">
        <v>0.01</v>
      </c>
      <c r="Q34" s="239">
        <f>ROUND(E34*P34,2)</f>
        <v>0.98</v>
      </c>
      <c r="R34" s="239"/>
      <c r="S34" s="239" t="s">
        <v>113</v>
      </c>
      <c r="T34" s="240" t="s">
        <v>143</v>
      </c>
      <c r="U34" s="224">
        <v>0.04</v>
      </c>
      <c r="V34" s="224">
        <f>ROUND(E34*U34,2)</f>
        <v>3.9</v>
      </c>
      <c r="W34" s="224"/>
      <c r="X34" s="224" t="s">
        <v>115</v>
      </c>
      <c r="Y34" s="215"/>
      <c r="Z34" s="215"/>
      <c r="AA34" s="215"/>
      <c r="AB34" s="215"/>
      <c r="AC34" s="215"/>
      <c r="AD34" s="215"/>
      <c r="AE34" s="215"/>
      <c r="AF34" s="215"/>
      <c r="AG34" s="215" t="s">
        <v>116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ht="33.75" outlineLevel="1" x14ac:dyDescent="0.2">
      <c r="A35" s="222"/>
      <c r="B35" s="223"/>
      <c r="C35" s="253" t="s">
        <v>160</v>
      </c>
      <c r="D35" s="225"/>
      <c r="E35" s="226">
        <v>97.606560000000002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5"/>
      <c r="Z35" s="215"/>
      <c r="AA35" s="215"/>
      <c r="AB35" s="215"/>
      <c r="AC35" s="215"/>
      <c r="AD35" s="215"/>
      <c r="AE35" s="215"/>
      <c r="AF35" s="215"/>
      <c r="AG35" s="215" t="s">
        <v>118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x14ac:dyDescent="0.2">
      <c r="A36" s="228" t="s">
        <v>108</v>
      </c>
      <c r="B36" s="229" t="s">
        <v>69</v>
      </c>
      <c r="C36" s="251" t="s">
        <v>70</v>
      </c>
      <c r="D36" s="230"/>
      <c r="E36" s="231"/>
      <c r="F36" s="232"/>
      <c r="G36" s="232">
        <f>SUMIF(AG37:AG38,"&lt;&gt;NOR",G37:G38)</f>
        <v>0</v>
      </c>
      <c r="H36" s="232"/>
      <c r="I36" s="232">
        <f>SUM(I37:I38)</f>
        <v>0</v>
      </c>
      <c r="J36" s="232"/>
      <c r="K36" s="232">
        <f>SUM(K37:K38)</f>
        <v>0</v>
      </c>
      <c r="L36" s="232"/>
      <c r="M36" s="232">
        <f>SUM(M37:M38)</f>
        <v>0</v>
      </c>
      <c r="N36" s="232"/>
      <c r="O36" s="232">
        <f>SUM(O37:O38)</f>
        <v>0</v>
      </c>
      <c r="P36" s="232"/>
      <c r="Q36" s="232">
        <f>SUM(Q37:Q38)</f>
        <v>0</v>
      </c>
      <c r="R36" s="232"/>
      <c r="S36" s="232"/>
      <c r="T36" s="233"/>
      <c r="U36" s="227"/>
      <c r="V36" s="227">
        <f>SUM(V37:V38)</f>
        <v>15.66</v>
      </c>
      <c r="W36" s="227"/>
      <c r="X36" s="227"/>
      <c r="AG36" t="s">
        <v>109</v>
      </c>
    </row>
    <row r="37" spans="1:60" ht="33.75" outlineLevel="1" x14ac:dyDescent="0.2">
      <c r="A37" s="234">
        <v>13</v>
      </c>
      <c r="B37" s="235" t="s">
        <v>161</v>
      </c>
      <c r="C37" s="252" t="s">
        <v>162</v>
      </c>
      <c r="D37" s="236" t="s">
        <v>127</v>
      </c>
      <c r="E37" s="237">
        <v>8.2751099999999997</v>
      </c>
      <c r="F37" s="238"/>
      <c r="G37" s="239">
        <f>ROUND(E37*F37,2)</f>
        <v>0</v>
      </c>
      <c r="H37" s="238"/>
      <c r="I37" s="239">
        <f>ROUND(E37*H37,2)</f>
        <v>0</v>
      </c>
      <c r="J37" s="238"/>
      <c r="K37" s="239">
        <f>ROUND(E37*J37,2)</f>
        <v>0</v>
      </c>
      <c r="L37" s="239">
        <v>21</v>
      </c>
      <c r="M37" s="239">
        <f>G37*(1+L37/100)</f>
        <v>0</v>
      </c>
      <c r="N37" s="239">
        <v>0</v>
      </c>
      <c r="O37" s="239">
        <f>ROUND(E37*N37,2)</f>
        <v>0</v>
      </c>
      <c r="P37" s="239">
        <v>0</v>
      </c>
      <c r="Q37" s="239">
        <f>ROUND(E37*P37,2)</f>
        <v>0</v>
      </c>
      <c r="R37" s="239" t="s">
        <v>147</v>
      </c>
      <c r="S37" s="239" t="s">
        <v>123</v>
      </c>
      <c r="T37" s="240" t="s">
        <v>143</v>
      </c>
      <c r="U37" s="224">
        <v>1.8919999999999999</v>
      </c>
      <c r="V37" s="224">
        <f>ROUND(E37*U37,2)</f>
        <v>15.66</v>
      </c>
      <c r="W37" s="224"/>
      <c r="X37" s="224" t="s">
        <v>163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164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54" t="s">
        <v>165</v>
      </c>
      <c r="D38" s="241"/>
      <c r="E38" s="241"/>
      <c r="F38" s="241"/>
      <c r="G38" s="241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129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x14ac:dyDescent="0.2">
      <c r="A39" s="228" t="s">
        <v>108</v>
      </c>
      <c r="B39" s="229" t="s">
        <v>71</v>
      </c>
      <c r="C39" s="251" t="s">
        <v>72</v>
      </c>
      <c r="D39" s="230"/>
      <c r="E39" s="231"/>
      <c r="F39" s="232"/>
      <c r="G39" s="232">
        <f>SUMIF(AG40:AG41,"&lt;&gt;NOR",G40:G41)</f>
        <v>0</v>
      </c>
      <c r="H39" s="232"/>
      <c r="I39" s="232">
        <f>SUM(I40:I41)</f>
        <v>0</v>
      </c>
      <c r="J39" s="232"/>
      <c r="K39" s="232">
        <f>SUM(K40:K41)</f>
        <v>0</v>
      </c>
      <c r="L39" s="232"/>
      <c r="M39" s="232">
        <f>SUM(M40:M41)</f>
        <v>0</v>
      </c>
      <c r="N39" s="232"/>
      <c r="O39" s="232">
        <f>SUM(O40:O41)</f>
        <v>0</v>
      </c>
      <c r="P39" s="232"/>
      <c r="Q39" s="232">
        <f>SUM(Q40:Q41)</f>
        <v>6.52</v>
      </c>
      <c r="R39" s="232"/>
      <c r="S39" s="232"/>
      <c r="T39" s="233"/>
      <c r="U39" s="227"/>
      <c r="V39" s="227">
        <f>SUM(V40:V41)</f>
        <v>76.64</v>
      </c>
      <c r="W39" s="227"/>
      <c r="X39" s="227"/>
      <c r="AG39" t="s">
        <v>109</v>
      </c>
    </row>
    <row r="40" spans="1:60" outlineLevel="1" x14ac:dyDescent="0.2">
      <c r="A40" s="234">
        <v>14</v>
      </c>
      <c r="B40" s="235" t="s">
        <v>166</v>
      </c>
      <c r="C40" s="252" t="s">
        <v>167</v>
      </c>
      <c r="D40" s="236" t="s">
        <v>153</v>
      </c>
      <c r="E40" s="237">
        <v>326.12</v>
      </c>
      <c r="F40" s="238"/>
      <c r="G40" s="239">
        <f>ROUND(E40*F40,2)</f>
        <v>0</v>
      </c>
      <c r="H40" s="238"/>
      <c r="I40" s="239">
        <f>ROUND(E40*H40,2)</f>
        <v>0</v>
      </c>
      <c r="J40" s="238"/>
      <c r="K40" s="239">
        <f>ROUND(E40*J40,2)</f>
        <v>0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0.02</v>
      </c>
      <c r="Q40" s="239">
        <f>ROUND(E40*P40,2)</f>
        <v>6.52</v>
      </c>
      <c r="R40" s="239"/>
      <c r="S40" s="239" t="s">
        <v>113</v>
      </c>
      <c r="T40" s="240" t="s">
        <v>114</v>
      </c>
      <c r="U40" s="224">
        <v>0.23499999999999999</v>
      </c>
      <c r="V40" s="224">
        <f>ROUND(E40*U40,2)</f>
        <v>76.64</v>
      </c>
      <c r="W40" s="224"/>
      <c r="X40" s="224" t="s">
        <v>115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116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22"/>
      <c r="B41" s="223"/>
      <c r="C41" s="253" t="s">
        <v>168</v>
      </c>
      <c r="D41" s="225"/>
      <c r="E41" s="226">
        <v>326.12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5"/>
      <c r="Z41" s="215"/>
      <c r="AA41" s="215"/>
      <c r="AB41" s="215"/>
      <c r="AC41" s="215"/>
      <c r="AD41" s="215"/>
      <c r="AE41" s="215"/>
      <c r="AF41" s="215"/>
      <c r="AG41" s="215" t="s">
        <v>118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x14ac:dyDescent="0.2">
      <c r="A42" s="228" t="s">
        <v>108</v>
      </c>
      <c r="B42" s="229" t="s">
        <v>73</v>
      </c>
      <c r="C42" s="251" t="s">
        <v>74</v>
      </c>
      <c r="D42" s="230"/>
      <c r="E42" s="231"/>
      <c r="F42" s="232"/>
      <c r="G42" s="232">
        <f>SUMIF(AG43:AG48,"&lt;&gt;NOR",G43:G48)</f>
        <v>0</v>
      </c>
      <c r="H42" s="232"/>
      <c r="I42" s="232">
        <f>SUM(I43:I48)</f>
        <v>0</v>
      </c>
      <c r="J42" s="232"/>
      <c r="K42" s="232">
        <f>SUM(K43:K48)</f>
        <v>0</v>
      </c>
      <c r="L42" s="232"/>
      <c r="M42" s="232">
        <f>SUM(M43:M48)</f>
        <v>0</v>
      </c>
      <c r="N42" s="232"/>
      <c r="O42" s="232">
        <f>SUM(O43:O48)</f>
        <v>0.01</v>
      </c>
      <c r="P42" s="232"/>
      <c r="Q42" s="232">
        <f>SUM(Q43:Q48)</f>
        <v>0.19</v>
      </c>
      <c r="R42" s="232"/>
      <c r="S42" s="232"/>
      <c r="T42" s="233"/>
      <c r="U42" s="227"/>
      <c r="V42" s="227">
        <f>SUM(V43:V48)</f>
        <v>9.3800000000000008</v>
      </c>
      <c r="W42" s="227"/>
      <c r="X42" s="227"/>
      <c r="AG42" t="s">
        <v>109</v>
      </c>
    </row>
    <row r="43" spans="1:60" ht="22.5" outlineLevel="1" x14ac:dyDescent="0.2">
      <c r="A43" s="234">
        <v>15</v>
      </c>
      <c r="B43" s="235" t="s">
        <v>169</v>
      </c>
      <c r="C43" s="252" t="s">
        <v>170</v>
      </c>
      <c r="D43" s="236" t="s">
        <v>171</v>
      </c>
      <c r="E43" s="237">
        <v>187.5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39">
        <v>5.0000000000000002E-5</v>
      </c>
      <c r="O43" s="239">
        <f>ROUND(E43*N43,2)</f>
        <v>0.01</v>
      </c>
      <c r="P43" s="239">
        <v>1E-3</v>
      </c>
      <c r="Q43" s="239">
        <f>ROUND(E43*P43,2)</f>
        <v>0.19</v>
      </c>
      <c r="R43" s="239" t="s">
        <v>172</v>
      </c>
      <c r="S43" s="239" t="s">
        <v>123</v>
      </c>
      <c r="T43" s="240" t="s">
        <v>114</v>
      </c>
      <c r="U43" s="224">
        <v>0.05</v>
      </c>
      <c r="V43" s="224">
        <f>ROUND(E43*U43,2)</f>
        <v>9.3800000000000008</v>
      </c>
      <c r="W43" s="224"/>
      <c r="X43" s="224" t="s">
        <v>115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116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53" t="s">
        <v>173</v>
      </c>
      <c r="D44" s="225"/>
      <c r="E44" s="226">
        <v>120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118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53" t="s">
        <v>174</v>
      </c>
      <c r="D45" s="225"/>
      <c r="E45" s="226">
        <v>67.5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5"/>
      <c r="Z45" s="215"/>
      <c r="AA45" s="215"/>
      <c r="AB45" s="215"/>
      <c r="AC45" s="215"/>
      <c r="AD45" s="215"/>
      <c r="AE45" s="215"/>
      <c r="AF45" s="215"/>
      <c r="AG45" s="215" t="s">
        <v>118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ht="22.5" outlineLevel="1" x14ac:dyDescent="0.2">
      <c r="A46" s="234">
        <v>16</v>
      </c>
      <c r="B46" s="235" t="s">
        <v>175</v>
      </c>
      <c r="C46" s="252" t="s">
        <v>176</v>
      </c>
      <c r="D46" s="236" t="s">
        <v>146</v>
      </c>
      <c r="E46" s="237">
        <v>12</v>
      </c>
      <c r="F46" s="238"/>
      <c r="G46" s="239">
        <f>ROUND(E46*F46,2)</f>
        <v>0</v>
      </c>
      <c r="H46" s="238"/>
      <c r="I46" s="239">
        <f>ROUND(E46*H46,2)</f>
        <v>0</v>
      </c>
      <c r="J46" s="238"/>
      <c r="K46" s="239">
        <f>ROUND(E46*J46,2)</f>
        <v>0</v>
      </c>
      <c r="L46" s="239">
        <v>21</v>
      </c>
      <c r="M46" s="239">
        <f>G46*(1+L46/100)</f>
        <v>0</v>
      </c>
      <c r="N46" s="239">
        <v>0</v>
      </c>
      <c r="O46" s="239">
        <f>ROUND(E46*N46,2)</f>
        <v>0</v>
      </c>
      <c r="P46" s="239">
        <v>0</v>
      </c>
      <c r="Q46" s="239">
        <f>ROUND(E46*P46,2)</f>
        <v>0</v>
      </c>
      <c r="R46" s="239"/>
      <c r="S46" s="239" t="s">
        <v>113</v>
      </c>
      <c r="T46" s="240" t="s">
        <v>143</v>
      </c>
      <c r="U46" s="224">
        <v>0</v>
      </c>
      <c r="V46" s="224">
        <f>ROUND(E46*U46,2)</f>
        <v>0</v>
      </c>
      <c r="W46" s="224"/>
      <c r="X46" s="224" t="s">
        <v>115</v>
      </c>
      <c r="Y46" s="215"/>
      <c r="Z46" s="215"/>
      <c r="AA46" s="215"/>
      <c r="AB46" s="215"/>
      <c r="AC46" s="215"/>
      <c r="AD46" s="215"/>
      <c r="AE46" s="215"/>
      <c r="AF46" s="215"/>
      <c r="AG46" s="215" t="s">
        <v>116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22"/>
      <c r="B47" s="223"/>
      <c r="C47" s="253" t="s">
        <v>177</v>
      </c>
      <c r="D47" s="225"/>
      <c r="E47" s="226">
        <v>4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5"/>
      <c r="Z47" s="215"/>
      <c r="AA47" s="215"/>
      <c r="AB47" s="215"/>
      <c r="AC47" s="215"/>
      <c r="AD47" s="215"/>
      <c r="AE47" s="215"/>
      <c r="AF47" s="215"/>
      <c r="AG47" s="215" t="s">
        <v>118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22"/>
      <c r="B48" s="223"/>
      <c r="C48" s="253" t="s">
        <v>178</v>
      </c>
      <c r="D48" s="225"/>
      <c r="E48" s="226">
        <v>8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5"/>
      <c r="Z48" s="215"/>
      <c r="AA48" s="215"/>
      <c r="AB48" s="215"/>
      <c r="AC48" s="215"/>
      <c r="AD48" s="215"/>
      <c r="AE48" s="215"/>
      <c r="AF48" s="215"/>
      <c r="AG48" s="215" t="s">
        <v>118</v>
      </c>
      <c r="AH48" s="215"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x14ac:dyDescent="0.2">
      <c r="A49" s="228" t="s">
        <v>108</v>
      </c>
      <c r="B49" s="229" t="s">
        <v>75</v>
      </c>
      <c r="C49" s="251" t="s">
        <v>76</v>
      </c>
      <c r="D49" s="230"/>
      <c r="E49" s="231"/>
      <c r="F49" s="232"/>
      <c r="G49" s="232">
        <f>SUMIF(AG50:AG50,"&lt;&gt;NOR",G50:G50)</f>
        <v>0</v>
      </c>
      <c r="H49" s="232"/>
      <c r="I49" s="232">
        <f>SUM(I50:I50)</f>
        <v>0</v>
      </c>
      <c r="J49" s="232"/>
      <c r="K49" s="232">
        <f>SUM(K50:K50)</f>
        <v>0</v>
      </c>
      <c r="L49" s="232"/>
      <c r="M49" s="232">
        <f>SUM(M50:M50)</f>
        <v>0</v>
      </c>
      <c r="N49" s="232"/>
      <c r="O49" s="232">
        <f>SUM(O50:O50)</f>
        <v>0.12</v>
      </c>
      <c r="P49" s="232"/>
      <c r="Q49" s="232">
        <f>SUM(Q50:Q50)</f>
        <v>0</v>
      </c>
      <c r="R49" s="232"/>
      <c r="S49" s="232"/>
      <c r="T49" s="233"/>
      <c r="U49" s="227"/>
      <c r="V49" s="227">
        <f>SUM(V50:V50)</f>
        <v>116.64</v>
      </c>
      <c r="W49" s="227"/>
      <c r="X49" s="227"/>
      <c r="AG49" t="s">
        <v>109</v>
      </c>
    </row>
    <row r="50" spans="1:60" outlineLevel="1" x14ac:dyDescent="0.2">
      <c r="A50" s="242">
        <v>17</v>
      </c>
      <c r="B50" s="243" t="s">
        <v>179</v>
      </c>
      <c r="C50" s="255" t="s">
        <v>180</v>
      </c>
      <c r="D50" s="244" t="s">
        <v>112</v>
      </c>
      <c r="E50" s="245">
        <v>488.03280000000001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21</v>
      </c>
      <c r="M50" s="247">
        <f>G50*(1+L50/100)</f>
        <v>0</v>
      </c>
      <c r="N50" s="247">
        <v>2.4000000000000001E-4</v>
      </c>
      <c r="O50" s="247">
        <f>ROUND(E50*N50,2)</f>
        <v>0.12</v>
      </c>
      <c r="P50" s="247">
        <v>0</v>
      </c>
      <c r="Q50" s="247">
        <f>ROUND(E50*P50,2)</f>
        <v>0</v>
      </c>
      <c r="R50" s="247"/>
      <c r="S50" s="247" t="s">
        <v>113</v>
      </c>
      <c r="T50" s="248" t="s">
        <v>114</v>
      </c>
      <c r="U50" s="224">
        <v>0.23899999999999999</v>
      </c>
      <c r="V50" s="224">
        <f>ROUND(E50*U50,2)</f>
        <v>116.64</v>
      </c>
      <c r="W50" s="224"/>
      <c r="X50" s="224" t="s">
        <v>115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116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x14ac:dyDescent="0.2">
      <c r="A51" s="228" t="s">
        <v>108</v>
      </c>
      <c r="B51" s="229" t="s">
        <v>77</v>
      </c>
      <c r="C51" s="251" t="s">
        <v>78</v>
      </c>
      <c r="D51" s="230"/>
      <c r="E51" s="231"/>
      <c r="F51" s="232"/>
      <c r="G51" s="232">
        <f>SUMIF(AG52:AG57,"&lt;&gt;NOR",G52:G57)</f>
        <v>0</v>
      </c>
      <c r="H51" s="232"/>
      <c r="I51" s="232">
        <f>SUM(I52:I57)</f>
        <v>0</v>
      </c>
      <c r="J51" s="232"/>
      <c r="K51" s="232">
        <f>SUM(K52:K57)</f>
        <v>0</v>
      </c>
      <c r="L51" s="232"/>
      <c r="M51" s="232">
        <f>SUM(M52:M57)</f>
        <v>0</v>
      </c>
      <c r="N51" s="232"/>
      <c r="O51" s="232">
        <f>SUM(O52:O57)</f>
        <v>0</v>
      </c>
      <c r="P51" s="232"/>
      <c r="Q51" s="232">
        <f>SUM(Q52:Q57)</f>
        <v>0</v>
      </c>
      <c r="R51" s="232"/>
      <c r="S51" s="232"/>
      <c r="T51" s="233"/>
      <c r="U51" s="227"/>
      <c r="V51" s="227">
        <f>SUM(V52:V57)</f>
        <v>19.46</v>
      </c>
      <c r="W51" s="227"/>
      <c r="X51" s="227"/>
      <c r="AG51" t="s">
        <v>109</v>
      </c>
    </row>
    <row r="52" spans="1:60" outlineLevel="1" x14ac:dyDescent="0.2">
      <c r="A52" s="234">
        <v>18</v>
      </c>
      <c r="B52" s="235" t="s">
        <v>181</v>
      </c>
      <c r="C52" s="252" t="s">
        <v>182</v>
      </c>
      <c r="D52" s="236" t="s">
        <v>127</v>
      </c>
      <c r="E52" s="237">
        <v>7.6859700000000002</v>
      </c>
      <c r="F52" s="238"/>
      <c r="G52" s="239">
        <f>ROUND(E52*F52,2)</f>
        <v>0</v>
      </c>
      <c r="H52" s="238"/>
      <c r="I52" s="239">
        <f>ROUND(E52*H52,2)</f>
        <v>0</v>
      </c>
      <c r="J52" s="238"/>
      <c r="K52" s="239">
        <f>ROUND(E52*J52,2)</f>
        <v>0</v>
      </c>
      <c r="L52" s="239">
        <v>21</v>
      </c>
      <c r="M52" s="239">
        <f>G52*(1+L52/100)</f>
        <v>0</v>
      </c>
      <c r="N52" s="239">
        <v>0</v>
      </c>
      <c r="O52" s="239">
        <f>ROUND(E52*N52,2)</f>
        <v>0</v>
      </c>
      <c r="P52" s="239">
        <v>0</v>
      </c>
      <c r="Q52" s="239">
        <f>ROUND(E52*P52,2)</f>
        <v>0</v>
      </c>
      <c r="R52" s="239" t="s">
        <v>183</v>
      </c>
      <c r="S52" s="239" t="s">
        <v>123</v>
      </c>
      <c r="T52" s="240" t="s">
        <v>143</v>
      </c>
      <c r="U52" s="224">
        <v>0.49</v>
      </c>
      <c r="V52" s="224">
        <f>ROUND(E52*U52,2)</f>
        <v>3.77</v>
      </c>
      <c r="W52" s="224"/>
      <c r="X52" s="224" t="s">
        <v>184</v>
      </c>
      <c r="Y52" s="215"/>
      <c r="Z52" s="215"/>
      <c r="AA52" s="215"/>
      <c r="AB52" s="215"/>
      <c r="AC52" s="215"/>
      <c r="AD52" s="215"/>
      <c r="AE52" s="215"/>
      <c r="AF52" s="215"/>
      <c r="AG52" s="215" t="s">
        <v>185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22"/>
      <c r="B53" s="223"/>
      <c r="C53" s="256" t="s">
        <v>186</v>
      </c>
      <c r="D53" s="249"/>
      <c r="E53" s="249"/>
      <c r="F53" s="249"/>
      <c r="G53" s="249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15"/>
      <c r="Z53" s="215"/>
      <c r="AA53" s="215"/>
      <c r="AB53" s="215"/>
      <c r="AC53" s="215"/>
      <c r="AD53" s="215"/>
      <c r="AE53" s="215"/>
      <c r="AF53" s="215"/>
      <c r="AG53" s="215" t="s">
        <v>187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42">
        <v>19</v>
      </c>
      <c r="B54" s="243" t="s">
        <v>188</v>
      </c>
      <c r="C54" s="255" t="s">
        <v>189</v>
      </c>
      <c r="D54" s="244" t="s">
        <v>127</v>
      </c>
      <c r="E54" s="245">
        <v>153.71931000000001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21</v>
      </c>
      <c r="M54" s="247">
        <f>G54*(1+L54/100)</f>
        <v>0</v>
      </c>
      <c r="N54" s="247">
        <v>0</v>
      </c>
      <c r="O54" s="247">
        <f>ROUND(E54*N54,2)</f>
        <v>0</v>
      </c>
      <c r="P54" s="247">
        <v>0</v>
      </c>
      <c r="Q54" s="247">
        <f>ROUND(E54*P54,2)</f>
        <v>0</v>
      </c>
      <c r="R54" s="247" t="s">
        <v>183</v>
      </c>
      <c r="S54" s="247" t="s">
        <v>123</v>
      </c>
      <c r="T54" s="248" t="s">
        <v>143</v>
      </c>
      <c r="U54" s="224">
        <v>0</v>
      </c>
      <c r="V54" s="224">
        <f>ROUND(E54*U54,2)</f>
        <v>0</v>
      </c>
      <c r="W54" s="224"/>
      <c r="X54" s="224" t="s">
        <v>184</v>
      </c>
      <c r="Y54" s="215"/>
      <c r="Z54" s="215"/>
      <c r="AA54" s="215"/>
      <c r="AB54" s="215"/>
      <c r="AC54" s="215"/>
      <c r="AD54" s="215"/>
      <c r="AE54" s="215"/>
      <c r="AF54" s="215"/>
      <c r="AG54" s="215" t="s">
        <v>185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42">
        <v>20</v>
      </c>
      <c r="B55" s="243" t="s">
        <v>190</v>
      </c>
      <c r="C55" s="255" t="s">
        <v>191</v>
      </c>
      <c r="D55" s="244" t="s">
        <v>127</v>
      </c>
      <c r="E55" s="245">
        <v>7.6859700000000002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21</v>
      </c>
      <c r="M55" s="247">
        <f>G55*(1+L55/100)</f>
        <v>0</v>
      </c>
      <c r="N55" s="247">
        <v>0</v>
      </c>
      <c r="O55" s="247">
        <f>ROUND(E55*N55,2)</f>
        <v>0</v>
      </c>
      <c r="P55" s="247">
        <v>0</v>
      </c>
      <c r="Q55" s="247">
        <f>ROUND(E55*P55,2)</f>
        <v>0</v>
      </c>
      <c r="R55" s="247" t="s">
        <v>183</v>
      </c>
      <c r="S55" s="247" t="s">
        <v>123</v>
      </c>
      <c r="T55" s="248" t="s">
        <v>143</v>
      </c>
      <c r="U55" s="224">
        <v>0.94199999999999995</v>
      </c>
      <c r="V55" s="224">
        <f>ROUND(E55*U55,2)</f>
        <v>7.24</v>
      </c>
      <c r="W55" s="224"/>
      <c r="X55" s="224" t="s">
        <v>184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185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ht="22.5" outlineLevel="1" x14ac:dyDescent="0.2">
      <c r="A56" s="242">
        <v>21</v>
      </c>
      <c r="B56" s="243" t="s">
        <v>192</v>
      </c>
      <c r="C56" s="255" t="s">
        <v>193</v>
      </c>
      <c r="D56" s="244" t="s">
        <v>127</v>
      </c>
      <c r="E56" s="245">
        <v>76.859660000000005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21</v>
      </c>
      <c r="M56" s="247">
        <f>G56*(1+L56/100)</f>
        <v>0</v>
      </c>
      <c r="N56" s="247">
        <v>0</v>
      </c>
      <c r="O56" s="247">
        <f>ROUND(E56*N56,2)</f>
        <v>0</v>
      </c>
      <c r="P56" s="247">
        <v>0</v>
      </c>
      <c r="Q56" s="247">
        <f>ROUND(E56*P56,2)</f>
        <v>0</v>
      </c>
      <c r="R56" s="247" t="s">
        <v>183</v>
      </c>
      <c r="S56" s="247" t="s">
        <v>123</v>
      </c>
      <c r="T56" s="248" t="s">
        <v>143</v>
      </c>
      <c r="U56" s="224">
        <v>0.11</v>
      </c>
      <c r="V56" s="224">
        <f>ROUND(E56*U56,2)</f>
        <v>8.4499999999999993</v>
      </c>
      <c r="W56" s="224"/>
      <c r="X56" s="224" t="s">
        <v>184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185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ht="22.5" outlineLevel="1" x14ac:dyDescent="0.2">
      <c r="A57" s="234">
        <v>22</v>
      </c>
      <c r="B57" s="235" t="s">
        <v>194</v>
      </c>
      <c r="C57" s="252" t="s">
        <v>195</v>
      </c>
      <c r="D57" s="236" t="s">
        <v>127</v>
      </c>
      <c r="E57" s="237">
        <v>7.6859700000000002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39">
        <v>0</v>
      </c>
      <c r="O57" s="239">
        <f>ROUND(E57*N57,2)</f>
        <v>0</v>
      </c>
      <c r="P57" s="239">
        <v>0</v>
      </c>
      <c r="Q57" s="239">
        <f>ROUND(E57*P57,2)</f>
        <v>0</v>
      </c>
      <c r="R57" s="239" t="s">
        <v>183</v>
      </c>
      <c r="S57" s="239" t="s">
        <v>123</v>
      </c>
      <c r="T57" s="240" t="s">
        <v>114</v>
      </c>
      <c r="U57" s="224">
        <v>0</v>
      </c>
      <c r="V57" s="224">
        <f>ROUND(E57*U57,2)</f>
        <v>0</v>
      </c>
      <c r="W57" s="224"/>
      <c r="X57" s="224" t="s">
        <v>184</v>
      </c>
      <c r="Y57" s="215"/>
      <c r="Z57" s="215"/>
      <c r="AA57" s="215"/>
      <c r="AB57" s="215"/>
      <c r="AC57" s="215"/>
      <c r="AD57" s="215"/>
      <c r="AE57" s="215"/>
      <c r="AF57" s="215"/>
      <c r="AG57" s="215" t="s">
        <v>185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x14ac:dyDescent="0.2">
      <c r="A58" s="3"/>
      <c r="B58" s="4"/>
      <c r="C58" s="257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95</v>
      </c>
    </row>
    <row r="59" spans="1:60" x14ac:dyDescent="0.2">
      <c r="A59" s="218"/>
      <c r="B59" s="219" t="s">
        <v>29</v>
      </c>
      <c r="C59" s="258"/>
      <c r="D59" s="220"/>
      <c r="E59" s="221"/>
      <c r="F59" s="221"/>
      <c r="G59" s="250">
        <f>G8+G11+G20+G22+G27+G33+G36+G39+G42+G49+G51</f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f>SUMIF(L7:L57,AE58,G7:G57)</f>
        <v>0</v>
      </c>
      <c r="AF59">
        <f>SUMIF(L7:L57,AF58,G7:G57)</f>
        <v>0</v>
      </c>
      <c r="AG59" t="s">
        <v>196</v>
      </c>
    </row>
    <row r="60" spans="1:60" x14ac:dyDescent="0.2">
      <c r="C60" s="259"/>
      <c r="D60" s="10"/>
      <c r="AG60" t="s">
        <v>197</v>
      </c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FUrpPV2JJcadUwCFZwfRmlRDr+7yCupLtgU/EH+MVa3cB1P2DgqIgVJUbRgj866CUoldtvjpvtir0BTUD1tJw==" saltValue="j/oj+eJBF9n4B803PcfFPQ==" spinCount="100000" sheet="1"/>
  <mergeCells count="7">
    <mergeCell ref="C53:G53"/>
    <mergeCell ref="A1:G1"/>
    <mergeCell ref="C2:G2"/>
    <mergeCell ref="C3:G3"/>
    <mergeCell ref="C4:G4"/>
    <mergeCell ref="C15:G15"/>
    <mergeCell ref="C38:G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A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A Pol'!Názvy_tisku</vt:lpstr>
      <vt:lpstr>oadresa</vt:lpstr>
      <vt:lpstr>Stavba!Objednatel</vt:lpstr>
      <vt:lpstr>Stavba!Objekt</vt:lpstr>
      <vt:lpstr>'SO01 A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2019-03-19T12:27:02Z</cp:lastPrinted>
  <dcterms:created xsi:type="dcterms:W3CDTF">2009-04-08T07:15:50Z</dcterms:created>
  <dcterms:modified xsi:type="dcterms:W3CDTF">2021-05-10T15:27:22Z</dcterms:modified>
</cp:coreProperties>
</file>