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Technologické vys..." sheetId="2" r:id="rId2"/>
    <sheet name="PS 02 - Technologická ele..." sheetId="3" r:id="rId3"/>
    <sheet name="SO 01 - Stavební část" sheetId="4" r:id="rId4"/>
    <sheet name="ON - Ostatní náklady" sheetId="5" r:id="rId5"/>
  </sheets>
  <definedNames>
    <definedName name="_xlnm.Print_Area" localSheetId="0">'Rekapitulace stavby'!$D$4:$AO$76,'Rekapitulace stavby'!$C$82:$AQ$99</definedName>
    <definedName name="_xlnm._FilterDatabase" localSheetId="1" hidden="1">'PS 01 - Technologické vys...'!$C$120:$K$221</definedName>
    <definedName name="_xlnm.Print_Area" localSheetId="1">'PS 01 - Technologické vys...'!$C$4:$J$76,'PS 01 - Technologické vys...'!$C$82:$J$102,'PS 01 - Technologické vys...'!$C$108:$J$221</definedName>
    <definedName name="_xlnm._FilterDatabase" localSheetId="2" hidden="1">'PS 02 - Technologická ele...'!$C$117:$K$122</definedName>
    <definedName name="_xlnm.Print_Area" localSheetId="2">'PS 02 - Technologická ele...'!$C$4:$J$76,'PS 02 - Technologická ele...'!$C$82:$J$99,'PS 02 - Technologická ele...'!$C$105:$J$122</definedName>
    <definedName name="_xlnm._FilterDatabase" localSheetId="3" hidden="1">'SO 01 - Stavební část'!$C$128:$K$246</definedName>
    <definedName name="_xlnm.Print_Area" localSheetId="3">'SO 01 - Stavební část'!$C$4:$J$76,'SO 01 - Stavební část'!$C$82:$J$110,'SO 01 - Stavební část'!$C$116:$J$246</definedName>
    <definedName name="_xlnm._FilterDatabase" localSheetId="4" hidden="1">'ON - Ostatní náklady'!$C$117:$K$130</definedName>
    <definedName name="_xlnm.Print_Area" localSheetId="4">'ON - Ostatní náklady'!$C$4:$J$76,'ON - Ostatní náklady'!$C$82:$J$99,'ON - Ostatní náklady'!$C$105:$J$130</definedName>
    <definedName name="_xlnm.Print_Titles" localSheetId="0">'Rekapitulace stavby'!$92:$92</definedName>
    <definedName name="_xlnm.Print_Titles" localSheetId="1">'PS 01 - Technologické vys...'!$120:$120</definedName>
    <definedName name="_xlnm.Print_Titles" localSheetId="2">'PS 02 - Technologická ele...'!$117:$117</definedName>
    <definedName name="_xlnm.Print_Titles" localSheetId="3">'SO 01 - Stavební část'!$128:$128</definedName>
    <definedName name="_xlnm.Print_Titles" localSheetId="4">'ON - Ostatní náklady'!$117:$117</definedName>
  </definedNames>
  <calcPr fullCalcOnLoad="1"/>
</workbook>
</file>

<file path=xl/sharedStrings.xml><?xml version="1.0" encoding="utf-8"?>
<sst xmlns="http://schemas.openxmlformats.org/spreadsheetml/2006/main" count="2667" uniqueCount="633">
  <si>
    <t>Export Komplet</t>
  </si>
  <si>
    <t/>
  </si>
  <si>
    <t>2.0</t>
  </si>
  <si>
    <t>ZAMOK</t>
  </si>
  <si>
    <t>False</t>
  </si>
  <si>
    <t>{d07b4b23-7f85-46e7-961c-0d5627cced86}</t>
  </si>
  <si>
    <t>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</si>
  <si>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</si>
  <si>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</si>
  <si>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</si>
  <si>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</si>
  <si>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</si>
  <si>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</si>
  <si>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</si>
  <si>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</si>
  <si>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</si>
  <si>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</si>
  <si>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ČOV Krásné Loučky</t>
  </si>
  <si>
    <t>KSO:</t>
  </si>
  <si>
    <t>CC-CZ:</t>
  </si>
  <si>
    <t>Místo:</t>
  </si>
  <si>
    <t>Krásné Loučky, Krnov</t>
  </si>
  <si>
    <t>Datum:</t>
  </si>
  <si>
    <t>16. 11. 2020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</si>
  <si>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</si>
  <si>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</si>
  <si>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</si>
  <si>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</si>
  <si>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</si>
  <si>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</si>
  <si>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</si>
  <si>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Akvopro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</si>
  <si>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</si>
  <si>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</si>
  <si>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</si>
  <si>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</si>
  <si>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</si>
  <si>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</si>
  <si>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</si>
  <si>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</si>
  <si>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</si>
  <si>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</si>
  <si>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</si>
  <si>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</si>
  <si>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</si>
  <si>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</si>
  <si>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</si>
  <si>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</si>
  <si>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</si>
  <si>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</si>
  <si>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</si>
  <si>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</si>
  <si>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</si>
  <si>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</si>
  <si>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</si>
  <si>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</si>
  <si>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</si>
  <si>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</si>
  <si>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</si>
  <si>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</si>
  <si>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</si>
  <si>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</si>
  <si>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</si>
  <si>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</si>
  <si>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</si>
  <si>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</si>
  <si>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</si>
  <si>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</si>
  <si>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</si>
  <si>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</si>
  <si>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</si>
  <si>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</si>
  <si>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</si>
  <si>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</si>
  <si>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</si>
  <si>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</si>
  <si>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</si>
  <si>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</si>
  <si>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</si>
  <si>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</si>
  <si>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</si>
  <si>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Technologické vystrojení ČOV</t>
  </si>
  <si>
    <t>PRO</t>
  </si>
  <si>
    <t>{5a085cd5-1a15-4f4d-bf91-9108231860a7}</t>
  </si>
  <si>
    <t>2</t>
  </si>
  <si>
    <t>PS 02</t>
  </si>
  <si>
    <t>Technologická elektroinstalace ČOV</t>
  </si>
  <si>
    <t>{450b86d5-fa14-4504-a62d-e60b2bbce9b1}</t>
  </si>
  <si>
    <t>SO 01</t>
  </si>
  <si>
    <t>Stavební část</t>
  </si>
  <si>
    <t>STA</t>
  </si>
  <si>
    <t>{3ced1ed5-0726-48bd-854d-98bfa4b7623d}</t>
  </si>
  <si>
    <t>ON</t>
  </si>
  <si>
    <t>Ostatní náklady</t>
  </si>
  <si>
    <t>{3bb00e4c-55ee-4276-b462-d3287dbb15b3}</t>
  </si>
  <si>
    <t>KRYCÍ LIST SOUPISU PRACÍ</t>
  </si>
  <si>
    <t>Objekt:</t>
  </si>
  <si>
    <t>PS 01 - Technologické vystrojení ČOV</t>
  </si>
  <si>
    <t xml:space="preserve"> Akvopro, s.r.o.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</si>
  <si>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</si>
  <si>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</si>
  <si>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</si>
  <si>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</si>
  <si>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</si>
  <si>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</si>
  <si>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PS 01.1 -  Technologické vybavení ČOV</t>
  </si>
  <si>
    <t xml:space="preserve">    PS 01.11 - Trubní rozvody</t>
  </si>
  <si>
    <t>M -  M</t>
  </si>
  <si>
    <t xml:space="preserve">    PS 01.2 -  Montáž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</si>
  <si>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</si>
  <si>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</si>
  <si>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</si>
  <si>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</si>
  <si>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</si>
  <si>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</si>
  <si>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</si>
  <si>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</si>
  <si>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</si>
  <si>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</si>
  <si>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</si>
  <si>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</si>
  <si>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</si>
  <si>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</si>
  <si>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</si>
  <si>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PS 01.1</t>
  </si>
  <si>
    <t xml:space="preserve"> Technologické vybavení ČOV</t>
  </si>
  <si>
    <t>K</t>
  </si>
  <si>
    <t>1010</t>
  </si>
  <si>
    <t>Ponorné kalové čerpadlo vstupní Č1,Č2 čerpací stanice,Q=3,2 l/s, h= 5 m, P=0,75 kW, 400 V, průchodnost 50 mm, rozběh přímý, chlazení vzduchem, IP68, mech. ucpávky SIC/SIC, čerp. ha hl. 250 mm, výtlak DN65</t>
  </si>
  <si>
    <t>kus</t>
  </si>
  <si>
    <t>1518624351</t>
  </si>
  <si>
    <t>PP</t>
  </si>
  <si>
    <t xml:space="preserve">Ponorné kalové čerpadlo vstupní čerpací stanice na patkovém koleni.  Blokové čerpadlo s ponorným motorem, 400V/50Hz. Dodávka zařízení je kompletní včetně kotevních prvků, vodicích tyčí, instalační sady, montáže a příslušné dokumentace.
</t>
  </si>
  <si>
    <t>1001</t>
  </si>
  <si>
    <t>Česle kuhové prutové Qmax = 10 l/s,,Průlina e = 3-6 mm, Krytí rozvaděče, pohonů: IP65,integrovaný havarijní přepad, P=0,55 kW</t>
  </si>
  <si>
    <t>kpl</t>
  </si>
  <si>
    <t>326492386</t>
  </si>
  <si>
    <t>Česle kruhové prutovéí v objektu ČOV pro mechanické předčištění odpadních vod. Dodávka zařízení je kompletní včetně elektrického rozvaděče pro ovládání automatického chodu česlí, přívodu prací vody, montáže, kotevních prvků a příslušné dokumentace. Nátok česlí bude upraven na dvě samostatné příruby DN 65.</t>
  </si>
  <si>
    <t>3</t>
  </si>
  <si>
    <t>1001_2</t>
  </si>
  <si>
    <t>Odpadní nádoba plastová s kolečky 120l</t>
  </si>
  <si>
    <t>ks</t>
  </si>
  <si>
    <t>1697311982</t>
  </si>
  <si>
    <t>4</t>
  </si>
  <si>
    <t>1029_1</t>
  </si>
  <si>
    <t>Žebřík přenostný, provedení AL</t>
  </si>
  <si>
    <t>-1719202923</t>
  </si>
  <si>
    <t>hliník, max. zatížení min. 150 kg pro přístup do jednotlivých nádrží biologické části ČOV, kalojemu a ČS.</t>
  </si>
  <si>
    <t>5</t>
  </si>
  <si>
    <t>1004</t>
  </si>
  <si>
    <t>Míchadlo PM -denitrifikace, Míchaný objem 6,5 m3, P= 0,9 kW, p. ot. 1430 rpm, provedení nerez ASTM 316, hmotnost 15 kg.</t>
  </si>
  <si>
    <t>135494019</t>
  </si>
  <si>
    <t>Ponorné vrtulové míchadlo denitrifikace. Dodávka zařízení je kompletní včetně kotevních prvků, instalační sady, montáže a příslušné dokumentace.</t>
  </si>
  <si>
    <t>6</t>
  </si>
  <si>
    <t>1020</t>
  </si>
  <si>
    <t>Polohovací zařízení pro manipulaci s čerpadly a míchadlem. Lanový naviják a nosná konstrukce s poloh. ramenem. Dodávka komplet vč. kot. prvk, inst. sady, montáže a dokumentace</t>
  </si>
  <si>
    <t>406872810</t>
  </si>
  <si>
    <t xml:space="preserve"> Lanový naviják a nosná konstrukce s poloh. ramenem. Dodávka komplet vč. kot. prvk, inst. sady, montáže a dokumentace</t>
  </si>
  <si>
    <t>48</t>
  </si>
  <si>
    <t>1039_1</t>
  </si>
  <si>
    <t xml:space="preserve">Sanace stávající plastové vany </t>
  </si>
  <si>
    <t>1950187638</t>
  </si>
  <si>
    <t>Sanace stávající plastové vany akvitavční nádrže. Zajištění tvarostálosti a nepropustnosti. Dodávka je kompletní včetně materiálu, kotvících prvků a montáže.</t>
  </si>
  <si>
    <t>7</t>
  </si>
  <si>
    <t>1019</t>
  </si>
  <si>
    <t>Jemnobublinný aerační systém nitrifikace, pevně kotvený. Dodávaka zařízení je kompl. vč. kotevních prvků, montáže, svodů tl. vzduchu z registru, odvodnění a dokumentace</t>
  </si>
  <si>
    <t>301541519</t>
  </si>
  <si>
    <t>Jemnobublinný provzdušňovací systémem provzdušňovacích rukávců  se 4 trasami, materiál EPDMs s kaučukem, každý se samostatným přívodem tl. vzduchu,
přívod vzduchu z registrů HDPE 
manuální odvodnění; stavitelné podpěry – nerez. ocel tř. 17 (DIN 1.4301); vč. kotvících prvků, komponent a montážního materiálu.</t>
  </si>
  <si>
    <t>8</t>
  </si>
  <si>
    <t>1015</t>
  </si>
  <si>
    <t xml:space="preserve">Plastová dosazovací nádrž jako vestavba nitrifikace., Dodávka zařízení je kompletní včetně nátrubků, kotevních prvků, instalační sady, montáže a příslušné dokumentace. </t>
  </si>
  <si>
    <t>889683643</t>
  </si>
  <si>
    <t>Plastová jehlanová dosazovací nádrž jako vestavba nitrifikace.Součástí dodávky plastové vestavby bude prodloužení límce stávající vany po obvodu AN z PP-C desek o předpokládané délce  5 bm a výšce 0,5 m, kotveno do bet. podlahy pomocí úhelníků a nerez výztuh.  Dodávka zařízení je kompletní včetně nátrubků, kotevních prvků, rozpěr,  instalační sady, montáže a příslušné dokumentace. Zahrnuto veškeré příslušenství dosazovací vestavby.</t>
  </si>
  <si>
    <t>9</t>
  </si>
  <si>
    <t>1012</t>
  </si>
  <si>
    <t>Uklidňovací válec dosazovací nádrže. Dodávka zařízení je kompletní včetně kotevních prvků, montáže a příslušné dokumentace.</t>
  </si>
  <si>
    <t>1653852077</t>
  </si>
  <si>
    <t>Uklidňovací válec dosazovací nádrže. Dodávka zařízení je kompletní včetně kotevních prvků, montáže a příslušné dokumentace.PP DN 400, H = 1970 mm, rozměry dle výkresové dokumentace, tl.8 mm</t>
  </si>
  <si>
    <t>10</t>
  </si>
  <si>
    <t>1014</t>
  </si>
  <si>
    <t xml:space="preserve">Sběrný přelivný žlab s pilovou hlanou a nornou stěnou pro odtok přečištěné odpadní vody z dosazovací vestavby. OC AISI 304, tl. plechu 1,5 mm, rozměry dle výkresové dokumentace, DN 150/200 a příslušné dokumentace. </t>
  </si>
  <si>
    <t>457474087</t>
  </si>
  <si>
    <t xml:space="preserve">Dodávka zařízení je kompletní včetně kotevních prvků, instalační sady, montáže a příslušné dokumentace. </t>
  </si>
  <si>
    <t>11</t>
  </si>
  <si>
    <t>1013_1</t>
  </si>
  <si>
    <t>Čerpadlo Č4 plovoucích nečistot, Q= 160 l/min, P= 150–550 W, ot. 2900/3450 rpm, IP68, rozměry 304 x 131(186) mm (v x š), hmotnost 7 kg, výtlak DN32 mm</t>
  </si>
  <si>
    <t>1414335520</t>
  </si>
  <si>
    <t>Dodávka zařízení je kompletní včetně kotevních prvků, zavěšení,  instalační sady, montáže a příslušné dokumentace.</t>
  </si>
  <si>
    <t>12</t>
  </si>
  <si>
    <t>1032</t>
  </si>
  <si>
    <t xml:space="preserve">Objekt stahování plovoucích nečistot z dosazovací nádrže. Dodávka zařízení je kompletní včetně kotevních prvků, instalační sady, montáže a příslušné dokumentace. </t>
  </si>
  <si>
    <t>1910488354</t>
  </si>
  <si>
    <t>Objekt stahování plovoucích nečistot z dosazovací nádrže. Dodávka zařízení je kompletní včetně kotevních prvků, instalační sady, montáže a příslušné dokumentace. 
OC AISI 304, v= 550, prům. 300 mm, tl. plechu 1,5 mm, rozměry dle výkresové dokumentace</t>
  </si>
  <si>
    <t>13</t>
  </si>
  <si>
    <t>1033</t>
  </si>
  <si>
    <t>Ofuk hladiny. Dodávka zařízení je kompletní včetně kotevních prvků, montáže, přívodního potrubí od registru vzduchu a příslušné dokumentace.</t>
  </si>
  <si>
    <t>-740761779</t>
  </si>
  <si>
    <t>Ofuk hladiny. Dodávka zařízení je kompletní včetně kotevních prvků, montáže, přívodního potrubí od registru vzduchu a příslušné dokumentace, 
perforované potrubí HDPE DN25 po obvodu hladiny v dosazovací nádrži, přívod vzduchu HDPE 3/4“
.</t>
  </si>
  <si>
    <t>14</t>
  </si>
  <si>
    <t>1034</t>
  </si>
  <si>
    <t xml:space="preserve">OXI sonda. Dodávka zařízení je kompletní včetně kotevních a montážních prvků, montáže a příslušné dokumentace. Včetně prodloužené armatury, závěsu, nosiče a montážního materiálu. </t>
  </si>
  <si>
    <t>-2119593637</t>
  </si>
  <si>
    <t>Součástí dodávky je vyhodnocovací jednotka s OXI sondou -2XAO teplota, kyslík</t>
  </si>
  <si>
    <t>1017</t>
  </si>
  <si>
    <t>Pochůzné lávky a zábradlí nad biologickou částí ČOV,  kompl. dodávka vč. kot. prvků, rozpěr,  instal. sady, montáže a dokumentace</t>
  </si>
  <si>
    <t>1845351764</t>
  </si>
  <si>
    <t>1. ochranné zábradlí – svařené ze žárově pozinkované oceli tř. 11 o rozměrech 
v= 1,1 m, d= 11,5m, kotveno do bet. podlahy a příčných výztuh, odnímatelné v místě pro manipulaci a přístup k technologii, vč. kotvících profilů a prvků
2. kompozitní rošt – půdorysné rozměry 2,4 x 1,42 m (DN nádrž) a 2,2 x 0,64 m (kalojem), provedení kompozit kat. B, odnímatelné pro možnost obsluhy zařízení a vstupu do DN a kalojemu
3. nosné ocelové profily – sloužící pro roznos zatížení pod kompozitními rošty a vzpěry vestavby dosazovací nádrže, provedení z U profilů 120 x 60 mm x 6 mm, L profilů 50 x 50 x 3 mm, rozměry dle výkresové dokumentace, alternativně jiné s předpokladem dostatečné statické únosnosti, materiál ocel tř. 11, pozinkováno 
Dodávka zařízení je kompletní včetně kotevních a montážních prvků, montáže a příslušné  dokumentace.</t>
  </si>
  <si>
    <t>16</t>
  </si>
  <si>
    <t>1018</t>
  </si>
  <si>
    <t>Hrubobublinný aerační systém kalové jímky, pevně kotvený. Diskové elementy 5" (celkem 8 ks. na 1 trase, každá se samostatným svodem). Dodávka zařízení je kompletní včetně kotevních prvků, montáže, svodů tl. vzd. HDPE z registru, odvodnění a dokumentace</t>
  </si>
  <si>
    <t>-1476269079</t>
  </si>
  <si>
    <t>17</t>
  </si>
  <si>
    <t>1008</t>
  </si>
  <si>
    <t>Čerpadlo Č3 - kalojem, Q = 1,5 l/s, H = 4,0 m, 2900 rpm, integrovaný plovák,  Motorový výkon: 0,55 kW, Průměr oběžného kola 100,0 mm</t>
  </si>
  <si>
    <t>-1958575733</t>
  </si>
  <si>
    <t>Ponorné čerpadlo dekantované vody na znečištenou vodu v litinovém provedení jako vertikální, zaplavitelný blokový agregát jednostupňový. Dodávka zařízení je kompletní včetně kotevních prvků, zdvihacího zařízení, instalační sady, montáže a příslušné dokumentace.</t>
  </si>
  <si>
    <t>18</t>
  </si>
  <si>
    <t>1003</t>
  </si>
  <si>
    <t>Dmychadlo DM,Vrtání 40 mm, Průtok 0,45 - 0,74 m3/min, P= 0,75 kW, proud 1,7 A, napětí 3x400 V, hlučnost 49 dB, ot. 1400 rpm, max. 420 mbar, IP55, rozměry 741 x 547 x 339 mm (v x d x š), hmotnost 65 kg, výtlak DN40 mm</t>
  </si>
  <si>
    <t>-478636725</t>
  </si>
  <si>
    <t>"Dmychadlový agregát vzduchu nitrifikační nádrže, kalojemu a mamutek. Dodávka zahrnuje: vlastní dmychadlo, pojistný ventil, pružné připojení výtlaku,Dále dodávka obsahuje tlumič hluku na výstupu i vstupu,  kotvící materiál, olejovou náplň, technickou dokumentaci (tištěná 1 ks/soustrojí), manometr sání a výtlaku, Dodávka zařízení je kompletní včetně kotevních prvků, instalační sady, montáže a příslušné dokumentace.
"</t>
  </si>
  <si>
    <t>19</t>
  </si>
  <si>
    <t>1019_1</t>
  </si>
  <si>
    <t>Registr tlakového vzduchu AN. Dodávka zařízení je kompletní včetně kotevních a montážních prvků, montáže a příslušné dokumentace.</t>
  </si>
  <si>
    <t>718549728</t>
  </si>
  <si>
    <t xml:space="preserve">HDPE 50 x 4,6 mm, přímá trasa cca 1,2 m
,  kulový kohout nerez 7 ks, 
záslepka a odbočky s redukcemi pro aerační svody.
</t>
  </si>
  <si>
    <t>20</t>
  </si>
  <si>
    <t>1038</t>
  </si>
  <si>
    <t>Ventilátor a rotační odvětrávací hlavice  na odvod vzduchu z ČOV. Dodávka zařízení je kompletní včetně kotevních prvků, instalační sady, montáže a příslušné dokumentace.</t>
  </si>
  <si>
    <t>1725659853</t>
  </si>
  <si>
    <t>Ventilátor - Q= 160 m3/hod, P= 28 W, napětí 230 V, ot. 1340 rpm, ø 250 mm, regulovatelné otáčky, hlučnost 46 dB, nástěnné provedení, pr. teplota -15–40 ˚C
Ventilační rotační hlavice - osazení na potrubí odtahu vzduchu na střeše budovy, prům. potrubí 100 mm, mat. provedení plech pozink
 Dodávka zařízení je kompletní včetně kotevních prvků, instalační sady, montáže, přívodu a připojení eletro a příslušné dokumentace.</t>
  </si>
  <si>
    <t>1036</t>
  </si>
  <si>
    <t>Plastová vestavba technologických příček v ČS a biologické části.</t>
  </si>
  <si>
    <t>720505612</t>
  </si>
  <si>
    <t>Plastová vestavba ČS s nerez rámem - materiál PP-C tl. 12 mm, výztuhy a kotvení OC nerez úhelníky, jakly nerez AISI 304, rozměr 3,41 x 2,5 m (v x š), dvouplášťové provedení, utěsnění proti průsaku
Plastová vestavba mezi DN a AN s nerez týztuhami - materiál PP-C tl. 8-10 mm, výztuhy a kotvení OC nerez úhelníky, jakly, rozměr 2,43 x 2,16 m (v x š)
Plastová vestavba AN mezi nátokem z DN a nátokem do DOS- materiál PP-C, 
tl 8-10 mm, kotvení OC nerez úhelníky, rozměr 2,93 m2 atypický – dle výkresové dokumentace 
Dodávka technologických vestaveb je kompletní včetně kotevních a montážních prvků, utěsňovacích materiálů, prostupů, rozpěr, montáže a příslušné dokumentace.</t>
  </si>
  <si>
    <t>PS 01.11</t>
  </si>
  <si>
    <t>Trubní rozvody</t>
  </si>
  <si>
    <t>22</t>
  </si>
  <si>
    <t>M</t>
  </si>
  <si>
    <t>40563107</t>
  </si>
  <si>
    <t>ventil solenoidový nepřímo řízený - voda, vzduch, 2"</t>
  </si>
  <si>
    <t>710382864</t>
  </si>
  <si>
    <t>23</t>
  </si>
  <si>
    <t>1107_11</t>
  </si>
  <si>
    <t>Ventil kulový, DN40</t>
  </si>
  <si>
    <t>-839914873</t>
  </si>
  <si>
    <t>3.1,3.2 = 9ks</t>
  </si>
  <si>
    <t>24</t>
  </si>
  <si>
    <t>1107.1</t>
  </si>
  <si>
    <t>Manometr</t>
  </si>
  <si>
    <t>1477392690</t>
  </si>
  <si>
    <t>3.1 rozvod vzduchu AN</t>
  </si>
  <si>
    <t>25</t>
  </si>
  <si>
    <t>1109.01</t>
  </si>
  <si>
    <t>Trubka svařovaná, nerez AISI 304 204,0 x 2,0 mm</t>
  </si>
  <si>
    <t>150214001</t>
  </si>
  <si>
    <t>1.2  nátok do denitrifikace 1,0 m</t>
  </si>
  <si>
    <t>26</t>
  </si>
  <si>
    <t>1109.02</t>
  </si>
  <si>
    <t>Přivařovací příruba DN 200, nerez AISI 304 vč. přivař. lemového nákružku a nerez přírubového spoje s EPDM těsněním</t>
  </si>
  <si>
    <t>-713062605</t>
  </si>
  <si>
    <t xml:space="preserve">1.2 nátok do denitrifikace </t>
  </si>
  <si>
    <t>27</t>
  </si>
  <si>
    <t>28612243</t>
  </si>
  <si>
    <t>přesuvka kanalizační plastová PVC KG DN 160 SN12/16</t>
  </si>
  <si>
    <t>800114195</t>
  </si>
  <si>
    <t>6.1 odtok vyčištěné vody ze separace = 2 ks</t>
  </si>
  <si>
    <t>28</t>
  </si>
  <si>
    <t>28611363</t>
  </si>
  <si>
    <t>koleno kanalizační PVC KG 160x87°</t>
  </si>
  <si>
    <t>-1933066916</t>
  </si>
  <si>
    <t>6.1 odtok vyč. vody ze separace 2 ks</t>
  </si>
  <si>
    <t>29</t>
  </si>
  <si>
    <t>28611353</t>
  </si>
  <si>
    <t>koleno kanalizační PVC KG 110x87°</t>
  </si>
  <si>
    <t>-2025492443</t>
  </si>
  <si>
    <t>2.3 potrubí vratného kalu 1 ks
2.4 potrubí přebytečného kalu 3 ks</t>
  </si>
  <si>
    <t>30</t>
  </si>
  <si>
    <t>28611926</t>
  </si>
  <si>
    <t>odbočka kanalizační plastová PP s hrdlem KG 110/110/87°</t>
  </si>
  <si>
    <t>-818315648</t>
  </si>
  <si>
    <t>2.3 potrubí vratného kalu 1 ks
2.4 potrubí přebytečného kalu 1 ks</t>
  </si>
  <si>
    <t>31</t>
  </si>
  <si>
    <t>28611113</t>
  </si>
  <si>
    <t>trubka kanalizační PVC DN 110x1000mm SN4</t>
  </si>
  <si>
    <t>m</t>
  </si>
  <si>
    <t>-1559404888</t>
  </si>
  <si>
    <t xml:space="preserve">2.3 potrubí vratného kalu 5 m
2.4 potrubí přebytečného kalu 6,5
</t>
  </si>
  <si>
    <t>32</t>
  </si>
  <si>
    <t>28611173</t>
  </si>
  <si>
    <t>trubka kanalizační PVC DN 160x1000mm SN10</t>
  </si>
  <si>
    <t>536115020</t>
  </si>
  <si>
    <t>6.1 odtok vyč. vody ze separace = 1,5 m</t>
  </si>
  <si>
    <t>33</t>
  </si>
  <si>
    <t>28611136</t>
  </si>
  <si>
    <t>trubka kanalizační PVC DN 200x1000mm SN4</t>
  </si>
  <si>
    <t>-1526573801</t>
  </si>
  <si>
    <t>nátok do DOS = 2 m</t>
  </si>
  <si>
    <t>34</t>
  </si>
  <si>
    <t>1123</t>
  </si>
  <si>
    <t>Tlaková hadice průměru 63 mm</t>
  </si>
  <si>
    <t>91145397</t>
  </si>
  <si>
    <t>5.1 čerpání odsazené vody z kalojemu  - 5m</t>
  </si>
  <si>
    <t>35</t>
  </si>
  <si>
    <t>28613109</t>
  </si>
  <si>
    <t>potrubí vodovodní PE100 PN 16 SDR11 6m 100m 25x2,3mm</t>
  </si>
  <si>
    <t>-915008301</t>
  </si>
  <si>
    <t>Ofuk hladiny cca 15 m</t>
  </si>
  <si>
    <t>36</t>
  </si>
  <si>
    <t>1123.1</t>
  </si>
  <si>
    <t>PE spojka tlakové hadice  63,0 mm</t>
  </si>
  <si>
    <t>-281296530</t>
  </si>
  <si>
    <t>5.1</t>
  </si>
  <si>
    <t>37</t>
  </si>
  <si>
    <t>1123.2</t>
  </si>
  <si>
    <t>Příruba PE DN65 se zajištěním proti posunu</t>
  </si>
  <si>
    <t>-764860331</t>
  </si>
  <si>
    <t xml:space="preserve">1.1 výtlačné potrubí z ČS na MČ 4 ks
</t>
  </si>
  <si>
    <t>38</t>
  </si>
  <si>
    <t>1124</t>
  </si>
  <si>
    <t>Potrubí HDPE 75x4,5 mm</t>
  </si>
  <si>
    <t>106354784</t>
  </si>
  <si>
    <t xml:space="preserve">1.1 výtlačné potrubí z ČS na MČ 2 x 5 m
5.1 potrubí dekant. vody 0,5 m
</t>
  </si>
  <si>
    <t>39</t>
  </si>
  <si>
    <t>1124.1</t>
  </si>
  <si>
    <t>Koleno HDPE 75x4,5 mm 90°st</t>
  </si>
  <si>
    <t>1325925832</t>
  </si>
  <si>
    <t>1.1 výtlačné potrubí z ČS na MČ 2 ks
5.1.potrubí dekant. vody - 1 ks</t>
  </si>
  <si>
    <t>40</t>
  </si>
  <si>
    <t>1124.11</t>
  </si>
  <si>
    <t>Potrubí tlakové HDPE 50 x 4,6 mm</t>
  </si>
  <si>
    <t>1802630048</t>
  </si>
  <si>
    <t>3.1 rozvod vzduchu AN = 4,5 m
3.2 rozvod vzduchu kalojem = 5 m</t>
  </si>
  <si>
    <t>41</t>
  </si>
  <si>
    <t>1124.12</t>
  </si>
  <si>
    <t>Koleno HDPE 90°st  50 x 4,6 mm</t>
  </si>
  <si>
    <t>-1816445785</t>
  </si>
  <si>
    <t xml:space="preserve">3.1 rozvod vzduchu AN = 3 ks
3.2 rozvod vzduchu KN = 2 ks
</t>
  </si>
  <si>
    <t>42</t>
  </si>
  <si>
    <t>1134</t>
  </si>
  <si>
    <t>Vrtání a těsnění prostupů</t>
  </si>
  <si>
    <t>-1571970987</t>
  </si>
  <si>
    <t>43</t>
  </si>
  <si>
    <t>1135</t>
  </si>
  <si>
    <t>Spojovací materiál nerez AISI 304</t>
  </si>
  <si>
    <t>-1330851822</t>
  </si>
  <si>
    <t>44</t>
  </si>
  <si>
    <t>1135-1</t>
  </si>
  <si>
    <t>Kotevní materiál nerez AISI 304</t>
  </si>
  <si>
    <t>-1132907651</t>
  </si>
  <si>
    <t xml:space="preserve"> M</t>
  </si>
  <si>
    <t>PS 01.2</t>
  </si>
  <si>
    <t xml:space="preserve"> Montáž</t>
  </si>
  <si>
    <t>45</t>
  </si>
  <si>
    <t>100</t>
  </si>
  <si>
    <t>Montáž technologického zařízení</t>
  </si>
  <si>
    <t>hod</t>
  </si>
  <si>
    <t>64</t>
  </si>
  <si>
    <t>-2105975868</t>
  </si>
  <si>
    <t>46</t>
  </si>
  <si>
    <t>101</t>
  </si>
  <si>
    <t>Montáž trubních rozvodů, armatur a tvarovek</t>
  </si>
  <si>
    <t>846299612</t>
  </si>
  <si>
    <t>47</t>
  </si>
  <si>
    <t>102</t>
  </si>
  <si>
    <t>Montáž zámečnických konstrukcí</t>
  </si>
  <si>
    <t>-1562171223</t>
  </si>
  <si>
    <t>PS 02 - Technologická elektroinstalace ČOV</t>
  </si>
  <si>
    <t>Krásné Loučky. Krnov</t>
  </si>
  <si>
    <t>M - M</t>
  </si>
  <si>
    <t xml:space="preserve">    PS 03 - Technologická elektroinstalace</t>
  </si>
  <si>
    <t>PS 03</t>
  </si>
  <si>
    <t>Technologická elektroinstalace</t>
  </si>
  <si>
    <t>20001</t>
  </si>
  <si>
    <t>1224922864</t>
  </si>
  <si>
    <t>SO 01 - Stavební část</t>
  </si>
  <si>
    <t>HSV - Práce a dodávky HSV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</si>
  <si>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</si>
  <si>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</si>
  <si>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</si>
  <si>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</si>
  <si>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</si>
  <si>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</si>
  <si>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</si>
  <si>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</si>
  <si>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</si>
  <si>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</si>
  <si>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</si>
  <si>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</si>
  <si>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</si>
  <si>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</si>
  <si>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Úpravy povrchů, podlahy a osazování výplní</t>
  </si>
  <si>
    <t>612131121</t>
  </si>
  <si>
    <t>Penetrační disperzní nátěr vnitřních stěn nanášený ručně</t>
  </si>
  <si>
    <t>m2</t>
  </si>
  <si>
    <t>502609053</t>
  </si>
  <si>
    <t>Podkladní a spojovací vrstva vnitřních omítaných ploch  penetrace akrylát-silikonová nanášená ručně stěn</t>
  </si>
  <si>
    <t>612142001</t>
  </si>
  <si>
    <t>Potažení vnitřních stěn sklovláknitým pletivem vtlačeným do tenkovrstvé hmoty</t>
  </si>
  <si>
    <t>1346487207</t>
  </si>
  <si>
    <t>Potažení vnitřních ploch pletivem  v ploše nebo pruzích, na plném podkladu sklovláknitým vtlačením do tmelu stěn</t>
  </si>
  <si>
    <t>612321121</t>
  </si>
  <si>
    <t>Vápenocementová omítka hladká jednovrstvá vnitřních stěn nanášená ručně</t>
  </si>
  <si>
    <t>-1517814327</t>
  </si>
  <si>
    <t>Omítka vápenocementová vnitřních ploch  nanášená ručně jednovrstvá, tloušťky do 10 mm hladká svislých konstrukcí stěn</t>
  </si>
  <si>
    <t>619991001</t>
  </si>
  <si>
    <t>Zakrytí podlah fólií přilepenou lepící páskou</t>
  </si>
  <si>
    <t>1511634233</t>
  </si>
  <si>
    <t>Zakrytí vnitřních ploch před znečištěním  včetně pozdějšího odkrytí podlah fólií přilepenou lepící páskou</t>
  </si>
  <si>
    <t>622142001</t>
  </si>
  <si>
    <t>Potažení vnějších stěn sklovláknitým pletivem vtlačeným do tenkovrstvé hmoty</t>
  </si>
  <si>
    <t>-1638930853</t>
  </si>
  <si>
    <t>Potažení vnějších ploch pletivem  v ploše nebo pruzích, na plném podkladu sklovláknitým vtlačením do tmelu stěn</t>
  </si>
  <si>
    <t>622321121</t>
  </si>
  <si>
    <t>Vápenocementová omítka hladká jednovrstvá vnějších stěn nanášená ručně</t>
  </si>
  <si>
    <t>-942730837</t>
  </si>
  <si>
    <t>Omítka vápenocementová vnějších ploch  nanášená ručně jednovrstvá, tloušťky do 15 mm hladká stěn</t>
  </si>
  <si>
    <t>622511101</t>
  </si>
  <si>
    <t>Tenkovrstvá akrylátová mozaiková jemnozrnná omítka včetně penetrace vnějších stěn</t>
  </si>
  <si>
    <t>-923410927</t>
  </si>
  <si>
    <t>Omítka tenkovrstvá akrylátová vnějších ploch  probarvená, včetně penetrace podkladu mozaiková jemnozrnná stěn</t>
  </si>
  <si>
    <t>622521011</t>
  </si>
  <si>
    <t>Tenkovrstvá silikátová zrnitá omítka tl. 1,5 mm včetně penetrace vnějších stěn</t>
  </si>
  <si>
    <t>-1647837345</t>
  </si>
  <si>
    <t>Omítka tenkovrstvá silikátová vnějších ploch  probarvená, včetně penetrace podkladu zrnitá, tloušťky 1,5 mm stěn</t>
  </si>
  <si>
    <t>629991011</t>
  </si>
  <si>
    <t>Zakrytí výplní otvorů a svislých ploch fólií přilepenou lepící páskou</t>
  </si>
  <si>
    <t>1636802036</t>
  </si>
  <si>
    <t>Zakrytí vnějších ploch před znečištěním  včetně pozdějšího odkrytí výplní otvorů a svislých ploch fólií přilepenou lepící páskou</t>
  </si>
  <si>
    <t>Trubní vedení</t>
  </si>
  <si>
    <t>R890851811</t>
  </si>
  <si>
    <t>Demontáž a bourání části původní technologie ČOV z OC a plastu ručně</t>
  </si>
  <si>
    <t>896589308</t>
  </si>
  <si>
    <t>Demontáž a vybourání části stávající technologie BioFLuid E120, výřez části plastové vany ČOV, zakrytývacích desek a komponentů původní technologie. Dodávka je kompletní vč. manipulace se studí, nakládku, přesunu suti na skládku, poplatku za uložení na skládce, spotřebního materiálu.</t>
  </si>
  <si>
    <t>Ostatní konstrukce a práce, bourání</t>
  </si>
  <si>
    <t>941111111</t>
  </si>
  <si>
    <t>Montáž lešení řadového trubkového lehkého s podlahami zatížení do 200 kg/m2 š do 0,9 m v do 10 m</t>
  </si>
  <si>
    <t>-1436653235</t>
  </si>
  <si>
    <t>Montáž lešení řadového trubkového lehkého pracovního s podlahami  s provozním zatížením tř. 3 do 200 kg/m2 šířky tř. W06 od 0,6 do 0,9 m, výšky do 10 m</t>
  </si>
  <si>
    <t>941111211</t>
  </si>
  <si>
    <t>Příplatek k lešení řadovému trubkovému lehkému s podlahami š 0,9 m v 10 m za první a ZKD den použití</t>
  </si>
  <si>
    <t>-1076110078</t>
  </si>
  <si>
    <t>Montáž lešení řadového trubkového lehkého pracovního s podlahami  s provozním zatížením tř. 3 do 200 kg/m2 Příplatek za první a každý další den použití lešení k ceně -1111</t>
  </si>
  <si>
    <t>VV</t>
  </si>
  <si>
    <t>10*10</t>
  </si>
  <si>
    <t>941111811</t>
  </si>
  <si>
    <t>Demontáž lešení řadového trubkového lehkého s podlahami zatížení do 200 kg/m2 š do 0,9 m v do 10 m</t>
  </si>
  <si>
    <t>907863280</t>
  </si>
  <si>
    <t>Demontáž lešení řadového trubkového lehkého pracovního s podlahami  s provozním zatížením tř. 3 do 200 kg/m2 šířky tř. W06 od 0,6 do 0,9 m, výšky do 10 m</t>
  </si>
  <si>
    <t>952901111</t>
  </si>
  <si>
    <t>Vyčištění budov bytové a občanské výstavby při výšce podlaží do 4 m</t>
  </si>
  <si>
    <t>-1641141043</t>
  </si>
  <si>
    <t>Vyčištění budov nebo objektů před předáním do užívání  budov bytové nebo občanské výstavby, světlé výšky podlaží do 4 m</t>
  </si>
  <si>
    <t>978015351</t>
  </si>
  <si>
    <t>Otlučení (osekání) vnější vápenné nebo vápenocementové omítky stupně členitosti 1 a 2 rozsahu do 40%</t>
  </si>
  <si>
    <t>1405732581</t>
  </si>
  <si>
    <t>Otlučení vápenných nebo vápenocementových omítek vnějších ploch s vyškrabáním spar a s očištěním zdiva stupně členitosti 1 a 2, v rozsahu přes 30 do 40 %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</si>
  <si>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</si>
  <si>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</si>
  <si>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</si>
  <si>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</si>
  <si>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</si>
  <si>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-818491129</t>
  </si>
  <si>
    <t>Vnitrostaveništní doprava suti a vybouraných hmot  vodorovně do 50 m svisle s použitím mechanizace pro budovy a haly výšky do 6 m</t>
  </si>
  <si>
    <t>997013501</t>
  </si>
  <si>
    <t>Odvoz suti a vybouraných hmot na skládku nebo meziskládku do 1 km se složením</t>
  </si>
  <si>
    <t>605022569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</si>
  <si>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</si>
  <si>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</si>
  <si>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</si>
  <si>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1939227972</t>
  </si>
  <si>
    <t>Odvoz suti a vybouraných hmot na skládku nebo meziskládku  se složením, na vzdálenost Příplatek k ceně za každý další i započatý 1 km přes 1 km</t>
  </si>
  <si>
    <t>0,876*20</t>
  </si>
  <si>
    <t>997013631</t>
  </si>
  <si>
    <t>Poplatek za uložení na skládce (skládkovné) stavebního odpadu směsného kód odpadu 17 09 04</t>
  </si>
  <si>
    <t>-1749920884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</si>
  <si>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</si>
  <si>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</si>
  <si>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</si>
  <si>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998011001</t>
  </si>
  <si>
    <t>Přesun hmot pro budovy zděné v do 6 m</t>
  </si>
  <si>
    <t>-175963709</t>
  </si>
  <si>
    <t>Přesun hmot pro budovy občanské výstavby, bydlení, výrobu a služby  s nosnou svislou konstrukcí zděnou z cihel, tvárnic nebo kamene vodorovná dopravní vzdálenost do 100 m pro budovy výšky do 6 m</t>
  </si>
  <si>
    <t>Práce a dodávky PSV</t>
  </si>
  <si>
    <t>762</t>
  </si>
  <si>
    <t>Konstrukce tesařské</t>
  </si>
  <si>
    <t>762195000</t>
  </si>
  <si>
    <t>Spojovací prostředky pro montáž stěn, příček, bednění stěn</t>
  </si>
  <si>
    <t>m3</t>
  </si>
  <si>
    <t>1891946719</t>
  </si>
  <si>
    <t>Spojovací prostředky stěn a příček  hřebíky, svory, fixační prkna - rámeček pro ukotvení ventilace</t>
  </si>
  <si>
    <t>998762101</t>
  </si>
  <si>
    <t>Přesun hmot tonážní pro kce tesařské v objektech v do 6 m</t>
  </si>
  <si>
    <t>-127552080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</si>
  <si>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</si>
  <si>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</si>
  <si>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</si>
  <si>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763131751</t>
  </si>
  <si>
    <t>Montáž parotěsné zábrany do palubkového podhledu</t>
  </si>
  <si>
    <t>1611231184</t>
  </si>
  <si>
    <t>Podhled ze sádrokartonových desek  ostatní práce a konstrukce na podhledech ze sádrokartonových desek montáž parotěsné zábrany</t>
  </si>
  <si>
    <t>28329282</t>
  </si>
  <si>
    <t>fólie PE vyztužená Al vrstvou pro parotěsnou vrstvu 170g/m2</t>
  </si>
  <si>
    <t>-421951209</t>
  </si>
  <si>
    <t>50*1,1 'Přepočtené koeficientem množství</t>
  </si>
  <si>
    <t>28329302</t>
  </si>
  <si>
    <t>páska těsnící jednostranně lepící pěnová pro napojení parotěsných folií na navazující konstrukce š 15mm</t>
  </si>
  <si>
    <t>-1404110993</t>
  </si>
  <si>
    <t>136,363636363636*1,1 'Přepočtené koeficientem množství</t>
  </si>
  <si>
    <t>28329300</t>
  </si>
  <si>
    <t>páska těsnící jednostranně lepící hliníková parotěsných folií š 50mm</t>
  </si>
  <si>
    <t>-1866184912</t>
  </si>
  <si>
    <t>200*1,1 'Přepočtené koeficientem množství</t>
  </si>
  <si>
    <t>998763100</t>
  </si>
  <si>
    <t>Přesun hmot tonážní pro dřevostavby v objektech v do 6 m</t>
  </si>
  <si>
    <t>-993754003</t>
  </si>
  <si>
    <t>Přesun hmot pro dřevostavby  stanovený z hmotnosti přesunovaného materiálu vodorovná dopravní vzdálenost do 50 m v objektech výšky do 6 m</t>
  </si>
  <si>
    <t>764</t>
  </si>
  <si>
    <t>Konstrukce klempířské</t>
  </si>
  <si>
    <t>764002801</t>
  </si>
  <si>
    <t>Demontáž závětrné lišty do suti</t>
  </si>
  <si>
    <t>1493219395</t>
  </si>
  <si>
    <t>Demontáž klempířských konstrukcí závětrné lišty do suti</t>
  </si>
  <si>
    <t>31414501</t>
  </si>
  <si>
    <t>spony do sponkovačky R 11/10mm</t>
  </si>
  <si>
    <t>tis kus</t>
  </si>
  <si>
    <t>-1910609069</t>
  </si>
  <si>
    <t>2*1,1 'Přepočtené koeficientem množství</t>
  </si>
  <si>
    <t>764202105</t>
  </si>
  <si>
    <t>Montáž oplechování štítu závětrnou lištou</t>
  </si>
  <si>
    <t>1849836589</t>
  </si>
  <si>
    <t>Montáž oplechování střešních prvků štítu závětrnou lištou</t>
  </si>
  <si>
    <t>13814201</t>
  </si>
  <si>
    <t>plech hladký Pz jakost DX51+Z275 tl 1,5mm tabule</t>
  </si>
  <si>
    <t>2118510778</t>
  </si>
  <si>
    <t>998764101</t>
  </si>
  <si>
    <t>Přesun hmot tonážní pro konstrukce klempířské v objektech v do 6 m</t>
  </si>
  <si>
    <t>-1633358462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</si>
  <si>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</si>
  <si>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</si>
  <si>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</si>
  <si>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766413213</t>
  </si>
  <si>
    <t>Montáž obložení stěn plochy přes 1 m2 palubkami verzalitovými š do 100 mm</t>
  </si>
  <si>
    <t>784659207</t>
  </si>
  <si>
    <t>Montáž obložení stěn  plochy přes 1 m2 palubkami na pero a drážku plastovými, šířky do 100 mm</t>
  </si>
  <si>
    <t>R1810232000</t>
  </si>
  <si>
    <t>Obkladová plastová palubka 100x9 mm, 3 m, bílá</t>
  </si>
  <si>
    <t>204729806</t>
  </si>
  <si>
    <t>Obkladová plastová palubka 100x9 mm, 3 m, bílá/šedá. Dodávka vč. kotnívích spon, ukončovacích lišt a profilů, kotvícího materiálu</t>
  </si>
  <si>
    <t>766421821</t>
  </si>
  <si>
    <t>Demontáž truhlářského obložení podhledů z palubek</t>
  </si>
  <si>
    <t>1861328764</t>
  </si>
  <si>
    <t>Demontáž obložení podhledů  palubkami</t>
  </si>
  <si>
    <t>998766101</t>
  </si>
  <si>
    <t>Přesun hmot tonážní pro konstrukce truhlářské v objektech v do 6 m</t>
  </si>
  <si>
    <t>1896286459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</si>
  <si>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</si>
  <si>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</si>
  <si>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</si>
  <si>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767590840</t>
  </si>
  <si>
    <t>Demontáž podlah zdvojených - nosného roštu</t>
  </si>
  <si>
    <t>-1533485828</t>
  </si>
  <si>
    <t>Demontáž podlahových konstrukcí  zdvojených podlah nosného roštu</t>
  </si>
  <si>
    <t>783</t>
  </si>
  <si>
    <t>Dokončovací práce - nátěry</t>
  </si>
  <si>
    <t>783101203</t>
  </si>
  <si>
    <t>Jemné obroušení podkladu truhlářských konstrukcí před provedením nátěru</t>
  </si>
  <si>
    <t>1826131551</t>
  </si>
  <si>
    <t>Příprava podkladu truhlářských konstrukcí před provedením nátěru broušení smirkovým papírem nebo plátnem jemné</t>
  </si>
  <si>
    <t>783127101</t>
  </si>
  <si>
    <t>Krycí jednonásobný akrylátový nátěr truhlářských konstrukcí</t>
  </si>
  <si>
    <t>-529273818</t>
  </si>
  <si>
    <t>Krycí nátěr truhlářských konstrukcí jednonásobný akrylátový</t>
  </si>
  <si>
    <t>783301303</t>
  </si>
  <si>
    <t>Bezoplachové odrezivění zámečnických konstrukcí</t>
  </si>
  <si>
    <t>-1754924635</t>
  </si>
  <si>
    <t>Příprava podkladu zámečnických konstrukcí před provedením nátěru odrezivění odrezovačem bezoplachovým</t>
  </si>
  <si>
    <t>783301313</t>
  </si>
  <si>
    <t>Odmaštění zámečnických konstrukcí ředidlovým odmašťovačem</t>
  </si>
  <si>
    <t>952231647</t>
  </si>
  <si>
    <t>Příprava podkladu zámečnických konstrukcí před provedením nátěru odmaštění odmašťovačem ředidlovým</t>
  </si>
  <si>
    <t>783344201</t>
  </si>
  <si>
    <t>Základní antikorozní jednonásobný polyuretanový nátěr zámečnických konstrukcí</t>
  </si>
  <si>
    <t>-1466960875</t>
  </si>
  <si>
    <t>Základní antikorozní nátěr zámečnických konstrukcí jednonásobný polyuretanový</t>
  </si>
  <si>
    <t>783347101</t>
  </si>
  <si>
    <t>Krycí jednonásobný polyuretanový nátěr zámečnických konstrukcí</t>
  </si>
  <si>
    <t>1290362947</t>
  </si>
  <si>
    <t>Krycí nátěr (email) zámečnických konstrukcí jednonásobný polyuretanový</t>
  </si>
  <si>
    <t>783801201</t>
  </si>
  <si>
    <t>Obroušení omítek před provedením nátěru</t>
  </si>
  <si>
    <t>-898567380</t>
  </si>
  <si>
    <t>Příprava podkladu omítek před provedením nátěru obroušení</t>
  </si>
  <si>
    <t>783806811</t>
  </si>
  <si>
    <t>Odstranění nátěrů z omítek oškrábáním</t>
  </si>
  <si>
    <t>-1072436906</t>
  </si>
  <si>
    <t>783822213</t>
  </si>
  <si>
    <t>Celoplošné vyrovnání omítky před provedením nátěru modifikovanou cementovou stěrkou tloušťky do 3 mm</t>
  </si>
  <si>
    <t>47286125</t>
  </si>
  <si>
    <t>Vyrovnání omítek před provedením nátěru celoplošné, tloušťky do 3 mm, stěrkou modifikovanou cementovou</t>
  </si>
  <si>
    <t>783823131</t>
  </si>
  <si>
    <t>Penetrační akrylátový nátěr hladkých, tenkovrstvých zrnitých nebo štukových omítek</t>
  </si>
  <si>
    <t>-704404401</t>
  </si>
  <si>
    <t>Penetrační nátěr omítek hladkých omítek hladkých, zrnitých tenkovrstvých nebo štukových stupně členitosti 1 a 2 akrylátový</t>
  </si>
  <si>
    <t>783826615</t>
  </si>
  <si>
    <t>Hydrofobizační transparentní silikonový nátěr omítek stupně členitosti 1 a 2</t>
  </si>
  <si>
    <t>1882504987</t>
  </si>
  <si>
    <t>Hydrofobizační nátěr omítek silikonový, transparentní, povrchů hladkých omítek hladkých, zrnitých tenkovrstvých nebo štukových stupně členitosti 1 a 2</t>
  </si>
  <si>
    <t>49</t>
  </si>
  <si>
    <t>783827101</t>
  </si>
  <si>
    <t>Krycí jednonásobný akrylátový nátěr hladkých betonových povrchů</t>
  </si>
  <si>
    <t>1498360241</t>
  </si>
  <si>
    <t>Krycí (ochranný ) nátěr omítek jednonásobný hladkých betonových povrchů nebo povrchů z desek na bázi dřeva (dřevovláknitých apod.) akrylátový</t>
  </si>
  <si>
    <t>ON - Ostatní náklady</t>
  </si>
  <si>
    <t xml:space="preserve">    PS 01.3 -  Ostatní</t>
  </si>
  <si>
    <t>PS 01.3</t>
  </si>
  <si>
    <t xml:space="preserve"> Ostatní</t>
  </si>
  <si>
    <t>300</t>
  </si>
  <si>
    <t>Návrh provozního řádu</t>
  </si>
  <si>
    <t>1524997409</t>
  </si>
  <si>
    <t>3040</t>
  </si>
  <si>
    <t>Dokumentace skutečného provedení stavby</t>
  </si>
  <si>
    <t>-1109514390</t>
  </si>
  <si>
    <t>3041</t>
  </si>
  <si>
    <t>Zařízení staveniště</t>
  </si>
  <si>
    <t>-621387651</t>
  </si>
  <si>
    <t>3042</t>
  </si>
  <si>
    <t>Komplexní zkoušky, tlakové zkoušky</t>
  </si>
  <si>
    <t>1083309044</t>
  </si>
  <si>
    <t>3044</t>
  </si>
  <si>
    <t>Provizorní stavy v průběhu výstavby</t>
  </si>
  <si>
    <t>1360588773</t>
  </si>
  <si>
    <t>Zkušební provoz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</si>
</sst>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ROUND(AZ94,0)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ROUND(AV94,0)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ROUND(BA94,0)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ROUND(AW94,0)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ROUND(BB94,0)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ROUND(BC94,0)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ROUND(BD94,0)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706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ČOV Krásné Loučky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Krásné Loučky, Krnov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16. 11. 2020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Akvopro</v>
      </c>
      <c r="AN89" s="69"/>
      <c r="AO89" s="69"/>
      <c r="AP89" s="69"/>
      <c r="AQ89" s="38"/>
      <c r="AR89" s="42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Akvopro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2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ROUND(SUM(AG95:AG98),0)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ROUND(SUM(AS95:AS98),0)</f>
        <v>0</v>
      </c>
      <c r="AT94" s="112">
        <f>ROUND(SUM(AV94:AW94),0)</f>
        <v>0</v>
      </c>
      <c r="AU94" s="113">
        <f>ROUND(SUM(AU95:AU98),5)</f>
        <v>0</v>
      </c>
      <c r="AV94" s="112">
        <f>ROUND(AZ94*L29,0)</f>
        <v>0</v>
      </c>
      <c r="AW94" s="112">
        <f>ROUND(BA94*L30,0)</f>
        <v>0</v>
      </c>
      <c r="AX94" s="112">
        <f>ROUND(BB94*L29,0)</f>
        <v>0</v>
      </c>
      <c r="AY94" s="112">
        <f>ROUND(BC94*L30,0)</f>
        <v>0</v>
      </c>
      <c r="AZ94" s="112">
        <f>ROUND(SUM(AZ95:AZ98),0)</f>
        <v>0</v>
      </c>
      <c r="BA94" s="112">
        <f>ROUND(SUM(BA95:BA98),0)</f>
        <v>0</v>
      </c>
      <c r="BB94" s="112">
        <f>ROUND(SUM(BB95:BB98),0)</f>
        <v>0</v>
      </c>
      <c r="BC94" s="112">
        <f>ROUND(SUM(BC95:BC98),0)</f>
        <v>0</v>
      </c>
      <c r="BD94" s="114">
        <f>ROUND(SUM(BD95:BD98),0)</f>
        <v>0</v>
      </c>
      <c r="BE94" s="6"/>
      <c r="BS94" s="115" t="s">
        <v>74</v>
      </c>
      <c r="BT94" s="115" t="s">
        <v>75</v>
      </c>
      <c r="BU94" s="116" t="s">
        <v>76</v>
      </c>
      <c r="BV94" s="115" t="s">
        <v>77</v>
      </c>
      <c r="BW94" s="115" t="s">
        <v>5</v>
      </c>
      <c r="BX94" s="115" t="s">
        <v>78</v>
      </c>
      <c r="CL94" s="115" t="s">
        <v>1</v>
      </c>
    </row>
    <row r="95" spans="1:91" s="7" customFormat="1" ht="16.5" customHeight="1">
      <c r="A95" s="117" t="s">
        <v>79</v>
      </c>
      <c r="B95" s="118"/>
      <c r="C95" s="119"/>
      <c r="D95" s="120" t="s">
        <v>80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'PS 01 - Technologické vys...'!J30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82</v>
      </c>
      <c r="AR95" s="124"/>
      <c r="AS95" s="125">
        <v>0</v>
      </c>
      <c r="AT95" s="126">
        <f>ROUND(SUM(AV95:AW95),0)</f>
        <v>0</v>
      </c>
      <c r="AU95" s="127">
        <f>'PS 01 - Technologické vys...'!P121</f>
        <v>0</v>
      </c>
      <c r="AV95" s="126">
        <f>'PS 01 - Technologické vys...'!J33</f>
        <v>0</v>
      </c>
      <c r="AW95" s="126">
        <f>'PS 01 - Technologické vys...'!J34</f>
        <v>0</v>
      </c>
      <c r="AX95" s="126">
        <f>'PS 01 - Technologické vys...'!J35</f>
        <v>0</v>
      </c>
      <c r="AY95" s="126">
        <f>'PS 01 - Technologické vys...'!J36</f>
        <v>0</v>
      </c>
      <c r="AZ95" s="126">
        <f>'PS 01 - Technologické vys...'!F33</f>
        <v>0</v>
      </c>
      <c r="BA95" s="126">
        <f>'PS 01 - Technologické vys...'!F34</f>
        <v>0</v>
      </c>
      <c r="BB95" s="126">
        <f>'PS 01 - Technologické vys...'!F35</f>
        <v>0</v>
      </c>
      <c r="BC95" s="126">
        <f>'PS 01 - Technologické vys...'!F36</f>
        <v>0</v>
      </c>
      <c r="BD95" s="128">
        <f>'PS 01 - Technologické vys...'!F37</f>
        <v>0</v>
      </c>
      <c r="BE95" s="7"/>
      <c r="BT95" s="129" t="s">
        <v>6</v>
      </c>
      <c r="BV95" s="129" t="s">
        <v>77</v>
      </c>
      <c r="BW95" s="129" t="s">
        <v>83</v>
      </c>
      <c r="BX95" s="129" t="s">
        <v>5</v>
      </c>
      <c r="CL95" s="129" t="s">
        <v>1</v>
      </c>
      <c r="CM95" s="129" t="s">
        <v>84</v>
      </c>
    </row>
    <row r="96" spans="1:91" s="7" customFormat="1" ht="16.5" customHeight="1">
      <c r="A96" s="117" t="s">
        <v>79</v>
      </c>
      <c r="B96" s="118"/>
      <c r="C96" s="119"/>
      <c r="D96" s="120" t="s">
        <v>85</v>
      </c>
      <c r="E96" s="120"/>
      <c r="F96" s="120"/>
      <c r="G96" s="120"/>
      <c r="H96" s="120"/>
      <c r="I96" s="121"/>
      <c r="J96" s="120" t="s">
        <v>86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'PS 02 - Technologická ele...'!J30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82</v>
      </c>
      <c r="AR96" s="124"/>
      <c r="AS96" s="125">
        <v>0</v>
      </c>
      <c r="AT96" s="126">
        <f>ROUND(SUM(AV96:AW96),0)</f>
        <v>0</v>
      </c>
      <c r="AU96" s="127">
        <f>'PS 02 - Technologická ele...'!P118</f>
        <v>0</v>
      </c>
      <c r="AV96" s="126">
        <f>'PS 02 - Technologická ele...'!J33</f>
        <v>0</v>
      </c>
      <c r="AW96" s="126">
        <f>'PS 02 - Technologická ele...'!J34</f>
        <v>0</v>
      </c>
      <c r="AX96" s="126">
        <f>'PS 02 - Technologická ele...'!J35</f>
        <v>0</v>
      </c>
      <c r="AY96" s="126">
        <f>'PS 02 - Technologická ele...'!J36</f>
        <v>0</v>
      </c>
      <c r="AZ96" s="126">
        <f>'PS 02 - Technologická ele...'!F33</f>
        <v>0</v>
      </c>
      <c r="BA96" s="126">
        <f>'PS 02 - Technologická ele...'!F34</f>
        <v>0</v>
      </c>
      <c r="BB96" s="126">
        <f>'PS 02 - Technologická ele...'!F35</f>
        <v>0</v>
      </c>
      <c r="BC96" s="126">
        <f>'PS 02 - Technologická ele...'!F36</f>
        <v>0</v>
      </c>
      <c r="BD96" s="128">
        <f>'PS 02 - Technologická ele...'!F37</f>
        <v>0</v>
      </c>
      <c r="BE96" s="7"/>
      <c r="BT96" s="129" t="s">
        <v>6</v>
      </c>
      <c r="BV96" s="129" t="s">
        <v>77</v>
      </c>
      <c r="BW96" s="129" t="s">
        <v>87</v>
      </c>
      <c r="BX96" s="129" t="s">
        <v>5</v>
      </c>
      <c r="CL96" s="129" t="s">
        <v>1</v>
      </c>
      <c r="CM96" s="129" t="s">
        <v>84</v>
      </c>
    </row>
    <row r="97" spans="1:91" s="7" customFormat="1" ht="16.5" customHeight="1">
      <c r="A97" s="117" t="s">
        <v>79</v>
      </c>
      <c r="B97" s="118"/>
      <c r="C97" s="119"/>
      <c r="D97" s="120" t="s">
        <v>88</v>
      </c>
      <c r="E97" s="120"/>
      <c r="F97" s="120"/>
      <c r="G97" s="120"/>
      <c r="H97" s="120"/>
      <c r="I97" s="121"/>
      <c r="J97" s="120" t="s">
        <v>89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01 - Stavební část'!J30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90</v>
      </c>
      <c r="AR97" s="124"/>
      <c r="AS97" s="125">
        <v>0</v>
      </c>
      <c r="AT97" s="126">
        <f>ROUND(SUM(AV97:AW97),0)</f>
        <v>0</v>
      </c>
      <c r="AU97" s="127">
        <f>'SO 01 - Stavební část'!P129</f>
        <v>0</v>
      </c>
      <c r="AV97" s="126">
        <f>'SO 01 - Stavební část'!J33</f>
        <v>0</v>
      </c>
      <c r="AW97" s="126">
        <f>'SO 01 - Stavební část'!J34</f>
        <v>0</v>
      </c>
      <c r="AX97" s="126">
        <f>'SO 01 - Stavební část'!J35</f>
        <v>0</v>
      </c>
      <c r="AY97" s="126">
        <f>'SO 01 - Stavební část'!J36</f>
        <v>0</v>
      </c>
      <c r="AZ97" s="126">
        <f>'SO 01 - Stavební část'!F33</f>
        <v>0</v>
      </c>
      <c r="BA97" s="126">
        <f>'SO 01 - Stavební část'!F34</f>
        <v>0</v>
      </c>
      <c r="BB97" s="126">
        <f>'SO 01 - Stavební část'!F35</f>
        <v>0</v>
      </c>
      <c r="BC97" s="126">
        <f>'SO 01 - Stavební část'!F36</f>
        <v>0</v>
      </c>
      <c r="BD97" s="128">
        <f>'SO 01 - Stavební část'!F37</f>
        <v>0</v>
      </c>
      <c r="BE97" s="7"/>
      <c r="BT97" s="129" t="s">
        <v>6</v>
      </c>
      <c r="BV97" s="129" t="s">
        <v>77</v>
      </c>
      <c r="BW97" s="129" t="s">
        <v>91</v>
      </c>
      <c r="BX97" s="129" t="s">
        <v>5</v>
      </c>
      <c r="CL97" s="129" t="s">
        <v>1</v>
      </c>
      <c r="CM97" s="129" t="s">
        <v>84</v>
      </c>
    </row>
    <row r="98" spans="1:91" s="7" customFormat="1" ht="16.5" customHeight="1">
      <c r="A98" s="117" t="s">
        <v>79</v>
      </c>
      <c r="B98" s="118"/>
      <c r="C98" s="119"/>
      <c r="D98" s="120" t="s">
        <v>92</v>
      </c>
      <c r="E98" s="120"/>
      <c r="F98" s="120"/>
      <c r="G98" s="120"/>
      <c r="H98" s="120"/>
      <c r="I98" s="121"/>
      <c r="J98" s="120" t="s">
        <v>93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'ON - Ostatní náklady'!J30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90</v>
      </c>
      <c r="AR98" s="124"/>
      <c r="AS98" s="130">
        <v>0</v>
      </c>
      <c r="AT98" s="131">
        <f>ROUND(SUM(AV98:AW98),0)</f>
        <v>0</v>
      </c>
      <c r="AU98" s="132">
        <f>'ON - Ostatní náklady'!P118</f>
        <v>0</v>
      </c>
      <c r="AV98" s="131">
        <f>'ON - Ostatní náklady'!J33</f>
        <v>0</v>
      </c>
      <c r="AW98" s="131">
        <f>'ON - Ostatní náklady'!J34</f>
        <v>0</v>
      </c>
      <c r="AX98" s="131">
        <f>'ON - Ostatní náklady'!J35</f>
        <v>0</v>
      </c>
      <c r="AY98" s="131">
        <f>'ON - Ostatní náklady'!J36</f>
        <v>0</v>
      </c>
      <c r="AZ98" s="131">
        <f>'ON - Ostatní náklady'!F33</f>
        <v>0</v>
      </c>
      <c r="BA98" s="131">
        <f>'ON - Ostatní náklady'!F34</f>
        <v>0</v>
      </c>
      <c r="BB98" s="131">
        <f>'ON - Ostatní náklady'!F35</f>
        <v>0</v>
      </c>
      <c r="BC98" s="131">
        <f>'ON - Ostatní náklady'!F36</f>
        <v>0</v>
      </c>
      <c r="BD98" s="133">
        <f>'ON - Ostatní náklady'!F37</f>
        <v>0</v>
      </c>
      <c r="BE98" s="7"/>
      <c r="BT98" s="129" t="s">
        <v>6</v>
      </c>
      <c r="BV98" s="129" t="s">
        <v>77</v>
      </c>
      <c r="BW98" s="129" t="s">
        <v>94</v>
      </c>
      <c r="BX98" s="129" t="s">
        <v>5</v>
      </c>
      <c r="CL98" s="129" t="s">
        <v>1</v>
      </c>
      <c r="CM98" s="129" t="s">
        <v>84</v>
      </c>
    </row>
    <row r="99" spans="1:57" s="2" customFormat="1" ht="30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42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PS 01 - Technologické vys...'!C2" display="/"/>
    <hyperlink ref="A96" location="'PS 02 - Technologická ele...'!C2" display="/"/>
    <hyperlink ref="A97" location="'SO 01 - Stavební část'!C2" display="/"/>
    <hyperlink ref="A98" location="'ON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pans="2:46" s="1" customFormat="1" ht="24.95" customHeight="1">
      <c r="B4" s="18"/>
      <c r="D4" s="136" t="s">
        <v>95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ČOV Krásné Loučky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98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26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35</v>
      </c>
      <c r="E30" s="36"/>
      <c r="F30" s="36"/>
      <c r="G30" s="36"/>
      <c r="H30" s="36"/>
      <c r="I30" s="36"/>
      <c r="J30" s="149">
        <f>ROUND(J121,0)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37</v>
      </c>
      <c r="G32" s="36"/>
      <c r="H32" s="36"/>
      <c r="I32" s="150" t="s">
        <v>36</v>
      </c>
      <c r="J32" s="150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39</v>
      </c>
      <c r="E33" s="138" t="s">
        <v>40</v>
      </c>
      <c r="F33" s="152">
        <f>ROUND((SUM(BE121:BE221)),0)</f>
        <v>0</v>
      </c>
      <c r="G33" s="36"/>
      <c r="H33" s="36"/>
      <c r="I33" s="153">
        <v>0.21</v>
      </c>
      <c r="J33" s="152">
        <f>ROUND(((SUM(BE121:BE221))*I33),0)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41</v>
      </c>
      <c r="F34" s="152">
        <f>ROUND((SUM(BF121:BF221)),0)</f>
        <v>0</v>
      </c>
      <c r="G34" s="36"/>
      <c r="H34" s="36"/>
      <c r="I34" s="153">
        <v>0.15</v>
      </c>
      <c r="J34" s="152">
        <f>ROUND(((SUM(BF121:BF221))*I34),0)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42</v>
      </c>
      <c r="F35" s="152">
        <f>ROUND((SUM(BG121:BG221)),0)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43</v>
      </c>
      <c r="F36" s="152">
        <f>ROUND((SUM(BH121:BH221)),0)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44</v>
      </c>
      <c r="F37" s="152">
        <f>ROUND((SUM(BI121:BI221)),0)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ČOV Krásné Loučky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PS 01 - Technologické vystrojení ČOV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Krásné Loučky, Krnov</v>
      </c>
      <c r="G89" s="38"/>
      <c r="H89" s="38"/>
      <c r="I89" s="30" t="s">
        <v>22</v>
      </c>
      <c r="J89" s="77" t="str">
        <f>IF(J12="","",J12)</f>
        <v>16. 11. 2020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Akvopro,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100</v>
      </c>
      <c r="D94" s="174"/>
      <c r="E94" s="174"/>
      <c r="F94" s="174"/>
      <c r="G94" s="174"/>
      <c r="H94" s="174"/>
      <c r="I94" s="174"/>
      <c r="J94" s="175" t="s">
        <v>101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102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103</v>
      </c>
    </row>
    <row r="97" spans="1:31" s="9" customFormat="1" ht="24.95" customHeight="1">
      <c r="A97" s="9"/>
      <c r="B97" s="177"/>
      <c r="C97" s="178"/>
      <c r="D97" s="179" t="s">
        <v>104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105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106</v>
      </c>
      <c r="E99" s="186"/>
      <c r="F99" s="186"/>
      <c r="G99" s="186"/>
      <c r="H99" s="186"/>
      <c r="I99" s="186"/>
      <c r="J99" s="187">
        <f>J167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7"/>
      <c r="C100" s="178"/>
      <c r="D100" s="179" t="s">
        <v>107</v>
      </c>
      <c r="E100" s="180"/>
      <c r="F100" s="180"/>
      <c r="G100" s="180"/>
      <c r="H100" s="180"/>
      <c r="I100" s="180"/>
      <c r="J100" s="181">
        <f>J214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3"/>
      <c r="C101" s="184"/>
      <c r="D101" s="185" t="s">
        <v>108</v>
      </c>
      <c r="E101" s="186"/>
      <c r="F101" s="186"/>
      <c r="G101" s="186"/>
      <c r="H101" s="186"/>
      <c r="I101" s="186"/>
      <c r="J101" s="187">
        <f>J215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109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ČOV Krásné Loučky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96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PS 01 - Technologické vystrojení ČOV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Krásné Loučky, Krnov</v>
      </c>
      <c r="G115" s="38"/>
      <c r="H115" s="38"/>
      <c r="I115" s="30" t="s">
        <v>22</v>
      </c>
      <c r="J115" s="77" t="str">
        <f>IF(J12="","",J12)</f>
        <v>16. 11. 2020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 xml:space="preserve"> Akvopro,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110</v>
      </c>
      <c r="D120" s="192" t="s">
        <v>60</v>
      </c>
      <c r="E120" s="192" t="s">
        <v>56</v>
      </c>
      <c r="F120" s="192" t="s">
        <v>57</v>
      </c>
      <c r="G120" s="192" t="s">
        <v>111</v>
      </c>
      <c r="H120" s="192" t="s">
        <v>112</v>
      </c>
      <c r="I120" s="192" t="s">
        <v>113</v>
      </c>
      <c r="J120" s="193" t="s">
        <v>101</v>
      </c>
      <c r="K120" s="194" t="s">
        <v>114</v>
      </c>
      <c r="L120" s="195"/>
      <c r="M120" s="98" t="s">
        <v>1</v>
      </c>
      <c r="N120" s="99" t="s">
        <v>39</v>
      </c>
      <c r="O120" s="99" t="s">
        <v>115</v>
      </c>
      <c r="P120" s="99" t="s">
        <v>116</v>
      </c>
      <c r="Q120" s="99" t="s">
        <v>117</v>
      </c>
      <c r="R120" s="99" t="s">
        <v>118</v>
      </c>
      <c r="S120" s="99" t="s">
        <v>119</v>
      </c>
      <c r="T120" s="100" t="s">
        <v>120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121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P122+P214</f>
        <v>0</v>
      </c>
      <c r="Q121" s="102"/>
      <c r="R121" s="198">
        <f>R122+R214</f>
        <v>0.044684999999999996</v>
      </c>
      <c r="S121" s="102"/>
      <c r="T121" s="199">
        <f>T122+T214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74</v>
      </c>
      <c r="AU121" s="15" t="s">
        <v>103</v>
      </c>
      <c r="BK121" s="200">
        <f>BK122+BK214</f>
        <v>0</v>
      </c>
    </row>
    <row r="122" spans="1:63" s="12" customFormat="1" ht="25.9" customHeight="1">
      <c r="A122" s="12"/>
      <c r="B122" s="201"/>
      <c r="C122" s="202"/>
      <c r="D122" s="203" t="s">
        <v>74</v>
      </c>
      <c r="E122" s="204" t="s">
        <v>122</v>
      </c>
      <c r="F122" s="204" t="s">
        <v>122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P123+P167</f>
        <v>0</v>
      </c>
      <c r="Q122" s="209"/>
      <c r="R122" s="210">
        <f>R123+R167</f>
        <v>0.044684999999999996</v>
      </c>
      <c r="S122" s="209"/>
      <c r="T122" s="211">
        <f>T123+T167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74</v>
      </c>
      <c r="AU122" s="213" t="s">
        <v>75</v>
      </c>
      <c r="AY122" s="212" t="s">
        <v>123</v>
      </c>
      <c r="BK122" s="214">
        <f>BK123+BK167</f>
        <v>0</v>
      </c>
    </row>
    <row r="123" spans="1:63" s="12" customFormat="1" ht="22.8" customHeight="1">
      <c r="A123" s="12"/>
      <c r="B123" s="201"/>
      <c r="C123" s="202"/>
      <c r="D123" s="203" t="s">
        <v>74</v>
      </c>
      <c r="E123" s="215" t="s">
        <v>124</v>
      </c>
      <c r="F123" s="215" t="s">
        <v>125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SUM(P124:P166)</f>
        <v>0</v>
      </c>
      <c r="Q123" s="209"/>
      <c r="R123" s="210">
        <f>SUM(R124:R166)</f>
        <v>0</v>
      </c>
      <c r="S123" s="209"/>
      <c r="T123" s="211">
        <f>SUM(T124:T166)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74</v>
      </c>
      <c r="AU123" s="213" t="s">
        <v>6</v>
      </c>
      <c r="AY123" s="212" t="s">
        <v>123</v>
      </c>
      <c r="BK123" s="214">
        <f>SUM(BK124:BK166)</f>
        <v>0</v>
      </c>
    </row>
    <row r="124" spans="1:65" s="2" customFormat="1" ht="62.7" customHeight="1">
      <c r="A124" s="36"/>
      <c r="B124" s="37"/>
      <c r="C124" s="217" t="s">
        <v>6</v>
      </c>
      <c r="D124" s="217" t="s">
        <v>126</v>
      </c>
      <c r="E124" s="218" t="s">
        <v>127</v>
      </c>
      <c r="F124" s="219" t="s">
        <v>128</v>
      </c>
      <c r="G124" s="220" t="s">
        <v>129</v>
      </c>
      <c r="H124" s="221">
        <v>2</v>
      </c>
      <c r="I124" s="222"/>
      <c r="J124" s="223">
        <f>ROUND(I124*H124,0)</f>
        <v>0</v>
      </c>
      <c r="K124" s="224"/>
      <c r="L124" s="42"/>
      <c r="M124" s="225" t="s">
        <v>1</v>
      </c>
      <c r="N124" s="226" t="s">
        <v>40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6</v>
      </c>
      <c r="AT124" s="229" t="s">
        <v>126</v>
      </c>
      <c r="AU124" s="229" t="s">
        <v>84</v>
      </c>
      <c r="AY124" s="15" t="s">
        <v>123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6</v>
      </c>
      <c r="BK124" s="230">
        <f>ROUND(I124*H124,0)</f>
        <v>0</v>
      </c>
      <c r="BL124" s="15" t="s">
        <v>6</v>
      </c>
      <c r="BM124" s="229" t="s">
        <v>130</v>
      </c>
    </row>
    <row r="125" spans="1:47" s="2" customFormat="1" ht="12">
      <c r="A125" s="36"/>
      <c r="B125" s="37"/>
      <c r="C125" s="38"/>
      <c r="D125" s="231" t="s">
        <v>131</v>
      </c>
      <c r="E125" s="38"/>
      <c r="F125" s="232" t="s">
        <v>132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131</v>
      </c>
      <c r="AU125" s="15" t="s">
        <v>84</v>
      </c>
    </row>
    <row r="126" spans="1:65" s="2" customFormat="1" ht="37.8" customHeight="1">
      <c r="A126" s="36"/>
      <c r="B126" s="37"/>
      <c r="C126" s="217" t="s">
        <v>84</v>
      </c>
      <c r="D126" s="217" t="s">
        <v>126</v>
      </c>
      <c r="E126" s="218" t="s">
        <v>133</v>
      </c>
      <c r="F126" s="219" t="s">
        <v>134</v>
      </c>
      <c r="G126" s="220" t="s">
        <v>135</v>
      </c>
      <c r="H126" s="221">
        <v>1</v>
      </c>
      <c r="I126" s="222"/>
      <c r="J126" s="223">
        <f>ROUND(I126*H126,0)</f>
        <v>0</v>
      </c>
      <c r="K126" s="224"/>
      <c r="L126" s="42"/>
      <c r="M126" s="225" t="s">
        <v>1</v>
      </c>
      <c r="N126" s="226" t="s">
        <v>40</v>
      </c>
      <c r="O126" s="89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9" t="s">
        <v>6</v>
      </c>
      <c r="AT126" s="229" t="s">
        <v>126</v>
      </c>
      <c r="AU126" s="229" t="s">
        <v>84</v>
      </c>
      <c r="AY126" s="15" t="s">
        <v>123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6</v>
      </c>
      <c r="BK126" s="230">
        <f>ROUND(I126*H126,0)</f>
        <v>0</v>
      </c>
      <c r="BL126" s="15" t="s">
        <v>6</v>
      </c>
      <c r="BM126" s="229" t="s">
        <v>136</v>
      </c>
    </row>
    <row r="127" spans="1:47" s="2" customFormat="1" ht="12">
      <c r="A127" s="36"/>
      <c r="B127" s="37"/>
      <c r="C127" s="38"/>
      <c r="D127" s="231" t="s">
        <v>131</v>
      </c>
      <c r="E127" s="38"/>
      <c r="F127" s="232" t="s">
        <v>137</v>
      </c>
      <c r="G127" s="38"/>
      <c r="H127" s="38"/>
      <c r="I127" s="233"/>
      <c r="J127" s="38"/>
      <c r="K127" s="38"/>
      <c r="L127" s="42"/>
      <c r="M127" s="234"/>
      <c r="N127" s="235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131</v>
      </c>
      <c r="AU127" s="15" t="s">
        <v>84</v>
      </c>
    </row>
    <row r="128" spans="1:65" s="2" customFormat="1" ht="14.4" customHeight="1">
      <c r="A128" s="36"/>
      <c r="B128" s="37"/>
      <c r="C128" s="217" t="s">
        <v>138</v>
      </c>
      <c r="D128" s="217" t="s">
        <v>126</v>
      </c>
      <c r="E128" s="218" t="s">
        <v>139</v>
      </c>
      <c r="F128" s="219" t="s">
        <v>140</v>
      </c>
      <c r="G128" s="220" t="s">
        <v>141</v>
      </c>
      <c r="H128" s="221">
        <v>2</v>
      </c>
      <c r="I128" s="222"/>
      <c r="J128" s="223">
        <f>ROUND(I128*H128,0)</f>
        <v>0</v>
      </c>
      <c r="K128" s="224"/>
      <c r="L128" s="42"/>
      <c r="M128" s="225" t="s">
        <v>1</v>
      </c>
      <c r="N128" s="226" t="s">
        <v>40</v>
      </c>
      <c r="O128" s="89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9" t="s">
        <v>6</v>
      </c>
      <c r="AT128" s="229" t="s">
        <v>126</v>
      </c>
      <c r="AU128" s="229" t="s">
        <v>84</v>
      </c>
      <c r="AY128" s="15" t="s">
        <v>123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5" t="s">
        <v>6</v>
      </c>
      <c r="BK128" s="230">
        <f>ROUND(I128*H128,0)</f>
        <v>0</v>
      </c>
      <c r="BL128" s="15" t="s">
        <v>6</v>
      </c>
      <c r="BM128" s="229" t="s">
        <v>142</v>
      </c>
    </row>
    <row r="129" spans="1:47" s="2" customFormat="1" ht="12">
      <c r="A129" s="36"/>
      <c r="B129" s="37"/>
      <c r="C129" s="38"/>
      <c r="D129" s="231" t="s">
        <v>131</v>
      </c>
      <c r="E129" s="38"/>
      <c r="F129" s="232" t="s">
        <v>140</v>
      </c>
      <c r="G129" s="38"/>
      <c r="H129" s="38"/>
      <c r="I129" s="233"/>
      <c r="J129" s="38"/>
      <c r="K129" s="38"/>
      <c r="L129" s="42"/>
      <c r="M129" s="234"/>
      <c r="N129" s="235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131</v>
      </c>
      <c r="AU129" s="15" t="s">
        <v>84</v>
      </c>
    </row>
    <row r="130" spans="1:65" s="2" customFormat="1" ht="14.4" customHeight="1">
      <c r="A130" s="36"/>
      <c r="B130" s="37"/>
      <c r="C130" s="217" t="s">
        <v>143</v>
      </c>
      <c r="D130" s="217" t="s">
        <v>126</v>
      </c>
      <c r="E130" s="218" t="s">
        <v>144</v>
      </c>
      <c r="F130" s="219" t="s">
        <v>145</v>
      </c>
      <c r="G130" s="220" t="s">
        <v>141</v>
      </c>
      <c r="H130" s="221">
        <v>1</v>
      </c>
      <c r="I130" s="222"/>
      <c r="J130" s="223">
        <f>ROUND(I130*H130,0)</f>
        <v>0</v>
      </c>
      <c r="K130" s="224"/>
      <c r="L130" s="42"/>
      <c r="M130" s="225" t="s">
        <v>1</v>
      </c>
      <c r="N130" s="226" t="s">
        <v>40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6</v>
      </c>
      <c r="AT130" s="229" t="s">
        <v>126</v>
      </c>
      <c r="AU130" s="229" t="s">
        <v>84</v>
      </c>
      <c r="AY130" s="15" t="s">
        <v>123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6</v>
      </c>
      <c r="BK130" s="230">
        <f>ROUND(I130*H130,0)</f>
        <v>0</v>
      </c>
      <c r="BL130" s="15" t="s">
        <v>6</v>
      </c>
      <c r="BM130" s="229" t="s">
        <v>146</v>
      </c>
    </row>
    <row r="131" spans="1:47" s="2" customFormat="1" ht="12">
      <c r="A131" s="36"/>
      <c r="B131" s="37"/>
      <c r="C131" s="38"/>
      <c r="D131" s="231" t="s">
        <v>131</v>
      </c>
      <c r="E131" s="38"/>
      <c r="F131" s="232" t="s">
        <v>147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131</v>
      </c>
      <c r="AU131" s="15" t="s">
        <v>84</v>
      </c>
    </row>
    <row r="132" spans="1:65" s="2" customFormat="1" ht="37.8" customHeight="1">
      <c r="A132" s="36"/>
      <c r="B132" s="37"/>
      <c r="C132" s="217" t="s">
        <v>148</v>
      </c>
      <c r="D132" s="217" t="s">
        <v>126</v>
      </c>
      <c r="E132" s="218" t="s">
        <v>149</v>
      </c>
      <c r="F132" s="219" t="s">
        <v>150</v>
      </c>
      <c r="G132" s="220" t="s">
        <v>135</v>
      </c>
      <c r="H132" s="221">
        <v>1</v>
      </c>
      <c r="I132" s="222"/>
      <c r="J132" s="223">
        <f>ROUND(I132*H132,0)</f>
        <v>0</v>
      </c>
      <c r="K132" s="224"/>
      <c r="L132" s="42"/>
      <c r="M132" s="225" t="s">
        <v>1</v>
      </c>
      <c r="N132" s="226" t="s">
        <v>40</v>
      </c>
      <c r="O132" s="89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9" t="s">
        <v>6</v>
      </c>
      <c r="AT132" s="229" t="s">
        <v>126</v>
      </c>
      <c r="AU132" s="229" t="s">
        <v>84</v>
      </c>
      <c r="AY132" s="15" t="s">
        <v>123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6</v>
      </c>
      <c r="BK132" s="230">
        <f>ROUND(I132*H132,0)</f>
        <v>0</v>
      </c>
      <c r="BL132" s="15" t="s">
        <v>6</v>
      </c>
      <c r="BM132" s="229" t="s">
        <v>151</v>
      </c>
    </row>
    <row r="133" spans="1:47" s="2" customFormat="1" ht="12">
      <c r="A133" s="36"/>
      <c r="B133" s="37"/>
      <c r="C133" s="38"/>
      <c r="D133" s="231" t="s">
        <v>131</v>
      </c>
      <c r="E133" s="38"/>
      <c r="F133" s="232" t="s">
        <v>152</v>
      </c>
      <c r="G133" s="38"/>
      <c r="H133" s="38"/>
      <c r="I133" s="233"/>
      <c r="J133" s="38"/>
      <c r="K133" s="38"/>
      <c r="L133" s="42"/>
      <c r="M133" s="234"/>
      <c r="N133" s="235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131</v>
      </c>
      <c r="AU133" s="15" t="s">
        <v>84</v>
      </c>
    </row>
    <row r="134" spans="1:65" s="2" customFormat="1" ht="49.05" customHeight="1">
      <c r="A134" s="36"/>
      <c r="B134" s="37"/>
      <c r="C134" s="217" t="s">
        <v>153</v>
      </c>
      <c r="D134" s="217" t="s">
        <v>126</v>
      </c>
      <c r="E134" s="218" t="s">
        <v>154</v>
      </c>
      <c r="F134" s="219" t="s">
        <v>155</v>
      </c>
      <c r="G134" s="220" t="s">
        <v>141</v>
      </c>
      <c r="H134" s="221">
        <v>1</v>
      </c>
      <c r="I134" s="222"/>
      <c r="J134" s="223">
        <f>ROUND(I134*H134,0)</f>
        <v>0</v>
      </c>
      <c r="K134" s="224"/>
      <c r="L134" s="42"/>
      <c r="M134" s="225" t="s">
        <v>1</v>
      </c>
      <c r="N134" s="226" t="s">
        <v>40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6</v>
      </c>
      <c r="AT134" s="229" t="s">
        <v>126</v>
      </c>
      <c r="AU134" s="229" t="s">
        <v>84</v>
      </c>
      <c r="AY134" s="15" t="s">
        <v>123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6</v>
      </c>
      <c r="BK134" s="230">
        <f>ROUND(I134*H134,0)</f>
        <v>0</v>
      </c>
      <c r="BL134" s="15" t="s">
        <v>6</v>
      </c>
      <c r="BM134" s="229" t="s">
        <v>156</v>
      </c>
    </row>
    <row r="135" spans="1:47" s="2" customFormat="1" ht="12">
      <c r="A135" s="36"/>
      <c r="B135" s="37"/>
      <c r="C135" s="38"/>
      <c r="D135" s="231" t="s">
        <v>131</v>
      </c>
      <c r="E135" s="38"/>
      <c r="F135" s="232" t="s">
        <v>157</v>
      </c>
      <c r="G135" s="38"/>
      <c r="H135" s="38"/>
      <c r="I135" s="233"/>
      <c r="J135" s="38"/>
      <c r="K135" s="38"/>
      <c r="L135" s="42"/>
      <c r="M135" s="234"/>
      <c r="N135" s="235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131</v>
      </c>
      <c r="AU135" s="15" t="s">
        <v>84</v>
      </c>
    </row>
    <row r="136" spans="1:65" s="2" customFormat="1" ht="14.4" customHeight="1">
      <c r="A136" s="36"/>
      <c r="B136" s="37"/>
      <c r="C136" s="217" t="s">
        <v>158</v>
      </c>
      <c r="D136" s="217" t="s">
        <v>126</v>
      </c>
      <c r="E136" s="218" t="s">
        <v>159</v>
      </c>
      <c r="F136" s="219" t="s">
        <v>160</v>
      </c>
      <c r="G136" s="220" t="s">
        <v>135</v>
      </c>
      <c r="H136" s="221">
        <v>1</v>
      </c>
      <c r="I136" s="222"/>
      <c r="J136" s="223">
        <f>ROUND(I136*H136,0)</f>
        <v>0</v>
      </c>
      <c r="K136" s="224"/>
      <c r="L136" s="42"/>
      <c r="M136" s="225" t="s">
        <v>1</v>
      </c>
      <c r="N136" s="226" t="s">
        <v>40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6</v>
      </c>
      <c r="AT136" s="229" t="s">
        <v>126</v>
      </c>
      <c r="AU136" s="229" t="s">
        <v>84</v>
      </c>
      <c r="AY136" s="15" t="s">
        <v>123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6</v>
      </c>
      <c r="BK136" s="230">
        <f>ROUND(I136*H136,0)</f>
        <v>0</v>
      </c>
      <c r="BL136" s="15" t="s">
        <v>6</v>
      </c>
      <c r="BM136" s="229" t="s">
        <v>161</v>
      </c>
    </row>
    <row r="137" spans="1:47" s="2" customFormat="1" ht="12">
      <c r="A137" s="36"/>
      <c r="B137" s="37"/>
      <c r="C137" s="38"/>
      <c r="D137" s="231" t="s">
        <v>131</v>
      </c>
      <c r="E137" s="38"/>
      <c r="F137" s="232" t="s">
        <v>162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131</v>
      </c>
      <c r="AU137" s="15" t="s">
        <v>84</v>
      </c>
    </row>
    <row r="138" spans="1:65" s="2" customFormat="1" ht="49.05" customHeight="1">
      <c r="A138" s="36"/>
      <c r="B138" s="37"/>
      <c r="C138" s="217" t="s">
        <v>163</v>
      </c>
      <c r="D138" s="217" t="s">
        <v>126</v>
      </c>
      <c r="E138" s="218" t="s">
        <v>164</v>
      </c>
      <c r="F138" s="219" t="s">
        <v>165</v>
      </c>
      <c r="G138" s="220" t="s">
        <v>135</v>
      </c>
      <c r="H138" s="221">
        <v>1</v>
      </c>
      <c r="I138" s="222"/>
      <c r="J138" s="223">
        <f>ROUND(I138*H138,0)</f>
        <v>0</v>
      </c>
      <c r="K138" s="224"/>
      <c r="L138" s="42"/>
      <c r="M138" s="225" t="s">
        <v>1</v>
      </c>
      <c r="N138" s="226" t="s">
        <v>40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6</v>
      </c>
      <c r="AT138" s="229" t="s">
        <v>126</v>
      </c>
      <c r="AU138" s="229" t="s">
        <v>84</v>
      </c>
      <c r="AY138" s="15" t="s">
        <v>123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6</v>
      </c>
      <c r="BK138" s="230">
        <f>ROUND(I138*H138,0)</f>
        <v>0</v>
      </c>
      <c r="BL138" s="15" t="s">
        <v>6</v>
      </c>
      <c r="BM138" s="229" t="s">
        <v>166</v>
      </c>
    </row>
    <row r="139" spans="1:47" s="2" customFormat="1" ht="12">
      <c r="A139" s="36"/>
      <c r="B139" s="37"/>
      <c r="C139" s="38"/>
      <c r="D139" s="231" t="s">
        <v>131</v>
      </c>
      <c r="E139" s="38"/>
      <c r="F139" s="232" t="s">
        <v>167</v>
      </c>
      <c r="G139" s="38"/>
      <c r="H139" s="38"/>
      <c r="I139" s="233"/>
      <c r="J139" s="38"/>
      <c r="K139" s="38"/>
      <c r="L139" s="42"/>
      <c r="M139" s="234"/>
      <c r="N139" s="235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131</v>
      </c>
      <c r="AU139" s="15" t="s">
        <v>84</v>
      </c>
    </row>
    <row r="140" spans="1:65" s="2" customFormat="1" ht="49.05" customHeight="1">
      <c r="A140" s="36"/>
      <c r="B140" s="37"/>
      <c r="C140" s="217" t="s">
        <v>168</v>
      </c>
      <c r="D140" s="217" t="s">
        <v>126</v>
      </c>
      <c r="E140" s="218" t="s">
        <v>169</v>
      </c>
      <c r="F140" s="219" t="s">
        <v>170</v>
      </c>
      <c r="G140" s="220" t="s">
        <v>135</v>
      </c>
      <c r="H140" s="221">
        <v>1</v>
      </c>
      <c r="I140" s="222"/>
      <c r="J140" s="223">
        <f>ROUND(I140*H140,0)</f>
        <v>0</v>
      </c>
      <c r="K140" s="224"/>
      <c r="L140" s="42"/>
      <c r="M140" s="225" t="s">
        <v>1</v>
      </c>
      <c r="N140" s="226" t="s">
        <v>40</v>
      </c>
      <c r="O140" s="89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6</v>
      </c>
      <c r="AT140" s="229" t="s">
        <v>126</v>
      </c>
      <c r="AU140" s="229" t="s">
        <v>84</v>
      </c>
      <c r="AY140" s="15" t="s">
        <v>123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6</v>
      </c>
      <c r="BK140" s="230">
        <f>ROUND(I140*H140,0)</f>
        <v>0</v>
      </c>
      <c r="BL140" s="15" t="s">
        <v>6</v>
      </c>
      <c r="BM140" s="229" t="s">
        <v>171</v>
      </c>
    </row>
    <row r="141" spans="1:47" s="2" customFormat="1" ht="12">
      <c r="A141" s="36"/>
      <c r="B141" s="37"/>
      <c r="C141" s="38"/>
      <c r="D141" s="231" t="s">
        <v>131</v>
      </c>
      <c r="E141" s="38"/>
      <c r="F141" s="232" t="s">
        <v>172</v>
      </c>
      <c r="G141" s="38"/>
      <c r="H141" s="38"/>
      <c r="I141" s="233"/>
      <c r="J141" s="38"/>
      <c r="K141" s="38"/>
      <c r="L141" s="42"/>
      <c r="M141" s="234"/>
      <c r="N141" s="235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131</v>
      </c>
      <c r="AU141" s="15" t="s">
        <v>84</v>
      </c>
    </row>
    <row r="142" spans="1:65" s="2" customFormat="1" ht="37.8" customHeight="1">
      <c r="A142" s="36"/>
      <c r="B142" s="37"/>
      <c r="C142" s="217" t="s">
        <v>173</v>
      </c>
      <c r="D142" s="217" t="s">
        <v>126</v>
      </c>
      <c r="E142" s="218" t="s">
        <v>174</v>
      </c>
      <c r="F142" s="219" t="s">
        <v>175</v>
      </c>
      <c r="G142" s="220" t="s">
        <v>141</v>
      </c>
      <c r="H142" s="221">
        <v>1</v>
      </c>
      <c r="I142" s="222"/>
      <c r="J142" s="223">
        <f>ROUND(I142*H142,0)</f>
        <v>0</v>
      </c>
      <c r="K142" s="224"/>
      <c r="L142" s="42"/>
      <c r="M142" s="225" t="s">
        <v>1</v>
      </c>
      <c r="N142" s="226" t="s">
        <v>40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6</v>
      </c>
      <c r="AT142" s="229" t="s">
        <v>126</v>
      </c>
      <c r="AU142" s="229" t="s">
        <v>84</v>
      </c>
      <c r="AY142" s="15" t="s">
        <v>123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6</v>
      </c>
      <c r="BK142" s="230">
        <f>ROUND(I142*H142,0)</f>
        <v>0</v>
      </c>
      <c r="BL142" s="15" t="s">
        <v>6</v>
      </c>
      <c r="BM142" s="229" t="s">
        <v>176</v>
      </c>
    </row>
    <row r="143" spans="1:47" s="2" customFormat="1" ht="12">
      <c r="A143" s="36"/>
      <c r="B143" s="37"/>
      <c r="C143" s="38"/>
      <c r="D143" s="231" t="s">
        <v>131</v>
      </c>
      <c r="E143" s="38"/>
      <c r="F143" s="232" t="s">
        <v>177</v>
      </c>
      <c r="G143" s="38"/>
      <c r="H143" s="38"/>
      <c r="I143" s="233"/>
      <c r="J143" s="38"/>
      <c r="K143" s="38"/>
      <c r="L143" s="42"/>
      <c r="M143" s="234"/>
      <c r="N143" s="23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131</v>
      </c>
      <c r="AU143" s="15" t="s">
        <v>84</v>
      </c>
    </row>
    <row r="144" spans="1:65" s="2" customFormat="1" ht="62.7" customHeight="1">
      <c r="A144" s="36"/>
      <c r="B144" s="37"/>
      <c r="C144" s="217" t="s">
        <v>178</v>
      </c>
      <c r="D144" s="217" t="s">
        <v>126</v>
      </c>
      <c r="E144" s="218" t="s">
        <v>179</v>
      </c>
      <c r="F144" s="219" t="s">
        <v>180</v>
      </c>
      <c r="G144" s="220" t="s">
        <v>141</v>
      </c>
      <c r="H144" s="221">
        <v>1</v>
      </c>
      <c r="I144" s="222"/>
      <c r="J144" s="223">
        <f>ROUND(I144*H144,0)</f>
        <v>0</v>
      </c>
      <c r="K144" s="224"/>
      <c r="L144" s="42"/>
      <c r="M144" s="225" t="s">
        <v>1</v>
      </c>
      <c r="N144" s="226" t="s">
        <v>40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6</v>
      </c>
      <c r="AT144" s="229" t="s">
        <v>126</v>
      </c>
      <c r="AU144" s="229" t="s">
        <v>84</v>
      </c>
      <c r="AY144" s="15" t="s">
        <v>123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6</v>
      </c>
      <c r="BK144" s="230">
        <f>ROUND(I144*H144,0)</f>
        <v>0</v>
      </c>
      <c r="BL144" s="15" t="s">
        <v>6</v>
      </c>
      <c r="BM144" s="229" t="s">
        <v>181</v>
      </c>
    </row>
    <row r="145" spans="1:47" s="2" customFormat="1" ht="12">
      <c r="A145" s="36"/>
      <c r="B145" s="37"/>
      <c r="C145" s="38"/>
      <c r="D145" s="231" t="s">
        <v>131</v>
      </c>
      <c r="E145" s="38"/>
      <c r="F145" s="232" t="s">
        <v>182</v>
      </c>
      <c r="G145" s="38"/>
      <c r="H145" s="38"/>
      <c r="I145" s="233"/>
      <c r="J145" s="38"/>
      <c r="K145" s="38"/>
      <c r="L145" s="42"/>
      <c r="M145" s="234"/>
      <c r="N145" s="235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131</v>
      </c>
      <c r="AU145" s="15" t="s">
        <v>84</v>
      </c>
    </row>
    <row r="146" spans="1:65" s="2" customFormat="1" ht="37.8" customHeight="1">
      <c r="A146" s="36"/>
      <c r="B146" s="37"/>
      <c r="C146" s="217" t="s">
        <v>183</v>
      </c>
      <c r="D146" s="217" t="s">
        <v>126</v>
      </c>
      <c r="E146" s="218" t="s">
        <v>184</v>
      </c>
      <c r="F146" s="219" t="s">
        <v>185</v>
      </c>
      <c r="G146" s="220" t="s">
        <v>141</v>
      </c>
      <c r="H146" s="221">
        <v>1</v>
      </c>
      <c r="I146" s="222"/>
      <c r="J146" s="223">
        <f>ROUND(I146*H146,0)</f>
        <v>0</v>
      </c>
      <c r="K146" s="224"/>
      <c r="L146" s="42"/>
      <c r="M146" s="225" t="s">
        <v>1</v>
      </c>
      <c r="N146" s="226" t="s">
        <v>40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6</v>
      </c>
      <c r="AT146" s="229" t="s">
        <v>126</v>
      </c>
      <c r="AU146" s="229" t="s">
        <v>84</v>
      </c>
      <c r="AY146" s="15" t="s">
        <v>123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6</v>
      </c>
      <c r="BK146" s="230">
        <f>ROUND(I146*H146,0)</f>
        <v>0</v>
      </c>
      <c r="BL146" s="15" t="s">
        <v>6</v>
      </c>
      <c r="BM146" s="229" t="s">
        <v>186</v>
      </c>
    </row>
    <row r="147" spans="1:47" s="2" customFormat="1" ht="12">
      <c r="A147" s="36"/>
      <c r="B147" s="37"/>
      <c r="C147" s="38"/>
      <c r="D147" s="231" t="s">
        <v>131</v>
      </c>
      <c r="E147" s="38"/>
      <c r="F147" s="232" t="s">
        <v>187</v>
      </c>
      <c r="G147" s="38"/>
      <c r="H147" s="38"/>
      <c r="I147" s="233"/>
      <c r="J147" s="38"/>
      <c r="K147" s="38"/>
      <c r="L147" s="42"/>
      <c r="M147" s="234"/>
      <c r="N147" s="235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131</v>
      </c>
      <c r="AU147" s="15" t="s">
        <v>84</v>
      </c>
    </row>
    <row r="148" spans="1:65" s="2" customFormat="1" ht="49.05" customHeight="1">
      <c r="A148" s="36"/>
      <c r="B148" s="37"/>
      <c r="C148" s="217" t="s">
        <v>188</v>
      </c>
      <c r="D148" s="217" t="s">
        <v>126</v>
      </c>
      <c r="E148" s="218" t="s">
        <v>189</v>
      </c>
      <c r="F148" s="219" t="s">
        <v>190</v>
      </c>
      <c r="G148" s="220" t="s">
        <v>141</v>
      </c>
      <c r="H148" s="221">
        <v>1</v>
      </c>
      <c r="I148" s="222"/>
      <c r="J148" s="223">
        <f>ROUND(I148*H148,0)</f>
        <v>0</v>
      </c>
      <c r="K148" s="224"/>
      <c r="L148" s="42"/>
      <c r="M148" s="225" t="s">
        <v>1</v>
      </c>
      <c r="N148" s="226" t="s">
        <v>40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6</v>
      </c>
      <c r="AT148" s="229" t="s">
        <v>126</v>
      </c>
      <c r="AU148" s="229" t="s">
        <v>84</v>
      </c>
      <c r="AY148" s="15" t="s">
        <v>123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6</v>
      </c>
      <c r="BK148" s="230">
        <f>ROUND(I148*H148,0)</f>
        <v>0</v>
      </c>
      <c r="BL148" s="15" t="s">
        <v>6</v>
      </c>
      <c r="BM148" s="229" t="s">
        <v>191</v>
      </c>
    </row>
    <row r="149" spans="1:47" s="2" customFormat="1" ht="12">
      <c r="A149" s="36"/>
      <c r="B149" s="37"/>
      <c r="C149" s="38"/>
      <c r="D149" s="231" t="s">
        <v>131</v>
      </c>
      <c r="E149" s="38"/>
      <c r="F149" s="232" t="s">
        <v>192</v>
      </c>
      <c r="G149" s="38"/>
      <c r="H149" s="38"/>
      <c r="I149" s="233"/>
      <c r="J149" s="38"/>
      <c r="K149" s="38"/>
      <c r="L149" s="42"/>
      <c r="M149" s="234"/>
      <c r="N149" s="235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131</v>
      </c>
      <c r="AU149" s="15" t="s">
        <v>84</v>
      </c>
    </row>
    <row r="150" spans="1:65" s="2" customFormat="1" ht="37.8" customHeight="1">
      <c r="A150" s="36"/>
      <c r="B150" s="37"/>
      <c r="C150" s="217" t="s">
        <v>193</v>
      </c>
      <c r="D150" s="217" t="s">
        <v>126</v>
      </c>
      <c r="E150" s="218" t="s">
        <v>194</v>
      </c>
      <c r="F150" s="219" t="s">
        <v>195</v>
      </c>
      <c r="G150" s="220" t="s">
        <v>141</v>
      </c>
      <c r="H150" s="221">
        <v>1</v>
      </c>
      <c r="I150" s="222"/>
      <c r="J150" s="223">
        <f>ROUND(I150*H150,0)</f>
        <v>0</v>
      </c>
      <c r="K150" s="224"/>
      <c r="L150" s="42"/>
      <c r="M150" s="225" t="s">
        <v>1</v>
      </c>
      <c r="N150" s="226" t="s">
        <v>40</v>
      </c>
      <c r="O150" s="89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6</v>
      </c>
      <c r="AT150" s="229" t="s">
        <v>126</v>
      </c>
      <c r="AU150" s="229" t="s">
        <v>84</v>
      </c>
      <c r="AY150" s="15" t="s">
        <v>123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6</v>
      </c>
      <c r="BK150" s="230">
        <f>ROUND(I150*H150,0)</f>
        <v>0</v>
      </c>
      <c r="BL150" s="15" t="s">
        <v>6</v>
      </c>
      <c r="BM150" s="229" t="s">
        <v>196</v>
      </c>
    </row>
    <row r="151" spans="1:47" s="2" customFormat="1" ht="12">
      <c r="A151" s="36"/>
      <c r="B151" s="37"/>
      <c r="C151" s="38"/>
      <c r="D151" s="231" t="s">
        <v>131</v>
      </c>
      <c r="E151" s="38"/>
      <c r="F151" s="232" t="s">
        <v>197</v>
      </c>
      <c r="G151" s="38"/>
      <c r="H151" s="38"/>
      <c r="I151" s="233"/>
      <c r="J151" s="38"/>
      <c r="K151" s="38"/>
      <c r="L151" s="42"/>
      <c r="M151" s="234"/>
      <c r="N151" s="235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131</v>
      </c>
      <c r="AU151" s="15" t="s">
        <v>84</v>
      </c>
    </row>
    <row r="152" spans="1:65" s="2" customFormat="1" ht="49.05" customHeight="1">
      <c r="A152" s="36"/>
      <c r="B152" s="37"/>
      <c r="C152" s="217" t="s">
        <v>198</v>
      </c>
      <c r="D152" s="217" t="s">
        <v>126</v>
      </c>
      <c r="E152" s="218" t="s">
        <v>199</v>
      </c>
      <c r="F152" s="219" t="s">
        <v>200</v>
      </c>
      <c r="G152" s="220" t="s">
        <v>129</v>
      </c>
      <c r="H152" s="221">
        <v>1</v>
      </c>
      <c r="I152" s="222"/>
      <c r="J152" s="223">
        <f>ROUND(I152*H152,0)</f>
        <v>0</v>
      </c>
      <c r="K152" s="224"/>
      <c r="L152" s="42"/>
      <c r="M152" s="225" t="s">
        <v>1</v>
      </c>
      <c r="N152" s="226" t="s">
        <v>40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6</v>
      </c>
      <c r="AT152" s="229" t="s">
        <v>126</v>
      </c>
      <c r="AU152" s="229" t="s">
        <v>84</v>
      </c>
      <c r="AY152" s="15" t="s">
        <v>123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6</v>
      </c>
      <c r="BK152" s="230">
        <f>ROUND(I152*H152,0)</f>
        <v>0</v>
      </c>
      <c r="BL152" s="15" t="s">
        <v>6</v>
      </c>
      <c r="BM152" s="229" t="s">
        <v>201</v>
      </c>
    </row>
    <row r="153" spans="1:47" s="2" customFormat="1" ht="12">
      <c r="A153" s="36"/>
      <c r="B153" s="37"/>
      <c r="C153" s="38"/>
      <c r="D153" s="231" t="s">
        <v>131</v>
      </c>
      <c r="E153" s="38"/>
      <c r="F153" s="232" t="s">
        <v>202</v>
      </c>
      <c r="G153" s="38"/>
      <c r="H153" s="38"/>
      <c r="I153" s="233"/>
      <c r="J153" s="38"/>
      <c r="K153" s="38"/>
      <c r="L153" s="42"/>
      <c r="M153" s="234"/>
      <c r="N153" s="235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131</v>
      </c>
      <c r="AU153" s="15" t="s">
        <v>84</v>
      </c>
    </row>
    <row r="154" spans="1:65" s="2" customFormat="1" ht="37.8" customHeight="1">
      <c r="A154" s="36"/>
      <c r="B154" s="37"/>
      <c r="C154" s="217" t="s">
        <v>8</v>
      </c>
      <c r="D154" s="217" t="s">
        <v>126</v>
      </c>
      <c r="E154" s="218" t="s">
        <v>203</v>
      </c>
      <c r="F154" s="219" t="s">
        <v>204</v>
      </c>
      <c r="G154" s="220" t="s">
        <v>135</v>
      </c>
      <c r="H154" s="221">
        <v>1</v>
      </c>
      <c r="I154" s="222"/>
      <c r="J154" s="223">
        <f>ROUND(I154*H154,0)</f>
        <v>0</v>
      </c>
      <c r="K154" s="224"/>
      <c r="L154" s="42"/>
      <c r="M154" s="225" t="s">
        <v>1</v>
      </c>
      <c r="N154" s="226" t="s">
        <v>40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6</v>
      </c>
      <c r="AT154" s="229" t="s">
        <v>126</v>
      </c>
      <c r="AU154" s="229" t="s">
        <v>84</v>
      </c>
      <c r="AY154" s="15" t="s">
        <v>123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6</v>
      </c>
      <c r="BK154" s="230">
        <f>ROUND(I154*H154,0)</f>
        <v>0</v>
      </c>
      <c r="BL154" s="15" t="s">
        <v>6</v>
      </c>
      <c r="BM154" s="229" t="s">
        <v>205</v>
      </c>
    </row>
    <row r="155" spans="1:47" s="2" customFormat="1" ht="12">
      <c r="A155" s="36"/>
      <c r="B155" s="37"/>
      <c r="C155" s="38"/>
      <c r="D155" s="231" t="s">
        <v>131</v>
      </c>
      <c r="E155" s="38"/>
      <c r="F155" s="232" t="s">
        <v>206</v>
      </c>
      <c r="G155" s="38"/>
      <c r="H155" s="38"/>
      <c r="I155" s="233"/>
      <c r="J155" s="38"/>
      <c r="K155" s="38"/>
      <c r="L155" s="42"/>
      <c r="M155" s="234"/>
      <c r="N155" s="235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131</v>
      </c>
      <c r="AU155" s="15" t="s">
        <v>84</v>
      </c>
    </row>
    <row r="156" spans="1:65" s="2" customFormat="1" ht="62.7" customHeight="1">
      <c r="A156" s="36"/>
      <c r="B156" s="37"/>
      <c r="C156" s="217" t="s">
        <v>207</v>
      </c>
      <c r="D156" s="217" t="s">
        <v>126</v>
      </c>
      <c r="E156" s="218" t="s">
        <v>208</v>
      </c>
      <c r="F156" s="219" t="s">
        <v>209</v>
      </c>
      <c r="G156" s="220" t="s">
        <v>135</v>
      </c>
      <c r="H156" s="221">
        <v>1</v>
      </c>
      <c r="I156" s="222"/>
      <c r="J156" s="223">
        <f>ROUND(I156*H156,0)</f>
        <v>0</v>
      </c>
      <c r="K156" s="224"/>
      <c r="L156" s="42"/>
      <c r="M156" s="225" t="s">
        <v>1</v>
      </c>
      <c r="N156" s="226" t="s">
        <v>40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6</v>
      </c>
      <c r="AT156" s="229" t="s">
        <v>126</v>
      </c>
      <c r="AU156" s="229" t="s">
        <v>84</v>
      </c>
      <c r="AY156" s="15" t="s">
        <v>123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6</v>
      </c>
      <c r="BK156" s="230">
        <f>ROUND(I156*H156,0)</f>
        <v>0</v>
      </c>
      <c r="BL156" s="15" t="s">
        <v>6</v>
      </c>
      <c r="BM156" s="229" t="s">
        <v>210</v>
      </c>
    </row>
    <row r="157" spans="1:65" s="2" customFormat="1" ht="37.8" customHeight="1">
      <c r="A157" s="36"/>
      <c r="B157" s="37"/>
      <c r="C157" s="217" t="s">
        <v>211</v>
      </c>
      <c r="D157" s="217" t="s">
        <v>126</v>
      </c>
      <c r="E157" s="218" t="s">
        <v>212</v>
      </c>
      <c r="F157" s="219" t="s">
        <v>213</v>
      </c>
      <c r="G157" s="220" t="s">
        <v>129</v>
      </c>
      <c r="H157" s="221">
        <v>1</v>
      </c>
      <c r="I157" s="222"/>
      <c r="J157" s="223">
        <f>ROUND(I157*H157,0)</f>
        <v>0</v>
      </c>
      <c r="K157" s="224"/>
      <c r="L157" s="42"/>
      <c r="M157" s="225" t="s">
        <v>1</v>
      </c>
      <c r="N157" s="226" t="s">
        <v>40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6</v>
      </c>
      <c r="AT157" s="229" t="s">
        <v>126</v>
      </c>
      <c r="AU157" s="229" t="s">
        <v>84</v>
      </c>
      <c r="AY157" s="15" t="s">
        <v>123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6</v>
      </c>
      <c r="BK157" s="230">
        <f>ROUND(I157*H157,0)</f>
        <v>0</v>
      </c>
      <c r="BL157" s="15" t="s">
        <v>6</v>
      </c>
      <c r="BM157" s="229" t="s">
        <v>214</v>
      </c>
    </row>
    <row r="158" spans="1:47" s="2" customFormat="1" ht="12">
      <c r="A158" s="36"/>
      <c r="B158" s="37"/>
      <c r="C158" s="38"/>
      <c r="D158" s="231" t="s">
        <v>131</v>
      </c>
      <c r="E158" s="38"/>
      <c r="F158" s="232" t="s">
        <v>215</v>
      </c>
      <c r="G158" s="38"/>
      <c r="H158" s="38"/>
      <c r="I158" s="233"/>
      <c r="J158" s="38"/>
      <c r="K158" s="38"/>
      <c r="L158" s="42"/>
      <c r="M158" s="234"/>
      <c r="N158" s="235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131</v>
      </c>
      <c r="AU158" s="15" t="s">
        <v>84</v>
      </c>
    </row>
    <row r="159" spans="1:65" s="2" customFormat="1" ht="62.7" customHeight="1">
      <c r="A159" s="36"/>
      <c r="B159" s="37"/>
      <c r="C159" s="217" t="s">
        <v>216</v>
      </c>
      <c r="D159" s="217" t="s">
        <v>126</v>
      </c>
      <c r="E159" s="218" t="s">
        <v>217</v>
      </c>
      <c r="F159" s="219" t="s">
        <v>218</v>
      </c>
      <c r="G159" s="220" t="s">
        <v>129</v>
      </c>
      <c r="H159" s="221">
        <v>1</v>
      </c>
      <c r="I159" s="222"/>
      <c r="J159" s="223">
        <f>ROUND(I159*H159,0)</f>
        <v>0</v>
      </c>
      <c r="K159" s="224"/>
      <c r="L159" s="42"/>
      <c r="M159" s="225" t="s">
        <v>1</v>
      </c>
      <c r="N159" s="226" t="s">
        <v>40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6</v>
      </c>
      <c r="AT159" s="229" t="s">
        <v>126</v>
      </c>
      <c r="AU159" s="229" t="s">
        <v>84</v>
      </c>
      <c r="AY159" s="15" t="s">
        <v>123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6</v>
      </c>
      <c r="BK159" s="230">
        <f>ROUND(I159*H159,0)</f>
        <v>0</v>
      </c>
      <c r="BL159" s="15" t="s">
        <v>6</v>
      </c>
      <c r="BM159" s="229" t="s">
        <v>219</v>
      </c>
    </row>
    <row r="160" spans="1:47" s="2" customFormat="1" ht="12">
      <c r="A160" s="36"/>
      <c r="B160" s="37"/>
      <c r="C160" s="38"/>
      <c r="D160" s="231" t="s">
        <v>131</v>
      </c>
      <c r="E160" s="38"/>
      <c r="F160" s="232" t="s">
        <v>220</v>
      </c>
      <c r="G160" s="38"/>
      <c r="H160" s="38"/>
      <c r="I160" s="233"/>
      <c r="J160" s="38"/>
      <c r="K160" s="38"/>
      <c r="L160" s="42"/>
      <c r="M160" s="234"/>
      <c r="N160" s="235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131</v>
      </c>
      <c r="AU160" s="15" t="s">
        <v>84</v>
      </c>
    </row>
    <row r="161" spans="1:65" s="2" customFormat="1" ht="37.8" customHeight="1">
      <c r="A161" s="36"/>
      <c r="B161" s="37"/>
      <c r="C161" s="217" t="s">
        <v>221</v>
      </c>
      <c r="D161" s="217" t="s">
        <v>126</v>
      </c>
      <c r="E161" s="218" t="s">
        <v>222</v>
      </c>
      <c r="F161" s="219" t="s">
        <v>223</v>
      </c>
      <c r="G161" s="220" t="s">
        <v>141</v>
      </c>
      <c r="H161" s="221">
        <v>1</v>
      </c>
      <c r="I161" s="222"/>
      <c r="J161" s="223">
        <f>ROUND(I161*H161,0)</f>
        <v>0</v>
      </c>
      <c r="K161" s="224"/>
      <c r="L161" s="42"/>
      <c r="M161" s="225" t="s">
        <v>1</v>
      </c>
      <c r="N161" s="226" t="s">
        <v>40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6</v>
      </c>
      <c r="AT161" s="229" t="s">
        <v>126</v>
      </c>
      <c r="AU161" s="229" t="s">
        <v>84</v>
      </c>
      <c r="AY161" s="15" t="s">
        <v>123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6</v>
      </c>
      <c r="BK161" s="230">
        <f>ROUND(I161*H161,0)</f>
        <v>0</v>
      </c>
      <c r="BL161" s="15" t="s">
        <v>6</v>
      </c>
      <c r="BM161" s="229" t="s">
        <v>224</v>
      </c>
    </row>
    <row r="162" spans="1:47" s="2" customFormat="1" ht="12">
      <c r="A162" s="36"/>
      <c r="B162" s="37"/>
      <c r="C162" s="38"/>
      <c r="D162" s="231" t="s">
        <v>131</v>
      </c>
      <c r="E162" s="38"/>
      <c r="F162" s="232" t="s">
        <v>225</v>
      </c>
      <c r="G162" s="38"/>
      <c r="H162" s="38"/>
      <c r="I162" s="233"/>
      <c r="J162" s="38"/>
      <c r="K162" s="38"/>
      <c r="L162" s="42"/>
      <c r="M162" s="234"/>
      <c r="N162" s="235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131</v>
      </c>
      <c r="AU162" s="15" t="s">
        <v>84</v>
      </c>
    </row>
    <row r="163" spans="1:65" s="2" customFormat="1" ht="49.05" customHeight="1">
      <c r="A163" s="36"/>
      <c r="B163" s="37"/>
      <c r="C163" s="217" t="s">
        <v>226</v>
      </c>
      <c r="D163" s="217" t="s">
        <v>126</v>
      </c>
      <c r="E163" s="218" t="s">
        <v>227</v>
      </c>
      <c r="F163" s="219" t="s">
        <v>228</v>
      </c>
      <c r="G163" s="220" t="s">
        <v>135</v>
      </c>
      <c r="H163" s="221">
        <v>1</v>
      </c>
      <c r="I163" s="222"/>
      <c r="J163" s="223">
        <f>ROUND(I163*H163,0)</f>
        <v>0</v>
      </c>
      <c r="K163" s="224"/>
      <c r="L163" s="42"/>
      <c r="M163" s="225" t="s">
        <v>1</v>
      </c>
      <c r="N163" s="226" t="s">
        <v>40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6</v>
      </c>
      <c r="AT163" s="229" t="s">
        <v>126</v>
      </c>
      <c r="AU163" s="229" t="s">
        <v>84</v>
      </c>
      <c r="AY163" s="15" t="s">
        <v>123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6</v>
      </c>
      <c r="BK163" s="230">
        <f>ROUND(I163*H163,0)</f>
        <v>0</v>
      </c>
      <c r="BL163" s="15" t="s">
        <v>6</v>
      </c>
      <c r="BM163" s="229" t="s">
        <v>229</v>
      </c>
    </row>
    <row r="164" spans="1:47" s="2" customFormat="1" ht="12">
      <c r="A164" s="36"/>
      <c r="B164" s="37"/>
      <c r="C164" s="38"/>
      <c r="D164" s="231" t="s">
        <v>131</v>
      </c>
      <c r="E164" s="38"/>
      <c r="F164" s="232" t="s">
        <v>230</v>
      </c>
      <c r="G164" s="38"/>
      <c r="H164" s="38"/>
      <c r="I164" s="233"/>
      <c r="J164" s="38"/>
      <c r="K164" s="38"/>
      <c r="L164" s="42"/>
      <c r="M164" s="234"/>
      <c r="N164" s="23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131</v>
      </c>
      <c r="AU164" s="15" t="s">
        <v>84</v>
      </c>
    </row>
    <row r="165" spans="1:65" s="2" customFormat="1" ht="24.15" customHeight="1">
      <c r="A165" s="36"/>
      <c r="B165" s="37"/>
      <c r="C165" s="217" t="s">
        <v>7</v>
      </c>
      <c r="D165" s="217" t="s">
        <v>126</v>
      </c>
      <c r="E165" s="218" t="s">
        <v>231</v>
      </c>
      <c r="F165" s="219" t="s">
        <v>232</v>
      </c>
      <c r="G165" s="220" t="s">
        <v>135</v>
      </c>
      <c r="H165" s="221">
        <v>1</v>
      </c>
      <c r="I165" s="222"/>
      <c r="J165" s="223">
        <f>ROUND(I165*H165,0)</f>
        <v>0</v>
      </c>
      <c r="K165" s="224"/>
      <c r="L165" s="42"/>
      <c r="M165" s="225" t="s">
        <v>1</v>
      </c>
      <c r="N165" s="226" t="s">
        <v>40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6</v>
      </c>
      <c r="AT165" s="229" t="s">
        <v>126</v>
      </c>
      <c r="AU165" s="229" t="s">
        <v>84</v>
      </c>
      <c r="AY165" s="15" t="s">
        <v>123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6</v>
      </c>
      <c r="BK165" s="230">
        <f>ROUND(I165*H165,0)</f>
        <v>0</v>
      </c>
      <c r="BL165" s="15" t="s">
        <v>6</v>
      </c>
      <c r="BM165" s="229" t="s">
        <v>233</v>
      </c>
    </row>
    <row r="166" spans="1:47" s="2" customFormat="1" ht="12">
      <c r="A166" s="36"/>
      <c r="B166" s="37"/>
      <c r="C166" s="38"/>
      <c r="D166" s="231" t="s">
        <v>131</v>
      </c>
      <c r="E166" s="38"/>
      <c r="F166" s="232" t="s">
        <v>234</v>
      </c>
      <c r="G166" s="38"/>
      <c r="H166" s="38"/>
      <c r="I166" s="233"/>
      <c r="J166" s="38"/>
      <c r="K166" s="38"/>
      <c r="L166" s="42"/>
      <c r="M166" s="234"/>
      <c r="N166" s="235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131</v>
      </c>
      <c r="AU166" s="15" t="s">
        <v>84</v>
      </c>
    </row>
    <row r="167" spans="1:63" s="12" customFormat="1" ht="22.8" customHeight="1">
      <c r="A167" s="12"/>
      <c r="B167" s="201"/>
      <c r="C167" s="202"/>
      <c r="D167" s="203" t="s">
        <v>74</v>
      </c>
      <c r="E167" s="215" t="s">
        <v>235</v>
      </c>
      <c r="F167" s="215" t="s">
        <v>236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SUM(P168:P213)</f>
        <v>0</v>
      </c>
      <c r="Q167" s="209"/>
      <c r="R167" s="210">
        <f>SUM(R168:R213)</f>
        <v>0.044684999999999996</v>
      </c>
      <c r="S167" s="209"/>
      <c r="T167" s="211">
        <f>SUM(T168:T213)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84</v>
      </c>
      <c r="AT167" s="213" t="s">
        <v>74</v>
      </c>
      <c r="AU167" s="213" t="s">
        <v>6</v>
      </c>
      <c r="AY167" s="212" t="s">
        <v>123</v>
      </c>
      <c r="BK167" s="214">
        <f>SUM(BK168:BK213)</f>
        <v>0</v>
      </c>
    </row>
    <row r="168" spans="1:65" s="2" customFormat="1" ht="14.4" customHeight="1">
      <c r="A168" s="36"/>
      <c r="B168" s="37"/>
      <c r="C168" s="236" t="s">
        <v>237</v>
      </c>
      <c r="D168" s="236" t="s">
        <v>238</v>
      </c>
      <c r="E168" s="237" t="s">
        <v>239</v>
      </c>
      <c r="F168" s="238" t="s">
        <v>240</v>
      </c>
      <c r="G168" s="239" t="s">
        <v>129</v>
      </c>
      <c r="H168" s="240">
        <v>2</v>
      </c>
      <c r="I168" s="241"/>
      <c r="J168" s="242">
        <f>ROUND(I168*H168,0)</f>
        <v>0</v>
      </c>
      <c r="K168" s="243"/>
      <c r="L168" s="244"/>
      <c r="M168" s="245" t="s">
        <v>1</v>
      </c>
      <c r="N168" s="246" t="s">
        <v>40</v>
      </c>
      <c r="O168" s="89"/>
      <c r="P168" s="227">
        <f>O168*H168</f>
        <v>0</v>
      </c>
      <c r="Q168" s="227">
        <v>0.0045</v>
      </c>
      <c r="R168" s="227">
        <f>Q168*H168</f>
        <v>0.009</v>
      </c>
      <c r="S168" s="227">
        <v>0</v>
      </c>
      <c r="T168" s="22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84</v>
      </c>
      <c r="AT168" s="229" t="s">
        <v>238</v>
      </c>
      <c r="AU168" s="229" t="s">
        <v>84</v>
      </c>
      <c r="AY168" s="15" t="s">
        <v>123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6</v>
      </c>
      <c r="BK168" s="230">
        <f>ROUND(I168*H168,0)</f>
        <v>0</v>
      </c>
      <c r="BL168" s="15" t="s">
        <v>6</v>
      </c>
      <c r="BM168" s="229" t="s">
        <v>241</v>
      </c>
    </row>
    <row r="169" spans="1:47" s="2" customFormat="1" ht="12">
      <c r="A169" s="36"/>
      <c r="B169" s="37"/>
      <c r="C169" s="38"/>
      <c r="D169" s="231" t="s">
        <v>131</v>
      </c>
      <c r="E169" s="38"/>
      <c r="F169" s="232" t="s">
        <v>240</v>
      </c>
      <c r="G169" s="38"/>
      <c r="H169" s="38"/>
      <c r="I169" s="233"/>
      <c r="J169" s="38"/>
      <c r="K169" s="38"/>
      <c r="L169" s="42"/>
      <c r="M169" s="234"/>
      <c r="N169" s="235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131</v>
      </c>
      <c r="AU169" s="15" t="s">
        <v>84</v>
      </c>
    </row>
    <row r="170" spans="1:65" s="2" customFormat="1" ht="14.4" customHeight="1">
      <c r="A170" s="36"/>
      <c r="B170" s="37"/>
      <c r="C170" s="217" t="s">
        <v>242</v>
      </c>
      <c r="D170" s="217" t="s">
        <v>126</v>
      </c>
      <c r="E170" s="218" t="s">
        <v>243</v>
      </c>
      <c r="F170" s="219" t="s">
        <v>244</v>
      </c>
      <c r="G170" s="220" t="s">
        <v>141</v>
      </c>
      <c r="H170" s="221">
        <v>9</v>
      </c>
      <c r="I170" s="222"/>
      <c r="J170" s="223">
        <f>ROUND(I170*H170,0)</f>
        <v>0</v>
      </c>
      <c r="K170" s="224"/>
      <c r="L170" s="42"/>
      <c r="M170" s="225" t="s">
        <v>1</v>
      </c>
      <c r="N170" s="226" t="s">
        <v>40</v>
      </c>
      <c r="O170" s="89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6</v>
      </c>
      <c r="AT170" s="229" t="s">
        <v>126</v>
      </c>
      <c r="AU170" s="229" t="s">
        <v>84</v>
      </c>
      <c r="AY170" s="15" t="s">
        <v>123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6</v>
      </c>
      <c r="BK170" s="230">
        <f>ROUND(I170*H170,0)</f>
        <v>0</v>
      </c>
      <c r="BL170" s="15" t="s">
        <v>6</v>
      </c>
      <c r="BM170" s="229" t="s">
        <v>245</v>
      </c>
    </row>
    <row r="171" spans="1:47" s="2" customFormat="1" ht="12">
      <c r="A171" s="36"/>
      <c r="B171" s="37"/>
      <c r="C171" s="38"/>
      <c r="D171" s="231" t="s">
        <v>131</v>
      </c>
      <c r="E171" s="38"/>
      <c r="F171" s="232" t="s">
        <v>246</v>
      </c>
      <c r="G171" s="38"/>
      <c r="H171" s="38"/>
      <c r="I171" s="233"/>
      <c r="J171" s="38"/>
      <c r="K171" s="38"/>
      <c r="L171" s="42"/>
      <c r="M171" s="234"/>
      <c r="N171" s="235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131</v>
      </c>
      <c r="AU171" s="15" t="s">
        <v>84</v>
      </c>
    </row>
    <row r="172" spans="1:65" s="2" customFormat="1" ht="14.4" customHeight="1">
      <c r="A172" s="36"/>
      <c r="B172" s="37"/>
      <c r="C172" s="217" t="s">
        <v>247</v>
      </c>
      <c r="D172" s="217" t="s">
        <v>126</v>
      </c>
      <c r="E172" s="218" t="s">
        <v>248</v>
      </c>
      <c r="F172" s="219" t="s">
        <v>249</v>
      </c>
      <c r="G172" s="220" t="s">
        <v>141</v>
      </c>
      <c r="H172" s="221">
        <v>1</v>
      </c>
      <c r="I172" s="222"/>
      <c r="J172" s="223">
        <f>ROUND(I172*H172,0)</f>
        <v>0</v>
      </c>
      <c r="K172" s="224"/>
      <c r="L172" s="42"/>
      <c r="M172" s="225" t="s">
        <v>1</v>
      </c>
      <c r="N172" s="226" t="s">
        <v>40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6</v>
      </c>
      <c r="AT172" s="229" t="s">
        <v>126</v>
      </c>
      <c r="AU172" s="229" t="s">
        <v>84</v>
      </c>
      <c r="AY172" s="15" t="s">
        <v>123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6</v>
      </c>
      <c r="BK172" s="230">
        <f>ROUND(I172*H172,0)</f>
        <v>0</v>
      </c>
      <c r="BL172" s="15" t="s">
        <v>6</v>
      </c>
      <c r="BM172" s="229" t="s">
        <v>250</v>
      </c>
    </row>
    <row r="173" spans="1:47" s="2" customFormat="1" ht="12">
      <c r="A173" s="36"/>
      <c r="B173" s="37"/>
      <c r="C173" s="38"/>
      <c r="D173" s="231" t="s">
        <v>131</v>
      </c>
      <c r="E173" s="38"/>
      <c r="F173" s="232" t="s">
        <v>251</v>
      </c>
      <c r="G173" s="38"/>
      <c r="H173" s="38"/>
      <c r="I173" s="233"/>
      <c r="J173" s="38"/>
      <c r="K173" s="38"/>
      <c r="L173" s="42"/>
      <c r="M173" s="234"/>
      <c r="N173" s="235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131</v>
      </c>
      <c r="AU173" s="15" t="s">
        <v>84</v>
      </c>
    </row>
    <row r="174" spans="1:65" s="2" customFormat="1" ht="14.4" customHeight="1">
      <c r="A174" s="36"/>
      <c r="B174" s="37"/>
      <c r="C174" s="217" t="s">
        <v>252</v>
      </c>
      <c r="D174" s="217" t="s">
        <v>126</v>
      </c>
      <c r="E174" s="218" t="s">
        <v>253</v>
      </c>
      <c r="F174" s="219" t="s">
        <v>254</v>
      </c>
      <c r="G174" s="220" t="s">
        <v>141</v>
      </c>
      <c r="H174" s="221">
        <v>1</v>
      </c>
      <c r="I174" s="222"/>
      <c r="J174" s="223">
        <f>ROUND(I174*H174,0)</f>
        <v>0</v>
      </c>
      <c r="K174" s="224"/>
      <c r="L174" s="42"/>
      <c r="M174" s="225" t="s">
        <v>1</v>
      </c>
      <c r="N174" s="226" t="s">
        <v>40</v>
      </c>
      <c r="O174" s="89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9" t="s">
        <v>6</v>
      </c>
      <c r="AT174" s="229" t="s">
        <v>126</v>
      </c>
      <c r="AU174" s="229" t="s">
        <v>84</v>
      </c>
      <c r="AY174" s="15" t="s">
        <v>123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5" t="s">
        <v>6</v>
      </c>
      <c r="BK174" s="230">
        <f>ROUND(I174*H174,0)</f>
        <v>0</v>
      </c>
      <c r="BL174" s="15" t="s">
        <v>6</v>
      </c>
      <c r="BM174" s="229" t="s">
        <v>255</v>
      </c>
    </row>
    <row r="175" spans="1:47" s="2" customFormat="1" ht="12">
      <c r="A175" s="36"/>
      <c r="B175" s="37"/>
      <c r="C175" s="38"/>
      <c r="D175" s="231" t="s">
        <v>131</v>
      </c>
      <c r="E175" s="38"/>
      <c r="F175" s="232" t="s">
        <v>256</v>
      </c>
      <c r="G175" s="38"/>
      <c r="H175" s="38"/>
      <c r="I175" s="233"/>
      <c r="J175" s="38"/>
      <c r="K175" s="38"/>
      <c r="L175" s="42"/>
      <c r="M175" s="234"/>
      <c r="N175" s="235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131</v>
      </c>
      <c r="AU175" s="15" t="s">
        <v>84</v>
      </c>
    </row>
    <row r="176" spans="1:65" s="2" customFormat="1" ht="37.8" customHeight="1">
      <c r="A176" s="36"/>
      <c r="B176" s="37"/>
      <c r="C176" s="217" t="s">
        <v>257</v>
      </c>
      <c r="D176" s="217" t="s">
        <v>126</v>
      </c>
      <c r="E176" s="218" t="s">
        <v>258</v>
      </c>
      <c r="F176" s="219" t="s">
        <v>259</v>
      </c>
      <c r="G176" s="220" t="s">
        <v>141</v>
      </c>
      <c r="H176" s="221">
        <v>1</v>
      </c>
      <c r="I176" s="222"/>
      <c r="J176" s="223">
        <f>ROUND(I176*H176,0)</f>
        <v>0</v>
      </c>
      <c r="K176" s="224"/>
      <c r="L176" s="42"/>
      <c r="M176" s="225" t="s">
        <v>1</v>
      </c>
      <c r="N176" s="226" t="s">
        <v>40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6</v>
      </c>
      <c r="AT176" s="229" t="s">
        <v>126</v>
      </c>
      <c r="AU176" s="229" t="s">
        <v>84</v>
      </c>
      <c r="AY176" s="15" t="s">
        <v>123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6</v>
      </c>
      <c r="BK176" s="230">
        <f>ROUND(I176*H176,0)</f>
        <v>0</v>
      </c>
      <c r="BL176" s="15" t="s">
        <v>6</v>
      </c>
      <c r="BM176" s="229" t="s">
        <v>260</v>
      </c>
    </row>
    <row r="177" spans="1:47" s="2" customFormat="1" ht="12">
      <c r="A177" s="36"/>
      <c r="B177" s="37"/>
      <c r="C177" s="38"/>
      <c r="D177" s="231" t="s">
        <v>131</v>
      </c>
      <c r="E177" s="38"/>
      <c r="F177" s="232" t="s">
        <v>261</v>
      </c>
      <c r="G177" s="38"/>
      <c r="H177" s="38"/>
      <c r="I177" s="233"/>
      <c r="J177" s="38"/>
      <c r="K177" s="38"/>
      <c r="L177" s="42"/>
      <c r="M177" s="234"/>
      <c r="N177" s="235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131</v>
      </c>
      <c r="AU177" s="15" t="s">
        <v>84</v>
      </c>
    </row>
    <row r="178" spans="1:65" s="2" customFormat="1" ht="24.15" customHeight="1">
      <c r="A178" s="36"/>
      <c r="B178" s="37"/>
      <c r="C178" s="236" t="s">
        <v>262</v>
      </c>
      <c r="D178" s="236" t="s">
        <v>238</v>
      </c>
      <c r="E178" s="237" t="s">
        <v>263</v>
      </c>
      <c r="F178" s="238" t="s">
        <v>264</v>
      </c>
      <c r="G178" s="239" t="s">
        <v>129</v>
      </c>
      <c r="H178" s="240">
        <v>2</v>
      </c>
      <c r="I178" s="241"/>
      <c r="J178" s="242">
        <f>ROUND(I178*H178,0)</f>
        <v>0</v>
      </c>
      <c r="K178" s="243"/>
      <c r="L178" s="244"/>
      <c r="M178" s="245" t="s">
        <v>1</v>
      </c>
      <c r="N178" s="246" t="s">
        <v>40</v>
      </c>
      <c r="O178" s="89"/>
      <c r="P178" s="227">
        <f>O178*H178</f>
        <v>0</v>
      </c>
      <c r="Q178" s="227">
        <v>0.0006</v>
      </c>
      <c r="R178" s="227">
        <f>Q178*H178</f>
        <v>0.0012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84</v>
      </c>
      <c r="AT178" s="229" t="s">
        <v>238</v>
      </c>
      <c r="AU178" s="229" t="s">
        <v>84</v>
      </c>
      <c r="AY178" s="15" t="s">
        <v>123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6</v>
      </c>
      <c r="BK178" s="230">
        <f>ROUND(I178*H178,0)</f>
        <v>0</v>
      </c>
      <c r="BL178" s="15" t="s">
        <v>6</v>
      </c>
      <c r="BM178" s="229" t="s">
        <v>265</v>
      </c>
    </row>
    <row r="179" spans="1:47" s="2" customFormat="1" ht="12">
      <c r="A179" s="36"/>
      <c r="B179" s="37"/>
      <c r="C179" s="38"/>
      <c r="D179" s="231" t="s">
        <v>131</v>
      </c>
      <c r="E179" s="38"/>
      <c r="F179" s="232" t="s">
        <v>266</v>
      </c>
      <c r="G179" s="38"/>
      <c r="H179" s="38"/>
      <c r="I179" s="233"/>
      <c r="J179" s="38"/>
      <c r="K179" s="38"/>
      <c r="L179" s="42"/>
      <c r="M179" s="234"/>
      <c r="N179" s="235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131</v>
      </c>
      <c r="AU179" s="15" t="s">
        <v>84</v>
      </c>
    </row>
    <row r="180" spans="1:65" s="2" customFormat="1" ht="14.4" customHeight="1">
      <c r="A180" s="36"/>
      <c r="B180" s="37"/>
      <c r="C180" s="236" t="s">
        <v>267</v>
      </c>
      <c r="D180" s="236" t="s">
        <v>238</v>
      </c>
      <c r="E180" s="237" t="s">
        <v>268</v>
      </c>
      <c r="F180" s="238" t="s">
        <v>269</v>
      </c>
      <c r="G180" s="239" t="s">
        <v>129</v>
      </c>
      <c r="H180" s="240">
        <v>2</v>
      </c>
      <c r="I180" s="241"/>
      <c r="J180" s="242">
        <f>ROUND(I180*H180,0)</f>
        <v>0</v>
      </c>
      <c r="K180" s="243"/>
      <c r="L180" s="244"/>
      <c r="M180" s="245" t="s">
        <v>1</v>
      </c>
      <c r="N180" s="246" t="s">
        <v>40</v>
      </c>
      <c r="O180" s="89"/>
      <c r="P180" s="227">
        <f>O180*H180</f>
        <v>0</v>
      </c>
      <c r="Q180" s="227">
        <v>0.00088</v>
      </c>
      <c r="R180" s="227">
        <f>Q180*H180</f>
        <v>0.00176</v>
      </c>
      <c r="S180" s="227">
        <v>0</v>
      </c>
      <c r="T180" s="22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84</v>
      </c>
      <c r="AT180" s="229" t="s">
        <v>238</v>
      </c>
      <c r="AU180" s="229" t="s">
        <v>84</v>
      </c>
      <c r="AY180" s="15" t="s">
        <v>123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6</v>
      </c>
      <c r="BK180" s="230">
        <f>ROUND(I180*H180,0)</f>
        <v>0</v>
      </c>
      <c r="BL180" s="15" t="s">
        <v>6</v>
      </c>
      <c r="BM180" s="229" t="s">
        <v>270</v>
      </c>
    </row>
    <row r="181" spans="1:47" s="2" customFormat="1" ht="12">
      <c r="A181" s="36"/>
      <c r="B181" s="37"/>
      <c r="C181" s="38"/>
      <c r="D181" s="231" t="s">
        <v>131</v>
      </c>
      <c r="E181" s="38"/>
      <c r="F181" s="232" t="s">
        <v>271</v>
      </c>
      <c r="G181" s="38"/>
      <c r="H181" s="38"/>
      <c r="I181" s="233"/>
      <c r="J181" s="38"/>
      <c r="K181" s="38"/>
      <c r="L181" s="42"/>
      <c r="M181" s="234"/>
      <c r="N181" s="235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131</v>
      </c>
      <c r="AU181" s="15" t="s">
        <v>84</v>
      </c>
    </row>
    <row r="182" spans="1:65" s="2" customFormat="1" ht="14.4" customHeight="1">
      <c r="A182" s="36"/>
      <c r="B182" s="37"/>
      <c r="C182" s="236" t="s">
        <v>272</v>
      </c>
      <c r="D182" s="236" t="s">
        <v>238</v>
      </c>
      <c r="E182" s="237" t="s">
        <v>273</v>
      </c>
      <c r="F182" s="238" t="s">
        <v>274</v>
      </c>
      <c r="G182" s="239" t="s">
        <v>129</v>
      </c>
      <c r="H182" s="240">
        <v>4</v>
      </c>
      <c r="I182" s="241"/>
      <c r="J182" s="242">
        <f>ROUND(I182*H182,0)</f>
        <v>0</v>
      </c>
      <c r="K182" s="243"/>
      <c r="L182" s="244"/>
      <c r="M182" s="245" t="s">
        <v>1</v>
      </c>
      <c r="N182" s="246" t="s">
        <v>40</v>
      </c>
      <c r="O182" s="89"/>
      <c r="P182" s="227">
        <f>O182*H182</f>
        <v>0</v>
      </c>
      <c r="Q182" s="227">
        <v>0.00034</v>
      </c>
      <c r="R182" s="227">
        <f>Q182*H182</f>
        <v>0.00136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84</v>
      </c>
      <c r="AT182" s="229" t="s">
        <v>238</v>
      </c>
      <c r="AU182" s="229" t="s">
        <v>84</v>
      </c>
      <c r="AY182" s="15" t="s">
        <v>123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6</v>
      </c>
      <c r="BK182" s="230">
        <f>ROUND(I182*H182,0)</f>
        <v>0</v>
      </c>
      <c r="BL182" s="15" t="s">
        <v>6</v>
      </c>
      <c r="BM182" s="229" t="s">
        <v>275</v>
      </c>
    </row>
    <row r="183" spans="1:47" s="2" customFormat="1" ht="12">
      <c r="A183" s="36"/>
      <c r="B183" s="37"/>
      <c r="C183" s="38"/>
      <c r="D183" s="231" t="s">
        <v>131</v>
      </c>
      <c r="E183" s="38"/>
      <c r="F183" s="232" t="s">
        <v>276</v>
      </c>
      <c r="G183" s="38"/>
      <c r="H183" s="38"/>
      <c r="I183" s="233"/>
      <c r="J183" s="38"/>
      <c r="K183" s="38"/>
      <c r="L183" s="42"/>
      <c r="M183" s="234"/>
      <c r="N183" s="235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131</v>
      </c>
      <c r="AU183" s="15" t="s">
        <v>84</v>
      </c>
    </row>
    <row r="184" spans="1:65" s="2" customFormat="1" ht="24.15" customHeight="1">
      <c r="A184" s="36"/>
      <c r="B184" s="37"/>
      <c r="C184" s="236" t="s">
        <v>277</v>
      </c>
      <c r="D184" s="236" t="s">
        <v>238</v>
      </c>
      <c r="E184" s="237" t="s">
        <v>278</v>
      </c>
      <c r="F184" s="238" t="s">
        <v>279</v>
      </c>
      <c r="G184" s="239" t="s">
        <v>129</v>
      </c>
      <c r="H184" s="240">
        <v>2</v>
      </c>
      <c r="I184" s="241"/>
      <c r="J184" s="242">
        <f>ROUND(I184*H184,0)</f>
        <v>0</v>
      </c>
      <c r="K184" s="243"/>
      <c r="L184" s="244"/>
      <c r="M184" s="245" t="s">
        <v>1</v>
      </c>
      <c r="N184" s="246" t="s">
        <v>40</v>
      </c>
      <c r="O184" s="89"/>
      <c r="P184" s="227">
        <f>O184*H184</f>
        <v>0</v>
      </c>
      <c r="Q184" s="227">
        <v>0.00056</v>
      </c>
      <c r="R184" s="227">
        <f>Q184*H184</f>
        <v>0.00112</v>
      </c>
      <c r="S184" s="227">
        <v>0</v>
      </c>
      <c r="T184" s="22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9" t="s">
        <v>84</v>
      </c>
      <c r="AT184" s="229" t="s">
        <v>238</v>
      </c>
      <c r="AU184" s="229" t="s">
        <v>84</v>
      </c>
      <c r="AY184" s="15" t="s">
        <v>123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6</v>
      </c>
      <c r="BK184" s="230">
        <f>ROUND(I184*H184,0)</f>
        <v>0</v>
      </c>
      <c r="BL184" s="15" t="s">
        <v>6</v>
      </c>
      <c r="BM184" s="229" t="s">
        <v>280</v>
      </c>
    </row>
    <row r="185" spans="1:47" s="2" customFormat="1" ht="12">
      <c r="A185" s="36"/>
      <c r="B185" s="37"/>
      <c r="C185" s="38"/>
      <c r="D185" s="231" t="s">
        <v>131</v>
      </c>
      <c r="E185" s="38"/>
      <c r="F185" s="232" t="s">
        <v>281</v>
      </c>
      <c r="G185" s="38"/>
      <c r="H185" s="38"/>
      <c r="I185" s="233"/>
      <c r="J185" s="38"/>
      <c r="K185" s="38"/>
      <c r="L185" s="42"/>
      <c r="M185" s="234"/>
      <c r="N185" s="235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131</v>
      </c>
      <c r="AU185" s="15" t="s">
        <v>84</v>
      </c>
    </row>
    <row r="186" spans="1:65" s="2" customFormat="1" ht="14.4" customHeight="1">
      <c r="A186" s="36"/>
      <c r="B186" s="37"/>
      <c r="C186" s="236" t="s">
        <v>282</v>
      </c>
      <c r="D186" s="236" t="s">
        <v>238</v>
      </c>
      <c r="E186" s="237" t="s">
        <v>283</v>
      </c>
      <c r="F186" s="238" t="s">
        <v>284</v>
      </c>
      <c r="G186" s="239" t="s">
        <v>285</v>
      </c>
      <c r="H186" s="240">
        <v>10.5</v>
      </c>
      <c r="I186" s="241"/>
      <c r="J186" s="242">
        <f>ROUND(I186*H186,0)</f>
        <v>0</v>
      </c>
      <c r="K186" s="243"/>
      <c r="L186" s="244"/>
      <c r="M186" s="245" t="s">
        <v>1</v>
      </c>
      <c r="N186" s="246" t="s">
        <v>40</v>
      </c>
      <c r="O186" s="89"/>
      <c r="P186" s="227">
        <f>O186*H186</f>
        <v>0</v>
      </c>
      <c r="Q186" s="227">
        <v>0.0014</v>
      </c>
      <c r="R186" s="227">
        <f>Q186*H186</f>
        <v>0.0147</v>
      </c>
      <c r="S186" s="227">
        <v>0</v>
      </c>
      <c r="T186" s="22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9" t="s">
        <v>84</v>
      </c>
      <c r="AT186" s="229" t="s">
        <v>238</v>
      </c>
      <c r="AU186" s="229" t="s">
        <v>84</v>
      </c>
      <c r="AY186" s="15" t="s">
        <v>123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6</v>
      </c>
      <c r="BK186" s="230">
        <f>ROUND(I186*H186,0)</f>
        <v>0</v>
      </c>
      <c r="BL186" s="15" t="s">
        <v>6</v>
      </c>
      <c r="BM186" s="229" t="s">
        <v>286</v>
      </c>
    </row>
    <row r="187" spans="1:47" s="2" customFormat="1" ht="12">
      <c r="A187" s="36"/>
      <c r="B187" s="37"/>
      <c r="C187" s="38"/>
      <c r="D187" s="231" t="s">
        <v>131</v>
      </c>
      <c r="E187" s="38"/>
      <c r="F187" s="232" t="s">
        <v>287</v>
      </c>
      <c r="G187" s="38"/>
      <c r="H187" s="38"/>
      <c r="I187" s="233"/>
      <c r="J187" s="38"/>
      <c r="K187" s="38"/>
      <c r="L187" s="42"/>
      <c r="M187" s="234"/>
      <c r="N187" s="235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131</v>
      </c>
      <c r="AU187" s="15" t="s">
        <v>84</v>
      </c>
    </row>
    <row r="188" spans="1:65" s="2" customFormat="1" ht="14.4" customHeight="1">
      <c r="A188" s="36"/>
      <c r="B188" s="37"/>
      <c r="C188" s="236" t="s">
        <v>288</v>
      </c>
      <c r="D188" s="236" t="s">
        <v>238</v>
      </c>
      <c r="E188" s="237" t="s">
        <v>289</v>
      </c>
      <c r="F188" s="238" t="s">
        <v>290</v>
      </c>
      <c r="G188" s="239" t="s">
        <v>285</v>
      </c>
      <c r="H188" s="240">
        <v>1.5</v>
      </c>
      <c r="I188" s="241"/>
      <c r="J188" s="242">
        <f>ROUND(I188*H188,0)</f>
        <v>0</v>
      </c>
      <c r="K188" s="243"/>
      <c r="L188" s="244"/>
      <c r="M188" s="245" t="s">
        <v>1</v>
      </c>
      <c r="N188" s="246" t="s">
        <v>40</v>
      </c>
      <c r="O188" s="89"/>
      <c r="P188" s="227">
        <f>O188*H188</f>
        <v>0</v>
      </c>
      <c r="Q188" s="227">
        <v>0.00241</v>
      </c>
      <c r="R188" s="227">
        <f>Q188*H188</f>
        <v>0.0036149999999999997</v>
      </c>
      <c r="S188" s="227">
        <v>0</v>
      </c>
      <c r="T188" s="22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9" t="s">
        <v>84</v>
      </c>
      <c r="AT188" s="229" t="s">
        <v>238</v>
      </c>
      <c r="AU188" s="229" t="s">
        <v>84</v>
      </c>
      <c r="AY188" s="15" t="s">
        <v>123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6</v>
      </c>
      <c r="BK188" s="230">
        <f>ROUND(I188*H188,0)</f>
        <v>0</v>
      </c>
      <c r="BL188" s="15" t="s">
        <v>6</v>
      </c>
      <c r="BM188" s="229" t="s">
        <v>291</v>
      </c>
    </row>
    <row r="189" spans="1:47" s="2" customFormat="1" ht="12">
      <c r="A189" s="36"/>
      <c r="B189" s="37"/>
      <c r="C189" s="38"/>
      <c r="D189" s="231" t="s">
        <v>131</v>
      </c>
      <c r="E189" s="38"/>
      <c r="F189" s="232" t="s">
        <v>292</v>
      </c>
      <c r="G189" s="38"/>
      <c r="H189" s="38"/>
      <c r="I189" s="233"/>
      <c r="J189" s="38"/>
      <c r="K189" s="38"/>
      <c r="L189" s="42"/>
      <c r="M189" s="234"/>
      <c r="N189" s="235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131</v>
      </c>
      <c r="AU189" s="15" t="s">
        <v>84</v>
      </c>
    </row>
    <row r="190" spans="1:65" s="2" customFormat="1" ht="14.4" customHeight="1">
      <c r="A190" s="36"/>
      <c r="B190" s="37"/>
      <c r="C190" s="236" t="s">
        <v>293</v>
      </c>
      <c r="D190" s="236" t="s">
        <v>238</v>
      </c>
      <c r="E190" s="237" t="s">
        <v>294</v>
      </c>
      <c r="F190" s="238" t="s">
        <v>295</v>
      </c>
      <c r="G190" s="239" t="s">
        <v>285</v>
      </c>
      <c r="H190" s="240">
        <v>2</v>
      </c>
      <c r="I190" s="241"/>
      <c r="J190" s="242">
        <f>ROUND(I190*H190,0)</f>
        <v>0</v>
      </c>
      <c r="K190" s="243"/>
      <c r="L190" s="244"/>
      <c r="M190" s="245" t="s">
        <v>1</v>
      </c>
      <c r="N190" s="246" t="s">
        <v>40</v>
      </c>
      <c r="O190" s="89"/>
      <c r="P190" s="227">
        <f>O190*H190</f>
        <v>0</v>
      </c>
      <c r="Q190" s="227">
        <v>0.00469</v>
      </c>
      <c r="R190" s="227">
        <f>Q190*H190</f>
        <v>0.00938</v>
      </c>
      <c r="S190" s="227">
        <v>0</v>
      </c>
      <c r="T190" s="22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9" t="s">
        <v>84</v>
      </c>
      <c r="AT190" s="229" t="s">
        <v>238</v>
      </c>
      <c r="AU190" s="229" t="s">
        <v>84</v>
      </c>
      <c r="AY190" s="15" t="s">
        <v>123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6</v>
      </c>
      <c r="BK190" s="230">
        <f>ROUND(I190*H190,0)</f>
        <v>0</v>
      </c>
      <c r="BL190" s="15" t="s">
        <v>6</v>
      </c>
      <c r="BM190" s="229" t="s">
        <v>296</v>
      </c>
    </row>
    <row r="191" spans="1:47" s="2" customFormat="1" ht="12">
      <c r="A191" s="36"/>
      <c r="B191" s="37"/>
      <c r="C191" s="38"/>
      <c r="D191" s="231" t="s">
        <v>131</v>
      </c>
      <c r="E191" s="38"/>
      <c r="F191" s="232" t="s">
        <v>297</v>
      </c>
      <c r="G191" s="38"/>
      <c r="H191" s="38"/>
      <c r="I191" s="233"/>
      <c r="J191" s="38"/>
      <c r="K191" s="38"/>
      <c r="L191" s="42"/>
      <c r="M191" s="234"/>
      <c r="N191" s="235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131</v>
      </c>
      <c r="AU191" s="15" t="s">
        <v>84</v>
      </c>
    </row>
    <row r="192" spans="1:65" s="2" customFormat="1" ht="14.4" customHeight="1">
      <c r="A192" s="36"/>
      <c r="B192" s="37"/>
      <c r="C192" s="217" t="s">
        <v>298</v>
      </c>
      <c r="D192" s="217" t="s">
        <v>126</v>
      </c>
      <c r="E192" s="218" t="s">
        <v>299</v>
      </c>
      <c r="F192" s="219" t="s">
        <v>300</v>
      </c>
      <c r="G192" s="220" t="s">
        <v>285</v>
      </c>
      <c r="H192" s="221">
        <v>5</v>
      </c>
      <c r="I192" s="222"/>
      <c r="J192" s="223">
        <f>ROUND(I192*H192,0)</f>
        <v>0</v>
      </c>
      <c r="K192" s="224"/>
      <c r="L192" s="42"/>
      <c r="M192" s="225" t="s">
        <v>1</v>
      </c>
      <c r="N192" s="226" t="s">
        <v>40</v>
      </c>
      <c r="O192" s="89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9" t="s">
        <v>6</v>
      </c>
      <c r="AT192" s="229" t="s">
        <v>126</v>
      </c>
      <c r="AU192" s="229" t="s">
        <v>84</v>
      </c>
      <c r="AY192" s="15" t="s">
        <v>123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5" t="s">
        <v>6</v>
      </c>
      <c r="BK192" s="230">
        <f>ROUND(I192*H192,0)</f>
        <v>0</v>
      </c>
      <c r="BL192" s="15" t="s">
        <v>6</v>
      </c>
      <c r="BM192" s="229" t="s">
        <v>301</v>
      </c>
    </row>
    <row r="193" spans="1:47" s="2" customFormat="1" ht="12">
      <c r="A193" s="36"/>
      <c r="B193" s="37"/>
      <c r="C193" s="38"/>
      <c r="D193" s="231" t="s">
        <v>131</v>
      </c>
      <c r="E193" s="38"/>
      <c r="F193" s="232" t="s">
        <v>302</v>
      </c>
      <c r="G193" s="38"/>
      <c r="H193" s="38"/>
      <c r="I193" s="233"/>
      <c r="J193" s="38"/>
      <c r="K193" s="38"/>
      <c r="L193" s="42"/>
      <c r="M193" s="234"/>
      <c r="N193" s="235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131</v>
      </c>
      <c r="AU193" s="15" t="s">
        <v>84</v>
      </c>
    </row>
    <row r="194" spans="1:65" s="2" customFormat="1" ht="24.15" customHeight="1">
      <c r="A194" s="36"/>
      <c r="B194" s="37"/>
      <c r="C194" s="236" t="s">
        <v>303</v>
      </c>
      <c r="D194" s="236" t="s">
        <v>238</v>
      </c>
      <c r="E194" s="237" t="s">
        <v>304</v>
      </c>
      <c r="F194" s="238" t="s">
        <v>305</v>
      </c>
      <c r="G194" s="239" t="s">
        <v>285</v>
      </c>
      <c r="H194" s="240">
        <v>15</v>
      </c>
      <c r="I194" s="241"/>
      <c r="J194" s="242">
        <f>ROUND(I194*H194,0)</f>
        <v>0</v>
      </c>
      <c r="K194" s="243"/>
      <c r="L194" s="244"/>
      <c r="M194" s="245" t="s">
        <v>1</v>
      </c>
      <c r="N194" s="246" t="s">
        <v>40</v>
      </c>
      <c r="O194" s="89"/>
      <c r="P194" s="227">
        <f>O194*H194</f>
        <v>0</v>
      </c>
      <c r="Q194" s="227">
        <v>0.00017</v>
      </c>
      <c r="R194" s="227">
        <f>Q194*H194</f>
        <v>0.00255</v>
      </c>
      <c r="S194" s="227">
        <v>0</v>
      </c>
      <c r="T194" s="22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9" t="s">
        <v>84</v>
      </c>
      <c r="AT194" s="229" t="s">
        <v>238</v>
      </c>
      <c r="AU194" s="229" t="s">
        <v>84</v>
      </c>
      <c r="AY194" s="15" t="s">
        <v>123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6</v>
      </c>
      <c r="BK194" s="230">
        <f>ROUND(I194*H194,0)</f>
        <v>0</v>
      </c>
      <c r="BL194" s="15" t="s">
        <v>6</v>
      </c>
      <c r="BM194" s="229" t="s">
        <v>306</v>
      </c>
    </row>
    <row r="195" spans="1:47" s="2" customFormat="1" ht="12">
      <c r="A195" s="36"/>
      <c r="B195" s="37"/>
      <c r="C195" s="38"/>
      <c r="D195" s="231" t="s">
        <v>131</v>
      </c>
      <c r="E195" s="38"/>
      <c r="F195" s="232" t="s">
        <v>307</v>
      </c>
      <c r="G195" s="38"/>
      <c r="H195" s="38"/>
      <c r="I195" s="233"/>
      <c r="J195" s="38"/>
      <c r="K195" s="38"/>
      <c r="L195" s="42"/>
      <c r="M195" s="234"/>
      <c r="N195" s="235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131</v>
      </c>
      <c r="AU195" s="15" t="s">
        <v>84</v>
      </c>
    </row>
    <row r="196" spans="1:65" s="2" customFormat="1" ht="14.4" customHeight="1">
      <c r="A196" s="36"/>
      <c r="B196" s="37"/>
      <c r="C196" s="217" t="s">
        <v>308</v>
      </c>
      <c r="D196" s="217" t="s">
        <v>126</v>
      </c>
      <c r="E196" s="218" t="s">
        <v>309</v>
      </c>
      <c r="F196" s="219" t="s">
        <v>310</v>
      </c>
      <c r="G196" s="220" t="s">
        <v>141</v>
      </c>
      <c r="H196" s="221">
        <v>2</v>
      </c>
      <c r="I196" s="222"/>
      <c r="J196" s="223">
        <f>ROUND(I196*H196,0)</f>
        <v>0</v>
      </c>
      <c r="K196" s="224"/>
      <c r="L196" s="42"/>
      <c r="M196" s="225" t="s">
        <v>1</v>
      </c>
      <c r="N196" s="226" t="s">
        <v>40</v>
      </c>
      <c r="O196" s="89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9" t="s">
        <v>6</v>
      </c>
      <c r="AT196" s="229" t="s">
        <v>126</v>
      </c>
      <c r="AU196" s="229" t="s">
        <v>84</v>
      </c>
      <c r="AY196" s="15" t="s">
        <v>123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6</v>
      </c>
      <c r="BK196" s="230">
        <f>ROUND(I196*H196,0)</f>
        <v>0</v>
      </c>
      <c r="BL196" s="15" t="s">
        <v>6</v>
      </c>
      <c r="BM196" s="229" t="s">
        <v>311</v>
      </c>
    </row>
    <row r="197" spans="1:47" s="2" customFormat="1" ht="12">
      <c r="A197" s="36"/>
      <c r="B197" s="37"/>
      <c r="C197" s="38"/>
      <c r="D197" s="231" t="s">
        <v>131</v>
      </c>
      <c r="E197" s="38"/>
      <c r="F197" s="232" t="s">
        <v>312</v>
      </c>
      <c r="G197" s="38"/>
      <c r="H197" s="38"/>
      <c r="I197" s="233"/>
      <c r="J197" s="38"/>
      <c r="K197" s="38"/>
      <c r="L197" s="42"/>
      <c r="M197" s="234"/>
      <c r="N197" s="235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131</v>
      </c>
      <c r="AU197" s="15" t="s">
        <v>84</v>
      </c>
    </row>
    <row r="198" spans="1:65" s="2" customFormat="1" ht="14.4" customHeight="1">
      <c r="A198" s="36"/>
      <c r="B198" s="37"/>
      <c r="C198" s="217" t="s">
        <v>313</v>
      </c>
      <c r="D198" s="217" t="s">
        <v>126</v>
      </c>
      <c r="E198" s="218" t="s">
        <v>314</v>
      </c>
      <c r="F198" s="219" t="s">
        <v>315</v>
      </c>
      <c r="G198" s="220" t="s">
        <v>141</v>
      </c>
      <c r="H198" s="221">
        <v>4</v>
      </c>
      <c r="I198" s="222"/>
      <c r="J198" s="223">
        <f>ROUND(I198*H198,0)</f>
        <v>0</v>
      </c>
      <c r="K198" s="224"/>
      <c r="L198" s="42"/>
      <c r="M198" s="225" t="s">
        <v>1</v>
      </c>
      <c r="N198" s="226" t="s">
        <v>40</v>
      </c>
      <c r="O198" s="89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9" t="s">
        <v>6</v>
      </c>
      <c r="AT198" s="229" t="s">
        <v>126</v>
      </c>
      <c r="AU198" s="229" t="s">
        <v>84</v>
      </c>
      <c r="AY198" s="15" t="s">
        <v>123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5" t="s">
        <v>6</v>
      </c>
      <c r="BK198" s="230">
        <f>ROUND(I198*H198,0)</f>
        <v>0</v>
      </c>
      <c r="BL198" s="15" t="s">
        <v>6</v>
      </c>
      <c r="BM198" s="229" t="s">
        <v>316</v>
      </c>
    </row>
    <row r="199" spans="1:47" s="2" customFormat="1" ht="12">
      <c r="A199" s="36"/>
      <c r="B199" s="37"/>
      <c r="C199" s="38"/>
      <c r="D199" s="231" t="s">
        <v>131</v>
      </c>
      <c r="E199" s="38"/>
      <c r="F199" s="232" t="s">
        <v>317</v>
      </c>
      <c r="G199" s="38"/>
      <c r="H199" s="38"/>
      <c r="I199" s="233"/>
      <c r="J199" s="38"/>
      <c r="K199" s="38"/>
      <c r="L199" s="42"/>
      <c r="M199" s="234"/>
      <c r="N199" s="235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131</v>
      </c>
      <c r="AU199" s="15" t="s">
        <v>84</v>
      </c>
    </row>
    <row r="200" spans="1:65" s="2" customFormat="1" ht="14.4" customHeight="1">
      <c r="A200" s="36"/>
      <c r="B200" s="37"/>
      <c r="C200" s="217" t="s">
        <v>318</v>
      </c>
      <c r="D200" s="217" t="s">
        <v>126</v>
      </c>
      <c r="E200" s="218" t="s">
        <v>319</v>
      </c>
      <c r="F200" s="219" t="s">
        <v>320</v>
      </c>
      <c r="G200" s="220" t="s">
        <v>285</v>
      </c>
      <c r="H200" s="221">
        <v>10</v>
      </c>
      <c r="I200" s="222"/>
      <c r="J200" s="223">
        <f>ROUND(I200*H200,0)</f>
        <v>0</v>
      </c>
      <c r="K200" s="224"/>
      <c r="L200" s="42"/>
      <c r="M200" s="225" t="s">
        <v>1</v>
      </c>
      <c r="N200" s="226" t="s">
        <v>40</v>
      </c>
      <c r="O200" s="89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9" t="s">
        <v>6</v>
      </c>
      <c r="AT200" s="229" t="s">
        <v>126</v>
      </c>
      <c r="AU200" s="229" t="s">
        <v>84</v>
      </c>
      <c r="AY200" s="15" t="s">
        <v>123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5" t="s">
        <v>6</v>
      </c>
      <c r="BK200" s="230">
        <f>ROUND(I200*H200,0)</f>
        <v>0</v>
      </c>
      <c r="BL200" s="15" t="s">
        <v>6</v>
      </c>
      <c r="BM200" s="229" t="s">
        <v>321</v>
      </c>
    </row>
    <row r="201" spans="1:47" s="2" customFormat="1" ht="12">
      <c r="A201" s="36"/>
      <c r="B201" s="37"/>
      <c r="C201" s="38"/>
      <c r="D201" s="231" t="s">
        <v>131</v>
      </c>
      <c r="E201" s="38"/>
      <c r="F201" s="232" t="s">
        <v>322</v>
      </c>
      <c r="G201" s="38"/>
      <c r="H201" s="38"/>
      <c r="I201" s="233"/>
      <c r="J201" s="38"/>
      <c r="K201" s="38"/>
      <c r="L201" s="42"/>
      <c r="M201" s="234"/>
      <c r="N201" s="235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131</v>
      </c>
      <c r="AU201" s="15" t="s">
        <v>84</v>
      </c>
    </row>
    <row r="202" spans="1:65" s="2" customFormat="1" ht="14.4" customHeight="1">
      <c r="A202" s="36"/>
      <c r="B202" s="37"/>
      <c r="C202" s="217" t="s">
        <v>323</v>
      </c>
      <c r="D202" s="217" t="s">
        <v>126</v>
      </c>
      <c r="E202" s="218" t="s">
        <v>324</v>
      </c>
      <c r="F202" s="219" t="s">
        <v>325</v>
      </c>
      <c r="G202" s="220" t="s">
        <v>129</v>
      </c>
      <c r="H202" s="221">
        <v>3</v>
      </c>
      <c r="I202" s="222"/>
      <c r="J202" s="223">
        <f>ROUND(I202*H202,0)</f>
        <v>0</v>
      </c>
      <c r="K202" s="224"/>
      <c r="L202" s="42"/>
      <c r="M202" s="225" t="s">
        <v>1</v>
      </c>
      <c r="N202" s="226" t="s">
        <v>40</v>
      </c>
      <c r="O202" s="89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9" t="s">
        <v>6</v>
      </c>
      <c r="AT202" s="229" t="s">
        <v>126</v>
      </c>
      <c r="AU202" s="229" t="s">
        <v>84</v>
      </c>
      <c r="AY202" s="15" t="s">
        <v>123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5" t="s">
        <v>6</v>
      </c>
      <c r="BK202" s="230">
        <f>ROUND(I202*H202,0)</f>
        <v>0</v>
      </c>
      <c r="BL202" s="15" t="s">
        <v>6</v>
      </c>
      <c r="BM202" s="229" t="s">
        <v>326</v>
      </c>
    </row>
    <row r="203" spans="1:47" s="2" customFormat="1" ht="12">
      <c r="A203" s="36"/>
      <c r="B203" s="37"/>
      <c r="C203" s="38"/>
      <c r="D203" s="231" t="s">
        <v>131</v>
      </c>
      <c r="E203" s="38"/>
      <c r="F203" s="232" t="s">
        <v>327</v>
      </c>
      <c r="G203" s="38"/>
      <c r="H203" s="38"/>
      <c r="I203" s="233"/>
      <c r="J203" s="38"/>
      <c r="K203" s="38"/>
      <c r="L203" s="42"/>
      <c r="M203" s="234"/>
      <c r="N203" s="235"/>
      <c r="O203" s="89"/>
      <c r="P203" s="89"/>
      <c r="Q203" s="89"/>
      <c r="R203" s="89"/>
      <c r="S203" s="89"/>
      <c r="T203" s="90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131</v>
      </c>
      <c r="AU203" s="15" t="s">
        <v>84</v>
      </c>
    </row>
    <row r="204" spans="1:65" s="2" customFormat="1" ht="14.4" customHeight="1">
      <c r="A204" s="36"/>
      <c r="B204" s="37"/>
      <c r="C204" s="217" t="s">
        <v>328</v>
      </c>
      <c r="D204" s="217" t="s">
        <v>126</v>
      </c>
      <c r="E204" s="218" t="s">
        <v>329</v>
      </c>
      <c r="F204" s="219" t="s">
        <v>330</v>
      </c>
      <c r="G204" s="220" t="s">
        <v>285</v>
      </c>
      <c r="H204" s="221">
        <v>9.5</v>
      </c>
      <c r="I204" s="222"/>
      <c r="J204" s="223">
        <f>ROUND(I204*H204,0)</f>
        <v>0</v>
      </c>
      <c r="K204" s="224"/>
      <c r="L204" s="42"/>
      <c r="M204" s="225" t="s">
        <v>1</v>
      </c>
      <c r="N204" s="226" t="s">
        <v>40</v>
      </c>
      <c r="O204" s="89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9" t="s">
        <v>6</v>
      </c>
      <c r="AT204" s="229" t="s">
        <v>126</v>
      </c>
      <c r="AU204" s="229" t="s">
        <v>84</v>
      </c>
      <c r="AY204" s="15" t="s">
        <v>123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5" t="s">
        <v>6</v>
      </c>
      <c r="BK204" s="230">
        <f>ROUND(I204*H204,0)</f>
        <v>0</v>
      </c>
      <c r="BL204" s="15" t="s">
        <v>6</v>
      </c>
      <c r="BM204" s="229" t="s">
        <v>331</v>
      </c>
    </row>
    <row r="205" spans="1:47" s="2" customFormat="1" ht="12">
      <c r="A205" s="36"/>
      <c r="B205" s="37"/>
      <c r="C205" s="38"/>
      <c r="D205" s="231" t="s">
        <v>131</v>
      </c>
      <c r="E205" s="38"/>
      <c r="F205" s="232" t="s">
        <v>332</v>
      </c>
      <c r="G205" s="38"/>
      <c r="H205" s="38"/>
      <c r="I205" s="233"/>
      <c r="J205" s="38"/>
      <c r="K205" s="38"/>
      <c r="L205" s="42"/>
      <c r="M205" s="234"/>
      <c r="N205" s="235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131</v>
      </c>
      <c r="AU205" s="15" t="s">
        <v>84</v>
      </c>
    </row>
    <row r="206" spans="1:65" s="2" customFormat="1" ht="14.4" customHeight="1">
      <c r="A206" s="36"/>
      <c r="B206" s="37"/>
      <c r="C206" s="217" t="s">
        <v>333</v>
      </c>
      <c r="D206" s="217" t="s">
        <v>126</v>
      </c>
      <c r="E206" s="218" t="s">
        <v>334</v>
      </c>
      <c r="F206" s="219" t="s">
        <v>335</v>
      </c>
      <c r="G206" s="220" t="s">
        <v>141</v>
      </c>
      <c r="H206" s="221">
        <v>5</v>
      </c>
      <c r="I206" s="222"/>
      <c r="J206" s="223">
        <f>ROUND(I206*H206,0)</f>
        <v>0</v>
      </c>
      <c r="K206" s="224"/>
      <c r="L206" s="42"/>
      <c r="M206" s="225" t="s">
        <v>1</v>
      </c>
      <c r="N206" s="226" t="s">
        <v>40</v>
      </c>
      <c r="O206" s="89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9" t="s">
        <v>6</v>
      </c>
      <c r="AT206" s="229" t="s">
        <v>126</v>
      </c>
      <c r="AU206" s="229" t="s">
        <v>84</v>
      </c>
      <c r="AY206" s="15" t="s">
        <v>123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5" t="s">
        <v>6</v>
      </c>
      <c r="BK206" s="230">
        <f>ROUND(I206*H206,0)</f>
        <v>0</v>
      </c>
      <c r="BL206" s="15" t="s">
        <v>6</v>
      </c>
      <c r="BM206" s="229" t="s">
        <v>336</v>
      </c>
    </row>
    <row r="207" spans="1:47" s="2" customFormat="1" ht="12">
      <c r="A207" s="36"/>
      <c r="B207" s="37"/>
      <c r="C207" s="38"/>
      <c r="D207" s="231" t="s">
        <v>131</v>
      </c>
      <c r="E207" s="38"/>
      <c r="F207" s="232" t="s">
        <v>337</v>
      </c>
      <c r="G207" s="38"/>
      <c r="H207" s="38"/>
      <c r="I207" s="233"/>
      <c r="J207" s="38"/>
      <c r="K207" s="38"/>
      <c r="L207" s="42"/>
      <c r="M207" s="234"/>
      <c r="N207" s="235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131</v>
      </c>
      <c r="AU207" s="15" t="s">
        <v>84</v>
      </c>
    </row>
    <row r="208" spans="1:65" s="2" customFormat="1" ht="14.4" customHeight="1">
      <c r="A208" s="36"/>
      <c r="B208" s="37"/>
      <c r="C208" s="217" t="s">
        <v>338</v>
      </c>
      <c r="D208" s="217" t="s">
        <v>126</v>
      </c>
      <c r="E208" s="218" t="s">
        <v>339</v>
      </c>
      <c r="F208" s="219" t="s">
        <v>340</v>
      </c>
      <c r="G208" s="220" t="s">
        <v>135</v>
      </c>
      <c r="H208" s="221">
        <v>1</v>
      </c>
      <c r="I208" s="222"/>
      <c r="J208" s="223">
        <f>ROUND(I208*H208,0)</f>
        <v>0</v>
      </c>
      <c r="K208" s="224"/>
      <c r="L208" s="42"/>
      <c r="M208" s="225" t="s">
        <v>1</v>
      </c>
      <c r="N208" s="226" t="s">
        <v>40</v>
      </c>
      <c r="O208" s="89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9" t="s">
        <v>6</v>
      </c>
      <c r="AT208" s="229" t="s">
        <v>126</v>
      </c>
      <c r="AU208" s="229" t="s">
        <v>84</v>
      </c>
      <c r="AY208" s="15" t="s">
        <v>123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5" t="s">
        <v>6</v>
      </c>
      <c r="BK208" s="230">
        <f>ROUND(I208*H208,0)</f>
        <v>0</v>
      </c>
      <c r="BL208" s="15" t="s">
        <v>6</v>
      </c>
      <c r="BM208" s="229" t="s">
        <v>341</v>
      </c>
    </row>
    <row r="209" spans="1:47" s="2" customFormat="1" ht="12">
      <c r="A209" s="36"/>
      <c r="B209" s="37"/>
      <c r="C209" s="38"/>
      <c r="D209" s="231" t="s">
        <v>131</v>
      </c>
      <c r="E209" s="38"/>
      <c r="F209" s="232" t="s">
        <v>340</v>
      </c>
      <c r="G209" s="38"/>
      <c r="H209" s="38"/>
      <c r="I209" s="233"/>
      <c r="J209" s="38"/>
      <c r="K209" s="38"/>
      <c r="L209" s="42"/>
      <c r="M209" s="234"/>
      <c r="N209" s="235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131</v>
      </c>
      <c r="AU209" s="15" t="s">
        <v>84</v>
      </c>
    </row>
    <row r="210" spans="1:65" s="2" customFormat="1" ht="14.4" customHeight="1">
      <c r="A210" s="36"/>
      <c r="B210" s="37"/>
      <c r="C210" s="217" t="s">
        <v>342</v>
      </c>
      <c r="D210" s="217" t="s">
        <v>126</v>
      </c>
      <c r="E210" s="218" t="s">
        <v>343</v>
      </c>
      <c r="F210" s="219" t="s">
        <v>344</v>
      </c>
      <c r="G210" s="220" t="s">
        <v>135</v>
      </c>
      <c r="H210" s="221">
        <v>1</v>
      </c>
      <c r="I210" s="222"/>
      <c r="J210" s="223">
        <f>ROUND(I210*H210,0)</f>
        <v>0</v>
      </c>
      <c r="K210" s="224"/>
      <c r="L210" s="42"/>
      <c r="M210" s="225" t="s">
        <v>1</v>
      </c>
      <c r="N210" s="226" t="s">
        <v>40</v>
      </c>
      <c r="O210" s="89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9" t="s">
        <v>6</v>
      </c>
      <c r="AT210" s="229" t="s">
        <v>126</v>
      </c>
      <c r="AU210" s="229" t="s">
        <v>84</v>
      </c>
      <c r="AY210" s="15" t="s">
        <v>123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5" t="s">
        <v>6</v>
      </c>
      <c r="BK210" s="230">
        <f>ROUND(I210*H210,0)</f>
        <v>0</v>
      </c>
      <c r="BL210" s="15" t="s">
        <v>6</v>
      </c>
      <c r="BM210" s="229" t="s">
        <v>345</v>
      </c>
    </row>
    <row r="211" spans="1:47" s="2" customFormat="1" ht="12">
      <c r="A211" s="36"/>
      <c r="B211" s="37"/>
      <c r="C211" s="38"/>
      <c r="D211" s="231" t="s">
        <v>131</v>
      </c>
      <c r="E211" s="38"/>
      <c r="F211" s="232" t="s">
        <v>344</v>
      </c>
      <c r="G211" s="38"/>
      <c r="H211" s="38"/>
      <c r="I211" s="233"/>
      <c r="J211" s="38"/>
      <c r="K211" s="38"/>
      <c r="L211" s="42"/>
      <c r="M211" s="234"/>
      <c r="N211" s="235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131</v>
      </c>
      <c r="AU211" s="15" t="s">
        <v>84</v>
      </c>
    </row>
    <row r="212" spans="1:65" s="2" customFormat="1" ht="14.4" customHeight="1">
      <c r="A212" s="36"/>
      <c r="B212" s="37"/>
      <c r="C212" s="217" t="s">
        <v>346</v>
      </c>
      <c r="D212" s="217" t="s">
        <v>126</v>
      </c>
      <c r="E212" s="218" t="s">
        <v>347</v>
      </c>
      <c r="F212" s="219" t="s">
        <v>348</v>
      </c>
      <c r="G212" s="220" t="s">
        <v>135</v>
      </c>
      <c r="H212" s="221">
        <v>1</v>
      </c>
      <c r="I212" s="222"/>
      <c r="J212" s="223">
        <f>ROUND(I212*H212,0)</f>
        <v>0</v>
      </c>
      <c r="K212" s="224"/>
      <c r="L212" s="42"/>
      <c r="M212" s="225" t="s">
        <v>1</v>
      </c>
      <c r="N212" s="226" t="s">
        <v>40</v>
      </c>
      <c r="O212" s="89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9" t="s">
        <v>6</v>
      </c>
      <c r="AT212" s="229" t="s">
        <v>126</v>
      </c>
      <c r="AU212" s="229" t="s">
        <v>84</v>
      </c>
      <c r="AY212" s="15" t="s">
        <v>123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5" t="s">
        <v>6</v>
      </c>
      <c r="BK212" s="230">
        <f>ROUND(I212*H212,0)</f>
        <v>0</v>
      </c>
      <c r="BL212" s="15" t="s">
        <v>6</v>
      </c>
      <c r="BM212" s="229" t="s">
        <v>349</v>
      </c>
    </row>
    <row r="213" spans="1:47" s="2" customFormat="1" ht="12">
      <c r="A213" s="36"/>
      <c r="B213" s="37"/>
      <c r="C213" s="38"/>
      <c r="D213" s="231" t="s">
        <v>131</v>
      </c>
      <c r="E213" s="38"/>
      <c r="F213" s="232" t="s">
        <v>348</v>
      </c>
      <c r="G213" s="38"/>
      <c r="H213" s="38"/>
      <c r="I213" s="233"/>
      <c r="J213" s="38"/>
      <c r="K213" s="38"/>
      <c r="L213" s="42"/>
      <c r="M213" s="234"/>
      <c r="N213" s="235"/>
      <c r="O213" s="89"/>
      <c r="P213" s="89"/>
      <c r="Q213" s="89"/>
      <c r="R213" s="89"/>
      <c r="S213" s="89"/>
      <c r="T213" s="90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131</v>
      </c>
      <c r="AU213" s="15" t="s">
        <v>84</v>
      </c>
    </row>
    <row r="214" spans="1:63" s="12" customFormat="1" ht="25.9" customHeight="1">
      <c r="A214" s="12"/>
      <c r="B214" s="201"/>
      <c r="C214" s="202"/>
      <c r="D214" s="203" t="s">
        <v>74</v>
      </c>
      <c r="E214" s="204" t="s">
        <v>238</v>
      </c>
      <c r="F214" s="204" t="s">
        <v>350</v>
      </c>
      <c r="G214" s="202"/>
      <c r="H214" s="202"/>
      <c r="I214" s="205"/>
      <c r="J214" s="206">
        <f>BK214</f>
        <v>0</v>
      </c>
      <c r="K214" s="202"/>
      <c r="L214" s="207"/>
      <c r="M214" s="208"/>
      <c r="N214" s="209"/>
      <c r="O214" s="209"/>
      <c r="P214" s="210">
        <f>P215</f>
        <v>0</v>
      </c>
      <c r="Q214" s="209"/>
      <c r="R214" s="210">
        <f>R215</f>
        <v>0</v>
      </c>
      <c r="S214" s="209"/>
      <c r="T214" s="21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138</v>
      </c>
      <c r="AT214" s="213" t="s">
        <v>74</v>
      </c>
      <c r="AU214" s="213" t="s">
        <v>75</v>
      </c>
      <c r="AY214" s="212" t="s">
        <v>123</v>
      </c>
      <c r="BK214" s="214">
        <f>BK215</f>
        <v>0</v>
      </c>
    </row>
    <row r="215" spans="1:63" s="12" customFormat="1" ht="22.8" customHeight="1">
      <c r="A215" s="12"/>
      <c r="B215" s="201"/>
      <c r="C215" s="202"/>
      <c r="D215" s="203" t="s">
        <v>74</v>
      </c>
      <c r="E215" s="215" t="s">
        <v>351</v>
      </c>
      <c r="F215" s="215" t="s">
        <v>352</v>
      </c>
      <c r="G215" s="202"/>
      <c r="H215" s="202"/>
      <c r="I215" s="205"/>
      <c r="J215" s="216">
        <f>BK215</f>
        <v>0</v>
      </c>
      <c r="K215" s="202"/>
      <c r="L215" s="207"/>
      <c r="M215" s="208"/>
      <c r="N215" s="209"/>
      <c r="O215" s="209"/>
      <c r="P215" s="210">
        <f>SUM(P216:P221)</f>
        <v>0</v>
      </c>
      <c r="Q215" s="209"/>
      <c r="R215" s="210">
        <f>SUM(R216:R221)</f>
        <v>0</v>
      </c>
      <c r="S215" s="209"/>
      <c r="T215" s="211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2" t="s">
        <v>138</v>
      </c>
      <c r="AT215" s="213" t="s">
        <v>74</v>
      </c>
      <c r="AU215" s="213" t="s">
        <v>6</v>
      </c>
      <c r="AY215" s="212" t="s">
        <v>123</v>
      </c>
      <c r="BK215" s="214">
        <f>SUM(BK216:BK221)</f>
        <v>0</v>
      </c>
    </row>
    <row r="216" spans="1:65" s="2" customFormat="1" ht="14.4" customHeight="1">
      <c r="A216" s="36"/>
      <c r="B216" s="37"/>
      <c r="C216" s="217" t="s">
        <v>353</v>
      </c>
      <c r="D216" s="217" t="s">
        <v>126</v>
      </c>
      <c r="E216" s="218" t="s">
        <v>354</v>
      </c>
      <c r="F216" s="219" t="s">
        <v>355</v>
      </c>
      <c r="G216" s="220" t="s">
        <v>356</v>
      </c>
      <c r="H216" s="221">
        <v>300</v>
      </c>
      <c r="I216" s="222"/>
      <c r="J216" s="223">
        <f>ROUND(I216*H216,0)</f>
        <v>0</v>
      </c>
      <c r="K216" s="224"/>
      <c r="L216" s="42"/>
      <c r="M216" s="225" t="s">
        <v>1</v>
      </c>
      <c r="N216" s="226" t="s">
        <v>40</v>
      </c>
      <c r="O216" s="89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9" t="s">
        <v>357</v>
      </c>
      <c r="AT216" s="229" t="s">
        <v>126</v>
      </c>
      <c r="AU216" s="229" t="s">
        <v>84</v>
      </c>
      <c r="AY216" s="15" t="s">
        <v>123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5" t="s">
        <v>6</v>
      </c>
      <c r="BK216" s="230">
        <f>ROUND(I216*H216,0)</f>
        <v>0</v>
      </c>
      <c r="BL216" s="15" t="s">
        <v>357</v>
      </c>
      <c r="BM216" s="229" t="s">
        <v>358</v>
      </c>
    </row>
    <row r="217" spans="1:47" s="2" customFormat="1" ht="12">
      <c r="A217" s="36"/>
      <c r="B217" s="37"/>
      <c r="C217" s="38"/>
      <c r="D217" s="231" t="s">
        <v>131</v>
      </c>
      <c r="E217" s="38"/>
      <c r="F217" s="232" t="s">
        <v>355</v>
      </c>
      <c r="G217" s="38"/>
      <c r="H217" s="38"/>
      <c r="I217" s="233"/>
      <c r="J217" s="38"/>
      <c r="K217" s="38"/>
      <c r="L217" s="42"/>
      <c r="M217" s="234"/>
      <c r="N217" s="235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131</v>
      </c>
      <c r="AU217" s="15" t="s">
        <v>84</v>
      </c>
    </row>
    <row r="218" spans="1:65" s="2" customFormat="1" ht="14.4" customHeight="1">
      <c r="A218" s="36"/>
      <c r="B218" s="37"/>
      <c r="C218" s="217" t="s">
        <v>359</v>
      </c>
      <c r="D218" s="217" t="s">
        <v>126</v>
      </c>
      <c r="E218" s="218" t="s">
        <v>360</v>
      </c>
      <c r="F218" s="219" t="s">
        <v>361</v>
      </c>
      <c r="G218" s="220" t="s">
        <v>356</v>
      </c>
      <c r="H218" s="221">
        <v>180</v>
      </c>
      <c r="I218" s="222"/>
      <c r="J218" s="223">
        <f>ROUND(I218*H218,0)</f>
        <v>0</v>
      </c>
      <c r="K218" s="224"/>
      <c r="L218" s="42"/>
      <c r="M218" s="225" t="s">
        <v>1</v>
      </c>
      <c r="N218" s="226" t="s">
        <v>40</v>
      </c>
      <c r="O218" s="89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9" t="s">
        <v>357</v>
      </c>
      <c r="AT218" s="229" t="s">
        <v>126</v>
      </c>
      <c r="AU218" s="229" t="s">
        <v>84</v>
      </c>
      <c r="AY218" s="15" t="s">
        <v>123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5" t="s">
        <v>6</v>
      </c>
      <c r="BK218" s="230">
        <f>ROUND(I218*H218,0)</f>
        <v>0</v>
      </c>
      <c r="BL218" s="15" t="s">
        <v>357</v>
      </c>
      <c r="BM218" s="229" t="s">
        <v>362</v>
      </c>
    </row>
    <row r="219" spans="1:47" s="2" customFormat="1" ht="12">
      <c r="A219" s="36"/>
      <c r="B219" s="37"/>
      <c r="C219" s="38"/>
      <c r="D219" s="231" t="s">
        <v>131</v>
      </c>
      <c r="E219" s="38"/>
      <c r="F219" s="232" t="s">
        <v>361</v>
      </c>
      <c r="G219" s="38"/>
      <c r="H219" s="38"/>
      <c r="I219" s="233"/>
      <c r="J219" s="38"/>
      <c r="K219" s="38"/>
      <c r="L219" s="42"/>
      <c r="M219" s="234"/>
      <c r="N219" s="235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131</v>
      </c>
      <c r="AU219" s="15" t="s">
        <v>84</v>
      </c>
    </row>
    <row r="220" spans="1:65" s="2" customFormat="1" ht="14.4" customHeight="1">
      <c r="A220" s="36"/>
      <c r="B220" s="37"/>
      <c r="C220" s="217" t="s">
        <v>363</v>
      </c>
      <c r="D220" s="217" t="s">
        <v>126</v>
      </c>
      <c r="E220" s="218" t="s">
        <v>364</v>
      </c>
      <c r="F220" s="219" t="s">
        <v>365</v>
      </c>
      <c r="G220" s="220" t="s">
        <v>356</v>
      </c>
      <c r="H220" s="221">
        <v>180</v>
      </c>
      <c r="I220" s="222"/>
      <c r="J220" s="223">
        <f>ROUND(I220*H220,0)</f>
        <v>0</v>
      </c>
      <c r="K220" s="224"/>
      <c r="L220" s="42"/>
      <c r="M220" s="225" t="s">
        <v>1</v>
      </c>
      <c r="N220" s="226" t="s">
        <v>40</v>
      </c>
      <c r="O220" s="89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9" t="s">
        <v>357</v>
      </c>
      <c r="AT220" s="229" t="s">
        <v>126</v>
      </c>
      <c r="AU220" s="229" t="s">
        <v>84</v>
      </c>
      <c r="AY220" s="15" t="s">
        <v>123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5" t="s">
        <v>6</v>
      </c>
      <c r="BK220" s="230">
        <f>ROUND(I220*H220,0)</f>
        <v>0</v>
      </c>
      <c r="BL220" s="15" t="s">
        <v>357</v>
      </c>
      <c r="BM220" s="229" t="s">
        <v>366</v>
      </c>
    </row>
    <row r="221" spans="1:47" s="2" customFormat="1" ht="12">
      <c r="A221" s="36"/>
      <c r="B221" s="37"/>
      <c r="C221" s="38"/>
      <c r="D221" s="231" t="s">
        <v>131</v>
      </c>
      <c r="E221" s="38"/>
      <c r="F221" s="232" t="s">
        <v>365</v>
      </c>
      <c r="G221" s="38"/>
      <c r="H221" s="38"/>
      <c r="I221" s="233"/>
      <c r="J221" s="38"/>
      <c r="K221" s="38"/>
      <c r="L221" s="42"/>
      <c r="M221" s="247"/>
      <c r="N221" s="248"/>
      <c r="O221" s="249"/>
      <c r="P221" s="249"/>
      <c r="Q221" s="249"/>
      <c r="R221" s="249"/>
      <c r="S221" s="249"/>
      <c r="T221" s="25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131</v>
      </c>
      <c r="AU221" s="15" t="s">
        <v>84</v>
      </c>
    </row>
    <row r="222" spans="1:31" s="2" customFormat="1" ht="6.95" customHeight="1">
      <c r="A222" s="36"/>
      <c r="B222" s="64"/>
      <c r="C222" s="65"/>
      <c r="D222" s="65"/>
      <c r="E222" s="65"/>
      <c r="F222" s="65"/>
      <c r="G222" s="65"/>
      <c r="H222" s="65"/>
      <c r="I222" s="65"/>
      <c r="J222" s="65"/>
      <c r="K222" s="65"/>
      <c r="L222" s="42"/>
      <c r="M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</sheetData>
  <sheetProtection password="CC35" sheet="1" objects="1" scenarios="1" formatColumns="0" formatRows="0" autoFilter="0"/>
  <autoFilter ref="C120:K22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pans="2:46" s="1" customFormat="1" ht="24.95" customHeight="1">
      <c r="B4" s="18"/>
      <c r="D4" s="136" t="s">
        <v>95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ČOV Krásné Loučky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367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368</v>
      </c>
      <c r="G12" s="36"/>
      <c r="H12" s="36"/>
      <c r="I12" s="138" t="s">
        <v>22</v>
      </c>
      <c r="J12" s="142" t="str">
        <f>'Rekapitulace stavby'!AN8</f>
        <v>16. 11. 2020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98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26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35</v>
      </c>
      <c r="E30" s="36"/>
      <c r="F30" s="36"/>
      <c r="G30" s="36"/>
      <c r="H30" s="36"/>
      <c r="I30" s="36"/>
      <c r="J30" s="149">
        <f>ROUND(J118,0)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37</v>
      </c>
      <c r="G32" s="36"/>
      <c r="H32" s="36"/>
      <c r="I32" s="150" t="s">
        <v>36</v>
      </c>
      <c r="J32" s="150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39</v>
      </c>
      <c r="E33" s="138" t="s">
        <v>40</v>
      </c>
      <c r="F33" s="152">
        <f>ROUND((SUM(BE118:BE122)),0)</f>
        <v>0</v>
      </c>
      <c r="G33" s="36"/>
      <c r="H33" s="36"/>
      <c r="I33" s="153">
        <v>0.21</v>
      </c>
      <c r="J33" s="152">
        <f>ROUND(((SUM(BE118:BE122))*I33),0)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41</v>
      </c>
      <c r="F34" s="152">
        <f>ROUND((SUM(BF118:BF122)),0)</f>
        <v>0</v>
      </c>
      <c r="G34" s="36"/>
      <c r="H34" s="36"/>
      <c r="I34" s="153">
        <v>0.15</v>
      </c>
      <c r="J34" s="152">
        <f>ROUND(((SUM(BF118:BF122))*I34),0)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42</v>
      </c>
      <c r="F35" s="152">
        <f>ROUND((SUM(BG118:BG122)),0)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43</v>
      </c>
      <c r="F36" s="152">
        <f>ROUND((SUM(BH118:BH122)),0)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44</v>
      </c>
      <c r="F37" s="152">
        <f>ROUND((SUM(BI118:BI122)),0)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ČOV Krásné Loučky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PS 02 - Technologická elektroinstalace ČOV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Krásné Loučky. Krnov</v>
      </c>
      <c r="G89" s="38"/>
      <c r="H89" s="38"/>
      <c r="I89" s="30" t="s">
        <v>22</v>
      </c>
      <c r="J89" s="77" t="str">
        <f>IF(J12="","",J12)</f>
        <v>16. 11. 2020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Akvopro,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100</v>
      </c>
      <c r="D94" s="174"/>
      <c r="E94" s="174"/>
      <c r="F94" s="174"/>
      <c r="G94" s="174"/>
      <c r="H94" s="174"/>
      <c r="I94" s="174"/>
      <c r="J94" s="175" t="s">
        <v>101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102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103</v>
      </c>
    </row>
    <row r="97" spans="1:31" s="9" customFormat="1" ht="24.95" customHeight="1">
      <c r="A97" s="9"/>
      <c r="B97" s="177"/>
      <c r="C97" s="178"/>
      <c r="D97" s="179" t="s">
        <v>369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370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ČOV Krásné Loučky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PS 02 - Technologická elektroinstalace ČOV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Krásné Loučky. Krnov</v>
      </c>
      <c r="G112" s="38"/>
      <c r="H112" s="38"/>
      <c r="I112" s="30" t="s">
        <v>22</v>
      </c>
      <c r="J112" s="77" t="str">
        <f>IF(J12="","",J12)</f>
        <v>16. 11. 2020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 xml:space="preserve"> </v>
      </c>
      <c r="G114" s="38"/>
      <c r="H114" s="38"/>
      <c r="I114" s="30" t="s">
        <v>30</v>
      </c>
      <c r="J114" s="34" t="str">
        <f>E21</f>
        <v xml:space="preserve"> Akvopro, s.r.o.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33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110</v>
      </c>
      <c r="D117" s="192" t="s">
        <v>60</v>
      </c>
      <c r="E117" s="192" t="s">
        <v>56</v>
      </c>
      <c r="F117" s="192" t="s">
        <v>57</v>
      </c>
      <c r="G117" s="192" t="s">
        <v>111</v>
      </c>
      <c r="H117" s="192" t="s">
        <v>112</v>
      </c>
      <c r="I117" s="192" t="s">
        <v>113</v>
      </c>
      <c r="J117" s="193" t="s">
        <v>101</v>
      </c>
      <c r="K117" s="194" t="s">
        <v>114</v>
      </c>
      <c r="L117" s="195"/>
      <c r="M117" s="98" t="s">
        <v>1</v>
      </c>
      <c r="N117" s="99" t="s">
        <v>39</v>
      </c>
      <c r="O117" s="99" t="s">
        <v>115</v>
      </c>
      <c r="P117" s="99" t="s">
        <v>116</v>
      </c>
      <c r="Q117" s="99" t="s">
        <v>117</v>
      </c>
      <c r="R117" s="99" t="s">
        <v>118</v>
      </c>
      <c r="S117" s="99" t="s">
        <v>119</v>
      </c>
      <c r="T117" s="100" t="s">
        <v>120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121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74</v>
      </c>
      <c r="AU118" s="15" t="s">
        <v>103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74</v>
      </c>
      <c r="E119" s="204" t="s">
        <v>238</v>
      </c>
      <c r="F119" s="204" t="s">
        <v>238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138</v>
      </c>
      <c r="AT119" s="213" t="s">
        <v>74</v>
      </c>
      <c r="AU119" s="213" t="s">
        <v>75</v>
      </c>
      <c r="AY119" s="212" t="s">
        <v>123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74</v>
      </c>
      <c r="E120" s="215" t="s">
        <v>371</v>
      </c>
      <c r="F120" s="215" t="s">
        <v>372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138</v>
      </c>
      <c r="AT120" s="213" t="s">
        <v>74</v>
      </c>
      <c r="AU120" s="213" t="s">
        <v>6</v>
      </c>
      <c r="AY120" s="212" t="s">
        <v>123</v>
      </c>
      <c r="BK120" s="214">
        <f>SUM(BK121:BK122)</f>
        <v>0</v>
      </c>
    </row>
    <row r="121" spans="1:65" s="2" customFormat="1" ht="14.4" customHeight="1">
      <c r="A121" s="36"/>
      <c r="B121" s="37"/>
      <c r="C121" s="217" t="s">
        <v>6</v>
      </c>
      <c r="D121" s="217" t="s">
        <v>126</v>
      </c>
      <c r="E121" s="218" t="s">
        <v>373</v>
      </c>
      <c r="F121" s="219" t="s">
        <v>372</v>
      </c>
      <c r="G121" s="220" t="s">
        <v>135</v>
      </c>
      <c r="H121" s="221">
        <v>1</v>
      </c>
      <c r="I121" s="222"/>
      <c r="J121" s="223">
        <f>ROUND(I121*H121,0)</f>
        <v>0</v>
      </c>
      <c r="K121" s="224"/>
      <c r="L121" s="42"/>
      <c r="M121" s="225" t="s">
        <v>1</v>
      </c>
      <c r="N121" s="226" t="s">
        <v>40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6</v>
      </c>
      <c r="AT121" s="229" t="s">
        <v>126</v>
      </c>
      <c r="AU121" s="229" t="s">
        <v>84</v>
      </c>
      <c r="AY121" s="15" t="s">
        <v>123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6</v>
      </c>
      <c r="BK121" s="230">
        <f>ROUND(I121*H121,0)</f>
        <v>0</v>
      </c>
      <c r="BL121" s="15" t="s">
        <v>6</v>
      </c>
      <c r="BM121" s="229" t="s">
        <v>374</v>
      </c>
    </row>
    <row r="122" spans="1:47" s="2" customFormat="1" ht="12">
      <c r="A122" s="36"/>
      <c r="B122" s="37"/>
      <c r="C122" s="38"/>
      <c r="D122" s="231" t="s">
        <v>131</v>
      </c>
      <c r="E122" s="38"/>
      <c r="F122" s="232" t="s">
        <v>372</v>
      </c>
      <c r="G122" s="38"/>
      <c r="H122" s="38"/>
      <c r="I122" s="233"/>
      <c r="J122" s="38"/>
      <c r="K122" s="38"/>
      <c r="L122" s="42"/>
      <c r="M122" s="247"/>
      <c r="N122" s="248"/>
      <c r="O122" s="249"/>
      <c r="P122" s="249"/>
      <c r="Q122" s="249"/>
      <c r="R122" s="249"/>
      <c r="S122" s="249"/>
      <c r="T122" s="25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131</v>
      </c>
      <c r="AU122" s="15" t="s">
        <v>84</v>
      </c>
    </row>
    <row r="123" spans="1:31" s="2" customFormat="1" ht="6.95" customHeight="1">
      <c r="A123" s="36"/>
      <c r="B123" s="64"/>
      <c r="C123" s="65"/>
      <c r="D123" s="65"/>
      <c r="E123" s="65"/>
      <c r="F123" s="65"/>
      <c r="G123" s="65"/>
      <c r="H123" s="65"/>
      <c r="I123" s="65"/>
      <c r="J123" s="65"/>
      <c r="K123" s="65"/>
      <c r="L123" s="42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pans="2:46" s="1" customFormat="1" ht="24.95" customHeight="1">
      <c r="B4" s="18"/>
      <c r="D4" s="136" t="s">
        <v>95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ČOV Krásné Loučky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375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98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26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35</v>
      </c>
      <c r="E30" s="36"/>
      <c r="F30" s="36"/>
      <c r="G30" s="36"/>
      <c r="H30" s="36"/>
      <c r="I30" s="36"/>
      <c r="J30" s="149">
        <f>ROUND(J129,0)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37</v>
      </c>
      <c r="G32" s="36"/>
      <c r="H32" s="36"/>
      <c r="I32" s="150" t="s">
        <v>36</v>
      </c>
      <c r="J32" s="150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39</v>
      </c>
      <c r="E33" s="138" t="s">
        <v>40</v>
      </c>
      <c r="F33" s="152">
        <f>ROUND((SUM(BE129:BE246)),0)</f>
        <v>0</v>
      </c>
      <c r="G33" s="36"/>
      <c r="H33" s="36"/>
      <c r="I33" s="153">
        <v>0.21</v>
      </c>
      <c r="J33" s="152">
        <f>ROUND(((SUM(BE129:BE246))*I33),0)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41</v>
      </c>
      <c r="F34" s="152">
        <f>ROUND((SUM(BF129:BF246)),0)</f>
        <v>0</v>
      </c>
      <c r="G34" s="36"/>
      <c r="H34" s="36"/>
      <c r="I34" s="153">
        <v>0.15</v>
      </c>
      <c r="J34" s="152">
        <f>ROUND(((SUM(BF129:BF246))*I34),0)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42</v>
      </c>
      <c r="F35" s="152">
        <f>ROUND((SUM(BG129:BG246)),0)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43</v>
      </c>
      <c r="F36" s="152">
        <f>ROUND((SUM(BH129:BH246)),0)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44</v>
      </c>
      <c r="F37" s="152">
        <f>ROUND((SUM(BI129:BI246)),0)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ČOV Krásné Loučky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01 - Stavební část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Krásné Loučky, Krnov</v>
      </c>
      <c r="G89" s="38"/>
      <c r="H89" s="38"/>
      <c r="I89" s="30" t="s">
        <v>22</v>
      </c>
      <c r="J89" s="77" t="str">
        <f>IF(J12="","",J12)</f>
        <v>16. 11. 2020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Akvopro,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100</v>
      </c>
      <c r="D94" s="174"/>
      <c r="E94" s="174"/>
      <c r="F94" s="174"/>
      <c r="G94" s="174"/>
      <c r="H94" s="174"/>
      <c r="I94" s="174"/>
      <c r="J94" s="175" t="s">
        <v>101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102</v>
      </c>
      <c r="D96" s="38"/>
      <c r="E96" s="38"/>
      <c r="F96" s="38"/>
      <c r="G96" s="38"/>
      <c r="H96" s="38"/>
      <c r="I96" s="38"/>
      <c r="J96" s="108">
        <f>J129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103</v>
      </c>
    </row>
    <row r="97" spans="1:31" s="9" customFormat="1" ht="24.95" customHeight="1">
      <c r="A97" s="9"/>
      <c r="B97" s="177"/>
      <c r="C97" s="178"/>
      <c r="D97" s="179" t="s">
        <v>376</v>
      </c>
      <c r="E97" s="180"/>
      <c r="F97" s="180"/>
      <c r="G97" s="180"/>
      <c r="H97" s="180"/>
      <c r="I97" s="180"/>
      <c r="J97" s="181">
        <f>J130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377</v>
      </c>
      <c r="E98" s="186"/>
      <c r="F98" s="186"/>
      <c r="G98" s="186"/>
      <c r="H98" s="186"/>
      <c r="I98" s="186"/>
      <c r="J98" s="187">
        <f>J131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378</v>
      </c>
      <c r="E99" s="186"/>
      <c r="F99" s="186"/>
      <c r="G99" s="186"/>
      <c r="H99" s="186"/>
      <c r="I99" s="186"/>
      <c r="J99" s="187">
        <f>J150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379</v>
      </c>
      <c r="E100" s="186"/>
      <c r="F100" s="186"/>
      <c r="G100" s="186"/>
      <c r="H100" s="186"/>
      <c r="I100" s="186"/>
      <c r="J100" s="187">
        <f>J153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380</v>
      </c>
      <c r="E101" s="186"/>
      <c r="F101" s="186"/>
      <c r="G101" s="186"/>
      <c r="H101" s="186"/>
      <c r="I101" s="186"/>
      <c r="J101" s="187">
        <f>J165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381</v>
      </c>
      <c r="E102" s="186"/>
      <c r="F102" s="186"/>
      <c r="G102" s="186"/>
      <c r="H102" s="186"/>
      <c r="I102" s="186"/>
      <c r="J102" s="187">
        <f>J175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7"/>
      <c r="C103" s="178"/>
      <c r="D103" s="179" t="s">
        <v>382</v>
      </c>
      <c r="E103" s="180"/>
      <c r="F103" s="180"/>
      <c r="G103" s="180"/>
      <c r="H103" s="180"/>
      <c r="I103" s="180"/>
      <c r="J103" s="181">
        <f>J178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3"/>
      <c r="C104" s="184"/>
      <c r="D104" s="185" t="s">
        <v>383</v>
      </c>
      <c r="E104" s="186"/>
      <c r="F104" s="186"/>
      <c r="G104" s="186"/>
      <c r="H104" s="186"/>
      <c r="I104" s="186"/>
      <c r="J104" s="187">
        <f>J179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384</v>
      </c>
      <c r="E105" s="186"/>
      <c r="F105" s="186"/>
      <c r="G105" s="186"/>
      <c r="H105" s="186"/>
      <c r="I105" s="186"/>
      <c r="J105" s="187">
        <f>J184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385</v>
      </c>
      <c r="E106" s="186"/>
      <c r="F106" s="186"/>
      <c r="G106" s="186"/>
      <c r="H106" s="186"/>
      <c r="I106" s="186"/>
      <c r="J106" s="187">
        <f>J198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386</v>
      </c>
      <c r="E107" s="186"/>
      <c r="F107" s="186"/>
      <c r="G107" s="186"/>
      <c r="H107" s="186"/>
      <c r="I107" s="186"/>
      <c r="J107" s="187">
        <f>J210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387</v>
      </c>
      <c r="E108" s="186"/>
      <c r="F108" s="186"/>
      <c r="G108" s="186"/>
      <c r="H108" s="186"/>
      <c r="I108" s="186"/>
      <c r="J108" s="187">
        <f>J219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388</v>
      </c>
      <c r="E109" s="186"/>
      <c r="F109" s="186"/>
      <c r="G109" s="186"/>
      <c r="H109" s="186"/>
      <c r="I109" s="186"/>
      <c r="J109" s="187">
        <f>J222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5" customHeight="1">
      <c r="A115" s="36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5" customHeight="1">
      <c r="A116" s="36"/>
      <c r="B116" s="37"/>
      <c r="C116" s="21" t="s">
        <v>109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16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172" t="str">
        <f>E7</f>
        <v>ČOV Krásné Loučky</v>
      </c>
      <c r="F119" s="30"/>
      <c r="G119" s="30"/>
      <c r="H119" s="30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96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74" t="str">
        <f>E9</f>
        <v>SO 01 - Stavební část</v>
      </c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20</v>
      </c>
      <c r="D123" s="38"/>
      <c r="E123" s="38"/>
      <c r="F123" s="25" t="str">
        <f>F12</f>
        <v>Krásné Loučky, Krnov</v>
      </c>
      <c r="G123" s="38"/>
      <c r="H123" s="38"/>
      <c r="I123" s="30" t="s">
        <v>22</v>
      </c>
      <c r="J123" s="77" t="str">
        <f>IF(J12="","",J12)</f>
        <v>16. 11. 2020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24</v>
      </c>
      <c r="D125" s="38"/>
      <c r="E125" s="38"/>
      <c r="F125" s="25" t="str">
        <f>E15</f>
        <v xml:space="preserve"> </v>
      </c>
      <c r="G125" s="38"/>
      <c r="H125" s="38"/>
      <c r="I125" s="30" t="s">
        <v>30</v>
      </c>
      <c r="J125" s="34" t="str">
        <f>E21</f>
        <v xml:space="preserve"> Akvopro, s.r.o.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28</v>
      </c>
      <c r="D126" s="38"/>
      <c r="E126" s="38"/>
      <c r="F126" s="25" t="str">
        <f>IF(E18="","",E18)</f>
        <v>Vyplň údaj</v>
      </c>
      <c r="G126" s="38"/>
      <c r="H126" s="38"/>
      <c r="I126" s="30" t="s">
        <v>33</v>
      </c>
      <c r="J126" s="34" t="str">
        <f>E24</f>
        <v xml:space="preserve"> 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1" customFormat="1" ht="29.25" customHeight="1">
      <c r="A128" s="189"/>
      <c r="B128" s="190"/>
      <c r="C128" s="191" t="s">
        <v>110</v>
      </c>
      <c r="D128" s="192" t="s">
        <v>60</v>
      </c>
      <c r="E128" s="192" t="s">
        <v>56</v>
      </c>
      <c r="F128" s="192" t="s">
        <v>57</v>
      </c>
      <c r="G128" s="192" t="s">
        <v>111</v>
      </c>
      <c r="H128" s="192" t="s">
        <v>112</v>
      </c>
      <c r="I128" s="192" t="s">
        <v>113</v>
      </c>
      <c r="J128" s="193" t="s">
        <v>101</v>
      </c>
      <c r="K128" s="194" t="s">
        <v>114</v>
      </c>
      <c r="L128" s="195"/>
      <c r="M128" s="98" t="s">
        <v>1</v>
      </c>
      <c r="N128" s="99" t="s">
        <v>39</v>
      </c>
      <c r="O128" s="99" t="s">
        <v>115</v>
      </c>
      <c r="P128" s="99" t="s">
        <v>116</v>
      </c>
      <c r="Q128" s="99" t="s">
        <v>117</v>
      </c>
      <c r="R128" s="99" t="s">
        <v>118</v>
      </c>
      <c r="S128" s="99" t="s">
        <v>119</v>
      </c>
      <c r="T128" s="100" t="s">
        <v>120</v>
      </c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</row>
    <row r="129" spans="1:63" s="2" customFormat="1" ht="22.8" customHeight="1">
      <c r="A129" s="36"/>
      <c r="B129" s="37"/>
      <c r="C129" s="105" t="s">
        <v>121</v>
      </c>
      <c r="D129" s="38"/>
      <c r="E129" s="38"/>
      <c r="F129" s="38"/>
      <c r="G129" s="38"/>
      <c r="H129" s="38"/>
      <c r="I129" s="38"/>
      <c r="J129" s="196">
        <f>BK129</f>
        <v>0</v>
      </c>
      <c r="K129" s="38"/>
      <c r="L129" s="42"/>
      <c r="M129" s="101"/>
      <c r="N129" s="197"/>
      <c r="O129" s="102"/>
      <c r="P129" s="198">
        <f>P130+P178</f>
        <v>0</v>
      </c>
      <c r="Q129" s="102"/>
      <c r="R129" s="198">
        <f>R130+R178</f>
        <v>0.53915</v>
      </c>
      <c r="S129" s="102"/>
      <c r="T129" s="199">
        <f>T130+T178</f>
        <v>0.8761000000000001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74</v>
      </c>
      <c r="AU129" s="15" t="s">
        <v>103</v>
      </c>
      <c r="BK129" s="200">
        <f>BK130+BK178</f>
        <v>0</v>
      </c>
    </row>
    <row r="130" spans="1:63" s="12" customFormat="1" ht="25.9" customHeight="1">
      <c r="A130" s="12"/>
      <c r="B130" s="201"/>
      <c r="C130" s="202"/>
      <c r="D130" s="203" t="s">
        <v>74</v>
      </c>
      <c r="E130" s="204" t="s">
        <v>389</v>
      </c>
      <c r="F130" s="204" t="s">
        <v>390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P131+P150+P153+P165+P175</f>
        <v>0</v>
      </c>
      <c r="Q130" s="209"/>
      <c r="R130" s="210">
        <f>R131+R150+R153+R165+R175</f>
        <v>0.3541</v>
      </c>
      <c r="S130" s="209"/>
      <c r="T130" s="211">
        <f>T131+T150+T153+T165+T175</f>
        <v>0.29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6</v>
      </c>
      <c r="AT130" s="213" t="s">
        <v>74</v>
      </c>
      <c r="AU130" s="213" t="s">
        <v>75</v>
      </c>
      <c r="AY130" s="212" t="s">
        <v>123</v>
      </c>
      <c r="BK130" s="214">
        <f>BK131+BK150+BK153+BK165+BK175</f>
        <v>0</v>
      </c>
    </row>
    <row r="131" spans="1:63" s="12" customFormat="1" ht="22.8" customHeight="1">
      <c r="A131" s="12"/>
      <c r="B131" s="201"/>
      <c r="C131" s="202"/>
      <c r="D131" s="203" t="s">
        <v>74</v>
      </c>
      <c r="E131" s="215" t="s">
        <v>153</v>
      </c>
      <c r="F131" s="215" t="s">
        <v>391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SUM(P132:P149)</f>
        <v>0</v>
      </c>
      <c r="Q131" s="209"/>
      <c r="R131" s="210">
        <f>SUM(R132:R149)</f>
        <v>0.3527</v>
      </c>
      <c r="S131" s="209"/>
      <c r="T131" s="211">
        <f>SUM(T132:T149)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6</v>
      </c>
      <c r="AT131" s="213" t="s">
        <v>74</v>
      </c>
      <c r="AU131" s="213" t="s">
        <v>6</v>
      </c>
      <c r="AY131" s="212" t="s">
        <v>123</v>
      </c>
      <c r="BK131" s="214">
        <f>SUM(BK132:BK149)</f>
        <v>0</v>
      </c>
    </row>
    <row r="132" spans="1:65" s="2" customFormat="1" ht="24.15" customHeight="1">
      <c r="A132" s="36"/>
      <c r="B132" s="37"/>
      <c r="C132" s="217" t="s">
        <v>6</v>
      </c>
      <c r="D132" s="217" t="s">
        <v>126</v>
      </c>
      <c r="E132" s="218" t="s">
        <v>392</v>
      </c>
      <c r="F132" s="219" t="s">
        <v>393</v>
      </c>
      <c r="G132" s="220" t="s">
        <v>394</v>
      </c>
      <c r="H132" s="221">
        <v>25</v>
      </c>
      <c r="I132" s="222"/>
      <c r="J132" s="223">
        <f>ROUND(I132*H132,0)</f>
        <v>0</v>
      </c>
      <c r="K132" s="224"/>
      <c r="L132" s="42"/>
      <c r="M132" s="225" t="s">
        <v>1</v>
      </c>
      <c r="N132" s="226" t="s">
        <v>40</v>
      </c>
      <c r="O132" s="89"/>
      <c r="P132" s="227">
        <f>O132*H132</f>
        <v>0</v>
      </c>
      <c r="Q132" s="227">
        <v>0.00026</v>
      </c>
      <c r="R132" s="227">
        <f>Q132*H132</f>
        <v>0.0065</v>
      </c>
      <c r="S132" s="227">
        <v>0</v>
      </c>
      <c r="T132" s="22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9" t="s">
        <v>143</v>
      </c>
      <c r="AT132" s="229" t="s">
        <v>126</v>
      </c>
      <c r="AU132" s="229" t="s">
        <v>84</v>
      </c>
      <c r="AY132" s="15" t="s">
        <v>123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6</v>
      </c>
      <c r="BK132" s="230">
        <f>ROUND(I132*H132,0)</f>
        <v>0</v>
      </c>
      <c r="BL132" s="15" t="s">
        <v>143</v>
      </c>
      <c r="BM132" s="229" t="s">
        <v>395</v>
      </c>
    </row>
    <row r="133" spans="1:47" s="2" customFormat="1" ht="12">
      <c r="A133" s="36"/>
      <c r="B133" s="37"/>
      <c r="C133" s="38"/>
      <c r="D133" s="231" t="s">
        <v>131</v>
      </c>
      <c r="E133" s="38"/>
      <c r="F133" s="232" t="s">
        <v>396</v>
      </c>
      <c r="G133" s="38"/>
      <c r="H133" s="38"/>
      <c r="I133" s="233"/>
      <c r="J133" s="38"/>
      <c r="K133" s="38"/>
      <c r="L133" s="42"/>
      <c r="M133" s="234"/>
      <c r="N133" s="235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131</v>
      </c>
      <c r="AU133" s="15" t="s">
        <v>84</v>
      </c>
    </row>
    <row r="134" spans="1:65" s="2" customFormat="1" ht="24.15" customHeight="1">
      <c r="A134" s="36"/>
      <c r="B134" s="37"/>
      <c r="C134" s="217" t="s">
        <v>84</v>
      </c>
      <c r="D134" s="217" t="s">
        <v>126</v>
      </c>
      <c r="E134" s="218" t="s">
        <v>397</v>
      </c>
      <c r="F134" s="219" t="s">
        <v>398</v>
      </c>
      <c r="G134" s="220" t="s">
        <v>394</v>
      </c>
      <c r="H134" s="221">
        <v>10</v>
      </c>
      <c r="I134" s="222"/>
      <c r="J134" s="223">
        <f>ROUND(I134*H134,0)</f>
        <v>0</v>
      </c>
      <c r="K134" s="224"/>
      <c r="L134" s="42"/>
      <c r="M134" s="225" t="s">
        <v>1</v>
      </c>
      <c r="N134" s="226" t="s">
        <v>40</v>
      </c>
      <c r="O134" s="89"/>
      <c r="P134" s="227">
        <f>O134*H134</f>
        <v>0</v>
      </c>
      <c r="Q134" s="227">
        <v>0.00438</v>
      </c>
      <c r="R134" s="227">
        <f>Q134*H134</f>
        <v>0.043800000000000006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143</v>
      </c>
      <c r="AT134" s="229" t="s">
        <v>126</v>
      </c>
      <c r="AU134" s="229" t="s">
        <v>84</v>
      </c>
      <c r="AY134" s="15" t="s">
        <v>123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6</v>
      </c>
      <c r="BK134" s="230">
        <f>ROUND(I134*H134,0)</f>
        <v>0</v>
      </c>
      <c r="BL134" s="15" t="s">
        <v>143</v>
      </c>
      <c r="BM134" s="229" t="s">
        <v>399</v>
      </c>
    </row>
    <row r="135" spans="1:47" s="2" customFormat="1" ht="12">
      <c r="A135" s="36"/>
      <c r="B135" s="37"/>
      <c r="C135" s="38"/>
      <c r="D135" s="231" t="s">
        <v>131</v>
      </c>
      <c r="E135" s="38"/>
      <c r="F135" s="232" t="s">
        <v>400</v>
      </c>
      <c r="G135" s="38"/>
      <c r="H135" s="38"/>
      <c r="I135" s="233"/>
      <c r="J135" s="38"/>
      <c r="K135" s="38"/>
      <c r="L135" s="42"/>
      <c r="M135" s="234"/>
      <c r="N135" s="235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131</v>
      </c>
      <c r="AU135" s="15" t="s">
        <v>84</v>
      </c>
    </row>
    <row r="136" spans="1:65" s="2" customFormat="1" ht="24.15" customHeight="1">
      <c r="A136" s="36"/>
      <c r="B136" s="37"/>
      <c r="C136" s="217" t="s">
        <v>138</v>
      </c>
      <c r="D136" s="217" t="s">
        <v>126</v>
      </c>
      <c r="E136" s="218" t="s">
        <v>401</v>
      </c>
      <c r="F136" s="219" t="s">
        <v>402</v>
      </c>
      <c r="G136" s="220" t="s">
        <v>394</v>
      </c>
      <c r="H136" s="221">
        <v>5</v>
      </c>
      <c r="I136" s="222"/>
      <c r="J136" s="223">
        <f>ROUND(I136*H136,0)</f>
        <v>0</v>
      </c>
      <c r="K136" s="224"/>
      <c r="L136" s="42"/>
      <c r="M136" s="225" t="s">
        <v>1</v>
      </c>
      <c r="N136" s="226" t="s">
        <v>40</v>
      </c>
      <c r="O136" s="89"/>
      <c r="P136" s="227">
        <f>O136*H136</f>
        <v>0</v>
      </c>
      <c r="Q136" s="227">
        <v>0.0154</v>
      </c>
      <c r="R136" s="227">
        <f>Q136*H136</f>
        <v>0.077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143</v>
      </c>
      <c r="AT136" s="229" t="s">
        <v>126</v>
      </c>
      <c r="AU136" s="229" t="s">
        <v>84</v>
      </c>
      <c r="AY136" s="15" t="s">
        <v>123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6</v>
      </c>
      <c r="BK136" s="230">
        <f>ROUND(I136*H136,0)</f>
        <v>0</v>
      </c>
      <c r="BL136" s="15" t="s">
        <v>143</v>
      </c>
      <c r="BM136" s="229" t="s">
        <v>403</v>
      </c>
    </row>
    <row r="137" spans="1:47" s="2" customFormat="1" ht="12">
      <c r="A137" s="36"/>
      <c r="B137" s="37"/>
      <c r="C137" s="38"/>
      <c r="D137" s="231" t="s">
        <v>131</v>
      </c>
      <c r="E137" s="38"/>
      <c r="F137" s="232" t="s">
        <v>404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131</v>
      </c>
      <c r="AU137" s="15" t="s">
        <v>84</v>
      </c>
    </row>
    <row r="138" spans="1:65" s="2" customFormat="1" ht="14.4" customHeight="1">
      <c r="A138" s="36"/>
      <c r="B138" s="37"/>
      <c r="C138" s="217" t="s">
        <v>143</v>
      </c>
      <c r="D138" s="217" t="s">
        <v>126</v>
      </c>
      <c r="E138" s="218" t="s">
        <v>405</v>
      </c>
      <c r="F138" s="219" t="s">
        <v>406</v>
      </c>
      <c r="G138" s="220" t="s">
        <v>394</v>
      </c>
      <c r="H138" s="221">
        <v>10</v>
      </c>
      <c r="I138" s="222"/>
      <c r="J138" s="223">
        <f>ROUND(I138*H138,0)</f>
        <v>0</v>
      </c>
      <c r="K138" s="224"/>
      <c r="L138" s="42"/>
      <c r="M138" s="225" t="s">
        <v>1</v>
      </c>
      <c r="N138" s="226" t="s">
        <v>40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143</v>
      </c>
      <c r="AT138" s="229" t="s">
        <v>126</v>
      </c>
      <c r="AU138" s="229" t="s">
        <v>84</v>
      </c>
      <c r="AY138" s="15" t="s">
        <v>123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6</v>
      </c>
      <c r="BK138" s="230">
        <f>ROUND(I138*H138,0)</f>
        <v>0</v>
      </c>
      <c r="BL138" s="15" t="s">
        <v>143</v>
      </c>
      <c r="BM138" s="229" t="s">
        <v>407</v>
      </c>
    </row>
    <row r="139" spans="1:47" s="2" customFormat="1" ht="12">
      <c r="A139" s="36"/>
      <c r="B139" s="37"/>
      <c r="C139" s="38"/>
      <c r="D139" s="231" t="s">
        <v>131</v>
      </c>
      <c r="E139" s="38"/>
      <c r="F139" s="232" t="s">
        <v>408</v>
      </c>
      <c r="G139" s="38"/>
      <c r="H139" s="38"/>
      <c r="I139" s="233"/>
      <c r="J139" s="38"/>
      <c r="K139" s="38"/>
      <c r="L139" s="42"/>
      <c r="M139" s="234"/>
      <c r="N139" s="235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131</v>
      </c>
      <c r="AU139" s="15" t="s">
        <v>84</v>
      </c>
    </row>
    <row r="140" spans="1:65" s="2" customFormat="1" ht="24.15" customHeight="1">
      <c r="A140" s="36"/>
      <c r="B140" s="37"/>
      <c r="C140" s="217" t="s">
        <v>148</v>
      </c>
      <c r="D140" s="217" t="s">
        <v>126</v>
      </c>
      <c r="E140" s="218" t="s">
        <v>409</v>
      </c>
      <c r="F140" s="219" t="s">
        <v>410</v>
      </c>
      <c r="G140" s="220" t="s">
        <v>394</v>
      </c>
      <c r="H140" s="221">
        <v>15</v>
      </c>
      <c r="I140" s="222"/>
      <c r="J140" s="223">
        <f>ROUND(I140*H140,0)</f>
        <v>0</v>
      </c>
      <c r="K140" s="224"/>
      <c r="L140" s="42"/>
      <c r="M140" s="225" t="s">
        <v>1</v>
      </c>
      <c r="N140" s="226" t="s">
        <v>40</v>
      </c>
      <c r="O140" s="89"/>
      <c r="P140" s="227">
        <f>O140*H140</f>
        <v>0</v>
      </c>
      <c r="Q140" s="227">
        <v>0.00438</v>
      </c>
      <c r="R140" s="227">
        <f>Q140*H140</f>
        <v>0.06570000000000001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143</v>
      </c>
      <c r="AT140" s="229" t="s">
        <v>126</v>
      </c>
      <c r="AU140" s="229" t="s">
        <v>84</v>
      </c>
      <c r="AY140" s="15" t="s">
        <v>123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6</v>
      </c>
      <c r="BK140" s="230">
        <f>ROUND(I140*H140,0)</f>
        <v>0</v>
      </c>
      <c r="BL140" s="15" t="s">
        <v>143</v>
      </c>
      <c r="BM140" s="229" t="s">
        <v>411</v>
      </c>
    </row>
    <row r="141" spans="1:47" s="2" customFormat="1" ht="12">
      <c r="A141" s="36"/>
      <c r="B141" s="37"/>
      <c r="C141" s="38"/>
      <c r="D141" s="231" t="s">
        <v>131</v>
      </c>
      <c r="E141" s="38"/>
      <c r="F141" s="232" t="s">
        <v>412</v>
      </c>
      <c r="G141" s="38"/>
      <c r="H141" s="38"/>
      <c r="I141" s="233"/>
      <c r="J141" s="38"/>
      <c r="K141" s="38"/>
      <c r="L141" s="42"/>
      <c r="M141" s="234"/>
      <c r="N141" s="235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131</v>
      </c>
      <c r="AU141" s="15" t="s">
        <v>84</v>
      </c>
    </row>
    <row r="142" spans="1:65" s="2" customFormat="1" ht="24.15" customHeight="1">
      <c r="A142" s="36"/>
      <c r="B142" s="37"/>
      <c r="C142" s="217" t="s">
        <v>153</v>
      </c>
      <c r="D142" s="217" t="s">
        <v>126</v>
      </c>
      <c r="E142" s="218" t="s">
        <v>413</v>
      </c>
      <c r="F142" s="219" t="s">
        <v>414</v>
      </c>
      <c r="G142" s="220" t="s">
        <v>394</v>
      </c>
      <c r="H142" s="221">
        <v>5</v>
      </c>
      <c r="I142" s="222"/>
      <c r="J142" s="223">
        <f>ROUND(I142*H142,0)</f>
        <v>0</v>
      </c>
      <c r="K142" s="224"/>
      <c r="L142" s="42"/>
      <c r="M142" s="225" t="s">
        <v>1</v>
      </c>
      <c r="N142" s="226" t="s">
        <v>40</v>
      </c>
      <c r="O142" s="89"/>
      <c r="P142" s="227">
        <f>O142*H142</f>
        <v>0</v>
      </c>
      <c r="Q142" s="227">
        <v>0.0231</v>
      </c>
      <c r="R142" s="227">
        <f>Q142*H142</f>
        <v>0.11549999999999999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143</v>
      </c>
      <c r="AT142" s="229" t="s">
        <v>126</v>
      </c>
      <c r="AU142" s="229" t="s">
        <v>84</v>
      </c>
      <c r="AY142" s="15" t="s">
        <v>123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6</v>
      </c>
      <c r="BK142" s="230">
        <f>ROUND(I142*H142,0)</f>
        <v>0</v>
      </c>
      <c r="BL142" s="15" t="s">
        <v>143</v>
      </c>
      <c r="BM142" s="229" t="s">
        <v>415</v>
      </c>
    </row>
    <row r="143" spans="1:47" s="2" customFormat="1" ht="12">
      <c r="A143" s="36"/>
      <c r="B143" s="37"/>
      <c r="C143" s="38"/>
      <c r="D143" s="231" t="s">
        <v>131</v>
      </c>
      <c r="E143" s="38"/>
      <c r="F143" s="232" t="s">
        <v>416</v>
      </c>
      <c r="G143" s="38"/>
      <c r="H143" s="38"/>
      <c r="I143" s="233"/>
      <c r="J143" s="38"/>
      <c r="K143" s="38"/>
      <c r="L143" s="42"/>
      <c r="M143" s="234"/>
      <c r="N143" s="23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131</v>
      </c>
      <c r="AU143" s="15" t="s">
        <v>84</v>
      </c>
    </row>
    <row r="144" spans="1:65" s="2" customFormat="1" ht="24.15" customHeight="1">
      <c r="A144" s="36"/>
      <c r="B144" s="37"/>
      <c r="C144" s="217" t="s">
        <v>163</v>
      </c>
      <c r="D144" s="217" t="s">
        <v>126</v>
      </c>
      <c r="E144" s="218" t="s">
        <v>417</v>
      </c>
      <c r="F144" s="219" t="s">
        <v>418</v>
      </c>
      <c r="G144" s="220" t="s">
        <v>394</v>
      </c>
      <c r="H144" s="221">
        <v>4</v>
      </c>
      <c r="I144" s="222"/>
      <c r="J144" s="223">
        <f>ROUND(I144*H144,0)</f>
        <v>0</v>
      </c>
      <c r="K144" s="224"/>
      <c r="L144" s="42"/>
      <c r="M144" s="225" t="s">
        <v>1</v>
      </c>
      <c r="N144" s="226" t="s">
        <v>40</v>
      </c>
      <c r="O144" s="89"/>
      <c r="P144" s="227">
        <f>O144*H144</f>
        <v>0</v>
      </c>
      <c r="Q144" s="227">
        <v>0.00368</v>
      </c>
      <c r="R144" s="227">
        <f>Q144*H144</f>
        <v>0.01472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143</v>
      </c>
      <c r="AT144" s="229" t="s">
        <v>126</v>
      </c>
      <c r="AU144" s="229" t="s">
        <v>84</v>
      </c>
      <c r="AY144" s="15" t="s">
        <v>123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6</v>
      </c>
      <c r="BK144" s="230">
        <f>ROUND(I144*H144,0)</f>
        <v>0</v>
      </c>
      <c r="BL144" s="15" t="s">
        <v>143</v>
      </c>
      <c r="BM144" s="229" t="s">
        <v>419</v>
      </c>
    </row>
    <row r="145" spans="1:47" s="2" customFormat="1" ht="12">
      <c r="A145" s="36"/>
      <c r="B145" s="37"/>
      <c r="C145" s="38"/>
      <c r="D145" s="231" t="s">
        <v>131</v>
      </c>
      <c r="E145" s="38"/>
      <c r="F145" s="232" t="s">
        <v>420</v>
      </c>
      <c r="G145" s="38"/>
      <c r="H145" s="38"/>
      <c r="I145" s="233"/>
      <c r="J145" s="38"/>
      <c r="K145" s="38"/>
      <c r="L145" s="42"/>
      <c r="M145" s="234"/>
      <c r="N145" s="235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131</v>
      </c>
      <c r="AU145" s="15" t="s">
        <v>84</v>
      </c>
    </row>
    <row r="146" spans="1:65" s="2" customFormat="1" ht="24.15" customHeight="1">
      <c r="A146" s="36"/>
      <c r="B146" s="37"/>
      <c r="C146" s="217" t="s">
        <v>168</v>
      </c>
      <c r="D146" s="217" t="s">
        <v>126</v>
      </c>
      <c r="E146" s="218" t="s">
        <v>421</v>
      </c>
      <c r="F146" s="219" t="s">
        <v>422</v>
      </c>
      <c r="G146" s="220" t="s">
        <v>394</v>
      </c>
      <c r="H146" s="221">
        <v>11</v>
      </c>
      <c r="I146" s="222"/>
      <c r="J146" s="223">
        <f>ROUND(I146*H146,0)</f>
        <v>0</v>
      </c>
      <c r="K146" s="224"/>
      <c r="L146" s="42"/>
      <c r="M146" s="225" t="s">
        <v>1</v>
      </c>
      <c r="N146" s="226" t="s">
        <v>40</v>
      </c>
      <c r="O146" s="89"/>
      <c r="P146" s="227">
        <f>O146*H146</f>
        <v>0</v>
      </c>
      <c r="Q146" s="227">
        <v>0.00268</v>
      </c>
      <c r="R146" s="227">
        <f>Q146*H146</f>
        <v>0.02948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143</v>
      </c>
      <c r="AT146" s="229" t="s">
        <v>126</v>
      </c>
      <c r="AU146" s="229" t="s">
        <v>84</v>
      </c>
      <c r="AY146" s="15" t="s">
        <v>123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6</v>
      </c>
      <c r="BK146" s="230">
        <f>ROUND(I146*H146,0)</f>
        <v>0</v>
      </c>
      <c r="BL146" s="15" t="s">
        <v>143</v>
      </c>
      <c r="BM146" s="229" t="s">
        <v>423</v>
      </c>
    </row>
    <row r="147" spans="1:47" s="2" customFormat="1" ht="12">
      <c r="A147" s="36"/>
      <c r="B147" s="37"/>
      <c r="C147" s="38"/>
      <c r="D147" s="231" t="s">
        <v>131</v>
      </c>
      <c r="E147" s="38"/>
      <c r="F147" s="232" t="s">
        <v>424</v>
      </c>
      <c r="G147" s="38"/>
      <c r="H147" s="38"/>
      <c r="I147" s="233"/>
      <c r="J147" s="38"/>
      <c r="K147" s="38"/>
      <c r="L147" s="42"/>
      <c r="M147" s="234"/>
      <c r="N147" s="235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131</v>
      </c>
      <c r="AU147" s="15" t="s">
        <v>84</v>
      </c>
    </row>
    <row r="148" spans="1:65" s="2" customFormat="1" ht="24.15" customHeight="1">
      <c r="A148" s="36"/>
      <c r="B148" s="37"/>
      <c r="C148" s="217" t="s">
        <v>173</v>
      </c>
      <c r="D148" s="217" t="s">
        <v>126</v>
      </c>
      <c r="E148" s="218" t="s">
        <v>425</v>
      </c>
      <c r="F148" s="219" t="s">
        <v>426</v>
      </c>
      <c r="G148" s="220" t="s">
        <v>394</v>
      </c>
      <c r="H148" s="221">
        <v>4</v>
      </c>
      <c r="I148" s="222"/>
      <c r="J148" s="223">
        <f>ROUND(I148*H148,0)</f>
        <v>0</v>
      </c>
      <c r="K148" s="224"/>
      <c r="L148" s="42"/>
      <c r="M148" s="225" t="s">
        <v>1</v>
      </c>
      <c r="N148" s="226" t="s">
        <v>40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143</v>
      </c>
      <c r="AT148" s="229" t="s">
        <v>126</v>
      </c>
      <c r="AU148" s="229" t="s">
        <v>84</v>
      </c>
      <c r="AY148" s="15" t="s">
        <v>123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6</v>
      </c>
      <c r="BK148" s="230">
        <f>ROUND(I148*H148,0)</f>
        <v>0</v>
      </c>
      <c r="BL148" s="15" t="s">
        <v>143</v>
      </c>
      <c r="BM148" s="229" t="s">
        <v>427</v>
      </c>
    </row>
    <row r="149" spans="1:47" s="2" customFormat="1" ht="12">
      <c r="A149" s="36"/>
      <c r="B149" s="37"/>
      <c r="C149" s="38"/>
      <c r="D149" s="231" t="s">
        <v>131</v>
      </c>
      <c r="E149" s="38"/>
      <c r="F149" s="232" t="s">
        <v>428</v>
      </c>
      <c r="G149" s="38"/>
      <c r="H149" s="38"/>
      <c r="I149" s="233"/>
      <c r="J149" s="38"/>
      <c r="K149" s="38"/>
      <c r="L149" s="42"/>
      <c r="M149" s="234"/>
      <c r="N149" s="235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131</v>
      </c>
      <c r="AU149" s="15" t="s">
        <v>84</v>
      </c>
    </row>
    <row r="150" spans="1:63" s="12" customFormat="1" ht="22.8" customHeight="1">
      <c r="A150" s="12"/>
      <c r="B150" s="201"/>
      <c r="C150" s="202"/>
      <c r="D150" s="203" t="s">
        <v>74</v>
      </c>
      <c r="E150" s="215" t="s">
        <v>168</v>
      </c>
      <c r="F150" s="215" t="s">
        <v>429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SUM(P151:P152)</f>
        <v>0</v>
      </c>
      <c r="Q150" s="209"/>
      <c r="R150" s="210">
        <f>SUM(R151:R152)</f>
        <v>0</v>
      </c>
      <c r="S150" s="209"/>
      <c r="T150" s="211">
        <f>SUM(T151:T152)</f>
        <v>0.06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6</v>
      </c>
      <c r="AT150" s="213" t="s">
        <v>74</v>
      </c>
      <c r="AU150" s="213" t="s">
        <v>6</v>
      </c>
      <c r="AY150" s="212" t="s">
        <v>123</v>
      </c>
      <c r="BK150" s="214">
        <f>SUM(BK151:BK152)</f>
        <v>0</v>
      </c>
    </row>
    <row r="151" spans="1:65" s="2" customFormat="1" ht="24.15" customHeight="1">
      <c r="A151" s="36"/>
      <c r="B151" s="37"/>
      <c r="C151" s="217" t="s">
        <v>178</v>
      </c>
      <c r="D151" s="217" t="s">
        <v>126</v>
      </c>
      <c r="E151" s="218" t="s">
        <v>430</v>
      </c>
      <c r="F151" s="219" t="s">
        <v>431</v>
      </c>
      <c r="G151" s="220" t="s">
        <v>135</v>
      </c>
      <c r="H151" s="221">
        <v>1</v>
      </c>
      <c r="I151" s="222"/>
      <c r="J151" s="223">
        <f>ROUND(I151*H151,0)</f>
        <v>0</v>
      </c>
      <c r="K151" s="224"/>
      <c r="L151" s="42"/>
      <c r="M151" s="225" t="s">
        <v>1</v>
      </c>
      <c r="N151" s="226" t="s">
        <v>40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0.06</v>
      </c>
      <c r="T151" s="228">
        <f>S151*H151</f>
        <v>0.06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6</v>
      </c>
      <c r="AT151" s="229" t="s">
        <v>126</v>
      </c>
      <c r="AU151" s="229" t="s">
        <v>84</v>
      </c>
      <c r="AY151" s="15" t="s">
        <v>123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6</v>
      </c>
      <c r="BK151" s="230">
        <f>ROUND(I151*H151,0)</f>
        <v>0</v>
      </c>
      <c r="BL151" s="15" t="s">
        <v>6</v>
      </c>
      <c r="BM151" s="229" t="s">
        <v>432</v>
      </c>
    </row>
    <row r="152" spans="1:47" s="2" customFormat="1" ht="12">
      <c r="A152" s="36"/>
      <c r="B152" s="37"/>
      <c r="C152" s="38"/>
      <c r="D152" s="231" t="s">
        <v>131</v>
      </c>
      <c r="E152" s="38"/>
      <c r="F152" s="232" t="s">
        <v>433</v>
      </c>
      <c r="G152" s="38"/>
      <c r="H152" s="38"/>
      <c r="I152" s="233"/>
      <c r="J152" s="38"/>
      <c r="K152" s="38"/>
      <c r="L152" s="42"/>
      <c r="M152" s="234"/>
      <c r="N152" s="235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131</v>
      </c>
      <c r="AU152" s="15" t="s">
        <v>84</v>
      </c>
    </row>
    <row r="153" spans="1:63" s="12" customFormat="1" ht="22.8" customHeight="1">
      <c r="A153" s="12"/>
      <c r="B153" s="201"/>
      <c r="C153" s="202"/>
      <c r="D153" s="203" t="s">
        <v>74</v>
      </c>
      <c r="E153" s="215" t="s">
        <v>173</v>
      </c>
      <c r="F153" s="215" t="s">
        <v>434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SUM(P154:P164)</f>
        <v>0</v>
      </c>
      <c r="Q153" s="209"/>
      <c r="R153" s="210">
        <f>SUM(R154:R164)</f>
        <v>0.0014000000000000002</v>
      </c>
      <c r="S153" s="209"/>
      <c r="T153" s="211">
        <f>SUM(T154:T164)</f>
        <v>0.22999999999999998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6</v>
      </c>
      <c r="AT153" s="213" t="s">
        <v>74</v>
      </c>
      <c r="AU153" s="213" t="s">
        <v>6</v>
      </c>
      <c r="AY153" s="212" t="s">
        <v>123</v>
      </c>
      <c r="BK153" s="214">
        <f>SUM(BK154:BK164)</f>
        <v>0</v>
      </c>
    </row>
    <row r="154" spans="1:65" s="2" customFormat="1" ht="24.15" customHeight="1">
      <c r="A154" s="36"/>
      <c r="B154" s="37"/>
      <c r="C154" s="217" t="s">
        <v>183</v>
      </c>
      <c r="D154" s="217" t="s">
        <v>126</v>
      </c>
      <c r="E154" s="218" t="s">
        <v>435</v>
      </c>
      <c r="F154" s="219" t="s">
        <v>436</v>
      </c>
      <c r="G154" s="220" t="s">
        <v>394</v>
      </c>
      <c r="H154" s="221">
        <v>10</v>
      </c>
      <c r="I154" s="222"/>
      <c r="J154" s="223">
        <f>ROUND(I154*H154,0)</f>
        <v>0</v>
      </c>
      <c r="K154" s="224"/>
      <c r="L154" s="42"/>
      <c r="M154" s="225" t="s">
        <v>1</v>
      </c>
      <c r="N154" s="226" t="s">
        <v>40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143</v>
      </c>
      <c r="AT154" s="229" t="s">
        <v>126</v>
      </c>
      <c r="AU154" s="229" t="s">
        <v>84</v>
      </c>
      <c r="AY154" s="15" t="s">
        <v>123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6</v>
      </c>
      <c r="BK154" s="230">
        <f>ROUND(I154*H154,0)</f>
        <v>0</v>
      </c>
      <c r="BL154" s="15" t="s">
        <v>143</v>
      </c>
      <c r="BM154" s="229" t="s">
        <v>437</v>
      </c>
    </row>
    <row r="155" spans="1:47" s="2" customFormat="1" ht="12">
      <c r="A155" s="36"/>
      <c r="B155" s="37"/>
      <c r="C155" s="38"/>
      <c r="D155" s="231" t="s">
        <v>131</v>
      </c>
      <c r="E155" s="38"/>
      <c r="F155" s="232" t="s">
        <v>438</v>
      </c>
      <c r="G155" s="38"/>
      <c r="H155" s="38"/>
      <c r="I155" s="233"/>
      <c r="J155" s="38"/>
      <c r="K155" s="38"/>
      <c r="L155" s="42"/>
      <c r="M155" s="234"/>
      <c r="N155" s="235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131</v>
      </c>
      <c r="AU155" s="15" t="s">
        <v>84</v>
      </c>
    </row>
    <row r="156" spans="1:65" s="2" customFormat="1" ht="24.15" customHeight="1">
      <c r="A156" s="36"/>
      <c r="B156" s="37"/>
      <c r="C156" s="217" t="s">
        <v>188</v>
      </c>
      <c r="D156" s="217" t="s">
        <v>126</v>
      </c>
      <c r="E156" s="218" t="s">
        <v>439</v>
      </c>
      <c r="F156" s="219" t="s">
        <v>440</v>
      </c>
      <c r="G156" s="220" t="s">
        <v>394</v>
      </c>
      <c r="H156" s="221">
        <v>100</v>
      </c>
      <c r="I156" s="222"/>
      <c r="J156" s="223">
        <f>ROUND(I156*H156,0)</f>
        <v>0</v>
      </c>
      <c r="K156" s="224"/>
      <c r="L156" s="42"/>
      <c r="M156" s="225" t="s">
        <v>1</v>
      </c>
      <c r="N156" s="226" t="s">
        <v>40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143</v>
      </c>
      <c r="AT156" s="229" t="s">
        <v>126</v>
      </c>
      <c r="AU156" s="229" t="s">
        <v>84</v>
      </c>
      <c r="AY156" s="15" t="s">
        <v>123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6</v>
      </c>
      <c r="BK156" s="230">
        <f>ROUND(I156*H156,0)</f>
        <v>0</v>
      </c>
      <c r="BL156" s="15" t="s">
        <v>143</v>
      </c>
      <c r="BM156" s="229" t="s">
        <v>441</v>
      </c>
    </row>
    <row r="157" spans="1:47" s="2" customFormat="1" ht="12">
      <c r="A157" s="36"/>
      <c r="B157" s="37"/>
      <c r="C157" s="38"/>
      <c r="D157" s="231" t="s">
        <v>131</v>
      </c>
      <c r="E157" s="38"/>
      <c r="F157" s="232" t="s">
        <v>442</v>
      </c>
      <c r="G157" s="38"/>
      <c r="H157" s="38"/>
      <c r="I157" s="233"/>
      <c r="J157" s="38"/>
      <c r="K157" s="38"/>
      <c r="L157" s="42"/>
      <c r="M157" s="234"/>
      <c r="N157" s="235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131</v>
      </c>
      <c r="AU157" s="15" t="s">
        <v>84</v>
      </c>
    </row>
    <row r="158" spans="1:51" s="13" customFormat="1" ht="12">
      <c r="A158" s="13"/>
      <c r="B158" s="251"/>
      <c r="C158" s="252"/>
      <c r="D158" s="231" t="s">
        <v>443</v>
      </c>
      <c r="E158" s="253" t="s">
        <v>1</v>
      </c>
      <c r="F158" s="254" t="s">
        <v>444</v>
      </c>
      <c r="G158" s="252"/>
      <c r="H158" s="255">
        <v>100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443</v>
      </c>
      <c r="AU158" s="261" t="s">
        <v>84</v>
      </c>
      <c r="AV158" s="13" t="s">
        <v>84</v>
      </c>
      <c r="AW158" s="13" t="s">
        <v>32</v>
      </c>
      <c r="AX158" s="13" t="s">
        <v>6</v>
      </c>
      <c r="AY158" s="261" t="s">
        <v>123</v>
      </c>
    </row>
    <row r="159" spans="1:65" s="2" customFormat="1" ht="24.15" customHeight="1">
      <c r="A159" s="36"/>
      <c r="B159" s="37"/>
      <c r="C159" s="217" t="s">
        <v>193</v>
      </c>
      <c r="D159" s="217" t="s">
        <v>126</v>
      </c>
      <c r="E159" s="218" t="s">
        <v>445</v>
      </c>
      <c r="F159" s="219" t="s">
        <v>446</v>
      </c>
      <c r="G159" s="220" t="s">
        <v>394</v>
      </c>
      <c r="H159" s="221">
        <v>10</v>
      </c>
      <c r="I159" s="222"/>
      <c r="J159" s="223">
        <f>ROUND(I159*H159,0)</f>
        <v>0</v>
      </c>
      <c r="K159" s="224"/>
      <c r="L159" s="42"/>
      <c r="M159" s="225" t="s">
        <v>1</v>
      </c>
      <c r="N159" s="226" t="s">
        <v>40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143</v>
      </c>
      <c r="AT159" s="229" t="s">
        <v>126</v>
      </c>
      <c r="AU159" s="229" t="s">
        <v>84</v>
      </c>
      <c r="AY159" s="15" t="s">
        <v>123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6</v>
      </c>
      <c r="BK159" s="230">
        <f>ROUND(I159*H159,0)</f>
        <v>0</v>
      </c>
      <c r="BL159" s="15" t="s">
        <v>143</v>
      </c>
      <c r="BM159" s="229" t="s">
        <v>447</v>
      </c>
    </row>
    <row r="160" spans="1:47" s="2" customFormat="1" ht="12">
      <c r="A160" s="36"/>
      <c r="B160" s="37"/>
      <c r="C160" s="38"/>
      <c r="D160" s="231" t="s">
        <v>131</v>
      </c>
      <c r="E160" s="38"/>
      <c r="F160" s="232" t="s">
        <v>448</v>
      </c>
      <c r="G160" s="38"/>
      <c r="H160" s="38"/>
      <c r="I160" s="233"/>
      <c r="J160" s="38"/>
      <c r="K160" s="38"/>
      <c r="L160" s="42"/>
      <c r="M160" s="234"/>
      <c r="N160" s="235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131</v>
      </c>
      <c r="AU160" s="15" t="s">
        <v>84</v>
      </c>
    </row>
    <row r="161" spans="1:65" s="2" customFormat="1" ht="24.15" customHeight="1">
      <c r="A161" s="36"/>
      <c r="B161" s="37"/>
      <c r="C161" s="217" t="s">
        <v>198</v>
      </c>
      <c r="D161" s="217" t="s">
        <v>126</v>
      </c>
      <c r="E161" s="218" t="s">
        <v>449</v>
      </c>
      <c r="F161" s="219" t="s">
        <v>450</v>
      </c>
      <c r="G161" s="220" t="s">
        <v>394</v>
      </c>
      <c r="H161" s="221">
        <v>35</v>
      </c>
      <c r="I161" s="222"/>
      <c r="J161" s="223">
        <f>ROUND(I161*H161,0)</f>
        <v>0</v>
      </c>
      <c r="K161" s="224"/>
      <c r="L161" s="42"/>
      <c r="M161" s="225" t="s">
        <v>1</v>
      </c>
      <c r="N161" s="226" t="s">
        <v>40</v>
      </c>
      <c r="O161" s="89"/>
      <c r="P161" s="227">
        <f>O161*H161</f>
        <v>0</v>
      </c>
      <c r="Q161" s="227">
        <v>4E-05</v>
      </c>
      <c r="R161" s="227">
        <f>Q161*H161</f>
        <v>0.0014000000000000002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143</v>
      </c>
      <c r="AT161" s="229" t="s">
        <v>126</v>
      </c>
      <c r="AU161" s="229" t="s">
        <v>84</v>
      </c>
      <c r="AY161" s="15" t="s">
        <v>123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6</v>
      </c>
      <c r="BK161" s="230">
        <f>ROUND(I161*H161,0)</f>
        <v>0</v>
      </c>
      <c r="BL161" s="15" t="s">
        <v>143</v>
      </c>
      <c r="BM161" s="229" t="s">
        <v>451</v>
      </c>
    </row>
    <row r="162" spans="1:47" s="2" customFormat="1" ht="12">
      <c r="A162" s="36"/>
      <c r="B162" s="37"/>
      <c r="C162" s="38"/>
      <c r="D162" s="231" t="s">
        <v>131</v>
      </c>
      <c r="E162" s="38"/>
      <c r="F162" s="232" t="s">
        <v>452</v>
      </c>
      <c r="G162" s="38"/>
      <c r="H162" s="38"/>
      <c r="I162" s="233"/>
      <c r="J162" s="38"/>
      <c r="K162" s="38"/>
      <c r="L162" s="42"/>
      <c r="M162" s="234"/>
      <c r="N162" s="235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131</v>
      </c>
      <c r="AU162" s="15" t="s">
        <v>84</v>
      </c>
    </row>
    <row r="163" spans="1:65" s="2" customFormat="1" ht="37.8" customHeight="1">
      <c r="A163" s="36"/>
      <c r="B163" s="37"/>
      <c r="C163" s="217" t="s">
        <v>8</v>
      </c>
      <c r="D163" s="217" t="s">
        <v>126</v>
      </c>
      <c r="E163" s="218" t="s">
        <v>453</v>
      </c>
      <c r="F163" s="219" t="s">
        <v>454</v>
      </c>
      <c r="G163" s="220" t="s">
        <v>394</v>
      </c>
      <c r="H163" s="221">
        <v>10</v>
      </c>
      <c r="I163" s="222"/>
      <c r="J163" s="223">
        <f>ROUND(I163*H163,0)</f>
        <v>0</v>
      </c>
      <c r="K163" s="224"/>
      <c r="L163" s="42"/>
      <c r="M163" s="225" t="s">
        <v>1</v>
      </c>
      <c r="N163" s="226" t="s">
        <v>40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0.023</v>
      </c>
      <c r="T163" s="228">
        <f>S163*H163</f>
        <v>0.22999999999999998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143</v>
      </c>
      <c r="AT163" s="229" t="s">
        <v>126</v>
      </c>
      <c r="AU163" s="229" t="s">
        <v>84</v>
      </c>
      <c r="AY163" s="15" t="s">
        <v>123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6</v>
      </c>
      <c r="BK163" s="230">
        <f>ROUND(I163*H163,0)</f>
        <v>0</v>
      </c>
      <c r="BL163" s="15" t="s">
        <v>143</v>
      </c>
      <c r="BM163" s="229" t="s">
        <v>455</v>
      </c>
    </row>
    <row r="164" spans="1:47" s="2" customFormat="1" ht="12">
      <c r="A164" s="36"/>
      <c r="B164" s="37"/>
      <c r="C164" s="38"/>
      <c r="D164" s="231" t="s">
        <v>131</v>
      </c>
      <c r="E164" s="38"/>
      <c r="F164" s="232" t="s">
        <v>456</v>
      </c>
      <c r="G164" s="38"/>
      <c r="H164" s="38"/>
      <c r="I164" s="233"/>
      <c r="J164" s="38"/>
      <c r="K164" s="38"/>
      <c r="L164" s="42"/>
      <c r="M164" s="234"/>
      <c r="N164" s="23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131</v>
      </c>
      <c r="AU164" s="15" t="s">
        <v>84</v>
      </c>
    </row>
    <row r="165" spans="1:63" s="12" customFormat="1" ht="22.8" customHeight="1">
      <c r="A165" s="12"/>
      <c r="B165" s="201"/>
      <c r="C165" s="202"/>
      <c r="D165" s="203" t="s">
        <v>74</v>
      </c>
      <c r="E165" s="215" t="s">
        <v>457</v>
      </c>
      <c r="F165" s="215" t="s">
        <v>458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SUM(P166:P174)</f>
        <v>0</v>
      </c>
      <c r="Q165" s="209"/>
      <c r="R165" s="210">
        <f>SUM(R166:R174)</f>
        <v>0</v>
      </c>
      <c r="S165" s="209"/>
      <c r="T165" s="211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6</v>
      </c>
      <c r="AT165" s="213" t="s">
        <v>74</v>
      </c>
      <c r="AU165" s="213" t="s">
        <v>6</v>
      </c>
      <c r="AY165" s="212" t="s">
        <v>123</v>
      </c>
      <c r="BK165" s="214">
        <f>SUM(BK166:BK174)</f>
        <v>0</v>
      </c>
    </row>
    <row r="166" spans="1:65" s="2" customFormat="1" ht="24.15" customHeight="1">
      <c r="A166" s="36"/>
      <c r="B166" s="37"/>
      <c r="C166" s="217" t="s">
        <v>207</v>
      </c>
      <c r="D166" s="217" t="s">
        <v>126</v>
      </c>
      <c r="E166" s="218" t="s">
        <v>459</v>
      </c>
      <c r="F166" s="219" t="s">
        <v>460</v>
      </c>
      <c r="G166" s="220" t="s">
        <v>461</v>
      </c>
      <c r="H166" s="221">
        <v>0.876</v>
      </c>
      <c r="I166" s="222"/>
      <c r="J166" s="223">
        <f>ROUND(I166*H166,0)</f>
        <v>0</v>
      </c>
      <c r="K166" s="224"/>
      <c r="L166" s="42"/>
      <c r="M166" s="225" t="s">
        <v>1</v>
      </c>
      <c r="N166" s="226" t="s">
        <v>40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143</v>
      </c>
      <c r="AT166" s="229" t="s">
        <v>126</v>
      </c>
      <c r="AU166" s="229" t="s">
        <v>84</v>
      </c>
      <c r="AY166" s="15" t="s">
        <v>123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6</v>
      </c>
      <c r="BK166" s="230">
        <f>ROUND(I166*H166,0)</f>
        <v>0</v>
      </c>
      <c r="BL166" s="15" t="s">
        <v>143</v>
      </c>
      <c r="BM166" s="229" t="s">
        <v>462</v>
      </c>
    </row>
    <row r="167" spans="1:47" s="2" customFormat="1" ht="12">
      <c r="A167" s="36"/>
      <c r="B167" s="37"/>
      <c r="C167" s="38"/>
      <c r="D167" s="231" t="s">
        <v>131</v>
      </c>
      <c r="E167" s="38"/>
      <c r="F167" s="232" t="s">
        <v>463</v>
      </c>
      <c r="G167" s="38"/>
      <c r="H167" s="38"/>
      <c r="I167" s="233"/>
      <c r="J167" s="38"/>
      <c r="K167" s="38"/>
      <c r="L167" s="42"/>
      <c r="M167" s="234"/>
      <c r="N167" s="235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131</v>
      </c>
      <c r="AU167" s="15" t="s">
        <v>84</v>
      </c>
    </row>
    <row r="168" spans="1:65" s="2" customFormat="1" ht="24.15" customHeight="1">
      <c r="A168" s="36"/>
      <c r="B168" s="37"/>
      <c r="C168" s="217" t="s">
        <v>211</v>
      </c>
      <c r="D168" s="217" t="s">
        <v>126</v>
      </c>
      <c r="E168" s="218" t="s">
        <v>464</v>
      </c>
      <c r="F168" s="219" t="s">
        <v>465</v>
      </c>
      <c r="G168" s="220" t="s">
        <v>461</v>
      </c>
      <c r="H168" s="221">
        <v>0.876</v>
      </c>
      <c r="I168" s="222"/>
      <c r="J168" s="223">
        <f>ROUND(I168*H168,0)</f>
        <v>0</v>
      </c>
      <c r="K168" s="224"/>
      <c r="L168" s="42"/>
      <c r="M168" s="225" t="s">
        <v>1</v>
      </c>
      <c r="N168" s="226" t="s">
        <v>40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143</v>
      </c>
      <c r="AT168" s="229" t="s">
        <v>126</v>
      </c>
      <c r="AU168" s="229" t="s">
        <v>84</v>
      </c>
      <c r="AY168" s="15" t="s">
        <v>123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6</v>
      </c>
      <c r="BK168" s="230">
        <f>ROUND(I168*H168,0)</f>
        <v>0</v>
      </c>
      <c r="BL168" s="15" t="s">
        <v>143</v>
      </c>
      <c r="BM168" s="229" t="s">
        <v>466</v>
      </c>
    </row>
    <row r="169" spans="1:47" s="2" customFormat="1" ht="12">
      <c r="A169" s="36"/>
      <c r="B169" s="37"/>
      <c r="C169" s="38"/>
      <c r="D169" s="231" t="s">
        <v>131</v>
      </c>
      <c r="E169" s="38"/>
      <c r="F169" s="232" t="s">
        <v>467</v>
      </c>
      <c r="G169" s="38"/>
      <c r="H169" s="38"/>
      <c r="I169" s="233"/>
      <c r="J169" s="38"/>
      <c r="K169" s="38"/>
      <c r="L169" s="42"/>
      <c r="M169" s="234"/>
      <c r="N169" s="235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131</v>
      </c>
      <c r="AU169" s="15" t="s">
        <v>84</v>
      </c>
    </row>
    <row r="170" spans="1:65" s="2" customFormat="1" ht="24.15" customHeight="1">
      <c r="A170" s="36"/>
      <c r="B170" s="37"/>
      <c r="C170" s="217" t="s">
        <v>216</v>
      </c>
      <c r="D170" s="217" t="s">
        <v>126</v>
      </c>
      <c r="E170" s="218" t="s">
        <v>468</v>
      </c>
      <c r="F170" s="219" t="s">
        <v>469</v>
      </c>
      <c r="G170" s="220" t="s">
        <v>461</v>
      </c>
      <c r="H170" s="221">
        <v>17.52</v>
      </c>
      <c r="I170" s="222"/>
      <c r="J170" s="223">
        <f>ROUND(I170*H170,0)</f>
        <v>0</v>
      </c>
      <c r="K170" s="224"/>
      <c r="L170" s="42"/>
      <c r="M170" s="225" t="s">
        <v>1</v>
      </c>
      <c r="N170" s="226" t="s">
        <v>40</v>
      </c>
      <c r="O170" s="89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143</v>
      </c>
      <c r="AT170" s="229" t="s">
        <v>126</v>
      </c>
      <c r="AU170" s="229" t="s">
        <v>84</v>
      </c>
      <c r="AY170" s="15" t="s">
        <v>123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6</v>
      </c>
      <c r="BK170" s="230">
        <f>ROUND(I170*H170,0)</f>
        <v>0</v>
      </c>
      <c r="BL170" s="15" t="s">
        <v>143</v>
      </c>
      <c r="BM170" s="229" t="s">
        <v>470</v>
      </c>
    </row>
    <row r="171" spans="1:47" s="2" customFormat="1" ht="12">
      <c r="A171" s="36"/>
      <c r="B171" s="37"/>
      <c r="C171" s="38"/>
      <c r="D171" s="231" t="s">
        <v>131</v>
      </c>
      <c r="E171" s="38"/>
      <c r="F171" s="232" t="s">
        <v>471</v>
      </c>
      <c r="G171" s="38"/>
      <c r="H171" s="38"/>
      <c r="I171" s="233"/>
      <c r="J171" s="38"/>
      <c r="K171" s="38"/>
      <c r="L171" s="42"/>
      <c r="M171" s="234"/>
      <c r="N171" s="235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131</v>
      </c>
      <c r="AU171" s="15" t="s">
        <v>84</v>
      </c>
    </row>
    <row r="172" spans="1:51" s="13" customFormat="1" ht="12">
      <c r="A172" s="13"/>
      <c r="B172" s="251"/>
      <c r="C172" s="252"/>
      <c r="D172" s="231" t="s">
        <v>443</v>
      </c>
      <c r="E172" s="253" t="s">
        <v>1</v>
      </c>
      <c r="F172" s="254" t="s">
        <v>472</v>
      </c>
      <c r="G172" s="252"/>
      <c r="H172" s="255">
        <v>17.52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443</v>
      </c>
      <c r="AU172" s="261" t="s">
        <v>84</v>
      </c>
      <c r="AV172" s="13" t="s">
        <v>84</v>
      </c>
      <c r="AW172" s="13" t="s">
        <v>32</v>
      </c>
      <c r="AX172" s="13" t="s">
        <v>6</v>
      </c>
      <c r="AY172" s="261" t="s">
        <v>123</v>
      </c>
    </row>
    <row r="173" spans="1:65" s="2" customFormat="1" ht="24.15" customHeight="1">
      <c r="A173" s="36"/>
      <c r="B173" s="37"/>
      <c r="C173" s="217" t="s">
        <v>221</v>
      </c>
      <c r="D173" s="217" t="s">
        <v>126</v>
      </c>
      <c r="E173" s="218" t="s">
        <v>473</v>
      </c>
      <c r="F173" s="219" t="s">
        <v>474</v>
      </c>
      <c r="G173" s="220" t="s">
        <v>461</v>
      </c>
      <c r="H173" s="221">
        <v>0.876</v>
      </c>
      <c r="I173" s="222"/>
      <c r="J173" s="223">
        <f>ROUND(I173*H173,0)</f>
        <v>0</v>
      </c>
      <c r="K173" s="224"/>
      <c r="L173" s="42"/>
      <c r="M173" s="225" t="s">
        <v>1</v>
      </c>
      <c r="N173" s="226" t="s">
        <v>40</v>
      </c>
      <c r="O173" s="89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143</v>
      </c>
      <c r="AT173" s="229" t="s">
        <v>126</v>
      </c>
      <c r="AU173" s="229" t="s">
        <v>84</v>
      </c>
      <c r="AY173" s="15" t="s">
        <v>123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6</v>
      </c>
      <c r="BK173" s="230">
        <f>ROUND(I173*H173,0)</f>
        <v>0</v>
      </c>
      <c r="BL173" s="15" t="s">
        <v>143</v>
      </c>
      <c r="BM173" s="229" t="s">
        <v>475</v>
      </c>
    </row>
    <row r="174" spans="1:47" s="2" customFormat="1" ht="12">
      <c r="A174" s="36"/>
      <c r="B174" s="37"/>
      <c r="C174" s="38"/>
      <c r="D174" s="231" t="s">
        <v>131</v>
      </c>
      <c r="E174" s="38"/>
      <c r="F174" s="232" t="s">
        <v>476</v>
      </c>
      <c r="G174" s="38"/>
      <c r="H174" s="38"/>
      <c r="I174" s="233"/>
      <c r="J174" s="38"/>
      <c r="K174" s="38"/>
      <c r="L174" s="42"/>
      <c r="M174" s="234"/>
      <c r="N174" s="235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131</v>
      </c>
      <c r="AU174" s="15" t="s">
        <v>84</v>
      </c>
    </row>
    <row r="175" spans="1:63" s="12" customFormat="1" ht="22.8" customHeight="1">
      <c r="A175" s="12"/>
      <c r="B175" s="201"/>
      <c r="C175" s="202"/>
      <c r="D175" s="203" t="s">
        <v>74</v>
      </c>
      <c r="E175" s="215" t="s">
        <v>477</v>
      </c>
      <c r="F175" s="215" t="s">
        <v>478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SUM(P176:P177)</f>
        <v>0</v>
      </c>
      <c r="Q175" s="209"/>
      <c r="R175" s="210">
        <f>SUM(R176:R177)</f>
        <v>0</v>
      </c>
      <c r="S175" s="209"/>
      <c r="T175" s="211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6</v>
      </c>
      <c r="AT175" s="213" t="s">
        <v>74</v>
      </c>
      <c r="AU175" s="213" t="s">
        <v>6</v>
      </c>
      <c r="AY175" s="212" t="s">
        <v>123</v>
      </c>
      <c r="BK175" s="214">
        <f>SUM(BK176:BK177)</f>
        <v>0</v>
      </c>
    </row>
    <row r="176" spans="1:65" s="2" customFormat="1" ht="14.4" customHeight="1">
      <c r="A176" s="36"/>
      <c r="B176" s="37"/>
      <c r="C176" s="217" t="s">
        <v>226</v>
      </c>
      <c r="D176" s="217" t="s">
        <v>126</v>
      </c>
      <c r="E176" s="218" t="s">
        <v>479</v>
      </c>
      <c r="F176" s="219" t="s">
        <v>480</v>
      </c>
      <c r="G176" s="220" t="s">
        <v>461</v>
      </c>
      <c r="H176" s="221">
        <v>0.412</v>
      </c>
      <c r="I176" s="222"/>
      <c r="J176" s="223">
        <f>ROUND(I176*H176,0)</f>
        <v>0</v>
      </c>
      <c r="K176" s="224"/>
      <c r="L176" s="42"/>
      <c r="M176" s="225" t="s">
        <v>1</v>
      </c>
      <c r="N176" s="226" t="s">
        <v>40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143</v>
      </c>
      <c r="AT176" s="229" t="s">
        <v>126</v>
      </c>
      <c r="AU176" s="229" t="s">
        <v>84</v>
      </c>
      <c r="AY176" s="15" t="s">
        <v>123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6</v>
      </c>
      <c r="BK176" s="230">
        <f>ROUND(I176*H176,0)</f>
        <v>0</v>
      </c>
      <c r="BL176" s="15" t="s">
        <v>143</v>
      </c>
      <c r="BM176" s="229" t="s">
        <v>481</v>
      </c>
    </row>
    <row r="177" spans="1:47" s="2" customFormat="1" ht="12">
      <c r="A177" s="36"/>
      <c r="B177" s="37"/>
      <c r="C177" s="38"/>
      <c r="D177" s="231" t="s">
        <v>131</v>
      </c>
      <c r="E177" s="38"/>
      <c r="F177" s="232" t="s">
        <v>482</v>
      </c>
      <c r="G177" s="38"/>
      <c r="H177" s="38"/>
      <c r="I177" s="233"/>
      <c r="J177" s="38"/>
      <c r="K177" s="38"/>
      <c r="L177" s="42"/>
      <c r="M177" s="234"/>
      <c r="N177" s="235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131</v>
      </c>
      <c r="AU177" s="15" t="s">
        <v>84</v>
      </c>
    </row>
    <row r="178" spans="1:63" s="12" customFormat="1" ht="25.9" customHeight="1">
      <c r="A178" s="12"/>
      <c r="B178" s="201"/>
      <c r="C178" s="202"/>
      <c r="D178" s="203" t="s">
        <v>74</v>
      </c>
      <c r="E178" s="204" t="s">
        <v>122</v>
      </c>
      <c r="F178" s="204" t="s">
        <v>483</v>
      </c>
      <c r="G178" s="202"/>
      <c r="H178" s="202"/>
      <c r="I178" s="205"/>
      <c r="J178" s="206">
        <f>BK178</f>
        <v>0</v>
      </c>
      <c r="K178" s="202"/>
      <c r="L178" s="207"/>
      <c r="M178" s="208"/>
      <c r="N178" s="209"/>
      <c r="O178" s="209"/>
      <c r="P178" s="210">
        <f>P179+P184+P198+P210+P219+P222</f>
        <v>0</v>
      </c>
      <c r="Q178" s="209"/>
      <c r="R178" s="210">
        <f>R179+R184+R198+R210+R219+R222</f>
        <v>0.18505000000000002</v>
      </c>
      <c r="S178" s="209"/>
      <c r="T178" s="211">
        <f>T179+T184+T198+T210+T219+T222</f>
        <v>0.5861000000000001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84</v>
      </c>
      <c r="AT178" s="213" t="s">
        <v>74</v>
      </c>
      <c r="AU178" s="213" t="s">
        <v>75</v>
      </c>
      <c r="AY178" s="212" t="s">
        <v>123</v>
      </c>
      <c r="BK178" s="214">
        <f>BK179+BK184+BK198+BK210+BK219+BK222</f>
        <v>0</v>
      </c>
    </row>
    <row r="179" spans="1:63" s="12" customFormat="1" ht="22.8" customHeight="1">
      <c r="A179" s="12"/>
      <c r="B179" s="201"/>
      <c r="C179" s="202"/>
      <c r="D179" s="203" t="s">
        <v>74</v>
      </c>
      <c r="E179" s="215" t="s">
        <v>484</v>
      </c>
      <c r="F179" s="215" t="s">
        <v>485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SUM(P180:P183)</f>
        <v>0</v>
      </c>
      <c r="Q179" s="209"/>
      <c r="R179" s="210">
        <f>SUM(R180:R183)</f>
        <v>0.01266</v>
      </c>
      <c r="S179" s="209"/>
      <c r="T179" s="211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84</v>
      </c>
      <c r="AT179" s="213" t="s">
        <v>74</v>
      </c>
      <c r="AU179" s="213" t="s">
        <v>6</v>
      </c>
      <c r="AY179" s="212" t="s">
        <v>123</v>
      </c>
      <c r="BK179" s="214">
        <f>SUM(BK180:BK183)</f>
        <v>0</v>
      </c>
    </row>
    <row r="180" spans="1:65" s="2" customFormat="1" ht="24.15" customHeight="1">
      <c r="A180" s="36"/>
      <c r="B180" s="37"/>
      <c r="C180" s="217" t="s">
        <v>7</v>
      </c>
      <c r="D180" s="217" t="s">
        <v>126</v>
      </c>
      <c r="E180" s="218" t="s">
        <v>486</v>
      </c>
      <c r="F180" s="219" t="s">
        <v>487</v>
      </c>
      <c r="G180" s="220" t="s">
        <v>488</v>
      </c>
      <c r="H180" s="221">
        <v>1</v>
      </c>
      <c r="I180" s="222"/>
      <c r="J180" s="223">
        <f>ROUND(I180*H180,0)</f>
        <v>0</v>
      </c>
      <c r="K180" s="224"/>
      <c r="L180" s="42"/>
      <c r="M180" s="225" t="s">
        <v>1</v>
      </c>
      <c r="N180" s="226" t="s">
        <v>40</v>
      </c>
      <c r="O180" s="89"/>
      <c r="P180" s="227">
        <f>O180*H180</f>
        <v>0</v>
      </c>
      <c r="Q180" s="227">
        <v>0.01266</v>
      </c>
      <c r="R180" s="227">
        <f>Q180*H180</f>
        <v>0.01266</v>
      </c>
      <c r="S180" s="227">
        <v>0</v>
      </c>
      <c r="T180" s="22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207</v>
      </c>
      <c r="AT180" s="229" t="s">
        <v>126</v>
      </c>
      <c r="AU180" s="229" t="s">
        <v>84</v>
      </c>
      <c r="AY180" s="15" t="s">
        <v>123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6</v>
      </c>
      <c r="BK180" s="230">
        <f>ROUND(I180*H180,0)</f>
        <v>0</v>
      </c>
      <c r="BL180" s="15" t="s">
        <v>207</v>
      </c>
      <c r="BM180" s="229" t="s">
        <v>489</v>
      </c>
    </row>
    <row r="181" spans="1:47" s="2" customFormat="1" ht="12">
      <c r="A181" s="36"/>
      <c r="B181" s="37"/>
      <c r="C181" s="38"/>
      <c r="D181" s="231" t="s">
        <v>131</v>
      </c>
      <c r="E181" s="38"/>
      <c r="F181" s="232" t="s">
        <v>490</v>
      </c>
      <c r="G181" s="38"/>
      <c r="H181" s="38"/>
      <c r="I181" s="233"/>
      <c r="J181" s="38"/>
      <c r="K181" s="38"/>
      <c r="L181" s="42"/>
      <c r="M181" s="234"/>
      <c r="N181" s="235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131</v>
      </c>
      <c r="AU181" s="15" t="s">
        <v>84</v>
      </c>
    </row>
    <row r="182" spans="1:65" s="2" customFormat="1" ht="24.15" customHeight="1">
      <c r="A182" s="36"/>
      <c r="B182" s="37"/>
      <c r="C182" s="217" t="s">
        <v>237</v>
      </c>
      <c r="D182" s="217" t="s">
        <v>126</v>
      </c>
      <c r="E182" s="218" t="s">
        <v>491</v>
      </c>
      <c r="F182" s="219" t="s">
        <v>492</v>
      </c>
      <c r="G182" s="220" t="s">
        <v>461</v>
      </c>
      <c r="H182" s="221">
        <v>0.013</v>
      </c>
      <c r="I182" s="222"/>
      <c r="J182" s="223">
        <f>ROUND(I182*H182,0)</f>
        <v>0</v>
      </c>
      <c r="K182" s="224"/>
      <c r="L182" s="42"/>
      <c r="M182" s="225" t="s">
        <v>1</v>
      </c>
      <c r="N182" s="226" t="s">
        <v>40</v>
      </c>
      <c r="O182" s="89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207</v>
      </c>
      <c r="AT182" s="229" t="s">
        <v>126</v>
      </c>
      <c r="AU182" s="229" t="s">
        <v>84</v>
      </c>
      <c r="AY182" s="15" t="s">
        <v>123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6</v>
      </c>
      <c r="BK182" s="230">
        <f>ROUND(I182*H182,0)</f>
        <v>0</v>
      </c>
      <c r="BL182" s="15" t="s">
        <v>207</v>
      </c>
      <c r="BM182" s="229" t="s">
        <v>493</v>
      </c>
    </row>
    <row r="183" spans="1:47" s="2" customFormat="1" ht="12">
      <c r="A183" s="36"/>
      <c r="B183" s="37"/>
      <c r="C183" s="38"/>
      <c r="D183" s="231" t="s">
        <v>131</v>
      </c>
      <c r="E183" s="38"/>
      <c r="F183" s="232" t="s">
        <v>494</v>
      </c>
      <c r="G183" s="38"/>
      <c r="H183" s="38"/>
      <c r="I183" s="233"/>
      <c r="J183" s="38"/>
      <c r="K183" s="38"/>
      <c r="L183" s="42"/>
      <c r="M183" s="234"/>
      <c r="N183" s="235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131</v>
      </c>
      <c r="AU183" s="15" t="s">
        <v>84</v>
      </c>
    </row>
    <row r="184" spans="1:63" s="12" customFormat="1" ht="22.8" customHeight="1">
      <c r="A184" s="12"/>
      <c r="B184" s="201"/>
      <c r="C184" s="202"/>
      <c r="D184" s="203" t="s">
        <v>74</v>
      </c>
      <c r="E184" s="215" t="s">
        <v>495</v>
      </c>
      <c r="F184" s="215" t="s">
        <v>496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SUM(P185:P197)</f>
        <v>0</v>
      </c>
      <c r="Q184" s="209"/>
      <c r="R184" s="210">
        <f>SUM(R185:R197)</f>
        <v>0.01905</v>
      </c>
      <c r="S184" s="209"/>
      <c r="T184" s="211">
        <f>SUM(T185:T197)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84</v>
      </c>
      <c r="AT184" s="213" t="s">
        <v>74</v>
      </c>
      <c r="AU184" s="213" t="s">
        <v>6</v>
      </c>
      <c r="AY184" s="212" t="s">
        <v>123</v>
      </c>
      <c r="BK184" s="214">
        <f>SUM(BK185:BK197)</f>
        <v>0</v>
      </c>
    </row>
    <row r="185" spans="1:65" s="2" customFormat="1" ht="14.4" customHeight="1">
      <c r="A185" s="36"/>
      <c r="B185" s="37"/>
      <c r="C185" s="217" t="s">
        <v>242</v>
      </c>
      <c r="D185" s="217" t="s">
        <v>126</v>
      </c>
      <c r="E185" s="218" t="s">
        <v>497</v>
      </c>
      <c r="F185" s="219" t="s">
        <v>498</v>
      </c>
      <c r="G185" s="220" t="s">
        <v>394</v>
      </c>
      <c r="H185" s="221">
        <v>50</v>
      </c>
      <c r="I185" s="222"/>
      <c r="J185" s="223">
        <f>ROUND(I185*H185,0)</f>
        <v>0</v>
      </c>
      <c r="K185" s="224"/>
      <c r="L185" s="42"/>
      <c r="M185" s="225" t="s">
        <v>1</v>
      </c>
      <c r="N185" s="226" t="s">
        <v>40</v>
      </c>
      <c r="O185" s="89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9" t="s">
        <v>207</v>
      </c>
      <c r="AT185" s="229" t="s">
        <v>126</v>
      </c>
      <c r="AU185" s="229" t="s">
        <v>84</v>
      </c>
      <c r="AY185" s="15" t="s">
        <v>123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6</v>
      </c>
      <c r="BK185" s="230">
        <f>ROUND(I185*H185,0)</f>
        <v>0</v>
      </c>
      <c r="BL185" s="15" t="s">
        <v>207</v>
      </c>
      <c r="BM185" s="229" t="s">
        <v>499</v>
      </c>
    </row>
    <row r="186" spans="1:47" s="2" customFormat="1" ht="12">
      <c r="A186" s="36"/>
      <c r="B186" s="37"/>
      <c r="C186" s="38"/>
      <c r="D186" s="231" t="s">
        <v>131</v>
      </c>
      <c r="E186" s="38"/>
      <c r="F186" s="232" t="s">
        <v>500</v>
      </c>
      <c r="G186" s="38"/>
      <c r="H186" s="38"/>
      <c r="I186" s="233"/>
      <c r="J186" s="38"/>
      <c r="K186" s="38"/>
      <c r="L186" s="42"/>
      <c r="M186" s="234"/>
      <c r="N186" s="235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131</v>
      </c>
      <c r="AU186" s="15" t="s">
        <v>84</v>
      </c>
    </row>
    <row r="187" spans="1:65" s="2" customFormat="1" ht="24.15" customHeight="1">
      <c r="A187" s="36"/>
      <c r="B187" s="37"/>
      <c r="C187" s="236" t="s">
        <v>247</v>
      </c>
      <c r="D187" s="236" t="s">
        <v>238</v>
      </c>
      <c r="E187" s="237" t="s">
        <v>501</v>
      </c>
      <c r="F187" s="238" t="s">
        <v>502</v>
      </c>
      <c r="G187" s="239" t="s">
        <v>394</v>
      </c>
      <c r="H187" s="240">
        <v>55</v>
      </c>
      <c r="I187" s="241"/>
      <c r="J187" s="242">
        <f>ROUND(I187*H187,0)</f>
        <v>0</v>
      </c>
      <c r="K187" s="243"/>
      <c r="L187" s="244"/>
      <c r="M187" s="245" t="s">
        <v>1</v>
      </c>
      <c r="N187" s="246" t="s">
        <v>40</v>
      </c>
      <c r="O187" s="89"/>
      <c r="P187" s="227">
        <f>O187*H187</f>
        <v>0</v>
      </c>
      <c r="Q187" s="227">
        <v>0.00017</v>
      </c>
      <c r="R187" s="227">
        <f>Q187*H187</f>
        <v>0.00935</v>
      </c>
      <c r="S187" s="227">
        <v>0</v>
      </c>
      <c r="T187" s="22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9" t="s">
        <v>288</v>
      </c>
      <c r="AT187" s="229" t="s">
        <v>238</v>
      </c>
      <c r="AU187" s="229" t="s">
        <v>84</v>
      </c>
      <c r="AY187" s="15" t="s">
        <v>123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5" t="s">
        <v>6</v>
      </c>
      <c r="BK187" s="230">
        <f>ROUND(I187*H187,0)</f>
        <v>0</v>
      </c>
      <c r="BL187" s="15" t="s">
        <v>207</v>
      </c>
      <c r="BM187" s="229" t="s">
        <v>503</v>
      </c>
    </row>
    <row r="188" spans="1:47" s="2" customFormat="1" ht="12">
      <c r="A188" s="36"/>
      <c r="B188" s="37"/>
      <c r="C188" s="38"/>
      <c r="D188" s="231" t="s">
        <v>131</v>
      </c>
      <c r="E188" s="38"/>
      <c r="F188" s="232" t="s">
        <v>502</v>
      </c>
      <c r="G188" s="38"/>
      <c r="H188" s="38"/>
      <c r="I188" s="233"/>
      <c r="J188" s="38"/>
      <c r="K188" s="38"/>
      <c r="L188" s="42"/>
      <c r="M188" s="234"/>
      <c r="N188" s="235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131</v>
      </c>
      <c r="AU188" s="15" t="s">
        <v>84</v>
      </c>
    </row>
    <row r="189" spans="1:51" s="13" customFormat="1" ht="12">
      <c r="A189" s="13"/>
      <c r="B189" s="251"/>
      <c r="C189" s="252"/>
      <c r="D189" s="231" t="s">
        <v>443</v>
      </c>
      <c r="E189" s="252"/>
      <c r="F189" s="254" t="s">
        <v>504</v>
      </c>
      <c r="G189" s="252"/>
      <c r="H189" s="255">
        <v>55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443</v>
      </c>
      <c r="AU189" s="261" t="s">
        <v>84</v>
      </c>
      <c r="AV189" s="13" t="s">
        <v>84</v>
      </c>
      <c r="AW189" s="13" t="s">
        <v>4</v>
      </c>
      <c r="AX189" s="13" t="s">
        <v>6</v>
      </c>
      <c r="AY189" s="261" t="s">
        <v>123</v>
      </c>
    </row>
    <row r="190" spans="1:65" s="2" customFormat="1" ht="24.15" customHeight="1">
      <c r="A190" s="36"/>
      <c r="B190" s="37"/>
      <c r="C190" s="236" t="s">
        <v>252</v>
      </c>
      <c r="D190" s="236" t="s">
        <v>238</v>
      </c>
      <c r="E190" s="237" t="s">
        <v>505</v>
      </c>
      <c r="F190" s="238" t="s">
        <v>506</v>
      </c>
      <c r="G190" s="239" t="s">
        <v>285</v>
      </c>
      <c r="H190" s="240">
        <v>150</v>
      </c>
      <c r="I190" s="241"/>
      <c r="J190" s="242">
        <f>ROUND(I190*H190,0)</f>
        <v>0</v>
      </c>
      <c r="K190" s="243"/>
      <c r="L190" s="244"/>
      <c r="M190" s="245" t="s">
        <v>1</v>
      </c>
      <c r="N190" s="246" t="s">
        <v>40</v>
      </c>
      <c r="O190" s="89"/>
      <c r="P190" s="227">
        <f>O190*H190</f>
        <v>0</v>
      </c>
      <c r="Q190" s="227">
        <v>5E-05</v>
      </c>
      <c r="R190" s="227">
        <f>Q190*H190</f>
        <v>0.007500000000000001</v>
      </c>
      <c r="S190" s="227">
        <v>0</v>
      </c>
      <c r="T190" s="22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9" t="s">
        <v>288</v>
      </c>
      <c r="AT190" s="229" t="s">
        <v>238</v>
      </c>
      <c r="AU190" s="229" t="s">
        <v>84</v>
      </c>
      <c r="AY190" s="15" t="s">
        <v>123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6</v>
      </c>
      <c r="BK190" s="230">
        <f>ROUND(I190*H190,0)</f>
        <v>0</v>
      </c>
      <c r="BL190" s="15" t="s">
        <v>207</v>
      </c>
      <c r="BM190" s="229" t="s">
        <v>507</v>
      </c>
    </row>
    <row r="191" spans="1:47" s="2" customFormat="1" ht="12">
      <c r="A191" s="36"/>
      <c r="B191" s="37"/>
      <c r="C191" s="38"/>
      <c r="D191" s="231" t="s">
        <v>131</v>
      </c>
      <c r="E191" s="38"/>
      <c r="F191" s="232" t="s">
        <v>506</v>
      </c>
      <c r="G191" s="38"/>
      <c r="H191" s="38"/>
      <c r="I191" s="233"/>
      <c r="J191" s="38"/>
      <c r="K191" s="38"/>
      <c r="L191" s="42"/>
      <c r="M191" s="234"/>
      <c r="N191" s="235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131</v>
      </c>
      <c r="AU191" s="15" t="s">
        <v>84</v>
      </c>
    </row>
    <row r="192" spans="1:51" s="13" customFormat="1" ht="12">
      <c r="A192" s="13"/>
      <c r="B192" s="251"/>
      <c r="C192" s="252"/>
      <c r="D192" s="231" t="s">
        <v>443</v>
      </c>
      <c r="E192" s="252"/>
      <c r="F192" s="254" t="s">
        <v>508</v>
      </c>
      <c r="G192" s="252"/>
      <c r="H192" s="255">
        <v>150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443</v>
      </c>
      <c r="AU192" s="261" t="s">
        <v>84</v>
      </c>
      <c r="AV192" s="13" t="s">
        <v>84</v>
      </c>
      <c r="AW192" s="13" t="s">
        <v>4</v>
      </c>
      <c r="AX192" s="13" t="s">
        <v>6</v>
      </c>
      <c r="AY192" s="261" t="s">
        <v>123</v>
      </c>
    </row>
    <row r="193" spans="1:65" s="2" customFormat="1" ht="24.15" customHeight="1">
      <c r="A193" s="36"/>
      <c r="B193" s="37"/>
      <c r="C193" s="236" t="s">
        <v>257</v>
      </c>
      <c r="D193" s="236" t="s">
        <v>238</v>
      </c>
      <c r="E193" s="237" t="s">
        <v>509</v>
      </c>
      <c r="F193" s="238" t="s">
        <v>510</v>
      </c>
      <c r="G193" s="239" t="s">
        <v>285</v>
      </c>
      <c r="H193" s="240">
        <v>220</v>
      </c>
      <c r="I193" s="241"/>
      <c r="J193" s="242">
        <f>ROUND(I193*H193,0)</f>
        <v>0</v>
      </c>
      <c r="K193" s="243"/>
      <c r="L193" s="244"/>
      <c r="M193" s="245" t="s">
        <v>1</v>
      </c>
      <c r="N193" s="246" t="s">
        <v>40</v>
      </c>
      <c r="O193" s="89"/>
      <c r="P193" s="227">
        <f>O193*H193</f>
        <v>0</v>
      </c>
      <c r="Q193" s="227">
        <v>1E-05</v>
      </c>
      <c r="R193" s="227">
        <f>Q193*H193</f>
        <v>0.0022</v>
      </c>
      <c r="S193" s="227">
        <v>0</v>
      </c>
      <c r="T193" s="22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9" t="s">
        <v>288</v>
      </c>
      <c r="AT193" s="229" t="s">
        <v>238</v>
      </c>
      <c r="AU193" s="229" t="s">
        <v>84</v>
      </c>
      <c r="AY193" s="15" t="s">
        <v>123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5" t="s">
        <v>6</v>
      </c>
      <c r="BK193" s="230">
        <f>ROUND(I193*H193,0)</f>
        <v>0</v>
      </c>
      <c r="BL193" s="15" t="s">
        <v>207</v>
      </c>
      <c r="BM193" s="229" t="s">
        <v>511</v>
      </c>
    </row>
    <row r="194" spans="1:47" s="2" customFormat="1" ht="12">
      <c r="A194" s="36"/>
      <c r="B194" s="37"/>
      <c r="C194" s="38"/>
      <c r="D194" s="231" t="s">
        <v>131</v>
      </c>
      <c r="E194" s="38"/>
      <c r="F194" s="232" t="s">
        <v>510</v>
      </c>
      <c r="G194" s="38"/>
      <c r="H194" s="38"/>
      <c r="I194" s="233"/>
      <c r="J194" s="38"/>
      <c r="K194" s="38"/>
      <c r="L194" s="42"/>
      <c r="M194" s="234"/>
      <c r="N194" s="235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131</v>
      </c>
      <c r="AU194" s="15" t="s">
        <v>84</v>
      </c>
    </row>
    <row r="195" spans="1:51" s="13" customFormat="1" ht="12">
      <c r="A195" s="13"/>
      <c r="B195" s="251"/>
      <c r="C195" s="252"/>
      <c r="D195" s="231" t="s">
        <v>443</v>
      </c>
      <c r="E195" s="252"/>
      <c r="F195" s="254" t="s">
        <v>512</v>
      </c>
      <c r="G195" s="252"/>
      <c r="H195" s="255">
        <v>220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443</v>
      </c>
      <c r="AU195" s="261" t="s">
        <v>84</v>
      </c>
      <c r="AV195" s="13" t="s">
        <v>84</v>
      </c>
      <c r="AW195" s="13" t="s">
        <v>4</v>
      </c>
      <c r="AX195" s="13" t="s">
        <v>6</v>
      </c>
      <c r="AY195" s="261" t="s">
        <v>123</v>
      </c>
    </row>
    <row r="196" spans="1:65" s="2" customFormat="1" ht="24.15" customHeight="1">
      <c r="A196" s="36"/>
      <c r="B196" s="37"/>
      <c r="C196" s="217" t="s">
        <v>262</v>
      </c>
      <c r="D196" s="217" t="s">
        <v>126</v>
      </c>
      <c r="E196" s="218" t="s">
        <v>513</v>
      </c>
      <c r="F196" s="219" t="s">
        <v>514</v>
      </c>
      <c r="G196" s="220" t="s">
        <v>461</v>
      </c>
      <c r="H196" s="221">
        <v>0.019</v>
      </c>
      <c r="I196" s="222"/>
      <c r="J196" s="223">
        <f>ROUND(I196*H196,0)</f>
        <v>0</v>
      </c>
      <c r="K196" s="224"/>
      <c r="L196" s="42"/>
      <c r="M196" s="225" t="s">
        <v>1</v>
      </c>
      <c r="N196" s="226" t="s">
        <v>40</v>
      </c>
      <c r="O196" s="89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9" t="s">
        <v>207</v>
      </c>
      <c r="AT196" s="229" t="s">
        <v>126</v>
      </c>
      <c r="AU196" s="229" t="s">
        <v>84</v>
      </c>
      <c r="AY196" s="15" t="s">
        <v>123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6</v>
      </c>
      <c r="BK196" s="230">
        <f>ROUND(I196*H196,0)</f>
        <v>0</v>
      </c>
      <c r="BL196" s="15" t="s">
        <v>207</v>
      </c>
      <c r="BM196" s="229" t="s">
        <v>515</v>
      </c>
    </row>
    <row r="197" spans="1:47" s="2" customFormat="1" ht="12">
      <c r="A197" s="36"/>
      <c r="B197" s="37"/>
      <c r="C197" s="38"/>
      <c r="D197" s="231" t="s">
        <v>131</v>
      </c>
      <c r="E197" s="38"/>
      <c r="F197" s="232" t="s">
        <v>516</v>
      </c>
      <c r="G197" s="38"/>
      <c r="H197" s="38"/>
      <c r="I197" s="233"/>
      <c r="J197" s="38"/>
      <c r="K197" s="38"/>
      <c r="L197" s="42"/>
      <c r="M197" s="234"/>
      <c r="N197" s="235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131</v>
      </c>
      <c r="AU197" s="15" t="s">
        <v>84</v>
      </c>
    </row>
    <row r="198" spans="1:63" s="12" customFormat="1" ht="22.8" customHeight="1">
      <c r="A198" s="12"/>
      <c r="B198" s="201"/>
      <c r="C198" s="202"/>
      <c r="D198" s="203" t="s">
        <v>74</v>
      </c>
      <c r="E198" s="215" t="s">
        <v>517</v>
      </c>
      <c r="F198" s="215" t="s">
        <v>518</v>
      </c>
      <c r="G198" s="202"/>
      <c r="H198" s="202"/>
      <c r="I198" s="205"/>
      <c r="J198" s="216">
        <f>BK198</f>
        <v>0</v>
      </c>
      <c r="K198" s="202"/>
      <c r="L198" s="207"/>
      <c r="M198" s="208"/>
      <c r="N198" s="209"/>
      <c r="O198" s="209"/>
      <c r="P198" s="210">
        <f>SUM(P199:P209)</f>
        <v>0</v>
      </c>
      <c r="Q198" s="209"/>
      <c r="R198" s="210">
        <f>SUM(R199:R209)</f>
        <v>0.085</v>
      </c>
      <c r="S198" s="209"/>
      <c r="T198" s="211">
        <f>SUM(T199:T209)</f>
        <v>0.022099999999999998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2" t="s">
        <v>84</v>
      </c>
      <c r="AT198" s="213" t="s">
        <v>74</v>
      </c>
      <c r="AU198" s="213" t="s">
        <v>6</v>
      </c>
      <c r="AY198" s="212" t="s">
        <v>123</v>
      </c>
      <c r="BK198" s="214">
        <f>SUM(BK199:BK209)</f>
        <v>0</v>
      </c>
    </row>
    <row r="199" spans="1:65" s="2" customFormat="1" ht="14.4" customHeight="1">
      <c r="A199" s="36"/>
      <c r="B199" s="37"/>
      <c r="C199" s="217" t="s">
        <v>267</v>
      </c>
      <c r="D199" s="217" t="s">
        <v>126</v>
      </c>
      <c r="E199" s="218" t="s">
        <v>519</v>
      </c>
      <c r="F199" s="219" t="s">
        <v>520</v>
      </c>
      <c r="G199" s="220" t="s">
        <v>285</v>
      </c>
      <c r="H199" s="221">
        <v>13</v>
      </c>
      <c r="I199" s="222"/>
      <c r="J199" s="223">
        <f>ROUND(I199*H199,0)</f>
        <v>0</v>
      </c>
      <c r="K199" s="224"/>
      <c r="L199" s="42"/>
      <c r="M199" s="225" t="s">
        <v>1</v>
      </c>
      <c r="N199" s="226" t="s">
        <v>40</v>
      </c>
      <c r="O199" s="89"/>
      <c r="P199" s="227">
        <f>O199*H199</f>
        <v>0</v>
      </c>
      <c r="Q199" s="227">
        <v>0</v>
      </c>
      <c r="R199" s="227">
        <f>Q199*H199</f>
        <v>0</v>
      </c>
      <c r="S199" s="227">
        <v>0.0017</v>
      </c>
      <c r="T199" s="228">
        <f>S199*H199</f>
        <v>0.022099999999999998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9" t="s">
        <v>207</v>
      </c>
      <c r="AT199" s="229" t="s">
        <v>126</v>
      </c>
      <c r="AU199" s="229" t="s">
        <v>84</v>
      </c>
      <c r="AY199" s="15" t="s">
        <v>123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5" t="s">
        <v>6</v>
      </c>
      <c r="BK199" s="230">
        <f>ROUND(I199*H199,0)</f>
        <v>0</v>
      </c>
      <c r="BL199" s="15" t="s">
        <v>207</v>
      </c>
      <c r="BM199" s="229" t="s">
        <v>521</v>
      </c>
    </row>
    <row r="200" spans="1:47" s="2" customFormat="1" ht="12">
      <c r="A200" s="36"/>
      <c r="B200" s="37"/>
      <c r="C200" s="38"/>
      <c r="D200" s="231" t="s">
        <v>131</v>
      </c>
      <c r="E200" s="38"/>
      <c r="F200" s="232" t="s">
        <v>522</v>
      </c>
      <c r="G200" s="38"/>
      <c r="H200" s="38"/>
      <c r="I200" s="233"/>
      <c r="J200" s="38"/>
      <c r="K200" s="38"/>
      <c r="L200" s="42"/>
      <c r="M200" s="234"/>
      <c r="N200" s="235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131</v>
      </c>
      <c r="AU200" s="15" t="s">
        <v>84</v>
      </c>
    </row>
    <row r="201" spans="1:65" s="2" customFormat="1" ht="14.4" customHeight="1">
      <c r="A201" s="36"/>
      <c r="B201" s="37"/>
      <c r="C201" s="236" t="s">
        <v>272</v>
      </c>
      <c r="D201" s="236" t="s">
        <v>238</v>
      </c>
      <c r="E201" s="237" t="s">
        <v>523</v>
      </c>
      <c r="F201" s="238" t="s">
        <v>524</v>
      </c>
      <c r="G201" s="239" t="s">
        <v>525</v>
      </c>
      <c r="H201" s="240">
        <v>2.2</v>
      </c>
      <c r="I201" s="241"/>
      <c r="J201" s="242">
        <f>ROUND(I201*H201,0)</f>
        <v>0</v>
      </c>
      <c r="K201" s="243"/>
      <c r="L201" s="244"/>
      <c r="M201" s="245" t="s">
        <v>1</v>
      </c>
      <c r="N201" s="246" t="s">
        <v>40</v>
      </c>
      <c r="O201" s="89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9" t="s">
        <v>288</v>
      </c>
      <c r="AT201" s="229" t="s">
        <v>238</v>
      </c>
      <c r="AU201" s="229" t="s">
        <v>84</v>
      </c>
      <c r="AY201" s="15" t="s">
        <v>123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5" t="s">
        <v>6</v>
      </c>
      <c r="BK201" s="230">
        <f>ROUND(I201*H201,0)</f>
        <v>0</v>
      </c>
      <c r="BL201" s="15" t="s">
        <v>207</v>
      </c>
      <c r="BM201" s="229" t="s">
        <v>526</v>
      </c>
    </row>
    <row r="202" spans="1:47" s="2" customFormat="1" ht="12">
      <c r="A202" s="36"/>
      <c r="B202" s="37"/>
      <c r="C202" s="38"/>
      <c r="D202" s="231" t="s">
        <v>131</v>
      </c>
      <c r="E202" s="38"/>
      <c r="F202" s="232" t="s">
        <v>524</v>
      </c>
      <c r="G202" s="38"/>
      <c r="H202" s="38"/>
      <c r="I202" s="233"/>
      <c r="J202" s="38"/>
      <c r="K202" s="38"/>
      <c r="L202" s="42"/>
      <c r="M202" s="234"/>
      <c r="N202" s="235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131</v>
      </c>
      <c r="AU202" s="15" t="s">
        <v>84</v>
      </c>
    </row>
    <row r="203" spans="1:51" s="13" customFormat="1" ht="12">
      <c r="A203" s="13"/>
      <c r="B203" s="251"/>
      <c r="C203" s="252"/>
      <c r="D203" s="231" t="s">
        <v>443</v>
      </c>
      <c r="E203" s="252"/>
      <c r="F203" s="254" t="s">
        <v>527</v>
      </c>
      <c r="G203" s="252"/>
      <c r="H203" s="255">
        <v>2.2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443</v>
      </c>
      <c r="AU203" s="261" t="s">
        <v>84</v>
      </c>
      <c r="AV203" s="13" t="s">
        <v>84</v>
      </c>
      <c r="AW203" s="13" t="s">
        <v>4</v>
      </c>
      <c r="AX203" s="13" t="s">
        <v>6</v>
      </c>
      <c r="AY203" s="261" t="s">
        <v>123</v>
      </c>
    </row>
    <row r="204" spans="1:65" s="2" customFormat="1" ht="14.4" customHeight="1">
      <c r="A204" s="36"/>
      <c r="B204" s="37"/>
      <c r="C204" s="217" t="s">
        <v>277</v>
      </c>
      <c r="D204" s="217" t="s">
        <v>126</v>
      </c>
      <c r="E204" s="218" t="s">
        <v>528</v>
      </c>
      <c r="F204" s="219" t="s">
        <v>529</v>
      </c>
      <c r="G204" s="220" t="s">
        <v>285</v>
      </c>
      <c r="H204" s="221">
        <v>13</v>
      </c>
      <c r="I204" s="222"/>
      <c r="J204" s="223">
        <f>ROUND(I204*H204,0)</f>
        <v>0</v>
      </c>
      <c r="K204" s="224"/>
      <c r="L204" s="42"/>
      <c r="M204" s="225" t="s">
        <v>1</v>
      </c>
      <c r="N204" s="226" t="s">
        <v>40</v>
      </c>
      <c r="O204" s="89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9" t="s">
        <v>207</v>
      </c>
      <c r="AT204" s="229" t="s">
        <v>126</v>
      </c>
      <c r="AU204" s="229" t="s">
        <v>84</v>
      </c>
      <c r="AY204" s="15" t="s">
        <v>123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5" t="s">
        <v>6</v>
      </c>
      <c r="BK204" s="230">
        <f>ROUND(I204*H204,0)</f>
        <v>0</v>
      </c>
      <c r="BL204" s="15" t="s">
        <v>207</v>
      </c>
      <c r="BM204" s="229" t="s">
        <v>530</v>
      </c>
    </row>
    <row r="205" spans="1:47" s="2" customFormat="1" ht="12">
      <c r="A205" s="36"/>
      <c r="B205" s="37"/>
      <c r="C205" s="38"/>
      <c r="D205" s="231" t="s">
        <v>131</v>
      </c>
      <c r="E205" s="38"/>
      <c r="F205" s="232" t="s">
        <v>531</v>
      </c>
      <c r="G205" s="38"/>
      <c r="H205" s="38"/>
      <c r="I205" s="233"/>
      <c r="J205" s="38"/>
      <c r="K205" s="38"/>
      <c r="L205" s="42"/>
      <c r="M205" s="234"/>
      <c r="N205" s="235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131</v>
      </c>
      <c r="AU205" s="15" t="s">
        <v>84</v>
      </c>
    </row>
    <row r="206" spans="1:65" s="2" customFormat="1" ht="14.4" customHeight="1">
      <c r="A206" s="36"/>
      <c r="B206" s="37"/>
      <c r="C206" s="236" t="s">
        <v>282</v>
      </c>
      <c r="D206" s="236" t="s">
        <v>238</v>
      </c>
      <c r="E206" s="237" t="s">
        <v>532</v>
      </c>
      <c r="F206" s="238" t="s">
        <v>533</v>
      </c>
      <c r="G206" s="239" t="s">
        <v>461</v>
      </c>
      <c r="H206" s="240">
        <v>0.085</v>
      </c>
      <c r="I206" s="241"/>
      <c r="J206" s="242">
        <f>ROUND(I206*H206,0)</f>
        <v>0</v>
      </c>
      <c r="K206" s="243"/>
      <c r="L206" s="244"/>
      <c r="M206" s="245" t="s">
        <v>1</v>
      </c>
      <c r="N206" s="246" t="s">
        <v>40</v>
      </c>
      <c r="O206" s="89"/>
      <c r="P206" s="227">
        <f>O206*H206</f>
        <v>0</v>
      </c>
      <c r="Q206" s="227">
        <v>1</v>
      </c>
      <c r="R206" s="227">
        <f>Q206*H206</f>
        <v>0.085</v>
      </c>
      <c r="S206" s="227">
        <v>0</v>
      </c>
      <c r="T206" s="22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9" t="s">
        <v>288</v>
      </c>
      <c r="AT206" s="229" t="s">
        <v>238</v>
      </c>
      <c r="AU206" s="229" t="s">
        <v>84</v>
      </c>
      <c r="AY206" s="15" t="s">
        <v>123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5" t="s">
        <v>6</v>
      </c>
      <c r="BK206" s="230">
        <f>ROUND(I206*H206,0)</f>
        <v>0</v>
      </c>
      <c r="BL206" s="15" t="s">
        <v>207</v>
      </c>
      <c r="BM206" s="229" t="s">
        <v>534</v>
      </c>
    </row>
    <row r="207" spans="1:47" s="2" customFormat="1" ht="12">
      <c r="A207" s="36"/>
      <c r="B207" s="37"/>
      <c r="C207" s="38"/>
      <c r="D207" s="231" t="s">
        <v>131</v>
      </c>
      <c r="E207" s="38"/>
      <c r="F207" s="232" t="s">
        <v>533</v>
      </c>
      <c r="G207" s="38"/>
      <c r="H207" s="38"/>
      <c r="I207" s="233"/>
      <c r="J207" s="38"/>
      <c r="K207" s="38"/>
      <c r="L207" s="42"/>
      <c r="M207" s="234"/>
      <c r="N207" s="235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131</v>
      </c>
      <c r="AU207" s="15" t="s">
        <v>84</v>
      </c>
    </row>
    <row r="208" spans="1:65" s="2" customFormat="1" ht="24.15" customHeight="1">
      <c r="A208" s="36"/>
      <c r="B208" s="37"/>
      <c r="C208" s="217" t="s">
        <v>288</v>
      </c>
      <c r="D208" s="217" t="s">
        <v>126</v>
      </c>
      <c r="E208" s="218" t="s">
        <v>535</v>
      </c>
      <c r="F208" s="219" t="s">
        <v>536</v>
      </c>
      <c r="G208" s="220" t="s">
        <v>461</v>
      </c>
      <c r="H208" s="221">
        <v>0.085</v>
      </c>
      <c r="I208" s="222"/>
      <c r="J208" s="223">
        <f>ROUND(I208*H208,0)</f>
        <v>0</v>
      </c>
      <c r="K208" s="224"/>
      <c r="L208" s="42"/>
      <c r="M208" s="225" t="s">
        <v>1</v>
      </c>
      <c r="N208" s="226" t="s">
        <v>40</v>
      </c>
      <c r="O208" s="89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9" t="s">
        <v>207</v>
      </c>
      <c r="AT208" s="229" t="s">
        <v>126</v>
      </c>
      <c r="AU208" s="229" t="s">
        <v>84</v>
      </c>
      <c r="AY208" s="15" t="s">
        <v>123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5" t="s">
        <v>6</v>
      </c>
      <c r="BK208" s="230">
        <f>ROUND(I208*H208,0)</f>
        <v>0</v>
      </c>
      <c r="BL208" s="15" t="s">
        <v>207</v>
      </c>
      <c r="BM208" s="229" t="s">
        <v>537</v>
      </c>
    </row>
    <row r="209" spans="1:47" s="2" customFormat="1" ht="12">
      <c r="A209" s="36"/>
      <c r="B209" s="37"/>
      <c r="C209" s="38"/>
      <c r="D209" s="231" t="s">
        <v>131</v>
      </c>
      <c r="E209" s="38"/>
      <c r="F209" s="232" t="s">
        <v>538</v>
      </c>
      <c r="G209" s="38"/>
      <c r="H209" s="38"/>
      <c r="I209" s="233"/>
      <c r="J209" s="38"/>
      <c r="K209" s="38"/>
      <c r="L209" s="42"/>
      <c r="M209" s="234"/>
      <c r="N209" s="235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131</v>
      </c>
      <c r="AU209" s="15" t="s">
        <v>84</v>
      </c>
    </row>
    <row r="210" spans="1:63" s="12" customFormat="1" ht="22.8" customHeight="1">
      <c r="A210" s="12"/>
      <c r="B210" s="201"/>
      <c r="C210" s="202"/>
      <c r="D210" s="203" t="s">
        <v>74</v>
      </c>
      <c r="E210" s="215" t="s">
        <v>539</v>
      </c>
      <c r="F210" s="215" t="s">
        <v>540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SUM(P211:P218)</f>
        <v>0</v>
      </c>
      <c r="Q210" s="209"/>
      <c r="R210" s="210">
        <f>SUM(R211:R218)</f>
        <v>0.01</v>
      </c>
      <c r="S210" s="209"/>
      <c r="T210" s="211">
        <f>SUM(T211:T218)</f>
        <v>0.549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84</v>
      </c>
      <c r="AT210" s="213" t="s">
        <v>74</v>
      </c>
      <c r="AU210" s="213" t="s">
        <v>6</v>
      </c>
      <c r="AY210" s="212" t="s">
        <v>123</v>
      </c>
      <c r="BK210" s="214">
        <f>SUM(BK211:BK218)</f>
        <v>0</v>
      </c>
    </row>
    <row r="211" spans="1:65" s="2" customFormat="1" ht="24.15" customHeight="1">
      <c r="A211" s="36"/>
      <c r="B211" s="37"/>
      <c r="C211" s="217" t="s">
        <v>293</v>
      </c>
      <c r="D211" s="217" t="s">
        <v>126</v>
      </c>
      <c r="E211" s="218" t="s">
        <v>541</v>
      </c>
      <c r="F211" s="219" t="s">
        <v>542</v>
      </c>
      <c r="G211" s="220" t="s">
        <v>394</v>
      </c>
      <c r="H211" s="221">
        <v>50</v>
      </c>
      <c r="I211" s="222"/>
      <c r="J211" s="223">
        <f>ROUND(I211*H211,0)</f>
        <v>0</v>
      </c>
      <c r="K211" s="224"/>
      <c r="L211" s="42"/>
      <c r="M211" s="225" t="s">
        <v>1</v>
      </c>
      <c r="N211" s="226" t="s">
        <v>40</v>
      </c>
      <c r="O211" s="89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9" t="s">
        <v>207</v>
      </c>
      <c r="AT211" s="229" t="s">
        <v>126</v>
      </c>
      <c r="AU211" s="229" t="s">
        <v>84</v>
      </c>
      <c r="AY211" s="15" t="s">
        <v>123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5" t="s">
        <v>6</v>
      </c>
      <c r="BK211" s="230">
        <f>ROUND(I211*H211,0)</f>
        <v>0</v>
      </c>
      <c r="BL211" s="15" t="s">
        <v>207</v>
      </c>
      <c r="BM211" s="229" t="s">
        <v>543</v>
      </c>
    </row>
    <row r="212" spans="1:47" s="2" customFormat="1" ht="12">
      <c r="A212" s="36"/>
      <c r="B212" s="37"/>
      <c r="C212" s="38"/>
      <c r="D212" s="231" t="s">
        <v>131</v>
      </c>
      <c r="E212" s="38"/>
      <c r="F212" s="232" t="s">
        <v>544</v>
      </c>
      <c r="G212" s="38"/>
      <c r="H212" s="38"/>
      <c r="I212" s="233"/>
      <c r="J212" s="38"/>
      <c r="K212" s="38"/>
      <c r="L212" s="42"/>
      <c r="M212" s="234"/>
      <c r="N212" s="235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131</v>
      </c>
      <c r="AU212" s="15" t="s">
        <v>84</v>
      </c>
    </row>
    <row r="213" spans="1:65" s="2" customFormat="1" ht="14.4" customHeight="1">
      <c r="A213" s="36"/>
      <c r="B213" s="37"/>
      <c r="C213" s="236" t="s">
        <v>298</v>
      </c>
      <c r="D213" s="236" t="s">
        <v>238</v>
      </c>
      <c r="E213" s="237" t="s">
        <v>545</v>
      </c>
      <c r="F213" s="238" t="s">
        <v>546</v>
      </c>
      <c r="G213" s="239" t="s">
        <v>394</v>
      </c>
      <c r="H213" s="240">
        <v>50</v>
      </c>
      <c r="I213" s="241"/>
      <c r="J213" s="242">
        <f>ROUND(I213*H213,0)</f>
        <v>0</v>
      </c>
      <c r="K213" s="243"/>
      <c r="L213" s="244"/>
      <c r="M213" s="245" t="s">
        <v>1</v>
      </c>
      <c r="N213" s="246" t="s">
        <v>40</v>
      </c>
      <c r="O213" s="89"/>
      <c r="P213" s="227">
        <f>O213*H213</f>
        <v>0</v>
      </c>
      <c r="Q213" s="227">
        <v>0.0002</v>
      </c>
      <c r="R213" s="227">
        <f>Q213*H213</f>
        <v>0.01</v>
      </c>
      <c r="S213" s="227">
        <v>0</v>
      </c>
      <c r="T213" s="22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9" t="s">
        <v>288</v>
      </c>
      <c r="AT213" s="229" t="s">
        <v>238</v>
      </c>
      <c r="AU213" s="229" t="s">
        <v>84</v>
      </c>
      <c r="AY213" s="15" t="s">
        <v>123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6</v>
      </c>
      <c r="BK213" s="230">
        <f>ROUND(I213*H213,0)</f>
        <v>0</v>
      </c>
      <c r="BL213" s="15" t="s">
        <v>207</v>
      </c>
      <c r="BM213" s="229" t="s">
        <v>547</v>
      </c>
    </row>
    <row r="214" spans="1:47" s="2" customFormat="1" ht="12">
      <c r="A214" s="36"/>
      <c r="B214" s="37"/>
      <c r="C214" s="38"/>
      <c r="D214" s="231" t="s">
        <v>131</v>
      </c>
      <c r="E214" s="38"/>
      <c r="F214" s="232" t="s">
        <v>548</v>
      </c>
      <c r="G214" s="38"/>
      <c r="H214" s="38"/>
      <c r="I214" s="233"/>
      <c r="J214" s="38"/>
      <c r="K214" s="38"/>
      <c r="L214" s="42"/>
      <c r="M214" s="234"/>
      <c r="N214" s="235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131</v>
      </c>
      <c r="AU214" s="15" t="s">
        <v>84</v>
      </c>
    </row>
    <row r="215" spans="1:65" s="2" customFormat="1" ht="14.4" customHeight="1">
      <c r="A215" s="36"/>
      <c r="B215" s="37"/>
      <c r="C215" s="217" t="s">
        <v>303</v>
      </c>
      <c r="D215" s="217" t="s">
        <v>126</v>
      </c>
      <c r="E215" s="218" t="s">
        <v>549</v>
      </c>
      <c r="F215" s="219" t="s">
        <v>550</v>
      </c>
      <c r="G215" s="220" t="s">
        <v>394</v>
      </c>
      <c r="H215" s="221">
        <v>50</v>
      </c>
      <c r="I215" s="222"/>
      <c r="J215" s="223">
        <f>ROUND(I215*H215,0)</f>
        <v>0</v>
      </c>
      <c r="K215" s="224"/>
      <c r="L215" s="42"/>
      <c r="M215" s="225" t="s">
        <v>1</v>
      </c>
      <c r="N215" s="226" t="s">
        <v>40</v>
      </c>
      <c r="O215" s="89"/>
      <c r="P215" s="227">
        <f>O215*H215</f>
        <v>0</v>
      </c>
      <c r="Q215" s="227">
        <v>0</v>
      </c>
      <c r="R215" s="227">
        <f>Q215*H215</f>
        <v>0</v>
      </c>
      <c r="S215" s="227">
        <v>0.01098</v>
      </c>
      <c r="T215" s="228">
        <f>S215*H215</f>
        <v>0.549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9" t="s">
        <v>207</v>
      </c>
      <c r="AT215" s="229" t="s">
        <v>126</v>
      </c>
      <c r="AU215" s="229" t="s">
        <v>84</v>
      </c>
      <c r="AY215" s="15" t="s">
        <v>123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5" t="s">
        <v>6</v>
      </c>
      <c r="BK215" s="230">
        <f>ROUND(I215*H215,0)</f>
        <v>0</v>
      </c>
      <c r="BL215" s="15" t="s">
        <v>207</v>
      </c>
      <c r="BM215" s="229" t="s">
        <v>551</v>
      </c>
    </row>
    <row r="216" spans="1:47" s="2" customFormat="1" ht="12">
      <c r="A216" s="36"/>
      <c r="B216" s="37"/>
      <c r="C216" s="38"/>
      <c r="D216" s="231" t="s">
        <v>131</v>
      </c>
      <c r="E216" s="38"/>
      <c r="F216" s="232" t="s">
        <v>552</v>
      </c>
      <c r="G216" s="38"/>
      <c r="H216" s="38"/>
      <c r="I216" s="233"/>
      <c r="J216" s="38"/>
      <c r="K216" s="38"/>
      <c r="L216" s="42"/>
      <c r="M216" s="234"/>
      <c r="N216" s="235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131</v>
      </c>
      <c r="AU216" s="15" t="s">
        <v>84</v>
      </c>
    </row>
    <row r="217" spans="1:65" s="2" customFormat="1" ht="24.15" customHeight="1">
      <c r="A217" s="36"/>
      <c r="B217" s="37"/>
      <c r="C217" s="217" t="s">
        <v>308</v>
      </c>
      <c r="D217" s="217" t="s">
        <v>126</v>
      </c>
      <c r="E217" s="218" t="s">
        <v>553</v>
      </c>
      <c r="F217" s="219" t="s">
        <v>554</v>
      </c>
      <c r="G217" s="220" t="s">
        <v>461</v>
      </c>
      <c r="H217" s="221">
        <v>0.01</v>
      </c>
      <c r="I217" s="222"/>
      <c r="J217" s="223">
        <f>ROUND(I217*H217,0)</f>
        <v>0</v>
      </c>
      <c r="K217" s="224"/>
      <c r="L217" s="42"/>
      <c r="M217" s="225" t="s">
        <v>1</v>
      </c>
      <c r="N217" s="226" t="s">
        <v>40</v>
      </c>
      <c r="O217" s="89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9" t="s">
        <v>207</v>
      </c>
      <c r="AT217" s="229" t="s">
        <v>126</v>
      </c>
      <c r="AU217" s="229" t="s">
        <v>84</v>
      </c>
      <c r="AY217" s="15" t="s">
        <v>123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5" t="s">
        <v>6</v>
      </c>
      <c r="BK217" s="230">
        <f>ROUND(I217*H217,0)</f>
        <v>0</v>
      </c>
      <c r="BL217" s="15" t="s">
        <v>207</v>
      </c>
      <c r="BM217" s="229" t="s">
        <v>555</v>
      </c>
    </row>
    <row r="218" spans="1:47" s="2" customFormat="1" ht="12">
      <c r="A218" s="36"/>
      <c r="B218" s="37"/>
      <c r="C218" s="38"/>
      <c r="D218" s="231" t="s">
        <v>131</v>
      </c>
      <c r="E218" s="38"/>
      <c r="F218" s="232" t="s">
        <v>556</v>
      </c>
      <c r="G218" s="38"/>
      <c r="H218" s="38"/>
      <c r="I218" s="233"/>
      <c r="J218" s="38"/>
      <c r="K218" s="38"/>
      <c r="L218" s="42"/>
      <c r="M218" s="234"/>
      <c r="N218" s="235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131</v>
      </c>
      <c r="AU218" s="15" t="s">
        <v>84</v>
      </c>
    </row>
    <row r="219" spans="1:63" s="12" customFormat="1" ht="22.8" customHeight="1">
      <c r="A219" s="12"/>
      <c r="B219" s="201"/>
      <c r="C219" s="202"/>
      <c r="D219" s="203" t="s">
        <v>74</v>
      </c>
      <c r="E219" s="215" t="s">
        <v>557</v>
      </c>
      <c r="F219" s="215" t="s">
        <v>558</v>
      </c>
      <c r="G219" s="202"/>
      <c r="H219" s="202"/>
      <c r="I219" s="205"/>
      <c r="J219" s="216">
        <f>BK219</f>
        <v>0</v>
      </c>
      <c r="K219" s="202"/>
      <c r="L219" s="207"/>
      <c r="M219" s="208"/>
      <c r="N219" s="209"/>
      <c r="O219" s="209"/>
      <c r="P219" s="210">
        <f>SUM(P220:P221)</f>
        <v>0</v>
      </c>
      <c r="Q219" s="209"/>
      <c r="R219" s="210">
        <f>SUM(R220:R221)</f>
        <v>0</v>
      </c>
      <c r="S219" s="209"/>
      <c r="T219" s="211">
        <f>SUM(T220:T221)</f>
        <v>0.015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2" t="s">
        <v>84</v>
      </c>
      <c r="AT219" s="213" t="s">
        <v>74</v>
      </c>
      <c r="AU219" s="213" t="s">
        <v>6</v>
      </c>
      <c r="AY219" s="212" t="s">
        <v>123</v>
      </c>
      <c r="BK219" s="214">
        <f>SUM(BK220:BK221)</f>
        <v>0</v>
      </c>
    </row>
    <row r="220" spans="1:65" s="2" customFormat="1" ht="14.4" customHeight="1">
      <c r="A220" s="36"/>
      <c r="B220" s="37"/>
      <c r="C220" s="217" t="s">
        <v>313</v>
      </c>
      <c r="D220" s="217" t="s">
        <v>126</v>
      </c>
      <c r="E220" s="218" t="s">
        <v>559</v>
      </c>
      <c r="F220" s="219" t="s">
        <v>560</v>
      </c>
      <c r="G220" s="220" t="s">
        <v>394</v>
      </c>
      <c r="H220" s="221">
        <v>1.5</v>
      </c>
      <c r="I220" s="222"/>
      <c r="J220" s="223">
        <f>ROUND(I220*H220,0)</f>
        <v>0</v>
      </c>
      <c r="K220" s="224"/>
      <c r="L220" s="42"/>
      <c r="M220" s="225" t="s">
        <v>1</v>
      </c>
      <c r="N220" s="226" t="s">
        <v>40</v>
      </c>
      <c r="O220" s="89"/>
      <c r="P220" s="227">
        <f>O220*H220</f>
        <v>0</v>
      </c>
      <c r="Q220" s="227">
        <v>0</v>
      </c>
      <c r="R220" s="227">
        <f>Q220*H220</f>
        <v>0</v>
      </c>
      <c r="S220" s="227">
        <v>0.01</v>
      </c>
      <c r="T220" s="228">
        <f>S220*H220</f>
        <v>0.015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9" t="s">
        <v>207</v>
      </c>
      <c r="AT220" s="229" t="s">
        <v>126</v>
      </c>
      <c r="AU220" s="229" t="s">
        <v>84</v>
      </c>
      <c r="AY220" s="15" t="s">
        <v>123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5" t="s">
        <v>6</v>
      </c>
      <c r="BK220" s="230">
        <f>ROUND(I220*H220,0)</f>
        <v>0</v>
      </c>
      <c r="BL220" s="15" t="s">
        <v>207</v>
      </c>
      <c r="BM220" s="229" t="s">
        <v>561</v>
      </c>
    </row>
    <row r="221" spans="1:47" s="2" customFormat="1" ht="12">
      <c r="A221" s="36"/>
      <c r="B221" s="37"/>
      <c r="C221" s="38"/>
      <c r="D221" s="231" t="s">
        <v>131</v>
      </c>
      <c r="E221" s="38"/>
      <c r="F221" s="232" t="s">
        <v>562</v>
      </c>
      <c r="G221" s="38"/>
      <c r="H221" s="38"/>
      <c r="I221" s="233"/>
      <c r="J221" s="38"/>
      <c r="K221" s="38"/>
      <c r="L221" s="42"/>
      <c r="M221" s="234"/>
      <c r="N221" s="235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131</v>
      </c>
      <c r="AU221" s="15" t="s">
        <v>84</v>
      </c>
    </row>
    <row r="222" spans="1:63" s="12" customFormat="1" ht="22.8" customHeight="1">
      <c r="A222" s="12"/>
      <c r="B222" s="201"/>
      <c r="C222" s="202"/>
      <c r="D222" s="203" t="s">
        <v>74</v>
      </c>
      <c r="E222" s="215" t="s">
        <v>563</v>
      </c>
      <c r="F222" s="215" t="s">
        <v>564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SUM(P223:P246)</f>
        <v>0</v>
      </c>
      <c r="Q222" s="209"/>
      <c r="R222" s="210">
        <f>SUM(R223:R246)</f>
        <v>0.05834000000000001</v>
      </c>
      <c r="S222" s="209"/>
      <c r="T222" s="211">
        <f>SUM(T223:T246)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84</v>
      </c>
      <c r="AT222" s="213" t="s">
        <v>74</v>
      </c>
      <c r="AU222" s="213" t="s">
        <v>6</v>
      </c>
      <c r="AY222" s="212" t="s">
        <v>123</v>
      </c>
      <c r="BK222" s="214">
        <f>SUM(BK223:BK246)</f>
        <v>0</v>
      </c>
    </row>
    <row r="223" spans="1:65" s="2" customFormat="1" ht="24.15" customHeight="1">
      <c r="A223" s="36"/>
      <c r="B223" s="37"/>
      <c r="C223" s="217" t="s">
        <v>318</v>
      </c>
      <c r="D223" s="217" t="s">
        <v>126</v>
      </c>
      <c r="E223" s="218" t="s">
        <v>565</v>
      </c>
      <c r="F223" s="219" t="s">
        <v>566</v>
      </c>
      <c r="G223" s="220" t="s">
        <v>394</v>
      </c>
      <c r="H223" s="221">
        <v>15</v>
      </c>
      <c r="I223" s="222"/>
      <c r="J223" s="223">
        <f>ROUND(I223*H223,0)</f>
        <v>0</v>
      </c>
      <c r="K223" s="224"/>
      <c r="L223" s="42"/>
      <c r="M223" s="225" t="s">
        <v>1</v>
      </c>
      <c r="N223" s="226" t="s">
        <v>40</v>
      </c>
      <c r="O223" s="89"/>
      <c r="P223" s="227">
        <f>O223*H223</f>
        <v>0</v>
      </c>
      <c r="Q223" s="227">
        <v>2E-05</v>
      </c>
      <c r="R223" s="227">
        <f>Q223*H223</f>
        <v>0.00030000000000000003</v>
      </c>
      <c r="S223" s="227">
        <v>0</v>
      </c>
      <c r="T223" s="228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9" t="s">
        <v>207</v>
      </c>
      <c r="AT223" s="229" t="s">
        <v>126</v>
      </c>
      <c r="AU223" s="229" t="s">
        <v>84</v>
      </c>
      <c r="AY223" s="15" t="s">
        <v>123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5" t="s">
        <v>6</v>
      </c>
      <c r="BK223" s="230">
        <f>ROUND(I223*H223,0)</f>
        <v>0</v>
      </c>
      <c r="BL223" s="15" t="s">
        <v>207</v>
      </c>
      <c r="BM223" s="229" t="s">
        <v>567</v>
      </c>
    </row>
    <row r="224" spans="1:47" s="2" customFormat="1" ht="12">
      <c r="A224" s="36"/>
      <c r="B224" s="37"/>
      <c r="C224" s="38"/>
      <c r="D224" s="231" t="s">
        <v>131</v>
      </c>
      <c r="E224" s="38"/>
      <c r="F224" s="232" t="s">
        <v>568</v>
      </c>
      <c r="G224" s="38"/>
      <c r="H224" s="38"/>
      <c r="I224" s="233"/>
      <c r="J224" s="38"/>
      <c r="K224" s="38"/>
      <c r="L224" s="42"/>
      <c r="M224" s="234"/>
      <c r="N224" s="235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131</v>
      </c>
      <c r="AU224" s="15" t="s">
        <v>84</v>
      </c>
    </row>
    <row r="225" spans="1:65" s="2" customFormat="1" ht="24.15" customHeight="1">
      <c r="A225" s="36"/>
      <c r="B225" s="37"/>
      <c r="C225" s="217" t="s">
        <v>323</v>
      </c>
      <c r="D225" s="217" t="s">
        <v>126</v>
      </c>
      <c r="E225" s="218" t="s">
        <v>569</v>
      </c>
      <c r="F225" s="219" t="s">
        <v>570</v>
      </c>
      <c r="G225" s="220" t="s">
        <v>394</v>
      </c>
      <c r="H225" s="221">
        <v>15</v>
      </c>
      <c r="I225" s="222"/>
      <c r="J225" s="223">
        <f>ROUND(I225*H225,0)</f>
        <v>0</v>
      </c>
      <c r="K225" s="224"/>
      <c r="L225" s="42"/>
      <c r="M225" s="225" t="s">
        <v>1</v>
      </c>
      <c r="N225" s="226" t="s">
        <v>40</v>
      </c>
      <c r="O225" s="89"/>
      <c r="P225" s="227">
        <f>O225*H225</f>
        <v>0</v>
      </c>
      <c r="Q225" s="227">
        <v>0.00017</v>
      </c>
      <c r="R225" s="227">
        <f>Q225*H225</f>
        <v>0.00255</v>
      </c>
      <c r="S225" s="227">
        <v>0</v>
      </c>
      <c r="T225" s="22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9" t="s">
        <v>207</v>
      </c>
      <c r="AT225" s="229" t="s">
        <v>126</v>
      </c>
      <c r="AU225" s="229" t="s">
        <v>84</v>
      </c>
      <c r="AY225" s="15" t="s">
        <v>123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5" t="s">
        <v>6</v>
      </c>
      <c r="BK225" s="230">
        <f>ROUND(I225*H225,0)</f>
        <v>0</v>
      </c>
      <c r="BL225" s="15" t="s">
        <v>207</v>
      </c>
      <c r="BM225" s="229" t="s">
        <v>571</v>
      </c>
    </row>
    <row r="226" spans="1:47" s="2" customFormat="1" ht="12">
      <c r="A226" s="36"/>
      <c r="B226" s="37"/>
      <c r="C226" s="38"/>
      <c r="D226" s="231" t="s">
        <v>131</v>
      </c>
      <c r="E226" s="38"/>
      <c r="F226" s="232" t="s">
        <v>572</v>
      </c>
      <c r="G226" s="38"/>
      <c r="H226" s="38"/>
      <c r="I226" s="233"/>
      <c r="J226" s="38"/>
      <c r="K226" s="38"/>
      <c r="L226" s="42"/>
      <c r="M226" s="234"/>
      <c r="N226" s="235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131</v>
      </c>
      <c r="AU226" s="15" t="s">
        <v>84</v>
      </c>
    </row>
    <row r="227" spans="1:65" s="2" customFormat="1" ht="14.4" customHeight="1">
      <c r="A227" s="36"/>
      <c r="B227" s="37"/>
      <c r="C227" s="217" t="s">
        <v>328</v>
      </c>
      <c r="D227" s="217" t="s">
        <v>126</v>
      </c>
      <c r="E227" s="218" t="s">
        <v>573</v>
      </c>
      <c r="F227" s="219" t="s">
        <v>574</v>
      </c>
      <c r="G227" s="220" t="s">
        <v>394</v>
      </c>
      <c r="H227" s="221">
        <v>7</v>
      </c>
      <c r="I227" s="222"/>
      <c r="J227" s="223">
        <f>ROUND(I227*H227,0)</f>
        <v>0</v>
      </c>
      <c r="K227" s="224"/>
      <c r="L227" s="42"/>
      <c r="M227" s="225" t="s">
        <v>1</v>
      </c>
      <c r="N227" s="226" t="s">
        <v>40</v>
      </c>
      <c r="O227" s="89"/>
      <c r="P227" s="227">
        <f>O227*H227</f>
        <v>0</v>
      </c>
      <c r="Q227" s="227">
        <v>7E-05</v>
      </c>
      <c r="R227" s="227">
        <f>Q227*H227</f>
        <v>0.00049</v>
      </c>
      <c r="S227" s="227">
        <v>0</v>
      </c>
      <c r="T227" s="228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9" t="s">
        <v>207</v>
      </c>
      <c r="AT227" s="229" t="s">
        <v>126</v>
      </c>
      <c r="AU227" s="229" t="s">
        <v>84</v>
      </c>
      <c r="AY227" s="15" t="s">
        <v>123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5" t="s">
        <v>6</v>
      </c>
      <c r="BK227" s="230">
        <f>ROUND(I227*H227,0)</f>
        <v>0</v>
      </c>
      <c r="BL227" s="15" t="s">
        <v>207</v>
      </c>
      <c r="BM227" s="229" t="s">
        <v>575</v>
      </c>
    </row>
    <row r="228" spans="1:47" s="2" customFormat="1" ht="12">
      <c r="A228" s="36"/>
      <c r="B228" s="37"/>
      <c r="C228" s="38"/>
      <c r="D228" s="231" t="s">
        <v>131</v>
      </c>
      <c r="E228" s="38"/>
      <c r="F228" s="232" t="s">
        <v>576</v>
      </c>
      <c r="G228" s="38"/>
      <c r="H228" s="38"/>
      <c r="I228" s="233"/>
      <c r="J228" s="38"/>
      <c r="K228" s="38"/>
      <c r="L228" s="42"/>
      <c r="M228" s="234"/>
      <c r="N228" s="235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131</v>
      </c>
      <c r="AU228" s="15" t="s">
        <v>84</v>
      </c>
    </row>
    <row r="229" spans="1:65" s="2" customFormat="1" ht="24.15" customHeight="1">
      <c r="A229" s="36"/>
      <c r="B229" s="37"/>
      <c r="C229" s="217" t="s">
        <v>333</v>
      </c>
      <c r="D229" s="217" t="s">
        <v>126</v>
      </c>
      <c r="E229" s="218" t="s">
        <v>577</v>
      </c>
      <c r="F229" s="219" t="s">
        <v>578</v>
      </c>
      <c r="G229" s="220" t="s">
        <v>394</v>
      </c>
      <c r="H229" s="221">
        <v>7</v>
      </c>
      <c r="I229" s="222"/>
      <c r="J229" s="223">
        <f>ROUND(I229*H229,0)</f>
        <v>0</v>
      </c>
      <c r="K229" s="224"/>
      <c r="L229" s="42"/>
      <c r="M229" s="225" t="s">
        <v>1</v>
      </c>
      <c r="N229" s="226" t="s">
        <v>40</v>
      </c>
      <c r="O229" s="89"/>
      <c r="P229" s="227">
        <f>O229*H229</f>
        <v>0</v>
      </c>
      <c r="Q229" s="227">
        <v>7E-05</v>
      </c>
      <c r="R229" s="227">
        <f>Q229*H229</f>
        <v>0.00049</v>
      </c>
      <c r="S229" s="227">
        <v>0</v>
      </c>
      <c r="T229" s="22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9" t="s">
        <v>207</v>
      </c>
      <c r="AT229" s="229" t="s">
        <v>126</v>
      </c>
      <c r="AU229" s="229" t="s">
        <v>84</v>
      </c>
      <c r="AY229" s="15" t="s">
        <v>123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5" t="s">
        <v>6</v>
      </c>
      <c r="BK229" s="230">
        <f>ROUND(I229*H229,0)</f>
        <v>0</v>
      </c>
      <c r="BL229" s="15" t="s">
        <v>207</v>
      </c>
      <c r="BM229" s="229" t="s">
        <v>579</v>
      </c>
    </row>
    <row r="230" spans="1:47" s="2" customFormat="1" ht="12">
      <c r="A230" s="36"/>
      <c r="B230" s="37"/>
      <c r="C230" s="38"/>
      <c r="D230" s="231" t="s">
        <v>131</v>
      </c>
      <c r="E230" s="38"/>
      <c r="F230" s="232" t="s">
        <v>580</v>
      </c>
      <c r="G230" s="38"/>
      <c r="H230" s="38"/>
      <c r="I230" s="233"/>
      <c r="J230" s="38"/>
      <c r="K230" s="38"/>
      <c r="L230" s="42"/>
      <c r="M230" s="234"/>
      <c r="N230" s="235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131</v>
      </c>
      <c r="AU230" s="15" t="s">
        <v>84</v>
      </c>
    </row>
    <row r="231" spans="1:65" s="2" customFormat="1" ht="24.15" customHeight="1">
      <c r="A231" s="36"/>
      <c r="B231" s="37"/>
      <c r="C231" s="217" t="s">
        <v>338</v>
      </c>
      <c r="D231" s="217" t="s">
        <v>126</v>
      </c>
      <c r="E231" s="218" t="s">
        <v>581</v>
      </c>
      <c r="F231" s="219" t="s">
        <v>582</v>
      </c>
      <c r="G231" s="220" t="s">
        <v>394</v>
      </c>
      <c r="H231" s="221">
        <v>7</v>
      </c>
      <c r="I231" s="222"/>
      <c r="J231" s="223">
        <f>ROUND(I231*H231,0)</f>
        <v>0</v>
      </c>
      <c r="K231" s="224"/>
      <c r="L231" s="42"/>
      <c r="M231" s="225" t="s">
        <v>1</v>
      </c>
      <c r="N231" s="226" t="s">
        <v>40</v>
      </c>
      <c r="O231" s="89"/>
      <c r="P231" s="227">
        <f>O231*H231</f>
        <v>0</v>
      </c>
      <c r="Q231" s="227">
        <v>0.00014</v>
      </c>
      <c r="R231" s="227">
        <f>Q231*H231</f>
        <v>0.00098</v>
      </c>
      <c r="S231" s="227">
        <v>0</v>
      </c>
      <c r="T231" s="22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9" t="s">
        <v>207</v>
      </c>
      <c r="AT231" s="229" t="s">
        <v>126</v>
      </c>
      <c r="AU231" s="229" t="s">
        <v>84</v>
      </c>
      <c r="AY231" s="15" t="s">
        <v>123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5" t="s">
        <v>6</v>
      </c>
      <c r="BK231" s="230">
        <f>ROUND(I231*H231,0)</f>
        <v>0</v>
      </c>
      <c r="BL231" s="15" t="s">
        <v>207</v>
      </c>
      <c r="BM231" s="229" t="s">
        <v>583</v>
      </c>
    </row>
    <row r="232" spans="1:47" s="2" customFormat="1" ht="12">
      <c r="A232" s="36"/>
      <c r="B232" s="37"/>
      <c r="C232" s="38"/>
      <c r="D232" s="231" t="s">
        <v>131</v>
      </c>
      <c r="E232" s="38"/>
      <c r="F232" s="232" t="s">
        <v>584</v>
      </c>
      <c r="G232" s="38"/>
      <c r="H232" s="38"/>
      <c r="I232" s="233"/>
      <c r="J232" s="38"/>
      <c r="K232" s="38"/>
      <c r="L232" s="42"/>
      <c r="M232" s="234"/>
      <c r="N232" s="235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131</v>
      </c>
      <c r="AU232" s="15" t="s">
        <v>84</v>
      </c>
    </row>
    <row r="233" spans="1:65" s="2" customFormat="1" ht="24.15" customHeight="1">
      <c r="A233" s="36"/>
      <c r="B233" s="37"/>
      <c r="C233" s="217" t="s">
        <v>342</v>
      </c>
      <c r="D233" s="217" t="s">
        <v>126</v>
      </c>
      <c r="E233" s="218" t="s">
        <v>585</v>
      </c>
      <c r="F233" s="219" t="s">
        <v>586</v>
      </c>
      <c r="G233" s="220" t="s">
        <v>394</v>
      </c>
      <c r="H233" s="221">
        <v>7</v>
      </c>
      <c r="I233" s="222"/>
      <c r="J233" s="223">
        <f>ROUND(I233*H233,0)</f>
        <v>0</v>
      </c>
      <c r="K233" s="224"/>
      <c r="L233" s="42"/>
      <c r="M233" s="225" t="s">
        <v>1</v>
      </c>
      <c r="N233" s="226" t="s">
        <v>40</v>
      </c>
      <c r="O233" s="89"/>
      <c r="P233" s="227">
        <f>O233*H233</f>
        <v>0</v>
      </c>
      <c r="Q233" s="227">
        <v>9E-05</v>
      </c>
      <c r="R233" s="227">
        <f>Q233*H233</f>
        <v>0.00063</v>
      </c>
      <c r="S233" s="227">
        <v>0</v>
      </c>
      <c r="T233" s="22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9" t="s">
        <v>207</v>
      </c>
      <c r="AT233" s="229" t="s">
        <v>126</v>
      </c>
      <c r="AU233" s="229" t="s">
        <v>84</v>
      </c>
      <c r="AY233" s="15" t="s">
        <v>123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5" t="s">
        <v>6</v>
      </c>
      <c r="BK233" s="230">
        <f>ROUND(I233*H233,0)</f>
        <v>0</v>
      </c>
      <c r="BL233" s="15" t="s">
        <v>207</v>
      </c>
      <c r="BM233" s="229" t="s">
        <v>587</v>
      </c>
    </row>
    <row r="234" spans="1:47" s="2" customFormat="1" ht="12">
      <c r="A234" s="36"/>
      <c r="B234" s="37"/>
      <c r="C234" s="38"/>
      <c r="D234" s="231" t="s">
        <v>131</v>
      </c>
      <c r="E234" s="38"/>
      <c r="F234" s="232" t="s">
        <v>588</v>
      </c>
      <c r="G234" s="38"/>
      <c r="H234" s="38"/>
      <c r="I234" s="233"/>
      <c r="J234" s="38"/>
      <c r="K234" s="38"/>
      <c r="L234" s="42"/>
      <c r="M234" s="234"/>
      <c r="N234" s="235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131</v>
      </c>
      <c r="AU234" s="15" t="s">
        <v>84</v>
      </c>
    </row>
    <row r="235" spans="1:65" s="2" customFormat="1" ht="14.4" customHeight="1">
      <c r="A235" s="36"/>
      <c r="B235" s="37"/>
      <c r="C235" s="217" t="s">
        <v>346</v>
      </c>
      <c r="D235" s="217" t="s">
        <v>126</v>
      </c>
      <c r="E235" s="218" t="s">
        <v>589</v>
      </c>
      <c r="F235" s="219" t="s">
        <v>590</v>
      </c>
      <c r="G235" s="220" t="s">
        <v>394</v>
      </c>
      <c r="H235" s="221">
        <v>10</v>
      </c>
      <c r="I235" s="222"/>
      <c r="J235" s="223">
        <f>ROUND(I235*H235,0)</f>
        <v>0</v>
      </c>
      <c r="K235" s="224"/>
      <c r="L235" s="42"/>
      <c r="M235" s="225" t="s">
        <v>1</v>
      </c>
      <c r="N235" s="226" t="s">
        <v>40</v>
      </c>
      <c r="O235" s="89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9" t="s">
        <v>207</v>
      </c>
      <c r="AT235" s="229" t="s">
        <v>126</v>
      </c>
      <c r="AU235" s="229" t="s">
        <v>84</v>
      </c>
      <c r="AY235" s="15" t="s">
        <v>123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5" t="s">
        <v>6</v>
      </c>
      <c r="BK235" s="230">
        <f>ROUND(I235*H235,0)</f>
        <v>0</v>
      </c>
      <c r="BL235" s="15" t="s">
        <v>207</v>
      </c>
      <c r="BM235" s="229" t="s">
        <v>591</v>
      </c>
    </row>
    <row r="236" spans="1:47" s="2" customFormat="1" ht="12">
      <c r="A236" s="36"/>
      <c r="B236" s="37"/>
      <c r="C236" s="38"/>
      <c r="D236" s="231" t="s">
        <v>131</v>
      </c>
      <c r="E236" s="38"/>
      <c r="F236" s="232" t="s">
        <v>592</v>
      </c>
      <c r="G236" s="38"/>
      <c r="H236" s="38"/>
      <c r="I236" s="233"/>
      <c r="J236" s="38"/>
      <c r="K236" s="38"/>
      <c r="L236" s="42"/>
      <c r="M236" s="234"/>
      <c r="N236" s="235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131</v>
      </c>
      <c r="AU236" s="15" t="s">
        <v>84</v>
      </c>
    </row>
    <row r="237" spans="1:65" s="2" customFormat="1" ht="14.4" customHeight="1">
      <c r="A237" s="36"/>
      <c r="B237" s="37"/>
      <c r="C237" s="217" t="s">
        <v>353</v>
      </c>
      <c r="D237" s="217" t="s">
        <v>126</v>
      </c>
      <c r="E237" s="218" t="s">
        <v>593</v>
      </c>
      <c r="F237" s="219" t="s">
        <v>594</v>
      </c>
      <c r="G237" s="220" t="s">
        <v>394</v>
      </c>
      <c r="H237" s="221">
        <v>15</v>
      </c>
      <c r="I237" s="222"/>
      <c r="J237" s="223">
        <f>ROUND(I237*H237,0)</f>
        <v>0</v>
      </c>
      <c r="K237" s="224"/>
      <c r="L237" s="42"/>
      <c r="M237" s="225" t="s">
        <v>1</v>
      </c>
      <c r="N237" s="226" t="s">
        <v>40</v>
      </c>
      <c r="O237" s="89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9" t="s">
        <v>207</v>
      </c>
      <c r="AT237" s="229" t="s">
        <v>126</v>
      </c>
      <c r="AU237" s="229" t="s">
        <v>84</v>
      </c>
      <c r="AY237" s="15" t="s">
        <v>123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5" t="s">
        <v>6</v>
      </c>
      <c r="BK237" s="230">
        <f>ROUND(I237*H237,0)</f>
        <v>0</v>
      </c>
      <c r="BL237" s="15" t="s">
        <v>207</v>
      </c>
      <c r="BM237" s="229" t="s">
        <v>595</v>
      </c>
    </row>
    <row r="238" spans="1:47" s="2" customFormat="1" ht="12">
      <c r="A238" s="36"/>
      <c r="B238" s="37"/>
      <c r="C238" s="38"/>
      <c r="D238" s="231" t="s">
        <v>131</v>
      </c>
      <c r="E238" s="38"/>
      <c r="F238" s="232" t="s">
        <v>594</v>
      </c>
      <c r="G238" s="38"/>
      <c r="H238" s="38"/>
      <c r="I238" s="233"/>
      <c r="J238" s="38"/>
      <c r="K238" s="38"/>
      <c r="L238" s="42"/>
      <c r="M238" s="234"/>
      <c r="N238" s="235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131</v>
      </c>
      <c r="AU238" s="15" t="s">
        <v>84</v>
      </c>
    </row>
    <row r="239" spans="1:65" s="2" customFormat="1" ht="24.15" customHeight="1">
      <c r="A239" s="36"/>
      <c r="B239" s="37"/>
      <c r="C239" s="217" t="s">
        <v>359</v>
      </c>
      <c r="D239" s="217" t="s">
        <v>126</v>
      </c>
      <c r="E239" s="218" t="s">
        <v>596</v>
      </c>
      <c r="F239" s="219" t="s">
        <v>597</v>
      </c>
      <c r="G239" s="220" t="s">
        <v>394</v>
      </c>
      <c r="H239" s="221">
        <v>10</v>
      </c>
      <c r="I239" s="222"/>
      <c r="J239" s="223">
        <f>ROUND(I239*H239,0)</f>
        <v>0</v>
      </c>
      <c r="K239" s="224"/>
      <c r="L239" s="42"/>
      <c r="M239" s="225" t="s">
        <v>1</v>
      </c>
      <c r="N239" s="226" t="s">
        <v>40</v>
      </c>
      <c r="O239" s="89"/>
      <c r="P239" s="227">
        <f>O239*H239</f>
        <v>0</v>
      </c>
      <c r="Q239" s="227">
        <v>0.00472</v>
      </c>
      <c r="R239" s="227">
        <f>Q239*H239</f>
        <v>0.047200000000000006</v>
      </c>
      <c r="S239" s="227">
        <v>0</v>
      </c>
      <c r="T239" s="228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9" t="s">
        <v>207</v>
      </c>
      <c r="AT239" s="229" t="s">
        <v>126</v>
      </c>
      <c r="AU239" s="229" t="s">
        <v>84</v>
      </c>
      <c r="AY239" s="15" t="s">
        <v>123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5" t="s">
        <v>6</v>
      </c>
      <c r="BK239" s="230">
        <f>ROUND(I239*H239,0)</f>
        <v>0</v>
      </c>
      <c r="BL239" s="15" t="s">
        <v>207</v>
      </c>
      <c r="BM239" s="229" t="s">
        <v>598</v>
      </c>
    </row>
    <row r="240" spans="1:47" s="2" customFormat="1" ht="12">
      <c r="A240" s="36"/>
      <c r="B240" s="37"/>
      <c r="C240" s="38"/>
      <c r="D240" s="231" t="s">
        <v>131</v>
      </c>
      <c r="E240" s="38"/>
      <c r="F240" s="232" t="s">
        <v>599</v>
      </c>
      <c r="G240" s="38"/>
      <c r="H240" s="38"/>
      <c r="I240" s="233"/>
      <c r="J240" s="38"/>
      <c r="K240" s="38"/>
      <c r="L240" s="42"/>
      <c r="M240" s="234"/>
      <c r="N240" s="235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131</v>
      </c>
      <c r="AU240" s="15" t="s">
        <v>84</v>
      </c>
    </row>
    <row r="241" spans="1:65" s="2" customFormat="1" ht="24.15" customHeight="1">
      <c r="A241" s="36"/>
      <c r="B241" s="37"/>
      <c r="C241" s="217" t="s">
        <v>363</v>
      </c>
      <c r="D241" s="217" t="s">
        <v>126</v>
      </c>
      <c r="E241" s="218" t="s">
        <v>600</v>
      </c>
      <c r="F241" s="219" t="s">
        <v>601</v>
      </c>
      <c r="G241" s="220" t="s">
        <v>394</v>
      </c>
      <c r="H241" s="221">
        <v>10</v>
      </c>
      <c r="I241" s="222"/>
      <c r="J241" s="223">
        <f>ROUND(I241*H241,0)</f>
        <v>0</v>
      </c>
      <c r="K241" s="224"/>
      <c r="L241" s="42"/>
      <c r="M241" s="225" t="s">
        <v>1</v>
      </c>
      <c r="N241" s="226" t="s">
        <v>40</v>
      </c>
      <c r="O241" s="89"/>
      <c r="P241" s="227">
        <f>O241*H241</f>
        <v>0</v>
      </c>
      <c r="Q241" s="227">
        <v>0.0001</v>
      </c>
      <c r="R241" s="227">
        <f>Q241*H241</f>
        <v>0.001</v>
      </c>
      <c r="S241" s="227">
        <v>0</v>
      </c>
      <c r="T241" s="228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9" t="s">
        <v>207</v>
      </c>
      <c r="AT241" s="229" t="s">
        <v>126</v>
      </c>
      <c r="AU241" s="229" t="s">
        <v>84</v>
      </c>
      <c r="AY241" s="15" t="s">
        <v>123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5" t="s">
        <v>6</v>
      </c>
      <c r="BK241" s="230">
        <f>ROUND(I241*H241,0)</f>
        <v>0</v>
      </c>
      <c r="BL241" s="15" t="s">
        <v>207</v>
      </c>
      <c r="BM241" s="229" t="s">
        <v>602</v>
      </c>
    </row>
    <row r="242" spans="1:47" s="2" customFormat="1" ht="12">
      <c r="A242" s="36"/>
      <c r="B242" s="37"/>
      <c r="C242" s="38"/>
      <c r="D242" s="231" t="s">
        <v>131</v>
      </c>
      <c r="E242" s="38"/>
      <c r="F242" s="232" t="s">
        <v>603</v>
      </c>
      <c r="G242" s="38"/>
      <c r="H242" s="38"/>
      <c r="I242" s="233"/>
      <c r="J242" s="38"/>
      <c r="K242" s="38"/>
      <c r="L242" s="42"/>
      <c r="M242" s="234"/>
      <c r="N242" s="235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131</v>
      </c>
      <c r="AU242" s="15" t="s">
        <v>84</v>
      </c>
    </row>
    <row r="243" spans="1:65" s="2" customFormat="1" ht="24.15" customHeight="1">
      <c r="A243" s="36"/>
      <c r="B243" s="37"/>
      <c r="C243" s="217" t="s">
        <v>158</v>
      </c>
      <c r="D243" s="217" t="s">
        <v>126</v>
      </c>
      <c r="E243" s="218" t="s">
        <v>604</v>
      </c>
      <c r="F243" s="219" t="s">
        <v>605</v>
      </c>
      <c r="G243" s="220" t="s">
        <v>394</v>
      </c>
      <c r="H243" s="221">
        <v>10</v>
      </c>
      <c r="I243" s="222"/>
      <c r="J243" s="223">
        <f>ROUND(I243*H243,0)</f>
        <v>0</v>
      </c>
      <c r="K243" s="224"/>
      <c r="L243" s="42"/>
      <c r="M243" s="225" t="s">
        <v>1</v>
      </c>
      <c r="N243" s="226" t="s">
        <v>40</v>
      </c>
      <c r="O243" s="89"/>
      <c r="P243" s="227">
        <f>O243*H243</f>
        <v>0</v>
      </c>
      <c r="Q243" s="227">
        <v>0.0002</v>
      </c>
      <c r="R243" s="227">
        <f>Q243*H243</f>
        <v>0.002</v>
      </c>
      <c r="S243" s="227">
        <v>0</v>
      </c>
      <c r="T243" s="22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9" t="s">
        <v>207</v>
      </c>
      <c r="AT243" s="229" t="s">
        <v>126</v>
      </c>
      <c r="AU243" s="229" t="s">
        <v>84</v>
      </c>
      <c r="AY243" s="15" t="s">
        <v>123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5" t="s">
        <v>6</v>
      </c>
      <c r="BK243" s="230">
        <f>ROUND(I243*H243,0)</f>
        <v>0</v>
      </c>
      <c r="BL243" s="15" t="s">
        <v>207</v>
      </c>
      <c r="BM243" s="229" t="s">
        <v>606</v>
      </c>
    </row>
    <row r="244" spans="1:47" s="2" customFormat="1" ht="12">
      <c r="A244" s="36"/>
      <c r="B244" s="37"/>
      <c r="C244" s="38"/>
      <c r="D244" s="231" t="s">
        <v>131</v>
      </c>
      <c r="E244" s="38"/>
      <c r="F244" s="232" t="s">
        <v>607</v>
      </c>
      <c r="G244" s="38"/>
      <c r="H244" s="38"/>
      <c r="I244" s="233"/>
      <c r="J244" s="38"/>
      <c r="K244" s="38"/>
      <c r="L244" s="42"/>
      <c r="M244" s="234"/>
      <c r="N244" s="235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131</v>
      </c>
      <c r="AU244" s="15" t="s">
        <v>84</v>
      </c>
    </row>
    <row r="245" spans="1:65" s="2" customFormat="1" ht="24.15" customHeight="1">
      <c r="A245" s="36"/>
      <c r="B245" s="37"/>
      <c r="C245" s="217" t="s">
        <v>608</v>
      </c>
      <c r="D245" s="217" t="s">
        <v>126</v>
      </c>
      <c r="E245" s="218" t="s">
        <v>609</v>
      </c>
      <c r="F245" s="219" t="s">
        <v>610</v>
      </c>
      <c r="G245" s="220" t="s">
        <v>394</v>
      </c>
      <c r="H245" s="221">
        <v>10</v>
      </c>
      <c r="I245" s="222"/>
      <c r="J245" s="223">
        <f>ROUND(I245*H245,0)</f>
        <v>0</v>
      </c>
      <c r="K245" s="224"/>
      <c r="L245" s="42"/>
      <c r="M245" s="225" t="s">
        <v>1</v>
      </c>
      <c r="N245" s="226" t="s">
        <v>40</v>
      </c>
      <c r="O245" s="89"/>
      <c r="P245" s="227">
        <f>O245*H245</f>
        <v>0</v>
      </c>
      <c r="Q245" s="227">
        <v>0.00027</v>
      </c>
      <c r="R245" s="227">
        <f>Q245*H245</f>
        <v>0.0027</v>
      </c>
      <c r="S245" s="227">
        <v>0</v>
      </c>
      <c r="T245" s="228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9" t="s">
        <v>207</v>
      </c>
      <c r="AT245" s="229" t="s">
        <v>126</v>
      </c>
      <c r="AU245" s="229" t="s">
        <v>84</v>
      </c>
      <c r="AY245" s="15" t="s">
        <v>123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5" t="s">
        <v>6</v>
      </c>
      <c r="BK245" s="230">
        <f>ROUND(I245*H245,0)</f>
        <v>0</v>
      </c>
      <c r="BL245" s="15" t="s">
        <v>207</v>
      </c>
      <c r="BM245" s="229" t="s">
        <v>611</v>
      </c>
    </row>
    <row r="246" spans="1:47" s="2" customFormat="1" ht="12">
      <c r="A246" s="36"/>
      <c r="B246" s="37"/>
      <c r="C246" s="38"/>
      <c r="D246" s="231" t="s">
        <v>131</v>
      </c>
      <c r="E246" s="38"/>
      <c r="F246" s="232" t="s">
        <v>612</v>
      </c>
      <c r="G246" s="38"/>
      <c r="H246" s="38"/>
      <c r="I246" s="233"/>
      <c r="J246" s="38"/>
      <c r="K246" s="38"/>
      <c r="L246" s="42"/>
      <c r="M246" s="247"/>
      <c r="N246" s="248"/>
      <c r="O246" s="249"/>
      <c r="P246" s="249"/>
      <c r="Q246" s="249"/>
      <c r="R246" s="249"/>
      <c r="S246" s="249"/>
      <c r="T246" s="25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131</v>
      </c>
      <c r="AU246" s="15" t="s">
        <v>84</v>
      </c>
    </row>
    <row r="247" spans="1:31" s="2" customFormat="1" ht="6.95" customHeight="1">
      <c r="A247" s="36"/>
      <c r="B247" s="64"/>
      <c r="C247" s="65"/>
      <c r="D247" s="65"/>
      <c r="E247" s="65"/>
      <c r="F247" s="65"/>
      <c r="G247" s="65"/>
      <c r="H247" s="65"/>
      <c r="I247" s="65"/>
      <c r="J247" s="65"/>
      <c r="K247" s="65"/>
      <c r="L247" s="42"/>
      <c r="M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</sheetData>
  <sheetProtection password="CC35" sheet="1" objects="1" scenarios="1" formatColumns="0" formatRows="0" autoFilter="0"/>
  <autoFilter ref="C128:K24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pans="2:46" s="1" customFormat="1" ht="24.95" customHeight="1">
      <c r="B4" s="18"/>
      <c r="D4" s="136" t="s">
        <v>95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ČOV Krásné Loučky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613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98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26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35</v>
      </c>
      <c r="E30" s="36"/>
      <c r="F30" s="36"/>
      <c r="G30" s="36"/>
      <c r="H30" s="36"/>
      <c r="I30" s="36"/>
      <c r="J30" s="149">
        <f>ROUND(J118,0)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37</v>
      </c>
      <c r="G32" s="36"/>
      <c r="H32" s="36"/>
      <c r="I32" s="150" t="s">
        <v>36</v>
      </c>
      <c r="J32" s="150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39</v>
      </c>
      <c r="E33" s="138" t="s">
        <v>40</v>
      </c>
      <c r="F33" s="152">
        <f>ROUND((SUM(BE118:BE130)),0)</f>
        <v>0</v>
      </c>
      <c r="G33" s="36"/>
      <c r="H33" s="36"/>
      <c r="I33" s="153">
        <v>0.21</v>
      </c>
      <c r="J33" s="152">
        <f>ROUND(((SUM(BE118:BE130))*I33),0)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41</v>
      </c>
      <c r="F34" s="152">
        <f>ROUND((SUM(BF118:BF130)),0)</f>
        <v>0</v>
      </c>
      <c r="G34" s="36"/>
      <c r="H34" s="36"/>
      <c r="I34" s="153">
        <v>0.15</v>
      </c>
      <c r="J34" s="152">
        <f>ROUND(((SUM(BF118:BF130))*I34),0)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42</v>
      </c>
      <c r="F35" s="152">
        <f>ROUND((SUM(BG118:BG130)),0)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43</v>
      </c>
      <c r="F36" s="152">
        <f>ROUND((SUM(BH118:BH130)),0)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44</v>
      </c>
      <c r="F37" s="152">
        <f>ROUND((SUM(BI118:BI130)),0)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ČOV Krásné Loučky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ON - Ostatní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Krásné Loučky, Krnov</v>
      </c>
      <c r="G89" s="38"/>
      <c r="H89" s="38"/>
      <c r="I89" s="30" t="s">
        <v>22</v>
      </c>
      <c r="J89" s="77" t="str">
        <f>IF(J12="","",J12)</f>
        <v>16. 11. 2020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Akvopro,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100</v>
      </c>
      <c r="D94" s="174"/>
      <c r="E94" s="174"/>
      <c r="F94" s="174"/>
      <c r="G94" s="174"/>
      <c r="H94" s="174"/>
      <c r="I94" s="174"/>
      <c r="J94" s="175" t="s">
        <v>101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102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103</v>
      </c>
    </row>
    <row r="97" spans="1:31" s="9" customFormat="1" ht="24.95" customHeight="1">
      <c r="A97" s="9"/>
      <c r="B97" s="177"/>
      <c r="C97" s="178"/>
      <c r="D97" s="179" t="s">
        <v>107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614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ČOV Krásné Loučky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ON - Ostatní náklady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Krásné Loučky, Krnov</v>
      </c>
      <c r="G112" s="38"/>
      <c r="H112" s="38"/>
      <c r="I112" s="30" t="s">
        <v>22</v>
      </c>
      <c r="J112" s="77" t="str">
        <f>IF(J12="","",J12)</f>
        <v>16. 11. 2020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 xml:space="preserve"> </v>
      </c>
      <c r="G114" s="38"/>
      <c r="H114" s="38"/>
      <c r="I114" s="30" t="s">
        <v>30</v>
      </c>
      <c r="J114" s="34" t="str">
        <f>E21</f>
        <v xml:space="preserve"> Akvopro, s.r.o.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33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110</v>
      </c>
      <c r="D117" s="192" t="s">
        <v>60</v>
      </c>
      <c r="E117" s="192" t="s">
        <v>56</v>
      </c>
      <c r="F117" s="192" t="s">
        <v>57</v>
      </c>
      <c r="G117" s="192" t="s">
        <v>111</v>
      </c>
      <c r="H117" s="192" t="s">
        <v>112</v>
      </c>
      <c r="I117" s="192" t="s">
        <v>113</v>
      </c>
      <c r="J117" s="193" t="s">
        <v>101</v>
      </c>
      <c r="K117" s="194" t="s">
        <v>114</v>
      </c>
      <c r="L117" s="195"/>
      <c r="M117" s="98" t="s">
        <v>1</v>
      </c>
      <c r="N117" s="99" t="s">
        <v>39</v>
      </c>
      <c r="O117" s="99" t="s">
        <v>115</v>
      </c>
      <c r="P117" s="99" t="s">
        <v>116</v>
      </c>
      <c r="Q117" s="99" t="s">
        <v>117</v>
      </c>
      <c r="R117" s="99" t="s">
        <v>118</v>
      </c>
      <c r="S117" s="99" t="s">
        <v>119</v>
      </c>
      <c r="T117" s="100" t="s">
        <v>120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121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74</v>
      </c>
      <c r="AU118" s="15" t="s">
        <v>103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74</v>
      </c>
      <c r="E119" s="204" t="s">
        <v>238</v>
      </c>
      <c r="F119" s="204" t="s">
        <v>350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138</v>
      </c>
      <c r="AT119" s="213" t="s">
        <v>74</v>
      </c>
      <c r="AU119" s="213" t="s">
        <v>75</v>
      </c>
      <c r="AY119" s="212" t="s">
        <v>123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74</v>
      </c>
      <c r="E120" s="215" t="s">
        <v>615</v>
      </c>
      <c r="F120" s="215" t="s">
        <v>616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SUM(P121:P130)</f>
        <v>0</v>
      </c>
      <c r="Q120" s="209"/>
      <c r="R120" s="210">
        <f>SUM(R121:R130)</f>
        <v>0</v>
      </c>
      <c r="S120" s="209"/>
      <c r="T120" s="211">
        <f>SUM(T121:T130)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138</v>
      </c>
      <c r="AT120" s="213" t="s">
        <v>74</v>
      </c>
      <c r="AU120" s="213" t="s">
        <v>6</v>
      </c>
      <c r="AY120" s="212" t="s">
        <v>123</v>
      </c>
      <c r="BK120" s="214">
        <f>SUM(BK121:BK130)</f>
        <v>0</v>
      </c>
    </row>
    <row r="121" spans="1:65" s="2" customFormat="1" ht="14.4" customHeight="1">
      <c r="A121" s="36"/>
      <c r="B121" s="37"/>
      <c r="C121" s="217" t="s">
        <v>6</v>
      </c>
      <c r="D121" s="217" t="s">
        <v>126</v>
      </c>
      <c r="E121" s="218" t="s">
        <v>617</v>
      </c>
      <c r="F121" s="219" t="s">
        <v>618</v>
      </c>
      <c r="G121" s="220" t="s">
        <v>135</v>
      </c>
      <c r="H121" s="221">
        <v>1</v>
      </c>
      <c r="I121" s="222"/>
      <c r="J121" s="223">
        <f>ROUND(I121*H121,0)</f>
        <v>0</v>
      </c>
      <c r="K121" s="224"/>
      <c r="L121" s="42"/>
      <c r="M121" s="225" t="s">
        <v>1</v>
      </c>
      <c r="N121" s="226" t="s">
        <v>40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357</v>
      </c>
      <c r="AT121" s="229" t="s">
        <v>126</v>
      </c>
      <c r="AU121" s="229" t="s">
        <v>84</v>
      </c>
      <c r="AY121" s="15" t="s">
        <v>123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6</v>
      </c>
      <c r="BK121" s="230">
        <f>ROUND(I121*H121,0)</f>
        <v>0</v>
      </c>
      <c r="BL121" s="15" t="s">
        <v>357</v>
      </c>
      <c r="BM121" s="229" t="s">
        <v>619</v>
      </c>
    </row>
    <row r="122" spans="1:47" s="2" customFormat="1" ht="12">
      <c r="A122" s="36"/>
      <c r="B122" s="37"/>
      <c r="C122" s="38"/>
      <c r="D122" s="231" t="s">
        <v>131</v>
      </c>
      <c r="E122" s="38"/>
      <c r="F122" s="232" t="s">
        <v>618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131</v>
      </c>
      <c r="AU122" s="15" t="s">
        <v>84</v>
      </c>
    </row>
    <row r="123" spans="1:65" s="2" customFormat="1" ht="14.4" customHeight="1">
      <c r="A123" s="36"/>
      <c r="B123" s="37"/>
      <c r="C123" s="217" t="s">
        <v>84</v>
      </c>
      <c r="D123" s="217" t="s">
        <v>126</v>
      </c>
      <c r="E123" s="218" t="s">
        <v>620</v>
      </c>
      <c r="F123" s="219" t="s">
        <v>621</v>
      </c>
      <c r="G123" s="220" t="s">
        <v>135</v>
      </c>
      <c r="H123" s="221">
        <v>1</v>
      </c>
      <c r="I123" s="222"/>
      <c r="J123" s="223">
        <f>ROUND(I123*H123,0)</f>
        <v>0</v>
      </c>
      <c r="K123" s="224"/>
      <c r="L123" s="42"/>
      <c r="M123" s="225" t="s">
        <v>1</v>
      </c>
      <c r="N123" s="226" t="s">
        <v>40</v>
      </c>
      <c r="O123" s="89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9" t="s">
        <v>357</v>
      </c>
      <c r="AT123" s="229" t="s">
        <v>126</v>
      </c>
      <c r="AU123" s="229" t="s">
        <v>84</v>
      </c>
      <c r="AY123" s="15" t="s">
        <v>123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5" t="s">
        <v>6</v>
      </c>
      <c r="BK123" s="230">
        <f>ROUND(I123*H123,0)</f>
        <v>0</v>
      </c>
      <c r="BL123" s="15" t="s">
        <v>357</v>
      </c>
      <c r="BM123" s="229" t="s">
        <v>622</v>
      </c>
    </row>
    <row r="124" spans="1:47" s="2" customFormat="1" ht="12">
      <c r="A124" s="36"/>
      <c r="B124" s="37"/>
      <c r="C124" s="38"/>
      <c r="D124" s="231" t="s">
        <v>131</v>
      </c>
      <c r="E124" s="38"/>
      <c r="F124" s="232" t="s">
        <v>621</v>
      </c>
      <c r="G124" s="38"/>
      <c r="H124" s="38"/>
      <c r="I124" s="233"/>
      <c r="J124" s="38"/>
      <c r="K124" s="38"/>
      <c r="L124" s="42"/>
      <c r="M124" s="234"/>
      <c r="N124" s="235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131</v>
      </c>
      <c r="AU124" s="15" t="s">
        <v>84</v>
      </c>
    </row>
    <row r="125" spans="1:65" s="2" customFormat="1" ht="14.4" customHeight="1">
      <c r="A125" s="36"/>
      <c r="B125" s="37"/>
      <c r="C125" s="217" t="s">
        <v>138</v>
      </c>
      <c r="D125" s="217" t="s">
        <v>126</v>
      </c>
      <c r="E125" s="218" t="s">
        <v>623</v>
      </c>
      <c r="F125" s="219" t="s">
        <v>624</v>
      </c>
      <c r="G125" s="220" t="s">
        <v>135</v>
      </c>
      <c r="H125" s="221">
        <v>1</v>
      </c>
      <c r="I125" s="222"/>
      <c r="J125" s="223">
        <f>ROUND(I125*H125,0)</f>
        <v>0</v>
      </c>
      <c r="K125" s="224"/>
      <c r="L125" s="42"/>
      <c r="M125" s="225" t="s">
        <v>1</v>
      </c>
      <c r="N125" s="226" t="s">
        <v>40</v>
      </c>
      <c r="O125" s="89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9" t="s">
        <v>357</v>
      </c>
      <c r="AT125" s="229" t="s">
        <v>126</v>
      </c>
      <c r="AU125" s="229" t="s">
        <v>84</v>
      </c>
      <c r="AY125" s="15" t="s">
        <v>123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5" t="s">
        <v>6</v>
      </c>
      <c r="BK125" s="230">
        <f>ROUND(I125*H125,0)</f>
        <v>0</v>
      </c>
      <c r="BL125" s="15" t="s">
        <v>357</v>
      </c>
      <c r="BM125" s="229" t="s">
        <v>625</v>
      </c>
    </row>
    <row r="126" spans="1:47" s="2" customFormat="1" ht="12">
      <c r="A126" s="36"/>
      <c r="B126" s="37"/>
      <c r="C126" s="38"/>
      <c r="D126" s="231" t="s">
        <v>131</v>
      </c>
      <c r="E126" s="38"/>
      <c r="F126" s="232" t="s">
        <v>624</v>
      </c>
      <c r="G126" s="38"/>
      <c r="H126" s="38"/>
      <c r="I126" s="233"/>
      <c r="J126" s="38"/>
      <c r="K126" s="38"/>
      <c r="L126" s="42"/>
      <c r="M126" s="234"/>
      <c r="N126" s="235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131</v>
      </c>
      <c r="AU126" s="15" t="s">
        <v>84</v>
      </c>
    </row>
    <row r="127" spans="1:65" s="2" customFormat="1" ht="14.4" customHeight="1">
      <c r="A127" s="36"/>
      <c r="B127" s="37"/>
      <c r="C127" s="217" t="s">
        <v>143</v>
      </c>
      <c r="D127" s="217" t="s">
        <v>126</v>
      </c>
      <c r="E127" s="218" t="s">
        <v>626</v>
      </c>
      <c r="F127" s="219" t="s">
        <v>627</v>
      </c>
      <c r="G127" s="220" t="s">
        <v>135</v>
      </c>
      <c r="H127" s="221">
        <v>1</v>
      </c>
      <c r="I127" s="222"/>
      <c r="J127" s="223">
        <f>ROUND(I127*H127,0)</f>
        <v>0</v>
      </c>
      <c r="K127" s="224"/>
      <c r="L127" s="42"/>
      <c r="M127" s="225" t="s">
        <v>1</v>
      </c>
      <c r="N127" s="226" t="s">
        <v>40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357</v>
      </c>
      <c r="AT127" s="229" t="s">
        <v>126</v>
      </c>
      <c r="AU127" s="229" t="s">
        <v>84</v>
      </c>
      <c r="AY127" s="15" t="s">
        <v>123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6</v>
      </c>
      <c r="BK127" s="230">
        <f>ROUND(I127*H127,0)</f>
        <v>0</v>
      </c>
      <c r="BL127" s="15" t="s">
        <v>357</v>
      </c>
      <c r="BM127" s="229" t="s">
        <v>628</v>
      </c>
    </row>
    <row r="128" spans="1:47" s="2" customFormat="1" ht="12">
      <c r="A128" s="36"/>
      <c r="B128" s="37"/>
      <c r="C128" s="38"/>
      <c r="D128" s="231" t="s">
        <v>131</v>
      </c>
      <c r="E128" s="38"/>
      <c r="F128" s="232" t="s">
        <v>627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131</v>
      </c>
      <c r="AU128" s="15" t="s">
        <v>84</v>
      </c>
    </row>
    <row r="129" spans="1:65" s="2" customFormat="1" ht="14.4" customHeight="1">
      <c r="A129" s="36"/>
      <c r="B129" s="37"/>
      <c r="C129" s="217" t="s">
        <v>148</v>
      </c>
      <c r="D129" s="217" t="s">
        <v>126</v>
      </c>
      <c r="E129" s="218" t="s">
        <v>629</v>
      </c>
      <c r="F129" s="219" t="s">
        <v>630</v>
      </c>
      <c r="G129" s="220" t="s">
        <v>135</v>
      </c>
      <c r="H129" s="221">
        <v>1</v>
      </c>
      <c r="I129" s="222"/>
      <c r="J129" s="223">
        <f>ROUND(I129*H129,0)</f>
        <v>0</v>
      </c>
      <c r="K129" s="224"/>
      <c r="L129" s="42"/>
      <c r="M129" s="225" t="s">
        <v>1</v>
      </c>
      <c r="N129" s="226" t="s">
        <v>40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6</v>
      </c>
      <c r="AT129" s="229" t="s">
        <v>126</v>
      </c>
      <c r="AU129" s="229" t="s">
        <v>84</v>
      </c>
      <c r="AY129" s="15" t="s">
        <v>123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6</v>
      </c>
      <c r="BK129" s="230">
        <f>ROUND(I129*H129,0)</f>
        <v>0</v>
      </c>
      <c r="BL129" s="15" t="s">
        <v>6</v>
      </c>
      <c r="BM129" s="229" t="s">
        <v>631</v>
      </c>
    </row>
    <row r="130" spans="1:47" s="2" customFormat="1" ht="12">
      <c r="A130" s="36"/>
      <c r="B130" s="37"/>
      <c r="C130" s="38"/>
      <c r="D130" s="231" t="s">
        <v>131</v>
      </c>
      <c r="E130" s="38"/>
      <c r="F130" s="232" t="s">
        <v>632</v>
      </c>
      <c r="G130" s="38"/>
      <c r="H130" s="38"/>
      <c r="I130" s="233"/>
      <c r="J130" s="38"/>
      <c r="K130" s="38"/>
      <c r="L130" s="42"/>
      <c r="M130" s="247"/>
      <c r="N130" s="248"/>
      <c r="O130" s="249"/>
      <c r="P130" s="249"/>
      <c r="Q130" s="249"/>
      <c r="R130" s="249"/>
      <c r="S130" s="249"/>
      <c r="T130" s="25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131</v>
      </c>
      <c r="AU130" s="15" t="s">
        <v>84</v>
      </c>
    </row>
    <row r="131" spans="1:31" s="2" customFormat="1" ht="6.95" customHeight="1">
      <c r="A131" s="36"/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42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password="CC35" sheet="1" objects="1" scenarios="1" formatColumns="0" formatRows="0" autoFilter="0"/>
  <autoFilter ref="C117:K13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Vyškovský</dc:creator>
  <cp:keywords/>
  <dc:description/>
  <cp:lastModifiedBy>Martin Vyškovský</cp:lastModifiedBy>
  <dcterms:created xsi:type="dcterms:W3CDTF">2020-11-25T11:48:32Z</dcterms:created>
  <dcterms:modified xsi:type="dcterms:W3CDTF">2020-11-25T11:48:37Z</dcterms:modified>
  <cp:category/>
  <cp:version/>
  <cp:contentType/>
  <cp:contentStatus/>
</cp:coreProperties>
</file>