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'Rozpočet'!$A$2:$AB$128</definedName>
    <definedName name="__MAIN1__">'KrycíList'!$A$1:$O$50</definedName>
    <definedName name="__MvymF__">'Rozpočet'!#REF!</definedName>
    <definedName name="__OobjF__">'Rozpočet'!$A$8:$AB$128</definedName>
    <definedName name="__OoddF__">'Rozpočet'!$A$10:$AB$42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<sst xmlns="http://schemas.openxmlformats.org/spreadsheetml/2006/main" count="550" uniqueCount="321">
  <si>
    <t>%</t>
  </si>
  <si>
    <t>.</t>
  </si>
  <si>
    <t>B</t>
  </si>
  <si>
    <t>O</t>
  </si>
  <si>
    <t>P</t>
  </si>
  <si>
    <t>S</t>
  </si>
  <si>
    <t>h</t>
  </si>
  <si>
    <t>m</t>
  </si>
  <si>
    <t>t</t>
  </si>
  <si>
    <t>Ř</t>
  </si>
  <si>
    <t>Mj</t>
  </si>
  <si>
    <t>kg</t>
  </si>
  <si>
    <t>ks</t>
  </si>
  <si>
    <t>m2</t>
  </si>
  <si>
    <t>m3</t>
  </si>
  <si>
    <t>001</t>
  </si>
  <si>
    <t>004</t>
  </si>
  <si>
    <t>005</t>
  </si>
  <si>
    <t>008</t>
  </si>
  <si>
    <t>009</t>
  </si>
  <si>
    <t>099</t>
  </si>
  <si>
    <t>230</t>
  </si>
  <si>
    <t>Dph</t>
  </si>
  <si>
    <t>HSV</t>
  </si>
  <si>
    <t>HZS</t>
  </si>
  <si>
    <t>Kus</t>
  </si>
  <si>
    <t>MON</t>
  </si>
  <si>
    <t>OST</t>
  </si>
  <si>
    <t>PSV</t>
  </si>
  <si>
    <t>VRN</t>
  </si>
  <si>
    <t>bm2</t>
  </si>
  <si>
    <t>kpl</t>
  </si>
  <si>
    <t>kus</t>
  </si>
  <si>
    <t>.Hdr</t>
  </si>
  <si>
    <t>Dne:</t>
  </si>
  <si>
    <t>Druh</t>
  </si>
  <si>
    <t>M101</t>
  </si>
  <si>
    <t>M103</t>
  </si>
  <si>
    <t>M104</t>
  </si>
  <si>
    <t>M106</t>
  </si>
  <si>
    <t>% Dph</t>
  </si>
  <si>
    <t>Název</t>
  </si>
  <si>
    <t>Oddíl</t>
  </si>
  <si>
    <t>R2316</t>
  </si>
  <si>
    <t>R2317</t>
  </si>
  <si>
    <t>Sazba</t>
  </si>
  <si>
    <t>Daň</t>
  </si>
  <si>
    <t>Celkem</t>
  </si>
  <si>
    <t>NOV024</t>
  </si>
  <si>
    <t>Objekt</t>
  </si>
  <si>
    <t>Základ</t>
  </si>
  <si>
    <t>soubor</t>
  </si>
  <si>
    <t>2300002</t>
  </si>
  <si>
    <t>2300004</t>
  </si>
  <si>
    <t>2300005</t>
  </si>
  <si>
    <t>2300006</t>
  </si>
  <si>
    <t>2861303</t>
  </si>
  <si>
    <t>2861306</t>
  </si>
  <si>
    <t>Datum :</t>
  </si>
  <si>
    <t>Dodávka</t>
  </si>
  <si>
    <t>Nhod/Mj</t>
  </si>
  <si>
    <t>00572410</t>
  </si>
  <si>
    <t>23000003</t>
  </si>
  <si>
    <t>23000007</t>
  </si>
  <si>
    <t>28614833</t>
  </si>
  <si>
    <t>28614859</t>
  </si>
  <si>
    <t>28614926</t>
  </si>
  <si>
    <t>58337344</t>
  </si>
  <si>
    <t>58344197</t>
  </si>
  <si>
    <t>HZS4511R</t>
  </si>
  <si>
    <t>Název MJ</t>
  </si>
  <si>
    <t>Razítko:</t>
  </si>
  <si>
    <t>Sazba[%]</t>
  </si>
  <si>
    <t>Soubor :</t>
  </si>
  <si>
    <t>Základna</t>
  </si>
  <si>
    <t>113106134</t>
  </si>
  <si>
    <t>113107242</t>
  </si>
  <si>
    <t>113154333</t>
  </si>
  <si>
    <t>113201112</t>
  </si>
  <si>
    <t>121101101</t>
  </si>
  <si>
    <t>131203102</t>
  </si>
  <si>
    <t>131203109</t>
  </si>
  <si>
    <t>131303101</t>
  </si>
  <si>
    <t>131303109</t>
  </si>
  <si>
    <t>151101101</t>
  </si>
  <si>
    <t>151101111</t>
  </si>
  <si>
    <t>151101201</t>
  </si>
  <si>
    <t>151101211</t>
  </si>
  <si>
    <t>161101101</t>
  </si>
  <si>
    <t>162701105</t>
  </si>
  <si>
    <t>162701109</t>
  </si>
  <si>
    <t>171201201</t>
  </si>
  <si>
    <t>171201211</t>
  </si>
  <si>
    <t>171201212</t>
  </si>
  <si>
    <t>174101101</t>
  </si>
  <si>
    <t>175111101</t>
  </si>
  <si>
    <t>175151101</t>
  </si>
  <si>
    <t>181301101</t>
  </si>
  <si>
    <t>181411131</t>
  </si>
  <si>
    <t>230000002</t>
  </si>
  <si>
    <t>230000071</t>
  </si>
  <si>
    <t>230082100</t>
  </si>
  <si>
    <t>230120000</t>
  </si>
  <si>
    <t>230200252</t>
  </si>
  <si>
    <t>230201137</t>
  </si>
  <si>
    <t>230201326</t>
  </si>
  <si>
    <t>230205042</t>
  </si>
  <si>
    <t>230205055</t>
  </si>
  <si>
    <t>230205125</t>
  </si>
  <si>
    <t>230205142</t>
  </si>
  <si>
    <t>230205165</t>
  </si>
  <si>
    <t>230205242</t>
  </si>
  <si>
    <t>230205256</t>
  </si>
  <si>
    <t>230205426</t>
  </si>
  <si>
    <t>230210014</t>
  </si>
  <si>
    <t>230220006</t>
  </si>
  <si>
    <t>230220031</t>
  </si>
  <si>
    <t>230230021</t>
  </si>
  <si>
    <t>230230076</t>
  </si>
  <si>
    <t>286149171</t>
  </si>
  <si>
    <t>422913521</t>
  </si>
  <si>
    <t>451573111</t>
  </si>
  <si>
    <t>562306381</t>
  </si>
  <si>
    <t>564851111</t>
  </si>
  <si>
    <t>565156111</t>
  </si>
  <si>
    <t>573111112</t>
  </si>
  <si>
    <t>573211109</t>
  </si>
  <si>
    <t>577143111</t>
  </si>
  <si>
    <t>577144111</t>
  </si>
  <si>
    <t>591211111</t>
  </si>
  <si>
    <t>723999992</t>
  </si>
  <si>
    <t>753901078</t>
  </si>
  <si>
    <t>899721112</t>
  </si>
  <si>
    <t>899722113</t>
  </si>
  <si>
    <t>899913162</t>
  </si>
  <si>
    <t>916131213</t>
  </si>
  <si>
    <t>919735111</t>
  </si>
  <si>
    <t>919735112</t>
  </si>
  <si>
    <t>998276101</t>
  </si>
  <si>
    <t>Faktura :</t>
  </si>
  <si>
    <t>Hm1[t]/Mj</t>
  </si>
  <si>
    <t>Hm2[t]/Mj</t>
  </si>
  <si>
    <t>R23023001</t>
  </si>
  <si>
    <t>R23023021</t>
  </si>
  <si>
    <t>R23029001</t>
  </si>
  <si>
    <t>R89972001</t>
  </si>
  <si>
    <t>Sazba DPH</t>
  </si>
  <si>
    <t>Zakázka :</t>
  </si>
  <si>
    <t>Řádek</t>
  </si>
  <si>
    <t>18/06/2021</t>
  </si>
  <si>
    <t>191001200R</t>
  </si>
  <si>
    <t>191002000R</t>
  </si>
  <si>
    <t>191002100R</t>
  </si>
  <si>
    <t>191002101R</t>
  </si>
  <si>
    <t>210292041R</t>
  </si>
  <si>
    <t>2302300211</t>
  </si>
  <si>
    <t>Investor :</t>
  </si>
  <si>
    <t>Náklady/MJ</t>
  </si>
  <si>
    <t>Objednal :</t>
  </si>
  <si>
    <t>Typ oddílu</t>
  </si>
  <si>
    <t>2300834601R</t>
  </si>
  <si>
    <t>23023014(r)</t>
  </si>
  <si>
    <t>23023016(r)</t>
  </si>
  <si>
    <t>28613902(r)</t>
  </si>
  <si>
    <t>28613904(r)</t>
  </si>
  <si>
    <t>28613924(r)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</si>
  <si>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</si>
  <si>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</si>
  <si>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</si>
  <si>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</si>
  <si>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</si>
  <si>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</si>
  <si>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</si>
  <si>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</si>
  <si>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</si>
  <si>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Odsouhlasil:</t>
  </si>
  <si>
    <t>Projektant :</t>
  </si>
  <si>
    <t>23023007.1(r)</t>
  </si>
  <si>
    <t>Název nákladu</t>
  </si>
  <si>
    <t>el.spojka d63</t>
  </si>
  <si>
    <t>trubní vedení</t>
  </si>
  <si>
    <t>Nasunutí DN400</t>
  </si>
  <si>
    <t>Hmoty1[t] za Mj</t>
  </si>
  <si>
    <t>Hmoty2[t] za Mj</t>
  </si>
  <si>
    <t>Ostatní náklady</t>
  </si>
  <si>
    <t>Přirážky</t>
  </si>
  <si>
    <t>Počet MJ</t>
  </si>
  <si>
    <t>technická revize</t>
  </si>
  <si>
    <t>Krycí list zadání</t>
  </si>
  <si>
    <t>Dílčí DPH</t>
  </si>
  <si>
    <t>el.redikce 160/110</t>
  </si>
  <si>
    <t>Geodeticke zamereni</t>
  </si>
  <si>
    <t>Komunikace podzemní</t>
  </si>
  <si>
    <t>el.koleno d63  90st</t>
  </si>
  <si>
    <t>Číslo(SKP)</t>
  </si>
  <si>
    <t>Sazba [Kč]</t>
  </si>
  <si>
    <t>Umístění :</t>
  </si>
  <si>
    <t>el.koleno d110  90st</t>
  </si>
  <si>
    <t>vodorovné konstrukce</t>
  </si>
  <si>
    <t>Množství Mj</t>
  </si>
  <si>
    <t>Popis řádku</t>
  </si>
  <si>
    <t>přesun hmot</t>
  </si>
  <si>
    <t>Poplatky SSMSK , zábor</t>
  </si>
  <si>
    <t>poklop litinový - plyn</t>
  </si>
  <si>
    <t>Celkové ostatní náklady</t>
  </si>
  <si>
    <t>Cena vč. DPH</t>
  </si>
  <si>
    <t>deska podkladová poklopu</t>
  </si>
  <si>
    <t>PE izolace dle TPG 920 21</t>
  </si>
  <si>
    <t>el.T kus d225 PE100 SDR11</t>
  </si>
  <si>
    <t>Množství [Mj]</t>
  </si>
  <si>
    <t>el.redukce /SDR 11/d 110-63</t>
  </si>
  <si>
    <t>Doprava materialu,presun hmot</t>
  </si>
  <si>
    <t>Dodatek číslo :</t>
  </si>
  <si>
    <t>Hutnící zkoušky</t>
  </si>
  <si>
    <t>Montáže potrubí</t>
  </si>
  <si>
    <t>Zakázka číslo :</t>
  </si>
  <si>
    <t>Archivní číslo :</t>
  </si>
  <si>
    <t>Rozpočet číslo :</t>
  </si>
  <si>
    <t>Ostatní konstrukce a práce bourání</t>
  </si>
  <si>
    <t>Propojovací a odpojovací práce d63</t>
  </si>
  <si>
    <t>Položkový rozpočet</t>
  </si>
  <si>
    <t>Odvoz demontovaného potrubí na skládku</t>
  </si>
  <si>
    <t>štěrkodrť frakce 0/63</t>
  </si>
  <si>
    <t>el.koleno 90° SDR 11 PE 100 PN 10 D 225 mm</t>
  </si>
  <si>
    <t>elektrospojka SDR 17 PE 100 PN 10 D 225 mm</t>
  </si>
  <si>
    <t>Přeložka STL plynovodu</t>
  </si>
  <si>
    <t>Rozpočtové náklady [Kč]</t>
  </si>
  <si>
    <t>Stavební objekt číslo :</t>
  </si>
  <si>
    <t>štěrkopísek frakce 0/32</t>
  </si>
  <si>
    <t>manžeta těsnící 225/400</t>
  </si>
  <si>
    <t>el.redukce d225/d160 SDR 11 PE 100 PN 10 D 225 mm</t>
  </si>
  <si>
    <t>Montáž litinového poklopu</t>
  </si>
  <si>
    <t>Zaplynění potrubí PE d200</t>
  </si>
  <si>
    <t>osivo směs travní parková</t>
  </si>
  <si>
    <t>Seznam položek pro oddíl :</t>
  </si>
  <si>
    <t>Uložení sypaniny na skládky</t>
  </si>
  <si>
    <t>Základní rozpočtové náklady</t>
  </si>
  <si>
    <t>Dopravně inženýrské opatření</t>
  </si>
  <si>
    <t>distanční vložka do chránišky</t>
  </si>
  <si>
    <t>Elektrojiskrová zkouška izolace</t>
  </si>
  <si>
    <t>Účelové měrné jednotky (bez DPH)</t>
  </si>
  <si>
    <t>Čištění potrubí PN 38 6416 DN 200</t>
  </si>
  <si>
    <t>Podklad ze štěrkodrtě ŠD tl 150 mm</t>
  </si>
  <si>
    <t>Vytrhání obrub silničních ležatých</t>
  </si>
  <si>
    <t>Celkové rozpočtové náklady (bezDPH)</t>
  </si>
  <si>
    <t>Odplynění a inertizace potrubí DN 200</t>
  </si>
  <si>
    <t>Vizuální kontrola svarů v rozsahu 100%</t>
  </si>
  <si>
    <t>Montáž čichačky na chráničku PN 38 6724</t>
  </si>
  <si>
    <t>Daň z přidané hodnoty (Rozpočet+Ostatní)</t>
  </si>
  <si>
    <t>zemní přechodový kus PE/ocel, dn225/DN200</t>
  </si>
  <si>
    <t>Předání , vyhotovení předávací dokumentace</t>
  </si>
  <si>
    <t>potrubí PE100 SDR 17,6  dn 400 (chránička)</t>
  </si>
  <si>
    <t>včetně vypracování technologického postupu</t>
  </si>
  <si>
    <t>Stoplování stávajícího ocelového potrubí DN 200, D+M a plastového potrubí d225 , D+M</t>
  </si>
  <si>
    <t>Celkové náklady (Rozpočet +Ostatní) vč. DPH</t>
  </si>
  <si>
    <t>Odstranění příložného pažení stěn hl do 4 m</t>
  </si>
  <si>
    <t>Přeložka STL plynovodu DN200 - Krnov Ježník</t>
  </si>
  <si>
    <t>Signalizační vodič DN nad 150 mm na potrubí</t>
  </si>
  <si>
    <t>Hlavní tlaková zkouška vzduchem 0,6 MPa DN 200</t>
  </si>
  <si>
    <t>Lože pod potrubí otevřený výkop ze štěrkopísku</t>
  </si>
  <si>
    <t>Poplatek za uložení stavebního odpadu - asfalt</t>
  </si>
  <si>
    <t>Řezání stávajícího živičného krytu hl do 50 mm</t>
  </si>
  <si>
    <t>Přezkoušení signalizačního vodiče s prozvoněním</t>
  </si>
  <si>
    <t>Řezání stávajícího živičného krytu hl do 100 mm</t>
  </si>
  <si>
    <t>Zřízení příložného pažení stěn výkopu hl do 4 m</t>
  </si>
  <si>
    <t>Uzavírací manžeta chráničky potrubí DN 200 x 400</t>
  </si>
  <si>
    <t>Předběžná tlaková zkouška vzduchem 0,6 MPa DN 200</t>
  </si>
  <si>
    <t>Trubka s ochranným pláštěm PE100 RC; SDR 11; dn63</t>
  </si>
  <si>
    <t>Sejmutí ornice s přemístěním na vzdálenost do 50 m</t>
  </si>
  <si>
    <t>čichačka teleskopická PE100 dn 40/32 dle TPG 700 21</t>
  </si>
  <si>
    <t>Krytí potrubí z plastů výstražnou fólií z PVC 34 cm</t>
  </si>
  <si>
    <t>Trubka s ochranným pláštěm PE100 RC; SDR 17,6; dn110</t>
  </si>
  <si>
    <t>Trubka s ochranným pláštěm PE100 RC; SDR 17,6; dn160</t>
  </si>
  <si>
    <t>Vytyčení stávajících inženýrských sítí před výstavbou</t>
  </si>
  <si>
    <t>objímková přesuvka přivařovací (V svar) DN 200, PN 16</t>
  </si>
  <si>
    <t>Demontáž potrubí do šrotu do 50 kg D 219 mm, tl 6,3 mm</t>
  </si>
  <si>
    <t>Oprava opláštění ruční ovinem páskou za studena 4 vrstvy</t>
  </si>
  <si>
    <t>Zřízení příložného pažení a rozepření stěn rýh hl do 2 m</t>
  </si>
  <si>
    <t>Postřik živičný spojovací z asfaltu v množství 0,50 kg/m2</t>
  </si>
  <si>
    <t>Montáž trubních dílů přivařovacích D 273 mm tl stěny 7,0 mm</t>
  </si>
  <si>
    <t>Odstranění příložného pažení a rozepření stěn rýh hl do 2 m</t>
  </si>
  <si>
    <t>Montáž trubního dílu PE elektrotvarovky dn 225 mm en 12,8 mm</t>
  </si>
  <si>
    <t>Odstranění podkladu živičného tl 100 mm strojně pl přes 200 m2</t>
  </si>
  <si>
    <t>Zásyp jam, šachet rýh nebo kolem objektů sypaninou se zhutněním</t>
  </si>
  <si>
    <t>Postřik živičný infiltrační s posypem z asfaltu množství 1 kg/m2</t>
  </si>
  <si>
    <t>Obsypání potrubí strojně sypaninou bez prohození, uloženou do 3 m</t>
  </si>
  <si>
    <t>Svislé přemístění výkopku z horniny tř. 1 až 4 hl výkopu do 2,5 m</t>
  </si>
  <si>
    <t>Hloubení jam ručním nebo pneum nářadím v soudržných horninách tř. 4</t>
  </si>
  <si>
    <t>Poplatek za uložení stavebního odpadu - zeminy a kameniva na skládce</t>
  </si>
  <si>
    <t>Hloubení jam ručním nebo pneum nářadím v nesoudržných horninách tř. 3</t>
  </si>
  <si>
    <t>Obsypání potrubí ručně sypaninou bez prohození sítem, uloženou do 3 m</t>
  </si>
  <si>
    <t>Vodorovné přemístění do 10000 m výkopku/sypaniny z horniny tř. 1 až 4</t>
  </si>
  <si>
    <t>Přesun hmot pro trubní vedení z trub z plastických hmot otevřený výkop</t>
  </si>
  <si>
    <t>Jednostranné přerušení průtoku plynu stlačením plastového potrubí dn 63 mm</t>
  </si>
  <si>
    <t>Napojení vodiče na stávající ocelové potrubí DN 200 alutermickým svařováním</t>
  </si>
  <si>
    <t>potrubí plynovodní HDPE100+ SDR 17,6  225x12,8 mm (s ochranným PP pláštěm )</t>
  </si>
  <si>
    <t>Rozebrání dlažeb ze zámkových dlaždic komunikací pro pěší strojně pl do 50 m2</t>
  </si>
  <si>
    <t>c:\RozpNz\LocalData\Data;NOV024-1;Přeložka STL plynovodu DN200 - Krnov Ježník</t>
  </si>
  <si>
    <t>Kladení dlažby z kostek drobných z kamene do lože z kameniva těženého tl 50 mm</t>
  </si>
  <si>
    <t>Příplatek za lepivost u hloubení jam ručním nebo pneum nářadím v hornině tř. 3</t>
  </si>
  <si>
    <t>Příplatek za lepivost u hloubení jam ručním nebo pneum nářadím v hornině tř. 4</t>
  </si>
  <si>
    <t>Založení parkového trávníku výsevem plochy do 1000 m2 v rovině a ve svahu do 1:5</t>
  </si>
  <si>
    <t>Frézování živičného krytu tl 50 mm pruh š 2 m pl do 10000 m2 bez překážek v trase</t>
  </si>
  <si>
    <t>Asfaltový beton vrstva podkladní ACP 22 (obalované kamenivo OKH) tl 70 mm š do 3 m</t>
  </si>
  <si>
    <t>Montáž potrubí plastového svařované na tupo nebo elektrospojkou dn 63 mm en 5,8 mm</t>
  </si>
  <si>
    <t>Rozprostření ornice tl vrstvy do 100 mm pl do 500 m2 v rovině nebo ve svahu do 1:5</t>
  </si>
  <si>
    <t>Montáž potrubí plastového svařované na tupo nebo elektrospojkou dn 110 mm en 6,3 mm</t>
  </si>
  <si>
    <t>Montáž trubního dílu PE elektrotvarovky nebo svařovaného na tupo dn 63 mm en 5,7 mm</t>
  </si>
  <si>
    <t>Montáž trubního dílu PE svařovaného na tupo nebo elektrospojkou dn 225 mm en 12,8 mm</t>
  </si>
  <si>
    <t>Montáž potrubí plastového svařovaného na tupo nebo elektrospojkou dn 160 mm en 9,1 mm</t>
  </si>
  <si>
    <t>Montáž trubního dílu PE elektrotvarovky nebo svařovaného na tupo dn 110 mm en 10,0 mm</t>
  </si>
  <si>
    <t>Odpoj plynovodu ocel DN200 (cena kryje náklady na personální a organizační provedení)</t>
  </si>
  <si>
    <t>Montáž potrubí plastového svařovaného na tupo nebo elektrospojkou dn 225 mm en 12,8 mm</t>
  </si>
  <si>
    <t>Montáž potrubí plastového svařovaného na tupo nebo elektrospojkou dn 400 mm en 15,3 mm</t>
  </si>
  <si>
    <t>Asfaltový beton vrstva obrusná ACO 8 (ABJ) tl 50 mm š do 3 m z nemodifikovaného asfaltu</t>
  </si>
  <si>
    <t>Propoj s plynovodem PE dn225 (cena kryje náklady na personální a organizační provedení)</t>
  </si>
  <si>
    <t>Propoj s plynovodem ocel DN200 (cena kryje náklady na personální a organizační provedení)</t>
  </si>
  <si>
    <t>Osazení silničního obrubníku betonového stojatého s boční opěrou do lože z betonu prostého</t>
  </si>
  <si>
    <t>Asfaltový beton vrstva obrusná ACO 11 (ABS) tř. I tl 50 mm š do 3 m z nemodifikovaného asfaltu</t>
  </si>
  <si>
    <t>Příplatek k vodorovnému přemístění výkopku/sypaniny z horniny tř. 1 až 4 ZKD 1000 m přes 10000 m</t>
  </si>
  <si>
    <t>*Stoplování stávajícího ocelového potrubí DN 200, D+M 1 x a d225 D+M 1 x "2x jednostranné uzavření STL plynovodu pomocí stoplovací soupravy 1x ocel a 1x plast: navrtání, uzavření, odvzdušnění, konečné uzavření tvarovky,"stoplování při nesníženém provozním tlaku 300 kPa, dodávka materiálu pro stoplování: *"1x stoplovací tvarovka pro ocel FS-S DN200 , 1xstoplovací tvarovka pro plast EFS STOPL-S-F1 d225 , 2x balonovací hrdlo FHX , krycí víko FV 2x , krycí víko STOPL-FS 1x , balonovka d225  2x 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</si>
</sst>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3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B4" sqref="B4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3" t="s">
        <v>188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7"/>
    </row>
    <row r="3" spans="1:15" ht="27" customHeight="1">
      <c r="A3" s="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7"/>
    </row>
    <row r="4" spans="1:15" ht="24" customHeight="1">
      <c r="A4" s="6"/>
      <c r="B4" s="8" t="s">
        <v>147</v>
      </c>
      <c r="C4" s="134" t="s">
        <v>256</v>
      </c>
      <c r="D4" s="134"/>
      <c r="E4" s="134"/>
      <c r="F4" s="134"/>
      <c r="G4" s="134"/>
      <c r="H4" s="134"/>
      <c r="I4" s="9" t="s">
        <v>172</v>
      </c>
      <c r="J4" s="135"/>
      <c r="K4" s="135"/>
      <c r="L4" s="135"/>
      <c r="M4" s="135"/>
      <c r="N4" s="135"/>
      <c r="O4" s="10"/>
    </row>
    <row r="5" spans="1:15" ht="23.25" customHeight="1">
      <c r="A5" s="6"/>
      <c r="B5" s="11" t="s">
        <v>139</v>
      </c>
      <c r="C5" s="12"/>
      <c r="D5" s="136"/>
      <c r="E5" s="136"/>
      <c r="F5" s="13"/>
      <c r="G5" s="137"/>
      <c r="H5" s="137"/>
      <c r="I5" s="137"/>
      <c r="J5" s="137"/>
      <c r="K5" s="137"/>
      <c r="L5" s="137"/>
      <c r="M5" s="137"/>
      <c r="N5" s="137"/>
      <c r="O5" s="14"/>
    </row>
    <row r="6" spans="1:15" ht="15" customHeight="1">
      <c r="A6" s="6"/>
      <c r="B6" s="138" t="s">
        <v>215</v>
      </c>
      <c r="C6" s="138"/>
      <c r="D6" s="139" t="s">
        <v>48</v>
      </c>
      <c r="E6" s="139"/>
      <c r="F6" s="15" t="s">
        <v>196</v>
      </c>
      <c r="G6" s="138"/>
      <c r="H6" s="138"/>
      <c r="I6" s="138"/>
      <c r="J6" s="138"/>
      <c r="K6" s="138"/>
      <c r="L6" s="138"/>
      <c r="M6" s="138"/>
      <c r="N6" s="138"/>
      <c r="O6" s="14"/>
    </row>
    <row r="7" spans="1:15" ht="15" customHeight="1">
      <c r="A7" s="6"/>
      <c r="B7" s="138" t="s">
        <v>227</v>
      </c>
      <c r="C7" s="138"/>
      <c r="D7" s="139"/>
      <c r="E7" s="139"/>
      <c r="F7" s="15" t="s">
        <v>156</v>
      </c>
      <c r="G7" s="138"/>
      <c r="H7" s="138"/>
      <c r="I7" s="138"/>
      <c r="J7" s="138"/>
      <c r="K7" s="138"/>
      <c r="L7" s="138"/>
      <c r="M7" s="138"/>
      <c r="N7" s="138"/>
      <c r="O7" s="14"/>
    </row>
    <row r="8" spans="1:15" ht="15" customHeight="1">
      <c r="A8" s="6"/>
      <c r="B8" s="138" t="s">
        <v>217</v>
      </c>
      <c r="C8" s="138"/>
      <c r="D8" s="139" t="s">
        <v>297</v>
      </c>
      <c r="E8" s="139"/>
      <c r="F8" s="15" t="s">
        <v>158</v>
      </c>
      <c r="G8" s="140"/>
      <c r="H8" s="140"/>
      <c r="I8" s="140"/>
      <c r="J8" s="140"/>
      <c r="K8" s="140"/>
      <c r="L8" s="140"/>
      <c r="M8" s="140"/>
      <c r="N8" s="140"/>
      <c r="O8" s="14"/>
    </row>
    <row r="9" spans="1:15" ht="15" customHeight="1">
      <c r="A9" s="6"/>
      <c r="B9" s="138" t="s">
        <v>212</v>
      </c>
      <c r="C9" s="138"/>
      <c r="D9" s="139"/>
      <c r="E9" s="139"/>
      <c r="F9" s="15" t="s">
        <v>176</v>
      </c>
      <c r="G9" s="140"/>
      <c r="H9" s="140"/>
      <c r="I9" s="140"/>
      <c r="J9" s="140"/>
      <c r="K9" s="140"/>
      <c r="L9" s="140"/>
      <c r="M9" s="140"/>
      <c r="N9" s="140"/>
      <c r="O9" s="14"/>
    </row>
    <row r="10" spans="1:15" ht="15" customHeight="1">
      <c r="A10" s="6"/>
      <c r="B10" s="138" t="s">
        <v>216</v>
      </c>
      <c r="C10" s="138"/>
      <c r="D10" s="138"/>
      <c r="E10" s="138"/>
      <c r="F10" s="15" t="s">
        <v>170</v>
      </c>
      <c r="G10" s="140"/>
      <c r="H10" s="140"/>
      <c r="I10" s="140"/>
      <c r="J10" s="140"/>
      <c r="K10" s="140"/>
      <c r="L10" s="140"/>
      <c r="M10" s="140"/>
      <c r="N10" s="140"/>
      <c r="O10" s="14"/>
    </row>
    <row r="11" spans="1:15" ht="15" customHeight="1">
      <c r="A11" s="6"/>
      <c r="B11" s="138" t="s">
        <v>58</v>
      </c>
      <c r="C11" s="138"/>
      <c r="D11" s="141" t="s">
        <v>149</v>
      </c>
      <c r="E11" s="141"/>
      <c r="F11" s="15"/>
      <c r="G11" s="138"/>
      <c r="H11" s="138"/>
      <c r="I11" s="138"/>
      <c r="J11" s="138"/>
      <c r="K11" s="138"/>
      <c r="L11" s="138"/>
      <c r="M11" s="138"/>
      <c r="N11" s="138"/>
      <c r="O11" s="14"/>
    </row>
    <row r="12" spans="1:15" ht="15" customHeight="1">
      <c r="A12" s="6"/>
      <c r="B12" s="142"/>
      <c r="C12" s="142"/>
      <c r="D12" s="142"/>
      <c r="E12" s="142"/>
      <c r="F12" s="15" t="s">
        <v>73</v>
      </c>
      <c r="G12" s="138" t="s">
        <v>297</v>
      </c>
      <c r="H12" s="138"/>
      <c r="I12" s="138"/>
      <c r="J12" s="138"/>
      <c r="K12" s="138"/>
      <c r="L12" s="138"/>
      <c r="M12" s="138"/>
      <c r="N12" s="138"/>
      <c r="O12" s="14"/>
    </row>
    <row r="13" spans="1:15" ht="15" customHeight="1">
      <c r="A13" s="6"/>
      <c r="B13" s="143" t="s">
        <v>226</v>
      </c>
      <c r="C13" s="143"/>
      <c r="D13" s="143"/>
      <c r="E13" s="143"/>
      <c r="F13" s="143"/>
      <c r="G13" s="144" t="s">
        <v>184</v>
      </c>
      <c r="H13" s="144"/>
      <c r="I13" s="144"/>
      <c r="J13" s="144"/>
      <c r="K13" s="144"/>
      <c r="L13" s="145" t="s">
        <v>169</v>
      </c>
      <c r="M13" s="145"/>
      <c r="N13" s="145"/>
      <c r="O13" s="14"/>
    </row>
    <row r="14" spans="1:15" ht="15" customHeight="1">
      <c r="A14" s="6"/>
      <c r="B14" s="16" t="s">
        <v>159</v>
      </c>
      <c r="C14" s="17" t="s">
        <v>59</v>
      </c>
      <c r="D14" s="17" t="s">
        <v>174</v>
      </c>
      <c r="E14" s="18" t="s">
        <v>24</v>
      </c>
      <c r="F14" s="19" t="s">
        <v>185</v>
      </c>
      <c r="G14" s="146" t="s">
        <v>178</v>
      </c>
      <c r="H14" s="146"/>
      <c r="I14" s="146"/>
      <c r="J14" s="21" t="s">
        <v>173</v>
      </c>
      <c r="K14" s="22" t="s">
        <v>146</v>
      </c>
      <c r="L14" s="14"/>
      <c r="M14" s="3"/>
      <c r="N14" s="3"/>
      <c r="O14" s="14"/>
    </row>
    <row r="15" spans="1:15" ht="15" customHeight="1">
      <c r="A15" s="6"/>
      <c r="B15" s="23" t="s">
        <v>23</v>
      </c>
      <c r="C15" s="24">
        <f>SUMIF(Rozpočet!F9:F129,B15,Rozpočet!L9:L129)</f>
        <v>0</v>
      </c>
      <c r="D15" s="24">
        <f>SUMIF(Rozpočet!F9:F129,B15,Rozpočet!M9:M129)</f>
        <v>0</v>
      </c>
      <c r="E15" s="25">
        <f>SUMIF(Rozpočet!F9:F129,B15,Rozpočet!N9:N129)</f>
        <v>0</v>
      </c>
      <c r="F15" s="26">
        <f>SUMIF(Rozpočet!F9:F129,B15,Rozpočet!O9:O129)</f>
        <v>0</v>
      </c>
      <c r="G15" s="147"/>
      <c r="H15" s="147"/>
      <c r="I15" s="14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28</v>
      </c>
      <c r="C16" s="24">
        <f>SUMIF(Rozpočet!F9:F129,B16,Rozpočet!L9:L129)</f>
        <v>0</v>
      </c>
      <c r="D16" s="24">
        <f>SUMIF(Rozpočet!F9:F129,B16,Rozpočet!M9:M129)</f>
        <v>0</v>
      </c>
      <c r="E16" s="25">
        <f>SUMIF(Rozpočet!F9:F129,B16,Rozpočet!N9:N129)</f>
        <v>0</v>
      </c>
      <c r="F16" s="26">
        <f>SUMIF(Rozpočet!F9:F129,B16,Rozpočet!O9:O129)</f>
        <v>0</v>
      </c>
      <c r="G16" s="147"/>
      <c r="H16" s="147"/>
      <c r="I16" s="14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26</v>
      </c>
      <c r="C17" s="24">
        <f>SUMIF(Rozpočet!F9:F129,B17,Rozpočet!L9:L129)</f>
        <v>0</v>
      </c>
      <c r="D17" s="24">
        <f>SUMIF(Rozpočet!F9:F129,B17,Rozpočet!M9:M129)</f>
        <v>0</v>
      </c>
      <c r="E17" s="25">
        <f>SUMIF(Rozpočet!F9:F129,B17,Rozpočet!N9:N129)</f>
        <v>0</v>
      </c>
      <c r="F17" s="26">
        <f>SUMIF(Rozpočet!F9:F129,B17,Rozpočet!O9:O129)</f>
        <v>0</v>
      </c>
      <c r="G17" s="147"/>
      <c r="H17" s="147"/>
      <c r="I17" s="14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29</v>
      </c>
      <c r="C18" s="24">
        <f>SUMIF(Rozpočet!F9:F129,B18,Rozpočet!L9:L129)</f>
        <v>0</v>
      </c>
      <c r="D18" s="24">
        <f>SUMIF(Rozpočet!F9:F129,B18,Rozpočet!M9:M129)</f>
        <v>0</v>
      </c>
      <c r="E18" s="25">
        <f>SUMIF(Rozpočet!F9:F129,B18,Rozpočet!N9:N129)</f>
        <v>0</v>
      </c>
      <c r="F18" s="26">
        <f>SUMIF(Rozpočet!F9:F129,B18,Rozpočet!O9:O129)</f>
        <v>0</v>
      </c>
      <c r="G18" s="147"/>
      <c r="H18" s="147"/>
      <c r="I18" s="14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27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7"/>
      <c r="H19" s="147"/>
      <c r="I19" s="147"/>
      <c r="J19" s="27"/>
      <c r="K19" s="28"/>
      <c r="L19" s="29" t="s">
        <v>34</v>
      </c>
      <c r="M19" s="3"/>
      <c r="N19" s="3"/>
      <c r="O19" s="14"/>
    </row>
    <row r="20" spans="1:15" ht="15" customHeight="1">
      <c r="A20" s="6"/>
      <c r="B20" s="30" t="s">
        <v>47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7"/>
      <c r="H20" s="147"/>
      <c r="I20" s="147"/>
      <c r="J20" s="27"/>
      <c r="K20" s="28"/>
      <c r="L20" s="14"/>
      <c r="M20" s="34"/>
      <c r="N20" s="34"/>
      <c r="O20" s="14"/>
    </row>
    <row r="21" spans="1:15" ht="15" customHeight="1">
      <c r="A21" s="6"/>
      <c r="B21" s="148" t="s">
        <v>236</v>
      </c>
      <c r="C21" s="148"/>
      <c r="D21" s="148"/>
      <c r="E21" s="149">
        <f>SUM(C20:E20)</f>
        <v>0</v>
      </c>
      <c r="F21" s="149"/>
      <c r="G21" s="147"/>
      <c r="H21" s="147"/>
      <c r="I21" s="147"/>
      <c r="J21" s="27"/>
      <c r="K21" s="28"/>
      <c r="L21" s="145" t="s">
        <v>175</v>
      </c>
      <c r="M21" s="145"/>
      <c r="N21" s="145"/>
      <c r="O21" s="14"/>
    </row>
    <row r="22" spans="1:15" ht="15" customHeight="1">
      <c r="A22" s="6"/>
      <c r="B22" s="150" t="s">
        <v>185</v>
      </c>
      <c r="C22" s="150"/>
      <c r="D22" s="150"/>
      <c r="E22" s="151">
        <f>F20</f>
        <v>0</v>
      </c>
      <c r="F22" s="151"/>
      <c r="G22" s="147"/>
      <c r="H22" s="147"/>
      <c r="I22" s="147"/>
      <c r="J22" s="27"/>
      <c r="K22" s="28"/>
      <c r="L22" s="35"/>
      <c r="M22" s="3"/>
      <c r="N22" s="3"/>
      <c r="O22" s="14"/>
    </row>
    <row r="23" spans="1:15" ht="15" customHeight="1">
      <c r="A23" s="6"/>
      <c r="B23" s="152" t="s">
        <v>244</v>
      </c>
      <c r="C23" s="152"/>
      <c r="D23" s="152"/>
      <c r="E23" s="153">
        <f>E21+E22</f>
        <v>0</v>
      </c>
      <c r="F23" s="153"/>
      <c r="G23" s="154" t="s">
        <v>204</v>
      </c>
      <c r="H23" s="154"/>
      <c r="I23" s="154"/>
      <c r="J23" s="155">
        <f>SUM(J15:J22)</f>
        <v>0</v>
      </c>
      <c r="K23" s="155"/>
      <c r="L23" s="14"/>
      <c r="M23" s="3"/>
      <c r="N23" s="3"/>
      <c r="O23" s="14"/>
    </row>
    <row r="24" spans="1:15" ht="15" customHeight="1">
      <c r="A24" s="6"/>
      <c r="B24" s="152"/>
      <c r="C24" s="152"/>
      <c r="D24" s="152"/>
      <c r="E24" s="153"/>
      <c r="F24" s="153"/>
      <c r="G24" s="154"/>
      <c r="H24" s="154"/>
      <c r="I24" s="154"/>
      <c r="J24" s="155"/>
      <c r="K24" s="155"/>
      <c r="L24" s="14"/>
      <c r="M24" s="3"/>
      <c r="N24" s="3"/>
      <c r="O24" s="14"/>
    </row>
    <row r="25" spans="1:15" ht="15" customHeight="1">
      <c r="A25" s="6"/>
      <c r="B25" s="145" t="s">
        <v>248</v>
      </c>
      <c r="C25" s="145"/>
      <c r="D25" s="145"/>
      <c r="E25" s="145"/>
      <c r="F25" s="145"/>
      <c r="G25" s="156" t="s">
        <v>189</v>
      </c>
      <c r="H25" s="156"/>
      <c r="I25" s="156"/>
      <c r="J25" s="156"/>
      <c r="K25" s="156"/>
      <c r="L25" s="14"/>
      <c r="M25" s="3"/>
      <c r="N25" s="3"/>
      <c r="O25" s="14"/>
    </row>
    <row r="26" spans="1:15" ht="15" customHeight="1">
      <c r="A26" s="6"/>
      <c r="B26" s="30" t="s">
        <v>72</v>
      </c>
      <c r="C26" s="157" t="s">
        <v>50</v>
      </c>
      <c r="D26" s="157"/>
      <c r="E26" s="158" t="s">
        <v>46</v>
      </c>
      <c r="F26" s="158"/>
      <c r="G26" s="20"/>
      <c r="H26" s="146" t="s">
        <v>74</v>
      </c>
      <c r="I26" s="146"/>
      <c r="J26" s="159" t="s">
        <v>46</v>
      </c>
      <c r="K26" s="159"/>
      <c r="L26" s="14"/>
      <c r="M26" s="3"/>
      <c r="N26" s="3"/>
      <c r="O26" s="14"/>
    </row>
    <row r="27" spans="1:15" ht="15" customHeight="1">
      <c r="A27" s="6"/>
      <c r="B27" s="36">
        <v>21</v>
      </c>
      <c r="C27" s="160">
        <f>SUMIF(Rozpočet!S9:S129,B27,Rozpočet!K9:K129)+H27</f>
        <v>0</v>
      </c>
      <c r="D27" s="160"/>
      <c r="E27" s="161">
        <f>C27/100*B27</f>
        <v>0</v>
      </c>
      <c r="F27" s="161"/>
      <c r="G27" s="37"/>
      <c r="H27" s="162">
        <f>SUMIF(K15:K22,B27,J15:J22)</f>
        <v>0</v>
      </c>
      <c r="I27" s="162"/>
      <c r="J27" s="163">
        <f>H27*B27/100</f>
        <v>0</v>
      </c>
      <c r="K27" s="163"/>
      <c r="L27" s="29" t="s">
        <v>34</v>
      </c>
      <c r="M27" s="3"/>
      <c r="N27" s="3"/>
      <c r="O27" s="14"/>
    </row>
    <row r="28" spans="1:15" ht="15" customHeight="1">
      <c r="A28" s="6"/>
      <c r="B28" s="36">
        <v>15</v>
      </c>
      <c r="C28" s="160">
        <f>SUMIF(Rozpočet!S9:S129,B28,Rozpočet!K9:K129)+H28</f>
        <v>0</v>
      </c>
      <c r="D28" s="160"/>
      <c r="E28" s="161">
        <f>C28/100*B28</f>
        <v>0</v>
      </c>
      <c r="F28" s="161"/>
      <c r="G28" s="37"/>
      <c r="H28" s="163">
        <f>SUMIF(K15:K22,B28,J15:J22)</f>
        <v>0</v>
      </c>
      <c r="I28" s="163"/>
      <c r="J28" s="163">
        <f>H28*B28/100</f>
        <v>0</v>
      </c>
      <c r="K28" s="163"/>
      <c r="L28" s="14"/>
      <c r="M28" s="3"/>
      <c r="N28" s="3"/>
      <c r="O28" s="14"/>
    </row>
    <row r="29" spans="1:15" ht="15" customHeight="1">
      <c r="A29" s="6"/>
      <c r="B29" s="36">
        <v>0</v>
      </c>
      <c r="C29" s="160">
        <f>(E23+J23)-(C27+C28)</f>
        <v>0</v>
      </c>
      <c r="D29" s="160"/>
      <c r="E29" s="161">
        <f>C29/100*B29</f>
        <v>0</v>
      </c>
      <c r="F29" s="161"/>
      <c r="G29" s="37"/>
      <c r="H29" s="163">
        <f>J23-(H27+H28)</f>
        <v>0</v>
      </c>
      <c r="I29" s="163"/>
      <c r="J29" s="163">
        <f>H29*B29/100</f>
        <v>0</v>
      </c>
      <c r="K29" s="163"/>
      <c r="L29" s="145" t="s">
        <v>71</v>
      </c>
      <c r="M29" s="145"/>
      <c r="N29" s="145"/>
      <c r="O29" s="14"/>
    </row>
    <row r="30" spans="1:15" ht="15" customHeight="1">
      <c r="A30" s="6"/>
      <c r="B30" s="164"/>
      <c r="C30" s="165">
        <f>ROUNDUP(C27+C28+C29,1)</f>
        <v>0</v>
      </c>
      <c r="D30" s="165"/>
      <c r="E30" s="166">
        <f>ROUNDUP(E27+E28+E29,1)</f>
        <v>0</v>
      </c>
      <c r="F30" s="166"/>
      <c r="G30" s="167"/>
      <c r="H30" s="167"/>
      <c r="I30" s="167"/>
      <c r="J30" s="168">
        <f>J27+J28+J29</f>
        <v>0</v>
      </c>
      <c r="K30" s="168"/>
      <c r="L30" s="14"/>
      <c r="M30" s="3"/>
      <c r="N30" s="3"/>
      <c r="O30" s="14"/>
    </row>
    <row r="31" spans="1:15" ht="15" customHeight="1">
      <c r="A31" s="6"/>
      <c r="B31" s="164"/>
      <c r="C31" s="165"/>
      <c r="D31" s="165"/>
      <c r="E31" s="166"/>
      <c r="F31" s="166"/>
      <c r="G31" s="167"/>
      <c r="H31" s="167"/>
      <c r="I31" s="167"/>
      <c r="J31" s="168"/>
      <c r="K31" s="168"/>
      <c r="L31" s="14"/>
      <c r="M31" s="3"/>
      <c r="N31" s="3"/>
      <c r="O31" s="14"/>
    </row>
    <row r="32" spans="1:15" ht="15" customHeight="1">
      <c r="A32" s="6"/>
      <c r="B32" s="169" t="s">
        <v>254</v>
      </c>
      <c r="C32" s="169"/>
      <c r="D32" s="169"/>
      <c r="E32" s="169"/>
      <c r="F32" s="169"/>
      <c r="G32" s="170" t="s">
        <v>240</v>
      </c>
      <c r="H32" s="170"/>
      <c r="I32" s="170"/>
      <c r="J32" s="170"/>
      <c r="K32" s="170"/>
      <c r="L32" s="3"/>
      <c r="M32" s="3"/>
      <c r="N32" s="3"/>
      <c r="O32" s="14"/>
    </row>
    <row r="33" spans="1:15" ht="15" customHeight="1">
      <c r="A33" s="6"/>
      <c r="B33" s="171">
        <f>C30+E30</f>
        <v>0</v>
      </c>
      <c r="C33" s="171"/>
      <c r="D33" s="171"/>
      <c r="E33" s="171"/>
      <c r="F33" s="171"/>
      <c r="G33" s="172" t="s">
        <v>70</v>
      </c>
      <c r="H33" s="172"/>
      <c r="I33" s="172"/>
      <c r="J33" s="17" t="s">
        <v>186</v>
      </c>
      <c r="K33" s="38" t="s">
        <v>157</v>
      </c>
      <c r="L33" s="3"/>
      <c r="M33" s="3"/>
      <c r="N33" s="3"/>
      <c r="O33" s="14"/>
    </row>
    <row r="34" spans="1:15" ht="15" customHeight="1">
      <c r="A34" s="6"/>
      <c r="B34" s="171"/>
      <c r="C34" s="171"/>
      <c r="D34" s="171"/>
      <c r="E34" s="171"/>
      <c r="F34" s="171"/>
      <c r="G34" s="141"/>
      <c r="H34" s="141"/>
      <c r="I34" s="141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1"/>
      <c r="C35" s="171"/>
      <c r="D35" s="171"/>
      <c r="E35" s="171"/>
      <c r="F35" s="171"/>
      <c r="G35" s="141"/>
      <c r="H35" s="141"/>
      <c r="I35" s="141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1"/>
      <c r="C36" s="171"/>
      <c r="D36" s="171"/>
      <c r="E36" s="171"/>
      <c r="F36" s="171"/>
      <c r="G36" s="141"/>
      <c r="H36" s="141"/>
      <c r="I36" s="141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sheetProtection/>
  <mergeCells count="78"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33</v>
      </c>
      <c r="B1" s="47" t="s">
        <v>49</v>
      </c>
      <c r="C1" s="47" t="s">
        <v>42</v>
      </c>
      <c r="D1" s="47" t="s">
        <v>35</v>
      </c>
      <c r="E1" s="47" t="s">
        <v>148</v>
      </c>
      <c r="F1" s="47" t="s">
        <v>194</v>
      </c>
      <c r="G1" s="47" t="s">
        <v>41</v>
      </c>
      <c r="H1" s="47" t="s">
        <v>209</v>
      </c>
      <c r="I1" s="47" t="s">
        <v>10</v>
      </c>
      <c r="J1" s="47" t="s">
        <v>195</v>
      </c>
      <c r="K1" s="47" t="s">
        <v>167</v>
      </c>
      <c r="L1" s="48" t="s">
        <v>59</v>
      </c>
      <c r="M1" s="48" t="s">
        <v>174</v>
      </c>
      <c r="N1" s="48" t="s">
        <v>24</v>
      </c>
      <c r="O1" s="48" t="s">
        <v>185</v>
      </c>
      <c r="P1" s="49" t="s">
        <v>182</v>
      </c>
      <c r="Q1" s="47" t="s">
        <v>183</v>
      </c>
      <c r="R1" s="47" t="s">
        <v>168</v>
      </c>
      <c r="S1" s="47" t="s">
        <v>22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3" t="s">
        <v>220</v>
      </c>
      <c r="H2" s="173"/>
      <c r="I2" s="173"/>
      <c r="J2" s="173"/>
      <c r="K2" s="173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147</v>
      </c>
      <c r="C3" s="55"/>
      <c r="D3" s="174" t="str">
        <f>KrycíList!D6</f>
        <v>NOV024</v>
      </c>
      <c r="E3" s="174"/>
      <c r="F3" s="174"/>
      <c r="G3" s="56" t="str">
        <f>KrycíList!C4</f>
        <v>Přeložka STL plynovodu DN200 - Krnov Ježník</v>
      </c>
      <c r="H3" s="175">
        <f>KrycíList!J4</f>
        <v>0</v>
      </c>
      <c r="I3" s="175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6">
        <f>KrycíList!C5</f>
        <v>0</v>
      </c>
      <c r="E4" s="176"/>
      <c r="F4" s="176"/>
      <c r="G4" s="59">
        <f>KrycíList!G5</f>
        <v>0</v>
      </c>
      <c r="H4" s="177">
        <f>KrycíList!D5</f>
        <v>0</v>
      </c>
      <c r="I4" s="177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c:\RozpNz\LocalData\Data;NOV024-1;Přeložka STL plynovodu DN200 - Krnov Ježník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1</v>
      </c>
    </row>
    <row r="6" spans="1:256" s="74" customFormat="1" ht="21.75" customHeight="1">
      <c r="A6" s="69"/>
      <c r="B6" s="70" t="s">
        <v>49</v>
      </c>
      <c r="C6" s="70" t="s">
        <v>42</v>
      </c>
      <c r="D6" s="71" t="s">
        <v>35</v>
      </c>
      <c r="E6" s="70" t="s">
        <v>9</v>
      </c>
      <c r="F6" s="70" t="s">
        <v>194</v>
      </c>
      <c r="G6" s="70" t="s">
        <v>200</v>
      </c>
      <c r="H6" s="70" t="s">
        <v>199</v>
      </c>
      <c r="I6" s="70" t="s">
        <v>10</v>
      </c>
      <c r="J6" s="70" t="s">
        <v>45</v>
      </c>
      <c r="K6" s="72" t="s">
        <v>166</v>
      </c>
      <c r="L6" s="73" t="s">
        <v>59</v>
      </c>
      <c r="M6" s="73" t="s">
        <v>174</v>
      </c>
      <c r="N6" s="73" t="s">
        <v>24</v>
      </c>
      <c r="O6" s="73" t="s">
        <v>185</v>
      </c>
      <c r="P6" s="73" t="s">
        <v>140</v>
      </c>
      <c r="Q6" s="73" t="s">
        <v>141</v>
      </c>
      <c r="R6" s="73" t="s">
        <v>60</v>
      </c>
      <c r="S6" s="73" t="s">
        <v>40</v>
      </c>
      <c r="T6" s="73" t="s">
        <v>205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SUMIF($D9:$D130,"B",K9:K130)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42.14792000000292</v>
      </c>
      <c r="S7" s="81">
        <f>ROUNDUP(SUMIF($D9:$D130,"B",S9:S130),1)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15</v>
      </c>
      <c r="C9" s="84"/>
      <c r="D9" s="85" t="s">
        <v>2</v>
      </c>
      <c r="E9" s="84"/>
      <c r="F9" s="86"/>
      <c r="G9" s="87" t="s">
        <v>225</v>
      </c>
      <c r="H9" s="84"/>
      <c r="I9" s="85"/>
      <c r="J9" s="84"/>
      <c r="K9" s="88">
        <f aca="true" t="shared" si="1" ref="K9:S9">SUMIF($D10:$D128,"O",K10:K128)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0</v>
      </c>
      <c r="Q9" s="90">
        <f t="shared" si="1"/>
        <v>0</v>
      </c>
      <c r="R9" s="90">
        <f t="shared" si="1"/>
        <v>42.14792000000292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15</v>
      </c>
      <c r="D10" s="95" t="s">
        <v>3</v>
      </c>
      <c r="E10" s="96"/>
      <c r="F10" s="96" t="s">
        <v>23</v>
      </c>
      <c r="G10" s="97" t="s">
        <v>171</v>
      </c>
      <c r="H10" s="96"/>
      <c r="I10" s="95"/>
      <c r="J10" s="96"/>
      <c r="K10" s="98">
        <f>SUBTOTAL(9,K11:K42)</f>
        <v>0</v>
      </c>
      <c r="L10" s="99">
        <f>SUBTOTAL(9,L11:L42)</f>
        <v>0</v>
      </c>
      <c r="M10" s="99">
        <f>SUBTOTAL(9,M11:M42)</f>
        <v>0</v>
      </c>
      <c r="N10" s="99">
        <f>SUBTOTAL(9,N11:N42)</f>
        <v>0</v>
      </c>
      <c r="O10" s="99">
        <f>SUBTOTAL(9,O11:O42)</f>
        <v>0</v>
      </c>
      <c r="P10" s="100">
        <f>SUMPRODUCT(P11:P42,H11:H42)</f>
        <v>0</v>
      </c>
      <c r="Q10" s="100">
        <f>SUMPRODUCT(Q11:Q42,H11:H42)</f>
        <v>0</v>
      </c>
      <c r="R10" s="100">
        <f>SUMPRODUCT(R11:R42,H11:H42)</f>
        <v>0</v>
      </c>
      <c r="S10" s="101">
        <f>SUMPRODUCT(S11:S42,K11:K42)/100</f>
        <v>0</v>
      </c>
      <c r="T10" s="101">
        <f>K10+S10</f>
        <v>0</v>
      </c>
      <c r="U10" s="92"/>
    </row>
    <row r="11" spans="1:21" ht="12.75" outlineLevel="2">
      <c r="A11" s="3"/>
      <c r="B11" s="109"/>
      <c r="C11" s="110"/>
      <c r="D11" s="111"/>
      <c r="E11" s="112" t="s">
        <v>234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8"/>
      <c r="T11" s="118"/>
      <c r="U11" s="92"/>
    </row>
    <row r="12" spans="1:21" ht="25.5" outlineLevel="2">
      <c r="A12" s="3"/>
      <c r="B12" s="92"/>
      <c r="C12" s="92"/>
      <c r="D12" s="119" t="s">
        <v>4</v>
      </c>
      <c r="E12" s="120">
        <v>1</v>
      </c>
      <c r="F12" s="121" t="s">
        <v>75</v>
      </c>
      <c r="G12" s="122" t="s">
        <v>296</v>
      </c>
      <c r="H12" s="123">
        <v>6</v>
      </c>
      <c r="I12" s="124" t="s">
        <v>13</v>
      </c>
      <c r="J12" s="125"/>
      <c r="K12" s="126">
        <f aca="true" t="shared" si="2" ref="K12:K42">H12*J12</f>
        <v>0</v>
      </c>
      <c r="L12" s="127">
        <f aca="true" t="shared" si="3" ref="L12:L42">IF(D12="S",K12,"")</f>
      </c>
      <c r="M12" s="128">
        <f aca="true" t="shared" si="4" ref="M12:M42">IF(OR(D12="P",D12="U"),K12,"")</f>
        <v>0</v>
      </c>
      <c r="N12" s="128">
        <f aca="true" t="shared" si="5" ref="N12:N42">IF(D12="H",K12,"")</f>
      </c>
      <c r="O12" s="128">
        <f aca="true" t="shared" si="6" ref="O12:O42">IF(D12="V",K12,"")</f>
      </c>
      <c r="P12" s="129">
        <v>0</v>
      </c>
      <c r="Q12" s="129">
        <v>0</v>
      </c>
      <c r="R12" s="129">
        <v>0</v>
      </c>
      <c r="S12" s="130">
        <v>21</v>
      </c>
      <c r="T12" s="131">
        <f aca="true" t="shared" si="7" ref="T12:T42">K12*(S12+100)/100</f>
        <v>0</v>
      </c>
      <c r="U12" s="132"/>
    </row>
    <row r="13" spans="1:21" ht="12.75" outlineLevel="2">
      <c r="A13" s="3"/>
      <c r="B13" s="92"/>
      <c r="C13" s="92"/>
      <c r="D13" s="119" t="s">
        <v>4</v>
      </c>
      <c r="E13" s="120">
        <v>2</v>
      </c>
      <c r="F13" s="121" t="s">
        <v>76</v>
      </c>
      <c r="G13" s="122" t="s">
        <v>282</v>
      </c>
      <c r="H13" s="123">
        <v>13.2</v>
      </c>
      <c r="I13" s="124" t="s">
        <v>13</v>
      </c>
      <c r="J13" s="125"/>
      <c r="K13" s="126">
        <f t="shared" si="2"/>
        <v>0</v>
      </c>
      <c r="L13" s="127">
        <f t="shared" si="3"/>
      </c>
      <c r="M13" s="128">
        <f t="shared" si="4"/>
        <v>0</v>
      </c>
      <c r="N13" s="128">
        <f t="shared" si="5"/>
      </c>
      <c r="O13" s="128">
        <f t="shared" si="6"/>
      </c>
      <c r="P13" s="129">
        <v>0</v>
      </c>
      <c r="Q13" s="129">
        <v>0</v>
      </c>
      <c r="R13" s="129">
        <v>0</v>
      </c>
      <c r="S13" s="130">
        <v>21</v>
      </c>
      <c r="T13" s="131">
        <f t="shared" si="7"/>
        <v>0</v>
      </c>
      <c r="U13" s="132"/>
    </row>
    <row r="14" spans="1:21" ht="25.5" outlineLevel="2">
      <c r="A14" s="3"/>
      <c r="B14" s="92"/>
      <c r="C14" s="92"/>
      <c r="D14" s="119" t="s">
        <v>4</v>
      </c>
      <c r="E14" s="120">
        <v>3</v>
      </c>
      <c r="F14" s="121" t="s">
        <v>77</v>
      </c>
      <c r="G14" s="122" t="s">
        <v>302</v>
      </c>
      <c r="H14" s="123">
        <v>145.2</v>
      </c>
      <c r="I14" s="124" t="s">
        <v>13</v>
      </c>
      <c r="J14" s="125"/>
      <c r="K14" s="126">
        <f t="shared" si="2"/>
        <v>0</v>
      </c>
      <c r="L14" s="127">
        <f t="shared" si="3"/>
      </c>
      <c r="M14" s="128">
        <f t="shared" si="4"/>
        <v>0</v>
      </c>
      <c r="N14" s="128">
        <f t="shared" si="5"/>
      </c>
      <c r="O14" s="128">
        <f t="shared" si="6"/>
      </c>
      <c r="P14" s="129">
        <v>0</v>
      </c>
      <c r="Q14" s="129">
        <v>0</v>
      </c>
      <c r="R14" s="129">
        <v>0</v>
      </c>
      <c r="S14" s="130">
        <v>21</v>
      </c>
      <c r="T14" s="131">
        <f t="shared" si="7"/>
        <v>0</v>
      </c>
      <c r="U14" s="132"/>
    </row>
    <row r="15" spans="1:21" ht="12.75" outlineLevel="2">
      <c r="A15" s="3"/>
      <c r="B15" s="92"/>
      <c r="C15" s="92"/>
      <c r="D15" s="119" t="s">
        <v>4</v>
      </c>
      <c r="E15" s="120">
        <v>4</v>
      </c>
      <c r="F15" s="121" t="s">
        <v>78</v>
      </c>
      <c r="G15" s="122" t="s">
        <v>243</v>
      </c>
      <c r="H15" s="123">
        <v>4</v>
      </c>
      <c r="I15" s="124" t="s">
        <v>7</v>
      </c>
      <c r="J15" s="125"/>
      <c r="K15" s="126">
        <f t="shared" si="2"/>
        <v>0</v>
      </c>
      <c r="L15" s="127">
        <f t="shared" si="3"/>
      </c>
      <c r="M15" s="128">
        <f t="shared" si="4"/>
        <v>0</v>
      </c>
      <c r="N15" s="128">
        <f t="shared" si="5"/>
      </c>
      <c r="O15" s="128">
        <f t="shared" si="6"/>
      </c>
      <c r="P15" s="129">
        <v>0</v>
      </c>
      <c r="Q15" s="129">
        <v>0</v>
      </c>
      <c r="R15" s="129">
        <v>0</v>
      </c>
      <c r="S15" s="130">
        <v>21</v>
      </c>
      <c r="T15" s="131">
        <f t="shared" si="7"/>
        <v>0</v>
      </c>
      <c r="U15" s="132"/>
    </row>
    <row r="16" spans="1:21" ht="12.75" outlineLevel="2">
      <c r="A16" s="3"/>
      <c r="B16" s="92"/>
      <c r="C16" s="92"/>
      <c r="D16" s="119" t="s">
        <v>4</v>
      </c>
      <c r="E16" s="120">
        <v>5</v>
      </c>
      <c r="F16" s="121" t="s">
        <v>79</v>
      </c>
      <c r="G16" s="122" t="s">
        <v>268</v>
      </c>
      <c r="H16" s="123">
        <v>6</v>
      </c>
      <c r="I16" s="124" t="s">
        <v>14</v>
      </c>
      <c r="J16" s="125"/>
      <c r="K16" s="126">
        <f t="shared" si="2"/>
        <v>0</v>
      </c>
      <c r="L16" s="127">
        <f t="shared" si="3"/>
      </c>
      <c r="M16" s="128">
        <f t="shared" si="4"/>
        <v>0</v>
      </c>
      <c r="N16" s="128">
        <f t="shared" si="5"/>
      </c>
      <c r="O16" s="128">
        <f t="shared" si="6"/>
      </c>
      <c r="P16" s="129">
        <v>0</v>
      </c>
      <c r="Q16" s="129">
        <v>0</v>
      </c>
      <c r="R16" s="129">
        <v>0</v>
      </c>
      <c r="S16" s="130">
        <v>21</v>
      </c>
      <c r="T16" s="131">
        <f t="shared" si="7"/>
        <v>0</v>
      </c>
      <c r="U16" s="132"/>
    </row>
    <row r="17" spans="1:21" ht="25.5" outlineLevel="2">
      <c r="A17" s="3"/>
      <c r="B17" s="92"/>
      <c r="C17" s="92"/>
      <c r="D17" s="119" t="s">
        <v>4</v>
      </c>
      <c r="E17" s="120">
        <v>6</v>
      </c>
      <c r="F17" s="121" t="s">
        <v>80</v>
      </c>
      <c r="G17" s="122" t="s">
        <v>289</v>
      </c>
      <c r="H17" s="123">
        <v>20.52</v>
      </c>
      <c r="I17" s="124" t="s">
        <v>14</v>
      </c>
      <c r="J17" s="125"/>
      <c r="K17" s="126">
        <f t="shared" si="2"/>
        <v>0</v>
      </c>
      <c r="L17" s="127">
        <f t="shared" si="3"/>
      </c>
      <c r="M17" s="128">
        <f t="shared" si="4"/>
        <v>0</v>
      </c>
      <c r="N17" s="128">
        <f t="shared" si="5"/>
      </c>
      <c r="O17" s="128">
        <f t="shared" si="6"/>
      </c>
      <c r="P17" s="129">
        <v>0</v>
      </c>
      <c r="Q17" s="129">
        <v>0</v>
      </c>
      <c r="R17" s="129">
        <v>0</v>
      </c>
      <c r="S17" s="130">
        <v>21</v>
      </c>
      <c r="T17" s="131">
        <f t="shared" si="7"/>
        <v>0</v>
      </c>
      <c r="U17" s="132"/>
    </row>
    <row r="18" spans="1:21" ht="25.5" outlineLevel="2">
      <c r="A18" s="3"/>
      <c r="B18" s="92"/>
      <c r="C18" s="92"/>
      <c r="D18" s="119" t="s">
        <v>4</v>
      </c>
      <c r="E18" s="120">
        <v>7</v>
      </c>
      <c r="F18" s="121" t="s">
        <v>81</v>
      </c>
      <c r="G18" s="122" t="s">
        <v>299</v>
      </c>
      <c r="H18" s="123">
        <v>20.52</v>
      </c>
      <c r="I18" s="124" t="s">
        <v>14</v>
      </c>
      <c r="J18" s="125"/>
      <c r="K18" s="126">
        <f t="shared" si="2"/>
        <v>0</v>
      </c>
      <c r="L18" s="127">
        <f t="shared" si="3"/>
      </c>
      <c r="M18" s="128">
        <f t="shared" si="4"/>
        <v>0</v>
      </c>
      <c r="N18" s="128">
        <f t="shared" si="5"/>
      </c>
      <c r="O18" s="128">
        <f t="shared" si="6"/>
      </c>
      <c r="P18" s="129">
        <v>0</v>
      </c>
      <c r="Q18" s="129">
        <v>0</v>
      </c>
      <c r="R18" s="129">
        <v>0</v>
      </c>
      <c r="S18" s="130">
        <v>21</v>
      </c>
      <c r="T18" s="131">
        <f t="shared" si="7"/>
        <v>0</v>
      </c>
      <c r="U18" s="132"/>
    </row>
    <row r="19" spans="1:21" ht="12.75" outlineLevel="2">
      <c r="A19" s="3"/>
      <c r="B19" s="92"/>
      <c r="C19" s="92"/>
      <c r="D19" s="119" t="s">
        <v>4</v>
      </c>
      <c r="E19" s="120">
        <v>8</v>
      </c>
      <c r="F19" s="121" t="s">
        <v>82</v>
      </c>
      <c r="G19" s="122" t="s">
        <v>287</v>
      </c>
      <c r="H19" s="123">
        <v>60.48</v>
      </c>
      <c r="I19" s="124" t="s">
        <v>14</v>
      </c>
      <c r="J19" s="125"/>
      <c r="K19" s="126">
        <f t="shared" si="2"/>
        <v>0</v>
      </c>
      <c r="L19" s="127">
        <f t="shared" si="3"/>
      </c>
      <c r="M19" s="128">
        <f t="shared" si="4"/>
        <v>0</v>
      </c>
      <c r="N19" s="128">
        <f t="shared" si="5"/>
      </c>
      <c r="O19" s="128">
        <f t="shared" si="6"/>
      </c>
      <c r="P19" s="129">
        <v>0</v>
      </c>
      <c r="Q19" s="129">
        <v>0</v>
      </c>
      <c r="R19" s="129">
        <v>0</v>
      </c>
      <c r="S19" s="130">
        <v>21</v>
      </c>
      <c r="T19" s="131">
        <f t="shared" si="7"/>
        <v>0</v>
      </c>
      <c r="U19" s="132"/>
    </row>
    <row r="20" spans="1:21" ht="25.5" outlineLevel="2">
      <c r="A20" s="3"/>
      <c r="B20" s="92"/>
      <c r="C20" s="92"/>
      <c r="D20" s="119" t="s">
        <v>4</v>
      </c>
      <c r="E20" s="120">
        <v>9</v>
      </c>
      <c r="F20" s="121" t="s">
        <v>83</v>
      </c>
      <c r="G20" s="122" t="s">
        <v>300</v>
      </c>
      <c r="H20" s="123">
        <v>60.48</v>
      </c>
      <c r="I20" s="124" t="s">
        <v>14</v>
      </c>
      <c r="J20" s="125"/>
      <c r="K20" s="126">
        <f t="shared" si="2"/>
        <v>0</v>
      </c>
      <c r="L20" s="127">
        <f t="shared" si="3"/>
      </c>
      <c r="M20" s="128">
        <f t="shared" si="4"/>
        <v>0</v>
      </c>
      <c r="N20" s="128">
        <f t="shared" si="5"/>
      </c>
      <c r="O20" s="128">
        <f t="shared" si="6"/>
      </c>
      <c r="P20" s="129">
        <v>0</v>
      </c>
      <c r="Q20" s="129">
        <v>0</v>
      </c>
      <c r="R20" s="129">
        <v>0</v>
      </c>
      <c r="S20" s="130">
        <v>21</v>
      </c>
      <c r="T20" s="131">
        <f t="shared" si="7"/>
        <v>0</v>
      </c>
      <c r="U20" s="132"/>
    </row>
    <row r="21" spans="1:21" ht="12.75" outlineLevel="2">
      <c r="A21" s="3"/>
      <c r="B21" s="92"/>
      <c r="C21" s="92"/>
      <c r="D21" s="119" t="s">
        <v>4</v>
      </c>
      <c r="E21" s="120">
        <v>10</v>
      </c>
      <c r="F21" s="121" t="s">
        <v>84</v>
      </c>
      <c r="G21" s="122" t="s">
        <v>277</v>
      </c>
      <c r="H21" s="123">
        <v>9</v>
      </c>
      <c r="I21" s="124" t="s">
        <v>13</v>
      </c>
      <c r="J21" s="125"/>
      <c r="K21" s="126">
        <f t="shared" si="2"/>
        <v>0</v>
      </c>
      <c r="L21" s="127">
        <f t="shared" si="3"/>
      </c>
      <c r="M21" s="128">
        <f t="shared" si="4"/>
        <v>0</v>
      </c>
      <c r="N21" s="128">
        <f t="shared" si="5"/>
      </c>
      <c r="O21" s="128">
        <f t="shared" si="6"/>
      </c>
      <c r="P21" s="129">
        <v>0</v>
      </c>
      <c r="Q21" s="129">
        <v>0</v>
      </c>
      <c r="R21" s="129">
        <v>0</v>
      </c>
      <c r="S21" s="130">
        <v>21</v>
      </c>
      <c r="T21" s="131">
        <f t="shared" si="7"/>
        <v>0</v>
      </c>
      <c r="U21" s="132"/>
    </row>
    <row r="22" spans="1:21" ht="12.75" outlineLevel="2">
      <c r="A22" s="3"/>
      <c r="B22" s="92"/>
      <c r="C22" s="92"/>
      <c r="D22" s="119" t="s">
        <v>4</v>
      </c>
      <c r="E22" s="120">
        <v>11</v>
      </c>
      <c r="F22" s="121" t="s">
        <v>85</v>
      </c>
      <c r="G22" s="122" t="s">
        <v>280</v>
      </c>
      <c r="H22" s="123">
        <v>9</v>
      </c>
      <c r="I22" s="124" t="s">
        <v>13</v>
      </c>
      <c r="J22" s="125"/>
      <c r="K22" s="126">
        <f t="shared" si="2"/>
        <v>0</v>
      </c>
      <c r="L22" s="127">
        <f t="shared" si="3"/>
      </c>
      <c r="M22" s="128">
        <f t="shared" si="4"/>
        <v>0</v>
      </c>
      <c r="N22" s="128">
        <f t="shared" si="5"/>
      </c>
      <c r="O22" s="128">
        <f t="shared" si="6"/>
      </c>
      <c r="P22" s="129">
        <v>0</v>
      </c>
      <c r="Q22" s="129">
        <v>0</v>
      </c>
      <c r="R22" s="129">
        <v>0</v>
      </c>
      <c r="S22" s="130">
        <v>21</v>
      </c>
      <c r="T22" s="131">
        <f t="shared" si="7"/>
        <v>0</v>
      </c>
      <c r="U22" s="132"/>
    </row>
    <row r="23" spans="1:21" ht="12.75" outlineLevel="2">
      <c r="A23" s="3"/>
      <c r="B23" s="92"/>
      <c r="C23" s="92"/>
      <c r="D23" s="119" t="s">
        <v>4</v>
      </c>
      <c r="E23" s="120">
        <v>12</v>
      </c>
      <c r="F23" s="121" t="s">
        <v>86</v>
      </c>
      <c r="G23" s="122" t="s">
        <v>264</v>
      </c>
      <c r="H23" s="123">
        <v>64</v>
      </c>
      <c r="I23" s="124" t="s">
        <v>13</v>
      </c>
      <c r="J23" s="125"/>
      <c r="K23" s="126">
        <f t="shared" si="2"/>
        <v>0</v>
      </c>
      <c r="L23" s="127">
        <f t="shared" si="3"/>
      </c>
      <c r="M23" s="128">
        <f t="shared" si="4"/>
        <v>0</v>
      </c>
      <c r="N23" s="128">
        <f t="shared" si="5"/>
      </c>
      <c r="O23" s="128">
        <f t="shared" si="6"/>
      </c>
      <c r="P23" s="129">
        <v>0</v>
      </c>
      <c r="Q23" s="129">
        <v>0</v>
      </c>
      <c r="R23" s="129">
        <v>0</v>
      </c>
      <c r="S23" s="130">
        <v>21</v>
      </c>
      <c r="T23" s="131">
        <f t="shared" si="7"/>
        <v>0</v>
      </c>
      <c r="U23" s="132"/>
    </row>
    <row r="24" spans="1:21" ht="12.75" outlineLevel="2">
      <c r="A24" s="3"/>
      <c r="B24" s="92"/>
      <c r="C24" s="92"/>
      <c r="D24" s="119" t="s">
        <v>4</v>
      </c>
      <c r="E24" s="120">
        <v>13</v>
      </c>
      <c r="F24" s="121" t="s">
        <v>87</v>
      </c>
      <c r="G24" s="122" t="s">
        <v>255</v>
      </c>
      <c r="H24" s="123">
        <v>64</v>
      </c>
      <c r="I24" s="124" t="s">
        <v>13</v>
      </c>
      <c r="J24" s="125"/>
      <c r="K24" s="126">
        <f t="shared" si="2"/>
        <v>0</v>
      </c>
      <c r="L24" s="127">
        <f t="shared" si="3"/>
      </c>
      <c r="M24" s="128">
        <f t="shared" si="4"/>
        <v>0</v>
      </c>
      <c r="N24" s="128">
        <f t="shared" si="5"/>
      </c>
      <c r="O24" s="128">
        <f t="shared" si="6"/>
      </c>
      <c r="P24" s="129">
        <v>0</v>
      </c>
      <c r="Q24" s="129">
        <v>0</v>
      </c>
      <c r="R24" s="129">
        <v>0</v>
      </c>
      <c r="S24" s="130">
        <v>21</v>
      </c>
      <c r="T24" s="131">
        <f t="shared" si="7"/>
        <v>0</v>
      </c>
      <c r="U24" s="132"/>
    </row>
    <row r="25" spans="1:21" ht="12.75" outlineLevel="2">
      <c r="A25" s="3"/>
      <c r="B25" s="92"/>
      <c r="C25" s="92"/>
      <c r="D25" s="119" t="s">
        <v>4</v>
      </c>
      <c r="E25" s="120">
        <v>14</v>
      </c>
      <c r="F25" s="121" t="s">
        <v>88</v>
      </c>
      <c r="G25" s="122" t="s">
        <v>286</v>
      </c>
      <c r="H25" s="123">
        <v>81</v>
      </c>
      <c r="I25" s="124" t="s">
        <v>14</v>
      </c>
      <c r="J25" s="125"/>
      <c r="K25" s="126">
        <f t="shared" si="2"/>
        <v>0</v>
      </c>
      <c r="L25" s="127">
        <f t="shared" si="3"/>
      </c>
      <c r="M25" s="128">
        <f t="shared" si="4"/>
        <v>0</v>
      </c>
      <c r="N25" s="128">
        <f t="shared" si="5"/>
      </c>
      <c r="O25" s="128">
        <f t="shared" si="6"/>
      </c>
      <c r="P25" s="129">
        <v>0</v>
      </c>
      <c r="Q25" s="129">
        <v>0</v>
      </c>
      <c r="R25" s="129">
        <v>0</v>
      </c>
      <c r="S25" s="130">
        <v>21</v>
      </c>
      <c r="T25" s="131">
        <f t="shared" si="7"/>
        <v>0</v>
      </c>
      <c r="U25" s="132"/>
    </row>
    <row r="26" spans="1:21" ht="25.5" outlineLevel="2">
      <c r="A26" s="3"/>
      <c r="B26" s="92"/>
      <c r="C26" s="92"/>
      <c r="D26" s="119" t="s">
        <v>4</v>
      </c>
      <c r="E26" s="120">
        <v>15</v>
      </c>
      <c r="F26" s="121" t="s">
        <v>89</v>
      </c>
      <c r="G26" s="122" t="s">
        <v>291</v>
      </c>
      <c r="H26" s="123">
        <v>136</v>
      </c>
      <c r="I26" s="124" t="s">
        <v>14</v>
      </c>
      <c r="J26" s="125"/>
      <c r="K26" s="126">
        <f t="shared" si="2"/>
        <v>0</v>
      </c>
      <c r="L26" s="127">
        <f t="shared" si="3"/>
      </c>
      <c r="M26" s="128">
        <f t="shared" si="4"/>
        <v>0</v>
      </c>
      <c r="N26" s="128">
        <f t="shared" si="5"/>
      </c>
      <c r="O26" s="128">
        <f t="shared" si="6"/>
      </c>
      <c r="P26" s="129">
        <v>0</v>
      </c>
      <c r="Q26" s="129">
        <v>0</v>
      </c>
      <c r="R26" s="129">
        <v>0</v>
      </c>
      <c r="S26" s="130">
        <v>21</v>
      </c>
      <c r="T26" s="131">
        <f t="shared" si="7"/>
        <v>0</v>
      </c>
      <c r="U26" s="132"/>
    </row>
    <row r="27" spans="1:21" ht="25.5" outlineLevel="2">
      <c r="A27" s="3"/>
      <c r="B27" s="92"/>
      <c r="C27" s="92"/>
      <c r="D27" s="119" t="s">
        <v>4</v>
      </c>
      <c r="E27" s="120">
        <v>16</v>
      </c>
      <c r="F27" s="121" t="s">
        <v>90</v>
      </c>
      <c r="G27" s="122" t="s">
        <v>319</v>
      </c>
      <c r="H27" s="123">
        <v>455.73</v>
      </c>
      <c r="I27" s="124" t="s">
        <v>14</v>
      </c>
      <c r="J27" s="125"/>
      <c r="K27" s="126">
        <f t="shared" si="2"/>
        <v>0</v>
      </c>
      <c r="L27" s="127">
        <f t="shared" si="3"/>
      </c>
      <c r="M27" s="128">
        <f t="shared" si="4"/>
        <v>0</v>
      </c>
      <c r="N27" s="128">
        <f t="shared" si="5"/>
      </c>
      <c r="O27" s="128">
        <f t="shared" si="6"/>
      </c>
      <c r="P27" s="129">
        <v>0</v>
      </c>
      <c r="Q27" s="129">
        <v>0</v>
      </c>
      <c r="R27" s="129">
        <v>0</v>
      </c>
      <c r="S27" s="130">
        <v>21</v>
      </c>
      <c r="T27" s="131">
        <f t="shared" si="7"/>
        <v>0</v>
      </c>
      <c r="U27" s="132"/>
    </row>
    <row r="28" spans="1:21" ht="12.75" outlineLevel="2">
      <c r="A28" s="3"/>
      <c r="B28" s="92"/>
      <c r="C28" s="92"/>
      <c r="D28" s="119" t="s">
        <v>4</v>
      </c>
      <c r="E28" s="120">
        <v>17</v>
      </c>
      <c r="F28" s="121" t="s">
        <v>91</v>
      </c>
      <c r="G28" s="122" t="s">
        <v>235</v>
      </c>
      <c r="H28" s="123">
        <v>45.573</v>
      </c>
      <c r="I28" s="124" t="s">
        <v>14</v>
      </c>
      <c r="J28" s="125"/>
      <c r="K28" s="126">
        <f t="shared" si="2"/>
        <v>0</v>
      </c>
      <c r="L28" s="127">
        <f t="shared" si="3"/>
      </c>
      <c r="M28" s="128">
        <f t="shared" si="4"/>
        <v>0</v>
      </c>
      <c r="N28" s="128">
        <f t="shared" si="5"/>
      </c>
      <c r="O28" s="128">
        <f t="shared" si="6"/>
      </c>
      <c r="P28" s="129">
        <v>0</v>
      </c>
      <c r="Q28" s="129">
        <v>0</v>
      </c>
      <c r="R28" s="129">
        <v>0</v>
      </c>
      <c r="S28" s="130">
        <v>21</v>
      </c>
      <c r="T28" s="131">
        <f t="shared" si="7"/>
        <v>0</v>
      </c>
      <c r="U28" s="132"/>
    </row>
    <row r="29" spans="1:21" ht="25.5" outlineLevel="2">
      <c r="A29" s="3"/>
      <c r="B29" s="92"/>
      <c r="C29" s="92"/>
      <c r="D29" s="119" t="s">
        <v>4</v>
      </c>
      <c r="E29" s="120">
        <v>18</v>
      </c>
      <c r="F29" s="121" t="s">
        <v>92</v>
      </c>
      <c r="G29" s="122" t="s">
        <v>288</v>
      </c>
      <c r="H29" s="123">
        <v>112.6</v>
      </c>
      <c r="I29" s="124" t="s">
        <v>8</v>
      </c>
      <c r="J29" s="125"/>
      <c r="K29" s="126">
        <f t="shared" si="2"/>
        <v>0</v>
      </c>
      <c r="L29" s="127">
        <f t="shared" si="3"/>
      </c>
      <c r="M29" s="128">
        <f t="shared" si="4"/>
        <v>0</v>
      </c>
      <c r="N29" s="128">
        <f t="shared" si="5"/>
      </c>
      <c r="O29" s="128">
        <f t="shared" si="6"/>
      </c>
      <c r="P29" s="129">
        <v>0</v>
      </c>
      <c r="Q29" s="129">
        <v>0</v>
      </c>
      <c r="R29" s="129">
        <v>0</v>
      </c>
      <c r="S29" s="130">
        <v>21</v>
      </c>
      <c r="T29" s="131">
        <f t="shared" si="7"/>
        <v>0</v>
      </c>
      <c r="U29" s="132"/>
    </row>
    <row r="30" spans="1:21" ht="12.75" outlineLevel="2">
      <c r="A30" s="3"/>
      <c r="B30" s="92"/>
      <c r="C30" s="92"/>
      <c r="D30" s="119" t="s">
        <v>4</v>
      </c>
      <c r="E30" s="120">
        <v>19</v>
      </c>
      <c r="F30" s="121" t="s">
        <v>93</v>
      </c>
      <c r="G30" s="122" t="s">
        <v>260</v>
      </c>
      <c r="H30" s="123">
        <v>15.12</v>
      </c>
      <c r="I30" s="124" t="s">
        <v>8</v>
      </c>
      <c r="J30" s="125"/>
      <c r="K30" s="126">
        <f t="shared" si="2"/>
        <v>0</v>
      </c>
      <c r="L30" s="127">
        <f t="shared" si="3"/>
      </c>
      <c r="M30" s="128">
        <f t="shared" si="4"/>
        <v>0</v>
      </c>
      <c r="N30" s="128">
        <f t="shared" si="5"/>
      </c>
      <c r="O30" s="128">
        <f t="shared" si="6"/>
      </c>
      <c r="P30" s="129">
        <v>0</v>
      </c>
      <c r="Q30" s="129">
        <v>0</v>
      </c>
      <c r="R30" s="129">
        <v>0</v>
      </c>
      <c r="S30" s="130">
        <v>21</v>
      </c>
      <c r="T30" s="131">
        <f t="shared" si="7"/>
        <v>0</v>
      </c>
      <c r="U30" s="132"/>
    </row>
    <row r="31" spans="1:21" ht="12.75" outlineLevel="2">
      <c r="A31" s="3"/>
      <c r="B31" s="92"/>
      <c r="C31" s="92"/>
      <c r="D31" s="119" t="s">
        <v>4</v>
      </c>
      <c r="E31" s="120">
        <v>20</v>
      </c>
      <c r="F31" s="121" t="s">
        <v>94</v>
      </c>
      <c r="G31" s="122" t="s">
        <v>283</v>
      </c>
      <c r="H31" s="123">
        <v>73</v>
      </c>
      <c r="I31" s="124" t="s">
        <v>14</v>
      </c>
      <c r="J31" s="125"/>
      <c r="K31" s="126">
        <f t="shared" si="2"/>
        <v>0</v>
      </c>
      <c r="L31" s="127">
        <f t="shared" si="3"/>
      </c>
      <c r="M31" s="128">
        <f t="shared" si="4"/>
        <v>0</v>
      </c>
      <c r="N31" s="128">
        <f t="shared" si="5"/>
      </c>
      <c r="O31" s="128">
        <f t="shared" si="6"/>
      </c>
      <c r="P31" s="129">
        <v>0</v>
      </c>
      <c r="Q31" s="129">
        <v>0</v>
      </c>
      <c r="R31" s="129">
        <v>0</v>
      </c>
      <c r="S31" s="130">
        <v>21</v>
      </c>
      <c r="T31" s="131">
        <f t="shared" si="7"/>
        <v>0</v>
      </c>
      <c r="U31" s="132"/>
    </row>
    <row r="32" spans="1:21" ht="12.75" outlineLevel="2">
      <c r="A32" s="3"/>
      <c r="B32" s="92"/>
      <c r="C32" s="92"/>
      <c r="D32" s="119" t="s">
        <v>4</v>
      </c>
      <c r="E32" s="120">
        <v>21</v>
      </c>
      <c r="F32" s="121" t="s">
        <v>68</v>
      </c>
      <c r="G32" s="122" t="s">
        <v>222</v>
      </c>
      <c r="H32" s="123">
        <v>100</v>
      </c>
      <c r="I32" s="124" t="s">
        <v>8</v>
      </c>
      <c r="J32" s="125"/>
      <c r="K32" s="126">
        <f t="shared" si="2"/>
        <v>0</v>
      </c>
      <c r="L32" s="127">
        <f t="shared" si="3"/>
      </c>
      <c r="M32" s="128">
        <f t="shared" si="4"/>
        <v>0</v>
      </c>
      <c r="N32" s="128">
        <f t="shared" si="5"/>
      </c>
      <c r="O32" s="128">
        <f t="shared" si="6"/>
      </c>
      <c r="P32" s="129">
        <v>0</v>
      </c>
      <c r="Q32" s="129">
        <v>0</v>
      </c>
      <c r="R32" s="129">
        <v>0</v>
      </c>
      <c r="S32" s="130">
        <v>21</v>
      </c>
      <c r="T32" s="131">
        <f t="shared" si="7"/>
        <v>0</v>
      </c>
      <c r="U32" s="132"/>
    </row>
    <row r="33" spans="1:21" ht="25.5" outlineLevel="2">
      <c r="A33" s="3"/>
      <c r="B33" s="92"/>
      <c r="C33" s="92"/>
      <c r="D33" s="119" t="s">
        <v>4</v>
      </c>
      <c r="E33" s="120">
        <v>22</v>
      </c>
      <c r="F33" s="121" t="s">
        <v>95</v>
      </c>
      <c r="G33" s="122" t="s">
        <v>290</v>
      </c>
      <c r="H33" s="123">
        <v>2</v>
      </c>
      <c r="I33" s="124" t="s">
        <v>14</v>
      </c>
      <c r="J33" s="125"/>
      <c r="K33" s="126">
        <f t="shared" si="2"/>
        <v>0</v>
      </c>
      <c r="L33" s="127">
        <f t="shared" si="3"/>
      </c>
      <c r="M33" s="128">
        <f t="shared" si="4"/>
        <v>0</v>
      </c>
      <c r="N33" s="128">
        <f t="shared" si="5"/>
      </c>
      <c r="O33" s="128">
        <f t="shared" si="6"/>
      </c>
      <c r="P33" s="129">
        <v>0</v>
      </c>
      <c r="Q33" s="129">
        <v>0</v>
      </c>
      <c r="R33" s="129">
        <v>0</v>
      </c>
      <c r="S33" s="130">
        <v>21</v>
      </c>
      <c r="T33" s="131">
        <f t="shared" si="7"/>
        <v>0</v>
      </c>
      <c r="U33" s="132"/>
    </row>
    <row r="34" spans="1:21" ht="12.75" outlineLevel="2">
      <c r="A34" s="3"/>
      <c r="B34" s="92"/>
      <c r="C34" s="92"/>
      <c r="D34" s="119" t="s">
        <v>4</v>
      </c>
      <c r="E34" s="120">
        <v>23</v>
      </c>
      <c r="F34" s="121" t="s">
        <v>96</v>
      </c>
      <c r="G34" s="122" t="s">
        <v>285</v>
      </c>
      <c r="H34" s="123">
        <v>6</v>
      </c>
      <c r="I34" s="124" t="s">
        <v>14</v>
      </c>
      <c r="J34" s="125"/>
      <c r="K34" s="126">
        <f t="shared" si="2"/>
        <v>0</v>
      </c>
      <c r="L34" s="127">
        <f t="shared" si="3"/>
      </c>
      <c r="M34" s="128">
        <f t="shared" si="4"/>
        <v>0</v>
      </c>
      <c r="N34" s="128">
        <f t="shared" si="5"/>
      </c>
      <c r="O34" s="128">
        <f t="shared" si="6"/>
      </c>
      <c r="P34" s="129">
        <v>0</v>
      </c>
      <c r="Q34" s="129">
        <v>0</v>
      </c>
      <c r="R34" s="129">
        <v>0</v>
      </c>
      <c r="S34" s="130">
        <v>21</v>
      </c>
      <c r="T34" s="131">
        <f t="shared" si="7"/>
        <v>0</v>
      </c>
      <c r="U34" s="132"/>
    </row>
    <row r="35" spans="1:21" ht="12.75" outlineLevel="2">
      <c r="A35" s="3"/>
      <c r="B35" s="92"/>
      <c r="C35" s="92"/>
      <c r="D35" s="119" t="s">
        <v>4</v>
      </c>
      <c r="E35" s="120">
        <v>24</v>
      </c>
      <c r="F35" s="121" t="s">
        <v>67</v>
      </c>
      <c r="G35" s="122" t="s">
        <v>228</v>
      </c>
      <c r="H35" s="123">
        <v>14.4</v>
      </c>
      <c r="I35" s="124" t="s">
        <v>8</v>
      </c>
      <c r="J35" s="125"/>
      <c r="K35" s="126">
        <f t="shared" si="2"/>
        <v>0</v>
      </c>
      <c r="L35" s="127">
        <f t="shared" si="3"/>
      </c>
      <c r="M35" s="128">
        <f t="shared" si="4"/>
        <v>0</v>
      </c>
      <c r="N35" s="128">
        <f t="shared" si="5"/>
      </c>
      <c r="O35" s="128">
        <f t="shared" si="6"/>
      </c>
      <c r="P35" s="129">
        <v>0</v>
      </c>
      <c r="Q35" s="129">
        <v>0</v>
      </c>
      <c r="R35" s="129">
        <v>0</v>
      </c>
      <c r="S35" s="130">
        <v>21</v>
      </c>
      <c r="T35" s="131">
        <f t="shared" si="7"/>
        <v>0</v>
      </c>
      <c r="U35" s="132"/>
    </row>
    <row r="36" spans="1:21" ht="25.5" outlineLevel="2">
      <c r="A36" s="3"/>
      <c r="B36" s="92"/>
      <c r="C36" s="92"/>
      <c r="D36" s="119" t="s">
        <v>4</v>
      </c>
      <c r="E36" s="120">
        <v>25</v>
      </c>
      <c r="F36" s="121" t="s">
        <v>97</v>
      </c>
      <c r="G36" s="122" t="s">
        <v>305</v>
      </c>
      <c r="H36" s="123">
        <v>20</v>
      </c>
      <c r="I36" s="124" t="s">
        <v>13</v>
      </c>
      <c r="J36" s="125"/>
      <c r="K36" s="126">
        <f t="shared" si="2"/>
        <v>0</v>
      </c>
      <c r="L36" s="127">
        <f t="shared" si="3"/>
      </c>
      <c r="M36" s="128">
        <f t="shared" si="4"/>
        <v>0</v>
      </c>
      <c r="N36" s="128">
        <f t="shared" si="5"/>
      </c>
      <c r="O36" s="128">
        <f t="shared" si="6"/>
      </c>
      <c r="P36" s="129">
        <v>0</v>
      </c>
      <c r="Q36" s="129">
        <v>0</v>
      </c>
      <c r="R36" s="129">
        <v>0</v>
      </c>
      <c r="S36" s="130">
        <v>21</v>
      </c>
      <c r="T36" s="131">
        <f t="shared" si="7"/>
        <v>0</v>
      </c>
      <c r="U36" s="132"/>
    </row>
    <row r="37" spans="1:21" ht="25.5" outlineLevel="2">
      <c r="A37" s="3"/>
      <c r="B37" s="92"/>
      <c r="C37" s="92"/>
      <c r="D37" s="119" t="s">
        <v>4</v>
      </c>
      <c r="E37" s="120">
        <v>26</v>
      </c>
      <c r="F37" s="121" t="s">
        <v>98</v>
      </c>
      <c r="G37" s="122" t="s">
        <v>301</v>
      </c>
      <c r="H37" s="123">
        <v>23.87</v>
      </c>
      <c r="I37" s="124" t="s">
        <v>13</v>
      </c>
      <c r="J37" s="125"/>
      <c r="K37" s="126">
        <f t="shared" si="2"/>
        <v>0</v>
      </c>
      <c r="L37" s="127">
        <f t="shared" si="3"/>
      </c>
      <c r="M37" s="128">
        <f t="shared" si="4"/>
        <v>0</v>
      </c>
      <c r="N37" s="128">
        <f t="shared" si="5"/>
      </c>
      <c r="O37" s="128">
        <f t="shared" si="6"/>
      </c>
      <c r="P37" s="129">
        <v>0</v>
      </c>
      <c r="Q37" s="129">
        <v>0</v>
      </c>
      <c r="R37" s="129">
        <v>0</v>
      </c>
      <c r="S37" s="130">
        <v>21</v>
      </c>
      <c r="T37" s="131">
        <f t="shared" si="7"/>
        <v>0</v>
      </c>
      <c r="U37" s="132"/>
    </row>
    <row r="38" spans="1:21" ht="12.75" outlineLevel="2">
      <c r="A38" s="3"/>
      <c r="B38" s="92"/>
      <c r="C38" s="92"/>
      <c r="D38" s="119" t="s">
        <v>4</v>
      </c>
      <c r="E38" s="120">
        <v>27</v>
      </c>
      <c r="F38" s="121" t="s">
        <v>61</v>
      </c>
      <c r="G38" s="122" t="s">
        <v>233</v>
      </c>
      <c r="H38" s="123">
        <v>2</v>
      </c>
      <c r="I38" s="124" t="s">
        <v>11</v>
      </c>
      <c r="J38" s="125"/>
      <c r="K38" s="126">
        <f t="shared" si="2"/>
        <v>0</v>
      </c>
      <c r="L38" s="127">
        <f t="shared" si="3"/>
      </c>
      <c r="M38" s="128">
        <f t="shared" si="4"/>
        <v>0</v>
      </c>
      <c r="N38" s="128">
        <f t="shared" si="5"/>
      </c>
      <c r="O38" s="128">
        <f t="shared" si="6"/>
      </c>
      <c r="P38" s="129">
        <v>0</v>
      </c>
      <c r="Q38" s="129">
        <v>0</v>
      </c>
      <c r="R38" s="129">
        <v>0</v>
      </c>
      <c r="S38" s="130">
        <v>21</v>
      </c>
      <c r="T38" s="131">
        <f t="shared" si="7"/>
        <v>0</v>
      </c>
      <c r="U38" s="132"/>
    </row>
    <row r="39" spans="1:21" ht="12.75" outlineLevel="2">
      <c r="A39" s="3"/>
      <c r="B39" s="92"/>
      <c r="C39" s="92"/>
      <c r="D39" s="119" t="s">
        <v>4</v>
      </c>
      <c r="E39" s="120">
        <v>28</v>
      </c>
      <c r="F39" s="121" t="s">
        <v>150</v>
      </c>
      <c r="G39" s="122" t="s">
        <v>273</v>
      </c>
      <c r="H39" s="123">
        <v>3</v>
      </c>
      <c r="I39" s="124" t="s">
        <v>32</v>
      </c>
      <c r="J39" s="125"/>
      <c r="K39" s="126">
        <f t="shared" si="2"/>
        <v>0</v>
      </c>
      <c r="L39" s="127">
        <f t="shared" si="3"/>
      </c>
      <c r="M39" s="128">
        <f t="shared" si="4"/>
        <v>0</v>
      </c>
      <c r="N39" s="128">
        <f t="shared" si="5"/>
      </c>
      <c r="O39" s="128">
        <f t="shared" si="6"/>
      </c>
      <c r="P39" s="129">
        <v>0</v>
      </c>
      <c r="Q39" s="129">
        <v>0</v>
      </c>
      <c r="R39" s="129">
        <v>0</v>
      </c>
      <c r="S39" s="130">
        <v>21</v>
      </c>
      <c r="T39" s="131">
        <f t="shared" si="7"/>
        <v>0</v>
      </c>
      <c r="U39" s="132"/>
    </row>
    <row r="40" spans="1:21" ht="12.75" outlineLevel="2">
      <c r="A40" s="3"/>
      <c r="B40" s="92"/>
      <c r="C40" s="92"/>
      <c r="D40" s="119" t="s">
        <v>4</v>
      </c>
      <c r="E40" s="120">
        <v>29</v>
      </c>
      <c r="F40" s="121" t="s">
        <v>151</v>
      </c>
      <c r="G40" s="122" t="s">
        <v>237</v>
      </c>
      <c r="H40" s="123">
        <v>1</v>
      </c>
      <c r="I40" s="124" t="s">
        <v>31</v>
      </c>
      <c r="J40" s="125"/>
      <c r="K40" s="126">
        <f t="shared" si="2"/>
        <v>0</v>
      </c>
      <c r="L40" s="127">
        <f t="shared" si="3"/>
      </c>
      <c r="M40" s="128">
        <f t="shared" si="4"/>
        <v>0</v>
      </c>
      <c r="N40" s="128">
        <f t="shared" si="5"/>
      </c>
      <c r="O40" s="128">
        <f t="shared" si="6"/>
      </c>
      <c r="P40" s="129">
        <v>0</v>
      </c>
      <c r="Q40" s="129">
        <v>0</v>
      </c>
      <c r="R40" s="129">
        <v>0</v>
      </c>
      <c r="S40" s="130">
        <v>21</v>
      </c>
      <c r="T40" s="131">
        <f t="shared" si="7"/>
        <v>0</v>
      </c>
      <c r="U40" s="132"/>
    </row>
    <row r="41" spans="1:21" ht="12.75" outlineLevel="2">
      <c r="A41" s="3"/>
      <c r="B41" s="92"/>
      <c r="C41" s="92"/>
      <c r="D41" s="119" t="s">
        <v>4</v>
      </c>
      <c r="E41" s="120">
        <v>30</v>
      </c>
      <c r="F41" s="121" t="s">
        <v>152</v>
      </c>
      <c r="G41" s="122" t="s">
        <v>213</v>
      </c>
      <c r="H41" s="123">
        <v>2</v>
      </c>
      <c r="I41" s="124" t="s">
        <v>32</v>
      </c>
      <c r="J41" s="125"/>
      <c r="K41" s="126">
        <f t="shared" si="2"/>
        <v>0</v>
      </c>
      <c r="L41" s="127">
        <f t="shared" si="3"/>
      </c>
      <c r="M41" s="128">
        <f t="shared" si="4"/>
        <v>0</v>
      </c>
      <c r="N41" s="128">
        <f t="shared" si="5"/>
      </c>
      <c r="O41" s="128">
        <f t="shared" si="6"/>
      </c>
      <c r="P41" s="129">
        <v>0</v>
      </c>
      <c r="Q41" s="129">
        <v>0</v>
      </c>
      <c r="R41" s="129">
        <v>0</v>
      </c>
      <c r="S41" s="130">
        <v>21</v>
      </c>
      <c r="T41" s="131">
        <f t="shared" si="7"/>
        <v>0</v>
      </c>
      <c r="U41" s="132"/>
    </row>
    <row r="42" spans="1:21" ht="12.75" outlineLevel="2">
      <c r="A42" s="3"/>
      <c r="B42" s="92"/>
      <c r="C42" s="92"/>
      <c r="D42" s="119" t="s">
        <v>4</v>
      </c>
      <c r="E42" s="120">
        <v>31</v>
      </c>
      <c r="F42" s="121" t="s">
        <v>153</v>
      </c>
      <c r="G42" s="122" t="s">
        <v>202</v>
      </c>
      <c r="H42" s="123">
        <v>1</v>
      </c>
      <c r="I42" s="124" t="s">
        <v>51</v>
      </c>
      <c r="J42" s="125"/>
      <c r="K42" s="126">
        <f t="shared" si="2"/>
        <v>0</v>
      </c>
      <c r="L42" s="127">
        <f t="shared" si="3"/>
      </c>
      <c r="M42" s="128">
        <f t="shared" si="4"/>
        <v>0</v>
      </c>
      <c r="N42" s="128">
        <f t="shared" si="5"/>
      </c>
      <c r="O42" s="128">
        <f t="shared" si="6"/>
      </c>
      <c r="P42" s="129">
        <v>0</v>
      </c>
      <c r="Q42" s="129">
        <v>0</v>
      </c>
      <c r="R42" s="129">
        <v>0</v>
      </c>
      <c r="S42" s="130">
        <v>21</v>
      </c>
      <c r="T42" s="131">
        <f t="shared" si="7"/>
        <v>0</v>
      </c>
      <c r="U42" s="132"/>
    </row>
    <row r="43" spans="1:21" ht="12.75" outlineLevel="1">
      <c r="A43" s="3"/>
      <c r="B43" s="93"/>
      <c r="C43" s="94" t="s">
        <v>16</v>
      </c>
      <c r="D43" s="95" t="s">
        <v>3</v>
      </c>
      <c r="E43" s="96"/>
      <c r="F43" s="96" t="s">
        <v>23</v>
      </c>
      <c r="G43" s="97" t="s">
        <v>198</v>
      </c>
      <c r="H43" s="96"/>
      <c r="I43" s="95"/>
      <c r="J43" s="96"/>
      <c r="K43" s="98">
        <f>SUBTOTAL(9,K44:K45)</f>
        <v>0</v>
      </c>
      <c r="L43" s="99">
        <f>SUBTOTAL(9,L44:L45)</f>
        <v>0</v>
      </c>
      <c r="M43" s="99">
        <f>SUBTOTAL(9,M44:M45)</f>
        <v>0</v>
      </c>
      <c r="N43" s="99">
        <f>SUBTOTAL(9,N44:N45)</f>
        <v>0</v>
      </c>
      <c r="O43" s="99">
        <f>SUBTOTAL(9,O44:O45)</f>
        <v>0</v>
      </c>
      <c r="P43" s="100">
        <f>SUMPRODUCT(P44:P45,H44:H45)</f>
        <v>0</v>
      </c>
      <c r="Q43" s="100">
        <f>SUMPRODUCT(Q44:Q45,H44:H45)</f>
        <v>0</v>
      </c>
      <c r="R43" s="100">
        <f>SUMPRODUCT(R44:R45,H44:H45)</f>
        <v>0</v>
      </c>
      <c r="S43" s="101">
        <f>SUMPRODUCT(S44:S45,K44:K45)/100</f>
        <v>0</v>
      </c>
      <c r="T43" s="101">
        <f>K43+S43</f>
        <v>0</v>
      </c>
      <c r="U43" s="92"/>
    </row>
    <row r="44" spans="1:21" ht="12.75" outlineLevel="2">
      <c r="A44" s="3"/>
      <c r="B44" s="109"/>
      <c r="C44" s="110"/>
      <c r="D44" s="111"/>
      <c r="E44" s="112" t="s">
        <v>234</v>
      </c>
      <c r="F44" s="113"/>
      <c r="G44" s="114"/>
      <c r="H44" s="113"/>
      <c r="I44" s="111"/>
      <c r="J44" s="113"/>
      <c r="K44" s="115"/>
      <c r="L44" s="116"/>
      <c r="M44" s="116"/>
      <c r="N44" s="116"/>
      <c r="O44" s="116"/>
      <c r="P44" s="117"/>
      <c r="Q44" s="117"/>
      <c r="R44" s="117"/>
      <c r="S44" s="118"/>
      <c r="T44" s="118"/>
      <c r="U44" s="92"/>
    </row>
    <row r="45" spans="1:21" ht="12.75" outlineLevel="2">
      <c r="A45" s="3"/>
      <c r="B45" s="92"/>
      <c r="C45" s="92"/>
      <c r="D45" s="119" t="s">
        <v>4</v>
      </c>
      <c r="E45" s="120">
        <v>1</v>
      </c>
      <c r="F45" s="121" t="s">
        <v>121</v>
      </c>
      <c r="G45" s="122" t="s">
        <v>259</v>
      </c>
      <c r="H45" s="123">
        <v>4</v>
      </c>
      <c r="I45" s="124" t="s">
        <v>14</v>
      </c>
      <c r="J45" s="125"/>
      <c r="K45" s="126">
        <f>H45*J45</f>
        <v>0</v>
      </c>
      <c r="L45" s="127">
        <f>IF(D45="S",K45,"")</f>
      </c>
      <c r="M45" s="128">
        <f>IF(OR(D45="P",D45="U"),K45,"")</f>
        <v>0</v>
      </c>
      <c r="N45" s="128">
        <f>IF(D45="H",K45,"")</f>
      </c>
      <c r="O45" s="128">
        <f>IF(D45="V",K45,"")</f>
      </c>
      <c r="P45" s="129">
        <v>0</v>
      </c>
      <c r="Q45" s="129">
        <v>0</v>
      </c>
      <c r="R45" s="129">
        <v>0</v>
      </c>
      <c r="S45" s="130">
        <v>21</v>
      </c>
      <c r="T45" s="131">
        <f>K45*(S45+100)/100</f>
        <v>0</v>
      </c>
      <c r="U45" s="132"/>
    </row>
    <row r="46" spans="1:21" ht="12.75" outlineLevel="1">
      <c r="A46" s="3"/>
      <c r="B46" s="93"/>
      <c r="C46" s="94" t="s">
        <v>17</v>
      </c>
      <c r="D46" s="95" t="s">
        <v>3</v>
      </c>
      <c r="E46" s="96"/>
      <c r="F46" s="96" t="s">
        <v>23</v>
      </c>
      <c r="G46" s="97" t="s">
        <v>192</v>
      </c>
      <c r="H46" s="96"/>
      <c r="I46" s="95"/>
      <c r="J46" s="96"/>
      <c r="K46" s="98">
        <f>SUBTOTAL(9,K47:K54)</f>
        <v>0</v>
      </c>
      <c r="L46" s="99">
        <f>SUBTOTAL(9,L47:L54)</f>
        <v>0</v>
      </c>
      <c r="M46" s="99">
        <f>SUBTOTAL(9,M47:M54)</f>
        <v>0</v>
      </c>
      <c r="N46" s="99">
        <f>SUBTOTAL(9,N47:N54)</f>
        <v>0</v>
      </c>
      <c r="O46" s="99">
        <f>SUBTOTAL(9,O47:O54)</f>
        <v>0</v>
      </c>
      <c r="P46" s="100">
        <f>SUMPRODUCT(P47:P54,H47:H54)</f>
        <v>0</v>
      </c>
      <c r="Q46" s="100">
        <f>SUMPRODUCT(Q47:Q54,H47:H54)</f>
        <v>0</v>
      </c>
      <c r="R46" s="100">
        <f>SUMPRODUCT(R47:R54,H47:H54)</f>
        <v>0</v>
      </c>
      <c r="S46" s="101">
        <f>SUMPRODUCT(S47:S54,K47:K54)/100</f>
        <v>0</v>
      </c>
      <c r="T46" s="101">
        <f>K46+S46</f>
        <v>0</v>
      </c>
      <c r="U46" s="92"/>
    </row>
    <row r="47" spans="1:21" ht="12.75" outlineLevel="2">
      <c r="A47" s="3"/>
      <c r="B47" s="109"/>
      <c r="C47" s="110"/>
      <c r="D47" s="111"/>
      <c r="E47" s="112" t="s">
        <v>234</v>
      </c>
      <c r="F47" s="113"/>
      <c r="G47" s="114"/>
      <c r="H47" s="113"/>
      <c r="I47" s="111"/>
      <c r="J47" s="113"/>
      <c r="K47" s="115"/>
      <c r="L47" s="116"/>
      <c r="M47" s="116"/>
      <c r="N47" s="116"/>
      <c r="O47" s="116"/>
      <c r="P47" s="117"/>
      <c r="Q47" s="117"/>
      <c r="R47" s="117"/>
      <c r="S47" s="118"/>
      <c r="T47" s="118"/>
      <c r="U47" s="92"/>
    </row>
    <row r="48" spans="1:21" ht="12.75" outlineLevel="2">
      <c r="A48" s="3"/>
      <c r="B48" s="92"/>
      <c r="C48" s="92"/>
      <c r="D48" s="119" t="s">
        <v>4</v>
      </c>
      <c r="E48" s="120">
        <v>1</v>
      </c>
      <c r="F48" s="121" t="s">
        <v>123</v>
      </c>
      <c r="G48" s="122" t="s">
        <v>242</v>
      </c>
      <c r="H48" s="123">
        <v>8.4</v>
      </c>
      <c r="I48" s="124" t="s">
        <v>13</v>
      </c>
      <c r="J48" s="125"/>
      <c r="K48" s="126">
        <f aca="true" t="shared" si="8" ref="K48:K54">H48*J48</f>
        <v>0</v>
      </c>
      <c r="L48" s="127">
        <f aca="true" t="shared" si="9" ref="L48:L54">IF(D48="S",K48,"")</f>
      </c>
      <c r="M48" s="128">
        <f aca="true" t="shared" si="10" ref="M48:M54">IF(OR(D48="P",D48="U"),K48,"")</f>
        <v>0</v>
      </c>
      <c r="N48" s="128">
        <f aca="true" t="shared" si="11" ref="N48:N54">IF(D48="H",K48,"")</f>
      </c>
      <c r="O48" s="128">
        <f aca="true" t="shared" si="12" ref="O48:O54">IF(D48="V",K48,"")</f>
      </c>
      <c r="P48" s="129">
        <v>0</v>
      </c>
      <c r="Q48" s="129">
        <v>0</v>
      </c>
      <c r="R48" s="129">
        <v>0</v>
      </c>
      <c r="S48" s="130">
        <v>21</v>
      </c>
      <c r="T48" s="131">
        <f aca="true" t="shared" si="13" ref="T48:T54">K48*(S48+100)/100</f>
        <v>0</v>
      </c>
      <c r="U48" s="132"/>
    </row>
    <row r="49" spans="1:21" ht="25.5" outlineLevel="2">
      <c r="A49" s="3"/>
      <c r="B49" s="92"/>
      <c r="C49" s="92"/>
      <c r="D49" s="119" t="s">
        <v>4</v>
      </c>
      <c r="E49" s="120">
        <v>2</v>
      </c>
      <c r="F49" s="121" t="s">
        <v>124</v>
      </c>
      <c r="G49" s="122" t="s">
        <v>303</v>
      </c>
      <c r="H49" s="123">
        <v>13.2</v>
      </c>
      <c r="I49" s="124" t="s">
        <v>13</v>
      </c>
      <c r="J49" s="125"/>
      <c r="K49" s="126">
        <f t="shared" si="8"/>
        <v>0</v>
      </c>
      <c r="L49" s="127">
        <f t="shared" si="9"/>
      </c>
      <c r="M49" s="128">
        <f t="shared" si="10"/>
        <v>0</v>
      </c>
      <c r="N49" s="128">
        <f t="shared" si="11"/>
      </c>
      <c r="O49" s="128">
        <f t="shared" si="12"/>
      </c>
      <c r="P49" s="129">
        <v>0</v>
      </c>
      <c r="Q49" s="129">
        <v>0</v>
      </c>
      <c r="R49" s="129">
        <v>0</v>
      </c>
      <c r="S49" s="130">
        <v>21</v>
      </c>
      <c r="T49" s="131">
        <f t="shared" si="13"/>
        <v>0</v>
      </c>
      <c r="U49" s="132"/>
    </row>
    <row r="50" spans="1:21" ht="12.75" outlineLevel="2">
      <c r="A50" s="3"/>
      <c r="B50" s="92"/>
      <c r="C50" s="92"/>
      <c r="D50" s="119" t="s">
        <v>4</v>
      </c>
      <c r="E50" s="120">
        <v>3</v>
      </c>
      <c r="F50" s="121" t="s">
        <v>125</v>
      </c>
      <c r="G50" s="122" t="s">
        <v>284</v>
      </c>
      <c r="H50" s="123">
        <v>13.2</v>
      </c>
      <c r="I50" s="124" t="s">
        <v>13</v>
      </c>
      <c r="J50" s="125"/>
      <c r="K50" s="126">
        <f t="shared" si="8"/>
        <v>0</v>
      </c>
      <c r="L50" s="127">
        <f t="shared" si="9"/>
      </c>
      <c r="M50" s="128">
        <f t="shared" si="10"/>
        <v>0</v>
      </c>
      <c r="N50" s="128">
        <f t="shared" si="11"/>
      </c>
      <c r="O50" s="128">
        <f t="shared" si="12"/>
      </c>
      <c r="P50" s="129">
        <v>0</v>
      </c>
      <c r="Q50" s="129">
        <v>0</v>
      </c>
      <c r="R50" s="129">
        <v>0</v>
      </c>
      <c r="S50" s="130">
        <v>21</v>
      </c>
      <c r="T50" s="131">
        <f t="shared" si="13"/>
        <v>0</v>
      </c>
      <c r="U50" s="132"/>
    </row>
    <row r="51" spans="1:21" ht="12.75" outlineLevel="2">
      <c r="A51" s="3"/>
      <c r="B51" s="92"/>
      <c r="C51" s="92"/>
      <c r="D51" s="119" t="s">
        <v>4</v>
      </c>
      <c r="E51" s="120">
        <v>4</v>
      </c>
      <c r="F51" s="121" t="s">
        <v>126</v>
      </c>
      <c r="G51" s="122" t="s">
        <v>278</v>
      </c>
      <c r="H51" s="123">
        <v>145.2</v>
      </c>
      <c r="I51" s="124" t="s">
        <v>13</v>
      </c>
      <c r="J51" s="125"/>
      <c r="K51" s="126">
        <f t="shared" si="8"/>
        <v>0</v>
      </c>
      <c r="L51" s="127">
        <f t="shared" si="9"/>
      </c>
      <c r="M51" s="128">
        <f t="shared" si="10"/>
        <v>0</v>
      </c>
      <c r="N51" s="128">
        <f t="shared" si="11"/>
      </c>
      <c r="O51" s="128">
        <f t="shared" si="12"/>
      </c>
      <c r="P51" s="129">
        <v>0</v>
      </c>
      <c r="Q51" s="129">
        <v>0</v>
      </c>
      <c r="R51" s="129">
        <v>0</v>
      </c>
      <c r="S51" s="130">
        <v>21</v>
      </c>
      <c r="T51" s="131">
        <f t="shared" si="13"/>
        <v>0</v>
      </c>
      <c r="U51" s="132"/>
    </row>
    <row r="52" spans="1:21" ht="25.5" outlineLevel="2">
      <c r="A52" s="3"/>
      <c r="B52" s="92"/>
      <c r="C52" s="92"/>
      <c r="D52" s="119" t="s">
        <v>4</v>
      </c>
      <c r="E52" s="120">
        <v>5</v>
      </c>
      <c r="F52" s="121" t="s">
        <v>127</v>
      </c>
      <c r="G52" s="122" t="s">
        <v>314</v>
      </c>
      <c r="H52" s="123">
        <v>13.2</v>
      </c>
      <c r="I52" s="124" t="s">
        <v>13</v>
      </c>
      <c r="J52" s="125"/>
      <c r="K52" s="126">
        <f t="shared" si="8"/>
        <v>0</v>
      </c>
      <c r="L52" s="127">
        <f t="shared" si="9"/>
      </c>
      <c r="M52" s="128">
        <f t="shared" si="10"/>
        <v>0</v>
      </c>
      <c r="N52" s="128">
        <f t="shared" si="11"/>
      </c>
      <c r="O52" s="128">
        <f t="shared" si="12"/>
      </c>
      <c r="P52" s="129">
        <v>0</v>
      </c>
      <c r="Q52" s="129">
        <v>0</v>
      </c>
      <c r="R52" s="129">
        <v>0</v>
      </c>
      <c r="S52" s="130">
        <v>21</v>
      </c>
      <c r="T52" s="131">
        <f t="shared" si="13"/>
        <v>0</v>
      </c>
      <c r="U52" s="132"/>
    </row>
    <row r="53" spans="1:21" ht="25.5" outlineLevel="2">
      <c r="A53" s="3"/>
      <c r="B53" s="92"/>
      <c r="C53" s="92"/>
      <c r="D53" s="119" t="s">
        <v>4</v>
      </c>
      <c r="E53" s="120">
        <v>6</v>
      </c>
      <c r="F53" s="121" t="s">
        <v>128</v>
      </c>
      <c r="G53" s="122" t="s">
        <v>318</v>
      </c>
      <c r="H53" s="123">
        <v>145.2</v>
      </c>
      <c r="I53" s="124" t="s">
        <v>13</v>
      </c>
      <c r="J53" s="125"/>
      <c r="K53" s="126">
        <f t="shared" si="8"/>
        <v>0</v>
      </c>
      <c r="L53" s="127">
        <f t="shared" si="9"/>
      </c>
      <c r="M53" s="128">
        <f t="shared" si="10"/>
        <v>0</v>
      </c>
      <c r="N53" s="128">
        <f t="shared" si="11"/>
      </c>
      <c r="O53" s="128">
        <f t="shared" si="12"/>
      </c>
      <c r="P53" s="129">
        <v>0</v>
      </c>
      <c r="Q53" s="129">
        <v>0</v>
      </c>
      <c r="R53" s="129">
        <v>0</v>
      </c>
      <c r="S53" s="130">
        <v>21</v>
      </c>
      <c r="T53" s="131">
        <f t="shared" si="13"/>
        <v>0</v>
      </c>
      <c r="U53" s="132"/>
    </row>
    <row r="54" spans="1:21" ht="25.5" outlineLevel="2">
      <c r="A54" s="3"/>
      <c r="B54" s="92"/>
      <c r="C54" s="92"/>
      <c r="D54" s="119" t="s">
        <v>4</v>
      </c>
      <c r="E54" s="120">
        <v>7</v>
      </c>
      <c r="F54" s="121" t="s">
        <v>129</v>
      </c>
      <c r="G54" s="122" t="s">
        <v>298</v>
      </c>
      <c r="H54" s="123">
        <v>8.4</v>
      </c>
      <c r="I54" s="124" t="s">
        <v>13</v>
      </c>
      <c r="J54" s="125"/>
      <c r="K54" s="126">
        <f t="shared" si="8"/>
        <v>0</v>
      </c>
      <c r="L54" s="127">
        <f t="shared" si="9"/>
      </c>
      <c r="M54" s="128">
        <f t="shared" si="10"/>
        <v>0</v>
      </c>
      <c r="N54" s="128">
        <f t="shared" si="11"/>
      </c>
      <c r="O54" s="128">
        <f t="shared" si="12"/>
      </c>
      <c r="P54" s="129">
        <v>0</v>
      </c>
      <c r="Q54" s="129">
        <v>0</v>
      </c>
      <c r="R54" s="129">
        <v>0</v>
      </c>
      <c r="S54" s="130">
        <v>21</v>
      </c>
      <c r="T54" s="131">
        <f t="shared" si="13"/>
        <v>0</v>
      </c>
      <c r="U54" s="132"/>
    </row>
    <row r="55" spans="1:21" ht="12.75" outlineLevel="1">
      <c r="A55" s="3"/>
      <c r="B55" s="93"/>
      <c r="C55" s="94" t="s">
        <v>18</v>
      </c>
      <c r="D55" s="95" t="s">
        <v>3</v>
      </c>
      <c r="E55" s="96"/>
      <c r="F55" s="96" t="s">
        <v>23</v>
      </c>
      <c r="G55" s="97" t="s">
        <v>180</v>
      </c>
      <c r="H55" s="96"/>
      <c r="I55" s="95"/>
      <c r="J55" s="96"/>
      <c r="K55" s="98">
        <f>SUBTOTAL(9,K56:K61)</f>
        <v>0</v>
      </c>
      <c r="L55" s="99">
        <f>SUBTOTAL(9,L56:L61)</f>
        <v>0</v>
      </c>
      <c r="M55" s="99">
        <f>SUBTOTAL(9,M56:M61)</f>
        <v>0</v>
      </c>
      <c r="N55" s="99">
        <f>SUBTOTAL(9,N56:N61)</f>
        <v>0</v>
      </c>
      <c r="O55" s="99">
        <f>SUBTOTAL(9,O56:O61)</f>
        <v>0</v>
      </c>
      <c r="P55" s="100">
        <f>SUMPRODUCT(P56:P61,H56:H61)</f>
        <v>0</v>
      </c>
      <c r="Q55" s="100">
        <f>SUMPRODUCT(Q56:Q61,H56:H61)</f>
        <v>0</v>
      </c>
      <c r="R55" s="100">
        <f>SUMPRODUCT(R56:R61,H56:H61)</f>
        <v>0</v>
      </c>
      <c r="S55" s="101">
        <f>SUMPRODUCT(S56:S61,K56:K61)/100</f>
        <v>0</v>
      </c>
      <c r="T55" s="101">
        <f>K55+S55</f>
        <v>0</v>
      </c>
      <c r="U55" s="92"/>
    </row>
    <row r="56" spans="1:21" ht="12.75" outlineLevel="2">
      <c r="A56" s="3"/>
      <c r="B56" s="109"/>
      <c r="C56" s="110"/>
      <c r="D56" s="111"/>
      <c r="E56" s="112" t="s">
        <v>234</v>
      </c>
      <c r="F56" s="113"/>
      <c r="G56" s="114"/>
      <c r="H56" s="113"/>
      <c r="I56" s="111"/>
      <c r="J56" s="113"/>
      <c r="K56" s="115"/>
      <c r="L56" s="116"/>
      <c r="M56" s="116"/>
      <c r="N56" s="116"/>
      <c r="O56" s="116"/>
      <c r="P56" s="117"/>
      <c r="Q56" s="117"/>
      <c r="R56" s="117"/>
      <c r="S56" s="118"/>
      <c r="T56" s="118"/>
      <c r="U56" s="92"/>
    </row>
    <row r="57" spans="1:21" ht="12.75" outlineLevel="2">
      <c r="A57" s="3"/>
      <c r="B57" s="92"/>
      <c r="C57" s="92"/>
      <c r="D57" s="119" t="s">
        <v>4</v>
      </c>
      <c r="E57" s="120">
        <v>1</v>
      </c>
      <c r="F57" s="121" t="s">
        <v>154</v>
      </c>
      <c r="G57" s="122" t="s">
        <v>262</v>
      </c>
      <c r="H57" s="123">
        <v>24</v>
      </c>
      <c r="I57" s="124" t="s">
        <v>7</v>
      </c>
      <c r="J57" s="125"/>
      <c r="K57" s="126">
        <f>H57*J57</f>
        <v>0</v>
      </c>
      <c r="L57" s="127">
        <f>IF(D57="S",K57,"")</f>
      </c>
      <c r="M57" s="128">
        <f>IF(OR(D57="P",D57="U"),K57,"")</f>
        <v>0</v>
      </c>
      <c r="N57" s="128">
        <f>IF(D57="H",K57,"")</f>
      </c>
      <c r="O57" s="128">
        <f>IF(D57="V",K57,"")</f>
      </c>
      <c r="P57" s="129">
        <v>0</v>
      </c>
      <c r="Q57" s="129">
        <v>0</v>
      </c>
      <c r="R57" s="129">
        <v>0</v>
      </c>
      <c r="S57" s="130">
        <v>21</v>
      </c>
      <c r="T57" s="131">
        <f>K57*(S57+100)/100</f>
        <v>0</v>
      </c>
      <c r="U57" s="132"/>
    </row>
    <row r="58" spans="1:21" ht="12.75" outlineLevel="2">
      <c r="A58" s="3"/>
      <c r="B58" s="92"/>
      <c r="C58" s="92"/>
      <c r="D58" s="119" t="s">
        <v>4</v>
      </c>
      <c r="E58" s="120">
        <v>2</v>
      </c>
      <c r="F58" s="121" t="s">
        <v>132</v>
      </c>
      <c r="G58" s="122" t="s">
        <v>257</v>
      </c>
      <c r="H58" s="123">
        <v>24</v>
      </c>
      <c r="I58" s="124" t="s">
        <v>7</v>
      </c>
      <c r="J58" s="125"/>
      <c r="K58" s="126">
        <f>H58*J58</f>
        <v>0</v>
      </c>
      <c r="L58" s="127">
        <f>IF(D58="S",K58,"")</f>
      </c>
      <c r="M58" s="128">
        <f>IF(OR(D58="P",D58="U"),K58,"")</f>
        <v>0</v>
      </c>
      <c r="N58" s="128">
        <f>IF(D58="H",K58,"")</f>
      </c>
      <c r="O58" s="128">
        <f>IF(D58="V",K58,"")</f>
      </c>
      <c r="P58" s="129">
        <v>0</v>
      </c>
      <c r="Q58" s="129">
        <v>0</v>
      </c>
      <c r="R58" s="129">
        <v>0</v>
      </c>
      <c r="S58" s="130">
        <v>21</v>
      </c>
      <c r="T58" s="131">
        <f>K58*(S58+100)/100</f>
        <v>0</v>
      </c>
      <c r="U58" s="132"/>
    </row>
    <row r="59" spans="1:21" ht="25.5" outlineLevel="2">
      <c r="A59" s="3"/>
      <c r="B59" s="92"/>
      <c r="C59" s="92"/>
      <c r="D59" s="119" t="s">
        <v>4</v>
      </c>
      <c r="E59" s="120">
        <v>3</v>
      </c>
      <c r="F59" s="121" t="s">
        <v>145</v>
      </c>
      <c r="G59" s="122" t="s">
        <v>294</v>
      </c>
      <c r="H59" s="123">
        <v>3</v>
      </c>
      <c r="I59" s="124" t="s">
        <v>32</v>
      </c>
      <c r="J59" s="125"/>
      <c r="K59" s="126">
        <f>H59*J59</f>
        <v>0</v>
      </c>
      <c r="L59" s="127">
        <f>IF(D59="S",K59,"")</f>
      </c>
      <c r="M59" s="128">
        <f>IF(OR(D59="P",D59="U"),K59,"")</f>
        <v>0</v>
      </c>
      <c r="N59" s="128">
        <f>IF(D59="H",K59,"")</f>
      </c>
      <c r="O59" s="128">
        <f>IF(D59="V",K59,"")</f>
      </c>
      <c r="P59" s="129">
        <v>0</v>
      </c>
      <c r="Q59" s="129">
        <v>0</v>
      </c>
      <c r="R59" s="129">
        <v>0</v>
      </c>
      <c r="S59" s="130">
        <v>21</v>
      </c>
      <c r="T59" s="131">
        <f>K59*(S59+100)/100</f>
        <v>0</v>
      </c>
      <c r="U59" s="132"/>
    </row>
    <row r="60" spans="1:21" ht="12.75" outlineLevel="2">
      <c r="A60" s="3"/>
      <c r="B60" s="92"/>
      <c r="C60" s="92"/>
      <c r="D60" s="119" t="s">
        <v>4</v>
      </c>
      <c r="E60" s="120">
        <v>4</v>
      </c>
      <c r="F60" s="121" t="s">
        <v>133</v>
      </c>
      <c r="G60" s="122" t="s">
        <v>270</v>
      </c>
      <c r="H60" s="123">
        <v>24</v>
      </c>
      <c r="I60" s="124" t="s">
        <v>7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0</v>
      </c>
      <c r="Q60" s="129">
        <v>0</v>
      </c>
      <c r="R60" s="129">
        <v>0</v>
      </c>
      <c r="S60" s="130">
        <v>21</v>
      </c>
      <c r="T60" s="131">
        <f>K60*(S60+100)/100</f>
        <v>0</v>
      </c>
      <c r="U60" s="132"/>
    </row>
    <row r="61" spans="1:21" ht="12.75" outlineLevel="2">
      <c r="A61" s="3"/>
      <c r="B61" s="92"/>
      <c r="C61" s="92"/>
      <c r="D61" s="119" t="s">
        <v>4</v>
      </c>
      <c r="E61" s="120">
        <v>5</v>
      </c>
      <c r="F61" s="121" t="s">
        <v>134</v>
      </c>
      <c r="G61" s="122" t="s">
        <v>265</v>
      </c>
      <c r="H61" s="123">
        <v>2</v>
      </c>
      <c r="I61" s="124" t="s">
        <v>32</v>
      </c>
      <c r="J61" s="125"/>
      <c r="K61" s="126">
        <f>H61*J61</f>
        <v>0</v>
      </c>
      <c r="L61" s="127">
        <f>IF(D61="S",K61,"")</f>
      </c>
      <c r="M61" s="128">
        <f>IF(OR(D61="P",D61="U"),K61,"")</f>
        <v>0</v>
      </c>
      <c r="N61" s="128">
        <f>IF(D61="H",K61,"")</f>
      </c>
      <c r="O61" s="128">
        <f>IF(D61="V",K61,"")</f>
      </c>
      <c r="P61" s="129">
        <v>0</v>
      </c>
      <c r="Q61" s="129">
        <v>0</v>
      </c>
      <c r="R61" s="129">
        <v>0</v>
      </c>
      <c r="S61" s="130">
        <v>21</v>
      </c>
      <c r="T61" s="131">
        <f>K61*(S61+100)/100</f>
        <v>0</v>
      </c>
      <c r="U61" s="132"/>
    </row>
    <row r="62" spans="1:21" ht="12.75" outlineLevel="1">
      <c r="A62" s="3"/>
      <c r="B62" s="93"/>
      <c r="C62" s="94" t="s">
        <v>19</v>
      </c>
      <c r="D62" s="95" t="s">
        <v>3</v>
      </c>
      <c r="E62" s="96"/>
      <c r="F62" s="96" t="s">
        <v>23</v>
      </c>
      <c r="G62" s="97" t="s">
        <v>218</v>
      </c>
      <c r="H62" s="96"/>
      <c r="I62" s="95"/>
      <c r="J62" s="96"/>
      <c r="K62" s="98">
        <f>SUBTOTAL(9,K63:K66)</f>
        <v>0</v>
      </c>
      <c r="L62" s="99">
        <f>SUBTOTAL(9,L63:L66)</f>
        <v>0</v>
      </c>
      <c r="M62" s="99">
        <f>SUBTOTAL(9,M63:M66)</f>
        <v>0</v>
      </c>
      <c r="N62" s="99">
        <f>SUBTOTAL(9,N63:N66)</f>
        <v>0</v>
      </c>
      <c r="O62" s="99">
        <f>SUBTOTAL(9,O63:O66)</f>
        <v>0</v>
      </c>
      <c r="P62" s="100">
        <f>SUMPRODUCT(P63:P66,H63:H66)</f>
        <v>0</v>
      </c>
      <c r="Q62" s="100">
        <f>SUMPRODUCT(Q63:Q66,H63:H66)</f>
        <v>0</v>
      </c>
      <c r="R62" s="100">
        <f>SUMPRODUCT(R63:R66,H63:H66)</f>
        <v>2.0459999999996397</v>
      </c>
      <c r="S62" s="101">
        <f>SUMPRODUCT(S63:S66,K63:K66)/100</f>
        <v>0</v>
      </c>
      <c r="T62" s="101">
        <f>K62+S62</f>
        <v>0</v>
      </c>
      <c r="U62" s="92"/>
    </row>
    <row r="63" spans="1:21" ht="12.75" outlineLevel="2">
      <c r="A63" s="3"/>
      <c r="B63" s="109"/>
      <c r="C63" s="110"/>
      <c r="D63" s="111"/>
      <c r="E63" s="112" t="s">
        <v>234</v>
      </c>
      <c r="F63" s="113"/>
      <c r="G63" s="114"/>
      <c r="H63" s="113"/>
      <c r="I63" s="111"/>
      <c r="J63" s="113"/>
      <c r="K63" s="115"/>
      <c r="L63" s="116"/>
      <c r="M63" s="116"/>
      <c r="N63" s="116"/>
      <c r="O63" s="116"/>
      <c r="P63" s="117"/>
      <c r="Q63" s="117"/>
      <c r="R63" s="117"/>
      <c r="S63" s="118"/>
      <c r="T63" s="118"/>
      <c r="U63" s="92"/>
    </row>
    <row r="64" spans="1:21" ht="25.5" outlineLevel="2">
      <c r="A64" s="3"/>
      <c r="B64" s="92"/>
      <c r="C64" s="92"/>
      <c r="D64" s="119" t="s">
        <v>4</v>
      </c>
      <c r="E64" s="120">
        <v>1</v>
      </c>
      <c r="F64" s="121" t="s">
        <v>135</v>
      </c>
      <c r="G64" s="122" t="s">
        <v>317</v>
      </c>
      <c r="H64" s="123">
        <v>4</v>
      </c>
      <c r="I64" s="124" t="s">
        <v>7</v>
      </c>
      <c r="J64" s="125"/>
      <c r="K64" s="126">
        <f>H64*J64</f>
        <v>0</v>
      </c>
      <c r="L64" s="127">
        <f>IF(D64="S",K64,"")</f>
      </c>
      <c r="M64" s="128">
        <f>IF(OR(D64="P",D64="U"),K64,"")</f>
        <v>0</v>
      </c>
      <c r="N64" s="128">
        <f>IF(D64="H",K64,"")</f>
      </c>
      <c r="O64" s="128">
        <f>IF(D64="V",K64,"")</f>
      </c>
      <c r="P64" s="129">
        <v>0</v>
      </c>
      <c r="Q64" s="129">
        <v>0</v>
      </c>
      <c r="R64" s="129">
        <v>0</v>
      </c>
      <c r="S64" s="130">
        <v>21</v>
      </c>
      <c r="T64" s="131">
        <f>K64*(S64+100)/100</f>
        <v>0</v>
      </c>
      <c r="U64" s="132"/>
    </row>
    <row r="65" spans="1:21" ht="12.75" outlineLevel="2">
      <c r="A65" s="3"/>
      <c r="B65" s="92"/>
      <c r="C65" s="92"/>
      <c r="D65" s="119" t="s">
        <v>4</v>
      </c>
      <c r="E65" s="120">
        <v>2</v>
      </c>
      <c r="F65" s="121" t="s">
        <v>137</v>
      </c>
      <c r="G65" s="122" t="s">
        <v>263</v>
      </c>
      <c r="H65" s="123">
        <v>13.2</v>
      </c>
      <c r="I65" s="124" t="s">
        <v>7</v>
      </c>
      <c r="J65" s="125"/>
      <c r="K65" s="126">
        <f>H65*J65</f>
        <v>0</v>
      </c>
      <c r="L65" s="127">
        <f>IF(D65="S",K65,"")</f>
      </c>
      <c r="M65" s="128">
        <f>IF(OR(D65="P",D65="U"),K65,"")</f>
        <v>0</v>
      </c>
      <c r="N65" s="128">
        <f>IF(D65="H",K65,"")</f>
      </c>
      <c r="O65" s="128">
        <f>IF(D65="V",K65,"")</f>
      </c>
      <c r="P65" s="129">
        <v>0</v>
      </c>
      <c r="Q65" s="129">
        <v>0</v>
      </c>
      <c r="R65" s="129">
        <v>0</v>
      </c>
      <c r="S65" s="130">
        <v>21</v>
      </c>
      <c r="T65" s="131">
        <f>K65*(S65+100)/100</f>
        <v>0</v>
      </c>
      <c r="U65" s="132"/>
    </row>
    <row r="66" spans="1:21" ht="12.75" outlineLevel="2">
      <c r="A66" s="3"/>
      <c r="B66" s="92"/>
      <c r="C66" s="92"/>
      <c r="D66" s="119" t="s">
        <v>4</v>
      </c>
      <c r="E66" s="120">
        <v>3</v>
      </c>
      <c r="F66" s="121" t="s">
        <v>136</v>
      </c>
      <c r="G66" s="122" t="s">
        <v>261</v>
      </c>
      <c r="H66" s="123">
        <v>13.2</v>
      </c>
      <c r="I66" s="124" t="s">
        <v>7</v>
      </c>
      <c r="J66" s="125"/>
      <c r="K66" s="126">
        <f>H66*J66</f>
        <v>0</v>
      </c>
      <c r="L66" s="127">
        <f>IF(D66="S",K66,"")</f>
      </c>
      <c r="M66" s="128">
        <f>IF(OR(D66="P",D66="U"),K66,"")</f>
        <v>0</v>
      </c>
      <c r="N66" s="128">
        <f>IF(D66="H",K66,"")</f>
      </c>
      <c r="O66" s="128">
        <f>IF(D66="V",K66,"")</f>
      </c>
      <c r="P66" s="129">
        <v>0</v>
      </c>
      <c r="Q66" s="129">
        <v>0</v>
      </c>
      <c r="R66" s="129">
        <v>0.15499999999997272</v>
      </c>
      <c r="S66" s="130">
        <v>21</v>
      </c>
      <c r="T66" s="131">
        <f>K66*(S66+100)/100</f>
        <v>0</v>
      </c>
      <c r="U66" s="132"/>
    </row>
    <row r="67" spans="1:21" ht="12.75" outlineLevel="1">
      <c r="A67" s="3"/>
      <c r="B67" s="93"/>
      <c r="C67" s="94" t="s">
        <v>20</v>
      </c>
      <c r="D67" s="95" t="s">
        <v>3</v>
      </c>
      <c r="E67" s="96"/>
      <c r="F67" s="96" t="s">
        <v>23</v>
      </c>
      <c r="G67" s="97" t="s">
        <v>201</v>
      </c>
      <c r="H67" s="96"/>
      <c r="I67" s="95"/>
      <c r="J67" s="96"/>
      <c r="K67" s="98">
        <f>SUBTOTAL(9,K68:K69)</f>
        <v>0</v>
      </c>
      <c r="L67" s="99">
        <f>SUBTOTAL(9,L68:L69)</f>
        <v>0</v>
      </c>
      <c r="M67" s="99">
        <f>SUBTOTAL(9,M68:M69)</f>
        <v>0</v>
      </c>
      <c r="N67" s="99">
        <f>SUBTOTAL(9,N68:N69)</f>
        <v>0</v>
      </c>
      <c r="O67" s="99">
        <f>SUBTOTAL(9,O68:O69)</f>
        <v>0</v>
      </c>
      <c r="P67" s="100">
        <f>SUMPRODUCT(P68:P69,H68:H69)</f>
        <v>0</v>
      </c>
      <c r="Q67" s="100">
        <f>SUMPRODUCT(Q68:Q69,H68:H69)</f>
        <v>0</v>
      </c>
      <c r="R67" s="100">
        <f>SUMPRODUCT(R68:R69,H68:H69)</f>
        <v>22.797920000007284</v>
      </c>
      <c r="S67" s="101">
        <f>SUMPRODUCT(S68:S69,K68:K69)/100</f>
        <v>0</v>
      </c>
      <c r="T67" s="101">
        <f>K67+S67</f>
        <v>0</v>
      </c>
      <c r="U67" s="92"/>
    </row>
    <row r="68" spans="1:21" ht="12.75" outlineLevel="2">
      <c r="A68" s="3"/>
      <c r="B68" s="109"/>
      <c r="C68" s="110"/>
      <c r="D68" s="111"/>
      <c r="E68" s="112" t="s">
        <v>234</v>
      </c>
      <c r="F68" s="113"/>
      <c r="G68" s="114"/>
      <c r="H68" s="113"/>
      <c r="I68" s="111"/>
      <c r="J68" s="113"/>
      <c r="K68" s="115"/>
      <c r="L68" s="116"/>
      <c r="M68" s="116"/>
      <c r="N68" s="116"/>
      <c r="O68" s="116"/>
      <c r="P68" s="117"/>
      <c r="Q68" s="117"/>
      <c r="R68" s="117"/>
      <c r="S68" s="118"/>
      <c r="T68" s="118"/>
      <c r="U68" s="92"/>
    </row>
    <row r="69" spans="1:21" ht="12.75" outlineLevel="2">
      <c r="A69" s="3"/>
      <c r="B69" s="92"/>
      <c r="C69" s="92"/>
      <c r="D69" s="119" t="s">
        <v>4</v>
      </c>
      <c r="E69" s="120">
        <v>1</v>
      </c>
      <c r="F69" s="121" t="s">
        <v>138</v>
      </c>
      <c r="G69" s="122" t="s">
        <v>292</v>
      </c>
      <c r="H69" s="123">
        <v>15.404</v>
      </c>
      <c r="I69" s="124" t="s">
        <v>8</v>
      </c>
      <c r="J69" s="125"/>
      <c r="K69" s="126">
        <f>H69*J69</f>
        <v>0</v>
      </c>
      <c r="L69" s="127">
        <f>IF(D69="S",K69,"")</f>
      </c>
      <c r="M69" s="128">
        <f>IF(OR(D69="P",D69="U"),K69,"")</f>
        <v>0</v>
      </c>
      <c r="N69" s="128">
        <f>IF(D69="H",K69,"")</f>
      </c>
      <c r="O69" s="128">
        <f>IF(D69="V",K69,"")</f>
      </c>
      <c r="P69" s="129">
        <v>0</v>
      </c>
      <c r="Q69" s="129">
        <v>0</v>
      </c>
      <c r="R69" s="129">
        <v>1.480000000000473</v>
      </c>
      <c r="S69" s="130">
        <v>21</v>
      </c>
      <c r="T69" s="131">
        <f>K69*(S69+100)/100</f>
        <v>0</v>
      </c>
      <c r="U69" s="132"/>
    </row>
    <row r="70" spans="1:21" ht="12.75" outlineLevel="1">
      <c r="A70" s="3"/>
      <c r="B70" s="93"/>
      <c r="C70" s="94" t="s">
        <v>21</v>
      </c>
      <c r="D70" s="95" t="s">
        <v>3</v>
      </c>
      <c r="E70" s="96"/>
      <c r="F70" s="96" t="s">
        <v>23</v>
      </c>
      <c r="G70" s="97" t="s">
        <v>214</v>
      </c>
      <c r="H70" s="96"/>
      <c r="I70" s="95"/>
      <c r="J70" s="96"/>
      <c r="K70" s="98">
        <f>SUBTOTAL(9,K71:K128)</f>
        <v>0</v>
      </c>
      <c r="L70" s="99">
        <f>SUBTOTAL(9,L71:L128)</f>
        <v>0</v>
      </c>
      <c r="M70" s="99">
        <f>SUBTOTAL(9,M71:M128)</f>
        <v>0</v>
      </c>
      <c r="N70" s="99">
        <f>SUBTOTAL(9,N71:N128)</f>
        <v>0</v>
      </c>
      <c r="O70" s="99">
        <f>SUBTOTAL(9,O71:O128)</f>
        <v>0</v>
      </c>
      <c r="P70" s="100">
        <f>SUMPRODUCT(P71:P128,H71:H128)</f>
        <v>0</v>
      </c>
      <c r="Q70" s="100">
        <f>SUMPRODUCT(Q71:Q128,H71:H128)</f>
        <v>0</v>
      </c>
      <c r="R70" s="100">
        <f>SUMPRODUCT(R71:R128,H71:H128)</f>
        <v>17.303999999995995</v>
      </c>
      <c r="S70" s="101">
        <f>SUMPRODUCT(S71:S128,K71:K128)/100</f>
        <v>0</v>
      </c>
      <c r="T70" s="101">
        <f>K70+S70</f>
        <v>0</v>
      </c>
      <c r="U70" s="92"/>
    </row>
    <row r="71" spans="1:21" ht="12.75" outlineLevel="2">
      <c r="A71" s="3"/>
      <c r="B71" s="109"/>
      <c r="C71" s="110"/>
      <c r="D71" s="111"/>
      <c r="E71" s="112" t="s">
        <v>234</v>
      </c>
      <c r="F71" s="113"/>
      <c r="G71" s="114"/>
      <c r="H71" s="113"/>
      <c r="I71" s="111"/>
      <c r="J71" s="113"/>
      <c r="K71" s="115"/>
      <c r="L71" s="116"/>
      <c r="M71" s="116"/>
      <c r="N71" s="116"/>
      <c r="O71" s="116"/>
      <c r="P71" s="117"/>
      <c r="Q71" s="117"/>
      <c r="R71" s="117"/>
      <c r="S71" s="118"/>
      <c r="T71" s="118"/>
      <c r="U71" s="92"/>
    </row>
    <row r="72" spans="1:21" ht="12.75" outlineLevel="2">
      <c r="A72" s="3"/>
      <c r="B72" s="92"/>
      <c r="C72" s="92"/>
      <c r="D72" s="119" t="s">
        <v>4</v>
      </c>
      <c r="E72" s="120">
        <v>1</v>
      </c>
      <c r="F72" s="121" t="s">
        <v>101</v>
      </c>
      <c r="G72" s="122" t="s">
        <v>275</v>
      </c>
      <c r="H72" s="123">
        <v>12</v>
      </c>
      <c r="I72" s="124" t="s">
        <v>32</v>
      </c>
      <c r="J72" s="125"/>
      <c r="K72" s="126">
        <f aca="true" t="shared" si="14" ref="K72:K115">H72*J72</f>
        <v>0</v>
      </c>
      <c r="L72" s="127">
        <f aca="true" t="shared" si="15" ref="L72:L115">IF(D72="S",K72,"")</f>
      </c>
      <c r="M72" s="128">
        <f aca="true" t="shared" si="16" ref="M72:M115">IF(OR(D72="P",D72="U"),K72,"")</f>
        <v>0</v>
      </c>
      <c r="N72" s="128">
        <f aca="true" t="shared" si="17" ref="N72:N115">IF(D72="H",K72,"")</f>
      </c>
      <c r="O72" s="128">
        <f aca="true" t="shared" si="18" ref="O72:O115">IF(D72="V",K72,"")</f>
      </c>
      <c r="P72" s="129">
        <v>0</v>
      </c>
      <c r="Q72" s="129">
        <v>0</v>
      </c>
      <c r="R72" s="129">
        <v>0</v>
      </c>
      <c r="S72" s="130">
        <v>21</v>
      </c>
      <c r="T72" s="131">
        <f aca="true" t="shared" si="19" ref="T72:T115">K72*(S72+100)/100</f>
        <v>0</v>
      </c>
      <c r="U72" s="132"/>
    </row>
    <row r="73" spans="1:21" ht="12.75" outlineLevel="2">
      <c r="A73" s="3"/>
      <c r="B73" s="92"/>
      <c r="C73" s="92"/>
      <c r="D73" s="119" t="s">
        <v>4</v>
      </c>
      <c r="E73" s="120">
        <v>2</v>
      </c>
      <c r="F73" s="121" t="s">
        <v>160</v>
      </c>
      <c r="G73" s="122" t="s">
        <v>221</v>
      </c>
      <c r="H73" s="123">
        <v>1</v>
      </c>
      <c r="I73" s="124" t="s">
        <v>31</v>
      </c>
      <c r="J73" s="125"/>
      <c r="K73" s="126">
        <f t="shared" si="14"/>
        <v>0</v>
      </c>
      <c r="L73" s="127">
        <f t="shared" si="15"/>
      </c>
      <c r="M73" s="128">
        <f t="shared" si="16"/>
        <v>0</v>
      </c>
      <c r="N73" s="128">
        <f t="shared" si="17"/>
      </c>
      <c r="O73" s="128">
        <f t="shared" si="18"/>
      </c>
      <c r="P73" s="129">
        <v>0</v>
      </c>
      <c r="Q73" s="129">
        <v>0</v>
      </c>
      <c r="R73" s="129">
        <v>0</v>
      </c>
      <c r="S73" s="130">
        <v>21</v>
      </c>
      <c r="T73" s="131">
        <f t="shared" si="19"/>
        <v>0</v>
      </c>
      <c r="U73" s="132"/>
    </row>
    <row r="74" spans="1:21" ht="12.75" outlineLevel="2">
      <c r="A74" s="3"/>
      <c r="B74" s="92"/>
      <c r="C74" s="92"/>
      <c r="D74" s="119" t="s">
        <v>4</v>
      </c>
      <c r="E74" s="120">
        <v>3</v>
      </c>
      <c r="F74" s="121"/>
      <c r="G74" s="122" t="s">
        <v>181</v>
      </c>
      <c r="H74" s="123">
        <v>12</v>
      </c>
      <c r="I74" s="124" t="s">
        <v>7</v>
      </c>
      <c r="J74" s="125"/>
      <c r="K74" s="126">
        <f t="shared" si="14"/>
        <v>0</v>
      </c>
      <c r="L74" s="127">
        <f t="shared" si="15"/>
      </c>
      <c r="M74" s="128">
        <f t="shared" si="16"/>
        <v>0</v>
      </c>
      <c r="N74" s="128">
        <f t="shared" si="17"/>
      </c>
      <c r="O74" s="128">
        <f t="shared" si="18"/>
      </c>
      <c r="P74" s="129">
        <v>0</v>
      </c>
      <c r="Q74" s="129">
        <v>0</v>
      </c>
      <c r="R74" s="129">
        <v>0</v>
      </c>
      <c r="S74" s="130">
        <v>21</v>
      </c>
      <c r="T74" s="131">
        <f t="shared" si="19"/>
        <v>0</v>
      </c>
      <c r="U74" s="132"/>
    </row>
    <row r="75" spans="1:21" ht="12.75" outlineLevel="2">
      <c r="A75" s="3"/>
      <c r="B75" s="92"/>
      <c r="C75" s="92"/>
      <c r="D75" s="119" t="s">
        <v>5</v>
      </c>
      <c r="E75" s="120">
        <v>4</v>
      </c>
      <c r="F75" s="121" t="s">
        <v>63</v>
      </c>
      <c r="G75" s="122" t="s">
        <v>238</v>
      </c>
      <c r="H75" s="123">
        <v>7</v>
      </c>
      <c r="I75" s="124" t="s">
        <v>32</v>
      </c>
      <c r="J75" s="125"/>
      <c r="K75" s="126">
        <f t="shared" si="14"/>
        <v>0</v>
      </c>
      <c r="L75" s="127">
        <f t="shared" si="15"/>
        <v>0</v>
      </c>
      <c r="M75" s="128">
        <f t="shared" si="16"/>
      </c>
      <c r="N75" s="128">
        <f t="shared" si="17"/>
      </c>
      <c r="O75" s="128">
        <f t="shared" si="18"/>
      </c>
      <c r="P75" s="129">
        <v>0</v>
      </c>
      <c r="Q75" s="129">
        <v>0</v>
      </c>
      <c r="R75" s="129">
        <v>0</v>
      </c>
      <c r="S75" s="130">
        <v>21</v>
      </c>
      <c r="T75" s="131">
        <f t="shared" si="19"/>
        <v>0</v>
      </c>
      <c r="U75" s="132"/>
    </row>
    <row r="76" spans="1:21" ht="12.75" outlineLevel="2">
      <c r="A76" s="3"/>
      <c r="B76" s="92"/>
      <c r="C76" s="92"/>
      <c r="D76" s="119" t="s">
        <v>5</v>
      </c>
      <c r="E76" s="120">
        <v>5</v>
      </c>
      <c r="F76" s="121" t="s">
        <v>100</v>
      </c>
      <c r="G76" s="122" t="s">
        <v>229</v>
      </c>
      <c r="H76" s="123">
        <v>2</v>
      </c>
      <c r="I76" s="124" t="s">
        <v>32</v>
      </c>
      <c r="J76" s="125"/>
      <c r="K76" s="126">
        <f t="shared" si="14"/>
        <v>0</v>
      </c>
      <c r="L76" s="127">
        <f t="shared" si="15"/>
        <v>0</v>
      </c>
      <c r="M76" s="128">
        <f t="shared" si="16"/>
      </c>
      <c r="N76" s="128">
        <f t="shared" si="17"/>
      </c>
      <c r="O76" s="128">
        <f t="shared" si="18"/>
      </c>
      <c r="P76" s="129">
        <v>0</v>
      </c>
      <c r="Q76" s="129">
        <v>0</v>
      </c>
      <c r="R76" s="129">
        <v>0</v>
      </c>
      <c r="S76" s="130">
        <v>21</v>
      </c>
      <c r="T76" s="131">
        <f t="shared" si="19"/>
        <v>0</v>
      </c>
      <c r="U76" s="132"/>
    </row>
    <row r="77" spans="1:21" ht="12.75" outlineLevel="2">
      <c r="A77" s="3"/>
      <c r="B77" s="92"/>
      <c r="C77" s="92"/>
      <c r="D77" s="119" t="s">
        <v>4</v>
      </c>
      <c r="E77" s="120">
        <v>6</v>
      </c>
      <c r="F77" s="121" t="s">
        <v>104</v>
      </c>
      <c r="G77" s="122" t="s">
        <v>279</v>
      </c>
      <c r="H77" s="123">
        <v>2</v>
      </c>
      <c r="I77" s="124" t="s">
        <v>32</v>
      </c>
      <c r="J77" s="125"/>
      <c r="K77" s="126">
        <f t="shared" si="14"/>
        <v>0</v>
      </c>
      <c r="L77" s="127">
        <f t="shared" si="15"/>
      </c>
      <c r="M77" s="128">
        <f t="shared" si="16"/>
        <v>0</v>
      </c>
      <c r="N77" s="128">
        <f t="shared" si="17"/>
      </c>
      <c r="O77" s="128">
        <f t="shared" si="18"/>
      </c>
      <c r="P77" s="129">
        <v>0</v>
      </c>
      <c r="Q77" s="129">
        <v>0</v>
      </c>
      <c r="R77" s="129">
        <v>0</v>
      </c>
      <c r="S77" s="130">
        <v>21</v>
      </c>
      <c r="T77" s="131">
        <f t="shared" si="19"/>
        <v>0</v>
      </c>
      <c r="U77" s="132"/>
    </row>
    <row r="78" spans="1:21" ht="12.75" outlineLevel="2">
      <c r="A78" s="3"/>
      <c r="B78" s="92"/>
      <c r="C78" s="92"/>
      <c r="D78" s="119" t="s">
        <v>4</v>
      </c>
      <c r="E78" s="120">
        <v>7</v>
      </c>
      <c r="F78" s="121" t="s">
        <v>37</v>
      </c>
      <c r="G78" s="122" t="s">
        <v>249</v>
      </c>
      <c r="H78" s="123">
        <v>1</v>
      </c>
      <c r="I78" s="124" t="s">
        <v>32</v>
      </c>
      <c r="J78" s="125"/>
      <c r="K78" s="126">
        <f t="shared" si="14"/>
        <v>0</v>
      </c>
      <c r="L78" s="127">
        <f t="shared" si="15"/>
      </c>
      <c r="M78" s="128">
        <f t="shared" si="16"/>
        <v>0</v>
      </c>
      <c r="N78" s="128">
        <f t="shared" si="17"/>
      </c>
      <c r="O78" s="128">
        <f t="shared" si="18"/>
      </c>
      <c r="P78" s="129">
        <v>0</v>
      </c>
      <c r="Q78" s="129">
        <v>0</v>
      </c>
      <c r="R78" s="129">
        <v>0</v>
      </c>
      <c r="S78" s="130">
        <v>21</v>
      </c>
      <c r="T78" s="131">
        <f t="shared" si="19"/>
        <v>0</v>
      </c>
      <c r="U78" s="132"/>
    </row>
    <row r="79" spans="1:21" ht="12.75" outlineLevel="2">
      <c r="A79" s="3"/>
      <c r="B79" s="92"/>
      <c r="C79" s="92"/>
      <c r="D79" s="119" t="s">
        <v>4</v>
      </c>
      <c r="E79" s="120">
        <v>8</v>
      </c>
      <c r="F79" s="121" t="s">
        <v>38</v>
      </c>
      <c r="G79" s="122" t="s">
        <v>274</v>
      </c>
      <c r="H79" s="123">
        <v>1</v>
      </c>
      <c r="I79" s="124" t="s">
        <v>32</v>
      </c>
      <c r="J79" s="125"/>
      <c r="K79" s="126">
        <f t="shared" si="14"/>
        <v>0</v>
      </c>
      <c r="L79" s="127">
        <f t="shared" si="15"/>
      </c>
      <c r="M79" s="128">
        <f t="shared" si="16"/>
        <v>0</v>
      </c>
      <c r="N79" s="128">
        <f t="shared" si="17"/>
      </c>
      <c r="O79" s="128">
        <f t="shared" si="18"/>
      </c>
      <c r="P79" s="129">
        <v>0</v>
      </c>
      <c r="Q79" s="129">
        <v>0</v>
      </c>
      <c r="R79" s="129">
        <v>0</v>
      </c>
      <c r="S79" s="130">
        <v>21</v>
      </c>
      <c r="T79" s="131">
        <f t="shared" si="19"/>
        <v>0</v>
      </c>
      <c r="U79" s="132"/>
    </row>
    <row r="80" spans="1:21" ht="12.75" outlineLevel="2">
      <c r="A80" s="3"/>
      <c r="B80" s="92"/>
      <c r="C80" s="92"/>
      <c r="D80" s="119" t="s">
        <v>4</v>
      </c>
      <c r="E80" s="120">
        <v>9</v>
      </c>
      <c r="F80" s="121" t="s">
        <v>105</v>
      </c>
      <c r="G80" s="122" t="s">
        <v>281</v>
      </c>
      <c r="H80" s="123">
        <v>3</v>
      </c>
      <c r="I80" s="124" t="s">
        <v>32</v>
      </c>
      <c r="J80" s="125"/>
      <c r="K80" s="126">
        <f t="shared" si="14"/>
        <v>0</v>
      </c>
      <c r="L80" s="127">
        <f t="shared" si="15"/>
      </c>
      <c r="M80" s="128">
        <f t="shared" si="16"/>
        <v>0</v>
      </c>
      <c r="N80" s="128">
        <f t="shared" si="17"/>
      </c>
      <c r="O80" s="128">
        <f t="shared" si="18"/>
      </c>
      <c r="P80" s="129">
        <v>0</v>
      </c>
      <c r="Q80" s="129">
        <v>0</v>
      </c>
      <c r="R80" s="129">
        <v>0</v>
      </c>
      <c r="S80" s="130">
        <v>21</v>
      </c>
      <c r="T80" s="131">
        <f t="shared" si="19"/>
        <v>0</v>
      </c>
      <c r="U80" s="132"/>
    </row>
    <row r="81" spans="1:21" ht="12.75" outlineLevel="2">
      <c r="A81" s="3"/>
      <c r="B81" s="92"/>
      <c r="C81" s="92"/>
      <c r="D81" s="119" t="s">
        <v>4</v>
      </c>
      <c r="E81" s="120">
        <v>10</v>
      </c>
      <c r="F81" s="121" t="s">
        <v>66</v>
      </c>
      <c r="G81" s="122" t="s">
        <v>224</v>
      </c>
      <c r="H81" s="123">
        <v>3</v>
      </c>
      <c r="I81" s="124" t="s">
        <v>32</v>
      </c>
      <c r="J81" s="125"/>
      <c r="K81" s="126">
        <f t="shared" si="14"/>
        <v>0</v>
      </c>
      <c r="L81" s="127">
        <f t="shared" si="15"/>
      </c>
      <c r="M81" s="128">
        <f t="shared" si="16"/>
        <v>0</v>
      </c>
      <c r="N81" s="128">
        <f t="shared" si="17"/>
      </c>
      <c r="O81" s="128">
        <f t="shared" si="18"/>
      </c>
      <c r="P81" s="129">
        <v>0</v>
      </c>
      <c r="Q81" s="129">
        <v>0</v>
      </c>
      <c r="R81" s="129">
        <v>0</v>
      </c>
      <c r="S81" s="130">
        <v>21</v>
      </c>
      <c r="T81" s="131">
        <f t="shared" si="19"/>
        <v>0</v>
      </c>
      <c r="U81" s="132"/>
    </row>
    <row r="82" spans="1:21" ht="25.5" outlineLevel="2">
      <c r="A82" s="3"/>
      <c r="B82" s="92"/>
      <c r="C82" s="92"/>
      <c r="D82" s="119" t="s">
        <v>4</v>
      </c>
      <c r="E82" s="120">
        <v>11</v>
      </c>
      <c r="F82" s="121" t="s">
        <v>109</v>
      </c>
      <c r="G82" s="122" t="s">
        <v>312</v>
      </c>
      <c r="H82" s="123">
        <v>18</v>
      </c>
      <c r="I82" s="124" t="s">
        <v>7</v>
      </c>
      <c r="J82" s="125"/>
      <c r="K82" s="126">
        <f t="shared" si="14"/>
        <v>0</v>
      </c>
      <c r="L82" s="127">
        <f t="shared" si="15"/>
      </c>
      <c r="M82" s="128">
        <f t="shared" si="16"/>
        <v>0</v>
      </c>
      <c r="N82" s="128">
        <f t="shared" si="17"/>
      </c>
      <c r="O82" s="128">
        <f t="shared" si="18"/>
      </c>
      <c r="P82" s="129">
        <v>0</v>
      </c>
      <c r="Q82" s="129">
        <v>0</v>
      </c>
      <c r="R82" s="129">
        <v>0</v>
      </c>
      <c r="S82" s="130">
        <v>21</v>
      </c>
      <c r="T82" s="131">
        <f t="shared" si="19"/>
        <v>0</v>
      </c>
      <c r="U82" s="132"/>
    </row>
    <row r="83" spans="1:21" ht="25.5" outlineLevel="2">
      <c r="A83" s="3"/>
      <c r="B83" s="92"/>
      <c r="C83" s="92"/>
      <c r="D83" s="119" t="s">
        <v>4</v>
      </c>
      <c r="E83" s="120">
        <v>12</v>
      </c>
      <c r="F83" s="121" t="s">
        <v>57</v>
      </c>
      <c r="G83" s="122" t="s">
        <v>295</v>
      </c>
      <c r="H83" s="123">
        <v>18</v>
      </c>
      <c r="I83" s="124" t="s">
        <v>7</v>
      </c>
      <c r="J83" s="125"/>
      <c r="K83" s="126">
        <f t="shared" si="14"/>
        <v>0</v>
      </c>
      <c r="L83" s="127">
        <f t="shared" si="15"/>
      </c>
      <c r="M83" s="128">
        <f t="shared" si="16"/>
        <v>0</v>
      </c>
      <c r="N83" s="128">
        <f t="shared" si="17"/>
      </c>
      <c r="O83" s="128">
        <f t="shared" si="18"/>
      </c>
      <c r="P83" s="129">
        <v>0</v>
      </c>
      <c r="Q83" s="129">
        <v>0</v>
      </c>
      <c r="R83" s="129">
        <v>0</v>
      </c>
      <c r="S83" s="130">
        <v>21</v>
      </c>
      <c r="T83" s="131">
        <f t="shared" si="19"/>
        <v>0</v>
      </c>
      <c r="U83" s="132"/>
    </row>
    <row r="84" spans="1:21" ht="25.5" outlineLevel="2">
      <c r="A84" s="3"/>
      <c r="B84" s="92"/>
      <c r="C84" s="92"/>
      <c r="D84" s="119" t="s">
        <v>4</v>
      </c>
      <c r="E84" s="120">
        <v>13</v>
      </c>
      <c r="F84" s="121" t="s">
        <v>107</v>
      </c>
      <c r="G84" s="122" t="s">
        <v>306</v>
      </c>
      <c r="H84" s="123">
        <v>25</v>
      </c>
      <c r="I84" s="124" t="s">
        <v>7</v>
      </c>
      <c r="J84" s="125"/>
      <c r="K84" s="126">
        <f t="shared" si="14"/>
        <v>0</v>
      </c>
      <c r="L84" s="127">
        <f t="shared" si="15"/>
      </c>
      <c r="M84" s="128">
        <f t="shared" si="16"/>
        <v>0</v>
      </c>
      <c r="N84" s="128">
        <f t="shared" si="17"/>
      </c>
      <c r="O84" s="128">
        <f t="shared" si="18"/>
      </c>
      <c r="P84" s="129">
        <v>0</v>
      </c>
      <c r="Q84" s="129">
        <v>0</v>
      </c>
      <c r="R84" s="129">
        <v>0</v>
      </c>
      <c r="S84" s="130">
        <v>21</v>
      </c>
      <c r="T84" s="131">
        <f t="shared" si="19"/>
        <v>0</v>
      </c>
      <c r="U84" s="132"/>
    </row>
    <row r="85" spans="1:21" ht="12.75" outlineLevel="2">
      <c r="A85" s="3"/>
      <c r="B85" s="92"/>
      <c r="C85" s="92"/>
      <c r="D85" s="119" t="s">
        <v>4</v>
      </c>
      <c r="E85" s="120">
        <v>14</v>
      </c>
      <c r="F85" s="121" t="s">
        <v>163</v>
      </c>
      <c r="G85" s="122" t="s">
        <v>271</v>
      </c>
      <c r="H85" s="123">
        <v>1</v>
      </c>
      <c r="I85" s="124" t="s">
        <v>7</v>
      </c>
      <c r="J85" s="125"/>
      <c r="K85" s="126">
        <f t="shared" si="14"/>
        <v>0</v>
      </c>
      <c r="L85" s="127">
        <f t="shared" si="15"/>
      </c>
      <c r="M85" s="128">
        <f t="shared" si="16"/>
        <v>0</v>
      </c>
      <c r="N85" s="128">
        <f t="shared" si="17"/>
      </c>
      <c r="O85" s="128">
        <f t="shared" si="18"/>
      </c>
      <c r="P85" s="129">
        <v>0</v>
      </c>
      <c r="Q85" s="129">
        <v>0</v>
      </c>
      <c r="R85" s="129">
        <v>0</v>
      </c>
      <c r="S85" s="130">
        <v>21</v>
      </c>
      <c r="T85" s="131">
        <f t="shared" si="19"/>
        <v>0</v>
      </c>
      <c r="U85" s="132"/>
    </row>
    <row r="86" spans="1:21" ht="25.5" outlineLevel="2">
      <c r="A86" s="3"/>
      <c r="B86" s="92"/>
      <c r="C86" s="92"/>
      <c r="D86" s="119" t="s">
        <v>4</v>
      </c>
      <c r="E86" s="120">
        <v>15</v>
      </c>
      <c r="F86" s="121" t="s">
        <v>108</v>
      </c>
      <c r="G86" s="122" t="s">
        <v>309</v>
      </c>
      <c r="H86" s="123">
        <v>1</v>
      </c>
      <c r="I86" s="124" t="s">
        <v>7</v>
      </c>
      <c r="J86" s="125"/>
      <c r="K86" s="126">
        <f t="shared" si="14"/>
        <v>0</v>
      </c>
      <c r="L86" s="127">
        <f t="shared" si="15"/>
      </c>
      <c r="M86" s="128">
        <f t="shared" si="16"/>
        <v>0</v>
      </c>
      <c r="N86" s="128">
        <f t="shared" si="17"/>
      </c>
      <c r="O86" s="128">
        <f t="shared" si="18"/>
      </c>
      <c r="P86" s="129">
        <v>0</v>
      </c>
      <c r="Q86" s="129">
        <v>0</v>
      </c>
      <c r="R86" s="129">
        <v>0</v>
      </c>
      <c r="S86" s="130">
        <v>21</v>
      </c>
      <c r="T86" s="131">
        <f t="shared" si="19"/>
        <v>0</v>
      </c>
      <c r="U86" s="132"/>
    </row>
    <row r="87" spans="1:21" ht="12.75" outlineLevel="2">
      <c r="A87" s="3"/>
      <c r="B87" s="92"/>
      <c r="C87" s="92"/>
      <c r="D87" s="119" t="s">
        <v>4</v>
      </c>
      <c r="E87" s="120">
        <v>16</v>
      </c>
      <c r="F87" s="121" t="s">
        <v>164</v>
      </c>
      <c r="G87" s="122" t="s">
        <v>272</v>
      </c>
      <c r="H87" s="123">
        <v>1</v>
      </c>
      <c r="I87" s="124" t="s">
        <v>7</v>
      </c>
      <c r="J87" s="125"/>
      <c r="K87" s="126">
        <f t="shared" si="14"/>
        <v>0</v>
      </c>
      <c r="L87" s="127">
        <f t="shared" si="15"/>
      </c>
      <c r="M87" s="128">
        <f t="shared" si="16"/>
        <v>0</v>
      </c>
      <c r="N87" s="128">
        <f t="shared" si="17"/>
      </c>
      <c r="O87" s="128">
        <f t="shared" si="18"/>
      </c>
      <c r="P87" s="129">
        <v>0</v>
      </c>
      <c r="Q87" s="129">
        <v>0</v>
      </c>
      <c r="R87" s="129">
        <v>0</v>
      </c>
      <c r="S87" s="130">
        <v>21</v>
      </c>
      <c r="T87" s="131">
        <f t="shared" si="19"/>
        <v>0</v>
      </c>
      <c r="U87" s="132"/>
    </row>
    <row r="88" spans="1:21" ht="25.5" outlineLevel="2">
      <c r="A88" s="3"/>
      <c r="B88" s="92"/>
      <c r="C88" s="92"/>
      <c r="D88" s="119" t="s">
        <v>4</v>
      </c>
      <c r="E88" s="120">
        <v>17</v>
      </c>
      <c r="F88" s="121" t="s">
        <v>110</v>
      </c>
      <c r="G88" s="122" t="s">
        <v>313</v>
      </c>
      <c r="H88" s="123">
        <v>12</v>
      </c>
      <c r="I88" s="124" t="s">
        <v>7</v>
      </c>
      <c r="J88" s="125"/>
      <c r="K88" s="126">
        <f t="shared" si="14"/>
        <v>0</v>
      </c>
      <c r="L88" s="127">
        <f t="shared" si="15"/>
      </c>
      <c r="M88" s="128">
        <f t="shared" si="16"/>
        <v>0</v>
      </c>
      <c r="N88" s="128">
        <f t="shared" si="17"/>
      </c>
      <c r="O88" s="128">
        <f t="shared" si="18"/>
      </c>
      <c r="P88" s="129">
        <v>0</v>
      </c>
      <c r="Q88" s="129">
        <v>0</v>
      </c>
      <c r="R88" s="129">
        <v>1.4419999999996662</v>
      </c>
      <c r="S88" s="130">
        <v>21</v>
      </c>
      <c r="T88" s="131">
        <f t="shared" si="19"/>
        <v>0</v>
      </c>
      <c r="U88" s="132"/>
    </row>
    <row r="89" spans="1:21" ht="12.75" outlineLevel="2">
      <c r="A89" s="3"/>
      <c r="B89" s="92"/>
      <c r="C89" s="92"/>
      <c r="D89" s="119" t="s">
        <v>4</v>
      </c>
      <c r="E89" s="120">
        <v>18</v>
      </c>
      <c r="F89" s="121" t="s">
        <v>56</v>
      </c>
      <c r="G89" s="122" t="s">
        <v>251</v>
      </c>
      <c r="H89" s="123">
        <v>12</v>
      </c>
      <c r="I89" s="124" t="s">
        <v>7</v>
      </c>
      <c r="J89" s="125"/>
      <c r="K89" s="126">
        <f t="shared" si="14"/>
        <v>0</v>
      </c>
      <c r="L89" s="127">
        <f t="shared" si="15"/>
      </c>
      <c r="M89" s="128">
        <f t="shared" si="16"/>
        <v>0</v>
      </c>
      <c r="N89" s="128">
        <f t="shared" si="17"/>
      </c>
      <c r="O89" s="128">
        <f t="shared" si="18"/>
      </c>
      <c r="P89" s="129">
        <v>0</v>
      </c>
      <c r="Q89" s="129">
        <v>0</v>
      </c>
      <c r="R89" s="129">
        <v>0</v>
      </c>
      <c r="S89" s="130">
        <v>21</v>
      </c>
      <c r="T89" s="131">
        <f t="shared" si="19"/>
        <v>0</v>
      </c>
      <c r="U89" s="132"/>
    </row>
    <row r="90" spans="1:21" ht="25.5" outlineLevel="2">
      <c r="A90" s="3"/>
      <c r="B90" s="92"/>
      <c r="C90" s="92"/>
      <c r="D90" s="119" t="s">
        <v>4</v>
      </c>
      <c r="E90" s="120">
        <v>19</v>
      </c>
      <c r="F90" s="121" t="s">
        <v>106</v>
      </c>
      <c r="G90" s="122" t="s">
        <v>304</v>
      </c>
      <c r="H90" s="123">
        <v>27</v>
      </c>
      <c r="I90" s="124" t="s">
        <v>7</v>
      </c>
      <c r="J90" s="125"/>
      <c r="K90" s="126">
        <f t="shared" si="14"/>
        <v>0</v>
      </c>
      <c r="L90" s="127">
        <f t="shared" si="15"/>
      </c>
      <c r="M90" s="128">
        <f t="shared" si="16"/>
        <v>0</v>
      </c>
      <c r="N90" s="128">
        <f t="shared" si="17"/>
      </c>
      <c r="O90" s="128">
        <f t="shared" si="18"/>
      </c>
      <c r="P90" s="129">
        <v>0</v>
      </c>
      <c r="Q90" s="129">
        <v>0</v>
      </c>
      <c r="R90" s="129">
        <v>0</v>
      </c>
      <c r="S90" s="130">
        <v>21</v>
      </c>
      <c r="T90" s="131">
        <f t="shared" si="19"/>
        <v>0</v>
      </c>
      <c r="U90" s="132"/>
    </row>
    <row r="91" spans="1:21" ht="12.75" outlineLevel="2">
      <c r="A91" s="3"/>
      <c r="B91" s="92"/>
      <c r="C91" s="92"/>
      <c r="D91" s="119" t="s">
        <v>4</v>
      </c>
      <c r="E91" s="120">
        <v>20</v>
      </c>
      <c r="F91" s="121" t="s">
        <v>165</v>
      </c>
      <c r="G91" s="122" t="s">
        <v>267</v>
      </c>
      <c r="H91" s="123">
        <v>27</v>
      </c>
      <c r="I91" s="124" t="s">
        <v>7</v>
      </c>
      <c r="J91" s="125"/>
      <c r="K91" s="126">
        <f t="shared" si="14"/>
        <v>0</v>
      </c>
      <c r="L91" s="127">
        <f t="shared" si="15"/>
      </c>
      <c r="M91" s="128">
        <f t="shared" si="16"/>
        <v>0</v>
      </c>
      <c r="N91" s="128">
        <f t="shared" si="17"/>
      </c>
      <c r="O91" s="128">
        <f t="shared" si="18"/>
      </c>
      <c r="P91" s="129">
        <v>0</v>
      </c>
      <c r="Q91" s="129">
        <v>0</v>
      </c>
      <c r="R91" s="129">
        <v>0</v>
      </c>
      <c r="S91" s="130">
        <v>21</v>
      </c>
      <c r="T91" s="131">
        <f t="shared" si="19"/>
        <v>0</v>
      </c>
      <c r="U91" s="132"/>
    </row>
    <row r="92" spans="1:21" ht="25.5" outlineLevel="2">
      <c r="A92" s="3"/>
      <c r="B92" s="92"/>
      <c r="C92" s="92"/>
      <c r="D92" s="119" t="s">
        <v>4</v>
      </c>
      <c r="E92" s="120">
        <v>21</v>
      </c>
      <c r="F92" s="121" t="s">
        <v>113</v>
      </c>
      <c r="G92" s="122" t="s">
        <v>308</v>
      </c>
      <c r="H92" s="123">
        <v>5</v>
      </c>
      <c r="I92" s="124" t="s">
        <v>32</v>
      </c>
      <c r="J92" s="125"/>
      <c r="K92" s="126">
        <f t="shared" si="14"/>
        <v>0</v>
      </c>
      <c r="L92" s="127">
        <f t="shared" si="15"/>
      </c>
      <c r="M92" s="128">
        <f t="shared" si="16"/>
        <v>0</v>
      </c>
      <c r="N92" s="128">
        <f t="shared" si="17"/>
      </c>
      <c r="O92" s="128">
        <f t="shared" si="18"/>
      </c>
      <c r="P92" s="129">
        <v>0</v>
      </c>
      <c r="Q92" s="129">
        <v>0</v>
      </c>
      <c r="R92" s="129">
        <v>0</v>
      </c>
      <c r="S92" s="130">
        <v>21</v>
      </c>
      <c r="T92" s="131">
        <f t="shared" si="19"/>
        <v>0</v>
      </c>
      <c r="U92" s="132"/>
    </row>
    <row r="93" spans="1:21" ht="12.75" outlineLevel="2">
      <c r="A93" s="3"/>
      <c r="B93" s="92"/>
      <c r="C93" s="92"/>
      <c r="D93" s="119" t="s">
        <v>4</v>
      </c>
      <c r="E93" s="120">
        <v>22</v>
      </c>
      <c r="F93" s="121" t="s">
        <v>64</v>
      </c>
      <c r="G93" s="122" t="s">
        <v>223</v>
      </c>
      <c r="H93" s="123">
        <v>3</v>
      </c>
      <c r="I93" s="124" t="s">
        <v>32</v>
      </c>
      <c r="J93" s="125"/>
      <c r="K93" s="126">
        <f t="shared" si="14"/>
        <v>0</v>
      </c>
      <c r="L93" s="127">
        <f t="shared" si="15"/>
      </c>
      <c r="M93" s="128">
        <f t="shared" si="16"/>
        <v>0</v>
      </c>
      <c r="N93" s="128">
        <f t="shared" si="17"/>
      </c>
      <c r="O93" s="128">
        <f t="shared" si="18"/>
      </c>
      <c r="P93" s="129">
        <v>0</v>
      </c>
      <c r="Q93" s="129">
        <v>0</v>
      </c>
      <c r="R93" s="129">
        <v>0</v>
      </c>
      <c r="S93" s="130">
        <v>21</v>
      </c>
      <c r="T93" s="131">
        <f t="shared" si="19"/>
        <v>0</v>
      </c>
      <c r="U93" s="132"/>
    </row>
    <row r="94" spans="1:21" ht="12.75" outlineLevel="2">
      <c r="A94" s="3"/>
      <c r="B94" s="92"/>
      <c r="C94" s="92"/>
      <c r="D94" s="119" t="s">
        <v>4</v>
      </c>
      <c r="E94" s="120">
        <v>23</v>
      </c>
      <c r="F94" s="121" t="s">
        <v>65</v>
      </c>
      <c r="G94" s="122" t="s">
        <v>230</v>
      </c>
      <c r="H94" s="123">
        <v>1</v>
      </c>
      <c r="I94" s="124" t="s">
        <v>32</v>
      </c>
      <c r="J94" s="125"/>
      <c r="K94" s="126">
        <f t="shared" si="14"/>
        <v>0</v>
      </c>
      <c r="L94" s="127">
        <f t="shared" si="15"/>
      </c>
      <c r="M94" s="128">
        <f t="shared" si="16"/>
        <v>0</v>
      </c>
      <c r="N94" s="128">
        <f t="shared" si="17"/>
      </c>
      <c r="O94" s="128">
        <f t="shared" si="18"/>
      </c>
      <c r="P94" s="129">
        <v>0</v>
      </c>
      <c r="Q94" s="129">
        <v>0</v>
      </c>
      <c r="R94" s="129">
        <v>0</v>
      </c>
      <c r="S94" s="130">
        <v>21</v>
      </c>
      <c r="T94" s="131">
        <f t="shared" si="19"/>
        <v>0</v>
      </c>
      <c r="U94" s="132"/>
    </row>
    <row r="95" spans="1:21" ht="12.75" outlineLevel="2">
      <c r="A95" s="3"/>
      <c r="B95" s="92"/>
      <c r="C95" s="92"/>
      <c r="D95" s="119" t="s">
        <v>4</v>
      </c>
      <c r="E95" s="120">
        <v>24</v>
      </c>
      <c r="F95" s="121" t="s">
        <v>119</v>
      </c>
      <c r="G95" s="122" t="s">
        <v>208</v>
      </c>
      <c r="H95" s="123">
        <v>1</v>
      </c>
      <c r="I95" s="124" t="s">
        <v>32</v>
      </c>
      <c r="J95" s="125"/>
      <c r="K95" s="126">
        <f t="shared" si="14"/>
        <v>0</v>
      </c>
      <c r="L95" s="127">
        <f t="shared" si="15"/>
      </c>
      <c r="M95" s="128">
        <f t="shared" si="16"/>
        <v>0</v>
      </c>
      <c r="N95" s="128">
        <f t="shared" si="17"/>
      </c>
      <c r="O95" s="128">
        <f t="shared" si="18"/>
      </c>
      <c r="P95" s="129">
        <v>0</v>
      </c>
      <c r="Q95" s="129">
        <v>0</v>
      </c>
      <c r="R95" s="129">
        <v>0</v>
      </c>
      <c r="S95" s="130">
        <v>21</v>
      </c>
      <c r="T95" s="131">
        <f t="shared" si="19"/>
        <v>0</v>
      </c>
      <c r="U95" s="132"/>
    </row>
    <row r="96" spans="1:21" ht="25.5" outlineLevel="2">
      <c r="A96" s="3"/>
      <c r="B96" s="92"/>
      <c r="C96" s="92"/>
      <c r="D96" s="119" t="s">
        <v>4</v>
      </c>
      <c r="E96" s="120">
        <v>25</v>
      </c>
      <c r="F96" s="121" t="s">
        <v>112</v>
      </c>
      <c r="G96" s="122" t="s">
        <v>310</v>
      </c>
      <c r="H96" s="123">
        <v>9</v>
      </c>
      <c r="I96" s="124" t="s">
        <v>32</v>
      </c>
      <c r="J96" s="125"/>
      <c r="K96" s="126">
        <f t="shared" si="14"/>
        <v>0</v>
      </c>
      <c r="L96" s="127">
        <f t="shared" si="15"/>
      </c>
      <c r="M96" s="128">
        <f t="shared" si="16"/>
        <v>0</v>
      </c>
      <c r="N96" s="128">
        <f t="shared" si="17"/>
      </c>
      <c r="O96" s="128">
        <f t="shared" si="18"/>
      </c>
      <c r="P96" s="129">
        <v>0</v>
      </c>
      <c r="Q96" s="129">
        <v>0</v>
      </c>
      <c r="R96" s="129">
        <v>0</v>
      </c>
      <c r="S96" s="130">
        <v>21</v>
      </c>
      <c r="T96" s="131">
        <f t="shared" si="19"/>
        <v>0</v>
      </c>
      <c r="U96" s="132"/>
    </row>
    <row r="97" spans="1:21" ht="12.75" outlineLevel="2">
      <c r="A97" s="3"/>
      <c r="B97" s="92"/>
      <c r="C97" s="92"/>
      <c r="D97" s="119" t="s">
        <v>4</v>
      </c>
      <c r="E97" s="120">
        <v>26</v>
      </c>
      <c r="F97" s="121" t="s">
        <v>131</v>
      </c>
      <c r="G97" s="122" t="s">
        <v>210</v>
      </c>
      <c r="H97" s="123">
        <v>3</v>
      </c>
      <c r="I97" s="124" t="s">
        <v>12</v>
      </c>
      <c r="J97" s="125"/>
      <c r="K97" s="126">
        <f t="shared" si="14"/>
        <v>0</v>
      </c>
      <c r="L97" s="127">
        <f t="shared" si="15"/>
      </c>
      <c r="M97" s="128">
        <f t="shared" si="16"/>
        <v>0</v>
      </c>
      <c r="N97" s="128">
        <f t="shared" si="17"/>
      </c>
      <c r="O97" s="128">
        <f t="shared" si="18"/>
      </c>
      <c r="P97" s="129">
        <v>0</v>
      </c>
      <c r="Q97" s="129">
        <v>0</v>
      </c>
      <c r="R97" s="129">
        <v>0</v>
      </c>
      <c r="S97" s="130">
        <v>21</v>
      </c>
      <c r="T97" s="131">
        <f t="shared" si="19"/>
        <v>0</v>
      </c>
      <c r="U97" s="132"/>
    </row>
    <row r="98" spans="1:21" ht="12.75" outlineLevel="2">
      <c r="A98" s="3"/>
      <c r="B98" s="92"/>
      <c r="C98" s="92"/>
      <c r="D98" s="119" t="s">
        <v>5</v>
      </c>
      <c r="E98" s="120">
        <v>27</v>
      </c>
      <c r="F98" s="121" t="s">
        <v>52</v>
      </c>
      <c r="G98" s="122" t="s">
        <v>190</v>
      </c>
      <c r="H98" s="123">
        <v>1</v>
      </c>
      <c r="I98" s="124" t="s">
        <v>32</v>
      </c>
      <c r="J98" s="125"/>
      <c r="K98" s="126">
        <f t="shared" si="14"/>
        <v>0</v>
      </c>
      <c r="L98" s="127">
        <f t="shared" si="15"/>
        <v>0</v>
      </c>
      <c r="M98" s="128">
        <f t="shared" si="16"/>
      </c>
      <c r="N98" s="128">
        <f t="shared" si="17"/>
      </c>
      <c r="O98" s="128">
        <f t="shared" si="18"/>
      </c>
      <c r="P98" s="129">
        <v>0</v>
      </c>
      <c r="Q98" s="129">
        <v>0</v>
      </c>
      <c r="R98" s="129">
        <v>0</v>
      </c>
      <c r="S98" s="130">
        <v>21</v>
      </c>
      <c r="T98" s="131">
        <f t="shared" si="19"/>
        <v>0</v>
      </c>
      <c r="U98" s="132"/>
    </row>
    <row r="99" spans="1:21" ht="12.75" outlineLevel="2">
      <c r="A99" s="3"/>
      <c r="B99" s="92"/>
      <c r="C99" s="92"/>
      <c r="D99" s="119" t="s">
        <v>5</v>
      </c>
      <c r="E99" s="120">
        <v>28</v>
      </c>
      <c r="F99" s="121" t="s">
        <v>53</v>
      </c>
      <c r="G99" s="122" t="s">
        <v>179</v>
      </c>
      <c r="H99" s="123">
        <v>4</v>
      </c>
      <c r="I99" s="124" t="s">
        <v>32</v>
      </c>
      <c r="J99" s="125"/>
      <c r="K99" s="126">
        <f t="shared" si="14"/>
        <v>0</v>
      </c>
      <c r="L99" s="127">
        <f t="shared" si="15"/>
        <v>0</v>
      </c>
      <c r="M99" s="128">
        <f t="shared" si="16"/>
      </c>
      <c r="N99" s="128">
        <f t="shared" si="17"/>
      </c>
      <c r="O99" s="128">
        <f t="shared" si="18"/>
      </c>
      <c r="P99" s="129">
        <v>0</v>
      </c>
      <c r="Q99" s="129">
        <v>0</v>
      </c>
      <c r="R99" s="129">
        <v>0</v>
      </c>
      <c r="S99" s="130">
        <v>21</v>
      </c>
      <c r="T99" s="131">
        <f t="shared" si="19"/>
        <v>0</v>
      </c>
      <c r="U99" s="132"/>
    </row>
    <row r="100" spans="1:21" ht="12.75" outlineLevel="2">
      <c r="A100" s="3"/>
      <c r="B100" s="92"/>
      <c r="C100" s="92"/>
      <c r="D100" s="119" t="s">
        <v>5</v>
      </c>
      <c r="E100" s="120">
        <v>29</v>
      </c>
      <c r="F100" s="121" t="s">
        <v>55</v>
      </c>
      <c r="G100" s="122" t="s">
        <v>197</v>
      </c>
      <c r="H100" s="123">
        <v>5</v>
      </c>
      <c r="I100" s="124" t="s">
        <v>32</v>
      </c>
      <c r="J100" s="125"/>
      <c r="K100" s="126">
        <f t="shared" si="14"/>
        <v>0</v>
      </c>
      <c r="L100" s="127">
        <f t="shared" si="15"/>
        <v>0</v>
      </c>
      <c r="M100" s="128">
        <f t="shared" si="16"/>
      </c>
      <c r="N100" s="128">
        <f t="shared" si="17"/>
      </c>
      <c r="O100" s="128">
        <f t="shared" si="18"/>
      </c>
      <c r="P100" s="129">
        <v>0</v>
      </c>
      <c r="Q100" s="129">
        <v>0</v>
      </c>
      <c r="R100" s="129">
        <v>0</v>
      </c>
      <c r="S100" s="130">
        <v>21</v>
      </c>
      <c r="T100" s="131">
        <f t="shared" si="19"/>
        <v>0</v>
      </c>
      <c r="U100" s="132"/>
    </row>
    <row r="101" spans="1:21" ht="25.5" outlineLevel="2">
      <c r="A101" s="3"/>
      <c r="B101" s="92"/>
      <c r="C101" s="92"/>
      <c r="D101" s="119" t="s">
        <v>4</v>
      </c>
      <c r="E101" s="120">
        <v>30</v>
      </c>
      <c r="F101" s="121" t="s">
        <v>111</v>
      </c>
      <c r="G101" s="122" t="s">
        <v>307</v>
      </c>
      <c r="H101" s="123">
        <v>13</v>
      </c>
      <c r="I101" s="124" t="s">
        <v>32</v>
      </c>
      <c r="J101" s="125"/>
      <c r="K101" s="126">
        <f t="shared" si="14"/>
        <v>0</v>
      </c>
      <c r="L101" s="127">
        <f t="shared" si="15"/>
      </c>
      <c r="M101" s="128">
        <f t="shared" si="16"/>
        <v>0</v>
      </c>
      <c r="N101" s="128">
        <f t="shared" si="17"/>
      </c>
      <c r="O101" s="128">
        <f t="shared" si="18"/>
      </c>
      <c r="P101" s="129">
        <v>0</v>
      </c>
      <c r="Q101" s="129">
        <v>0</v>
      </c>
      <c r="R101" s="129">
        <v>0</v>
      </c>
      <c r="S101" s="130">
        <v>21</v>
      </c>
      <c r="T101" s="131">
        <f t="shared" si="19"/>
        <v>0</v>
      </c>
      <c r="U101" s="132"/>
    </row>
    <row r="102" spans="1:21" ht="12.75" outlineLevel="2">
      <c r="A102" s="3"/>
      <c r="B102" s="92"/>
      <c r="C102" s="92"/>
      <c r="D102" s="119" t="s">
        <v>5</v>
      </c>
      <c r="E102" s="120">
        <v>31</v>
      </c>
      <c r="F102" s="121" t="s">
        <v>54</v>
      </c>
      <c r="G102" s="122" t="s">
        <v>193</v>
      </c>
      <c r="H102" s="123">
        <v>9</v>
      </c>
      <c r="I102" s="124" t="s">
        <v>32</v>
      </c>
      <c r="J102" s="125"/>
      <c r="K102" s="126">
        <f t="shared" si="14"/>
        <v>0</v>
      </c>
      <c r="L102" s="127">
        <f t="shared" si="15"/>
        <v>0</v>
      </c>
      <c r="M102" s="128">
        <f t="shared" si="16"/>
      </c>
      <c r="N102" s="128">
        <f t="shared" si="17"/>
      </c>
      <c r="O102" s="128">
        <f t="shared" si="18"/>
      </c>
      <c r="P102" s="129">
        <v>0</v>
      </c>
      <c r="Q102" s="129">
        <v>0</v>
      </c>
      <c r="R102" s="129">
        <v>0</v>
      </c>
      <c r="S102" s="130">
        <v>21</v>
      </c>
      <c r="T102" s="131">
        <f t="shared" si="19"/>
        <v>0</v>
      </c>
      <c r="U102" s="132"/>
    </row>
    <row r="103" spans="1:21" ht="12.75" outlineLevel="2">
      <c r="A103" s="3"/>
      <c r="B103" s="92"/>
      <c r="C103" s="92"/>
      <c r="D103" s="119" t="s">
        <v>4</v>
      </c>
      <c r="E103" s="120">
        <v>32</v>
      </c>
      <c r="F103" s="121" t="s">
        <v>114</v>
      </c>
      <c r="G103" s="122" t="s">
        <v>276</v>
      </c>
      <c r="H103" s="123">
        <v>1.5</v>
      </c>
      <c r="I103" s="124" t="s">
        <v>13</v>
      </c>
      <c r="J103" s="125"/>
      <c r="K103" s="126">
        <f t="shared" si="14"/>
        <v>0</v>
      </c>
      <c r="L103" s="127">
        <f t="shared" si="15"/>
      </c>
      <c r="M103" s="128">
        <f t="shared" si="16"/>
        <v>0</v>
      </c>
      <c r="N103" s="128">
        <f t="shared" si="17"/>
      </c>
      <c r="O103" s="128">
        <f t="shared" si="18"/>
      </c>
      <c r="P103" s="129">
        <v>0</v>
      </c>
      <c r="Q103" s="129">
        <v>0</v>
      </c>
      <c r="R103" s="129">
        <v>0</v>
      </c>
      <c r="S103" s="130">
        <v>21</v>
      </c>
      <c r="T103" s="131">
        <f t="shared" si="19"/>
        <v>0</v>
      </c>
      <c r="U103" s="132"/>
    </row>
    <row r="104" spans="1:21" ht="12.75" outlineLevel="2">
      <c r="A104" s="3"/>
      <c r="B104" s="92"/>
      <c r="C104" s="92"/>
      <c r="D104" s="119" t="s">
        <v>4</v>
      </c>
      <c r="E104" s="120">
        <v>33</v>
      </c>
      <c r="F104" s="121" t="s">
        <v>39</v>
      </c>
      <c r="G104" s="122" t="s">
        <v>207</v>
      </c>
      <c r="H104" s="123">
        <v>2</v>
      </c>
      <c r="I104" s="124" t="s">
        <v>30</v>
      </c>
      <c r="J104" s="125"/>
      <c r="K104" s="126">
        <f t="shared" si="14"/>
        <v>0</v>
      </c>
      <c r="L104" s="127">
        <f t="shared" si="15"/>
      </c>
      <c r="M104" s="128">
        <f t="shared" si="16"/>
        <v>0</v>
      </c>
      <c r="N104" s="128">
        <f t="shared" si="17"/>
      </c>
      <c r="O104" s="128">
        <f t="shared" si="18"/>
      </c>
      <c r="P104" s="129">
        <v>0</v>
      </c>
      <c r="Q104" s="129">
        <v>0</v>
      </c>
      <c r="R104" s="129">
        <v>0</v>
      </c>
      <c r="S104" s="130">
        <v>21</v>
      </c>
      <c r="T104" s="131">
        <f t="shared" si="19"/>
        <v>0</v>
      </c>
      <c r="U104" s="132"/>
    </row>
    <row r="105" spans="1:21" ht="12.75" outlineLevel="2">
      <c r="A105" s="3"/>
      <c r="B105" s="92"/>
      <c r="C105" s="92"/>
      <c r="D105" s="119" t="s">
        <v>4</v>
      </c>
      <c r="E105" s="120">
        <v>34</v>
      </c>
      <c r="F105" s="121" t="s">
        <v>115</v>
      </c>
      <c r="G105" s="122" t="s">
        <v>231</v>
      </c>
      <c r="H105" s="123">
        <v>1</v>
      </c>
      <c r="I105" s="124" t="s">
        <v>32</v>
      </c>
      <c r="J105" s="125"/>
      <c r="K105" s="126">
        <f t="shared" si="14"/>
        <v>0</v>
      </c>
      <c r="L105" s="127">
        <f t="shared" si="15"/>
      </c>
      <c r="M105" s="128">
        <f t="shared" si="16"/>
        <v>0</v>
      </c>
      <c r="N105" s="128">
        <f t="shared" si="17"/>
      </c>
      <c r="O105" s="128">
        <f t="shared" si="18"/>
      </c>
      <c r="P105" s="129">
        <v>0</v>
      </c>
      <c r="Q105" s="129">
        <v>0</v>
      </c>
      <c r="R105" s="129">
        <v>0</v>
      </c>
      <c r="S105" s="130">
        <v>21</v>
      </c>
      <c r="T105" s="131">
        <f t="shared" si="19"/>
        <v>0</v>
      </c>
      <c r="U105" s="132"/>
    </row>
    <row r="106" spans="1:21" ht="12.75" outlineLevel="2">
      <c r="A106" s="3"/>
      <c r="B106" s="92"/>
      <c r="C106" s="92"/>
      <c r="D106" s="119" t="s">
        <v>4</v>
      </c>
      <c r="E106" s="120">
        <v>35</v>
      </c>
      <c r="F106" s="121" t="s">
        <v>120</v>
      </c>
      <c r="G106" s="122" t="s">
        <v>203</v>
      </c>
      <c r="H106" s="123">
        <v>1</v>
      </c>
      <c r="I106" s="124" t="s">
        <v>32</v>
      </c>
      <c r="J106" s="125"/>
      <c r="K106" s="126">
        <f t="shared" si="14"/>
        <v>0</v>
      </c>
      <c r="L106" s="127">
        <f t="shared" si="15"/>
      </c>
      <c r="M106" s="128">
        <f t="shared" si="16"/>
        <v>0</v>
      </c>
      <c r="N106" s="128">
        <f t="shared" si="17"/>
      </c>
      <c r="O106" s="128">
        <f t="shared" si="18"/>
      </c>
      <c r="P106" s="129">
        <v>0</v>
      </c>
      <c r="Q106" s="129">
        <v>0</v>
      </c>
      <c r="R106" s="129">
        <v>0</v>
      </c>
      <c r="S106" s="130">
        <v>21</v>
      </c>
      <c r="T106" s="131">
        <f t="shared" si="19"/>
        <v>0</v>
      </c>
      <c r="U106" s="132"/>
    </row>
    <row r="107" spans="1:21" ht="12.75" outlineLevel="2">
      <c r="A107" s="3"/>
      <c r="B107" s="92"/>
      <c r="C107" s="92"/>
      <c r="D107" s="119" t="s">
        <v>4</v>
      </c>
      <c r="E107" s="120">
        <v>36</v>
      </c>
      <c r="F107" s="121" t="s">
        <v>122</v>
      </c>
      <c r="G107" s="122" t="s">
        <v>206</v>
      </c>
      <c r="H107" s="123">
        <v>1</v>
      </c>
      <c r="I107" s="124" t="s">
        <v>32</v>
      </c>
      <c r="J107" s="125"/>
      <c r="K107" s="126">
        <f t="shared" si="14"/>
        <v>0</v>
      </c>
      <c r="L107" s="127">
        <f t="shared" si="15"/>
      </c>
      <c r="M107" s="128">
        <f t="shared" si="16"/>
        <v>0</v>
      </c>
      <c r="N107" s="128">
        <f t="shared" si="17"/>
      </c>
      <c r="O107" s="128">
        <f t="shared" si="18"/>
      </c>
      <c r="P107" s="129">
        <v>0</v>
      </c>
      <c r="Q107" s="129">
        <v>0</v>
      </c>
      <c r="R107" s="129">
        <v>0</v>
      </c>
      <c r="S107" s="130">
        <v>21</v>
      </c>
      <c r="T107" s="131">
        <f t="shared" si="19"/>
        <v>0</v>
      </c>
      <c r="U107" s="132"/>
    </row>
    <row r="108" spans="1:21" ht="12.75" outlineLevel="2">
      <c r="A108" s="3"/>
      <c r="B108" s="92"/>
      <c r="C108" s="92"/>
      <c r="D108" s="119" t="s">
        <v>4</v>
      </c>
      <c r="E108" s="120">
        <v>37</v>
      </c>
      <c r="F108" s="121" t="s">
        <v>116</v>
      </c>
      <c r="G108" s="122" t="s">
        <v>247</v>
      </c>
      <c r="H108" s="123">
        <v>1</v>
      </c>
      <c r="I108" s="124" t="s">
        <v>32</v>
      </c>
      <c r="J108" s="125"/>
      <c r="K108" s="126">
        <f t="shared" si="14"/>
        <v>0</v>
      </c>
      <c r="L108" s="127">
        <f t="shared" si="15"/>
      </c>
      <c r="M108" s="128">
        <f t="shared" si="16"/>
        <v>0</v>
      </c>
      <c r="N108" s="128">
        <f t="shared" si="17"/>
      </c>
      <c r="O108" s="128">
        <f t="shared" si="18"/>
      </c>
      <c r="P108" s="129">
        <v>0</v>
      </c>
      <c r="Q108" s="129">
        <v>0</v>
      </c>
      <c r="R108" s="129">
        <v>0</v>
      </c>
      <c r="S108" s="130">
        <v>21</v>
      </c>
      <c r="T108" s="131">
        <f t="shared" si="19"/>
        <v>0</v>
      </c>
      <c r="U108" s="132"/>
    </row>
    <row r="109" spans="1:21" ht="12.75" outlineLevel="2">
      <c r="A109" s="3"/>
      <c r="B109" s="92"/>
      <c r="C109" s="92"/>
      <c r="D109" s="119" t="s">
        <v>4</v>
      </c>
      <c r="E109" s="120">
        <v>38</v>
      </c>
      <c r="F109" s="121" t="s">
        <v>36</v>
      </c>
      <c r="G109" s="122" t="s">
        <v>269</v>
      </c>
      <c r="H109" s="123">
        <v>1</v>
      </c>
      <c r="I109" s="124" t="s">
        <v>32</v>
      </c>
      <c r="J109" s="125"/>
      <c r="K109" s="126">
        <f t="shared" si="14"/>
        <v>0</v>
      </c>
      <c r="L109" s="127">
        <f t="shared" si="15"/>
      </c>
      <c r="M109" s="128">
        <f t="shared" si="16"/>
        <v>0</v>
      </c>
      <c r="N109" s="128">
        <f t="shared" si="17"/>
      </c>
      <c r="O109" s="128">
        <f t="shared" si="18"/>
      </c>
      <c r="P109" s="129">
        <v>0</v>
      </c>
      <c r="Q109" s="129">
        <v>0</v>
      </c>
      <c r="R109" s="129">
        <v>0</v>
      </c>
      <c r="S109" s="130">
        <v>21</v>
      </c>
      <c r="T109" s="131">
        <f t="shared" si="19"/>
        <v>0</v>
      </c>
      <c r="U109" s="132"/>
    </row>
    <row r="110" spans="1:21" ht="12.75" outlineLevel="2">
      <c r="A110" s="3"/>
      <c r="B110" s="92"/>
      <c r="C110" s="92"/>
      <c r="D110" s="119" t="s">
        <v>4</v>
      </c>
      <c r="E110" s="120">
        <v>39</v>
      </c>
      <c r="F110" s="121" t="s">
        <v>117</v>
      </c>
      <c r="G110" s="122" t="s">
        <v>258</v>
      </c>
      <c r="H110" s="123">
        <v>20</v>
      </c>
      <c r="I110" s="124" t="s">
        <v>7</v>
      </c>
      <c r="J110" s="125"/>
      <c r="K110" s="126">
        <f t="shared" si="14"/>
        <v>0</v>
      </c>
      <c r="L110" s="127">
        <f t="shared" si="15"/>
      </c>
      <c r="M110" s="128">
        <f t="shared" si="16"/>
        <v>0</v>
      </c>
      <c r="N110" s="128">
        <f t="shared" si="17"/>
      </c>
      <c r="O110" s="128">
        <f t="shared" si="18"/>
      </c>
      <c r="P110" s="129">
        <v>0</v>
      </c>
      <c r="Q110" s="129">
        <v>0</v>
      </c>
      <c r="R110" s="129">
        <v>0</v>
      </c>
      <c r="S110" s="130">
        <v>21</v>
      </c>
      <c r="T110" s="131">
        <f t="shared" si="19"/>
        <v>0</v>
      </c>
      <c r="U110" s="132"/>
    </row>
    <row r="111" spans="1:21" ht="12.75" outlineLevel="2">
      <c r="A111" s="3"/>
      <c r="B111" s="92"/>
      <c r="C111" s="92"/>
      <c r="D111" s="119" t="s">
        <v>4</v>
      </c>
      <c r="E111" s="120">
        <v>40</v>
      </c>
      <c r="F111" s="121" t="s">
        <v>155</v>
      </c>
      <c r="G111" s="122" t="s">
        <v>266</v>
      </c>
      <c r="H111" s="123">
        <v>20</v>
      </c>
      <c r="I111" s="124" t="s">
        <v>7</v>
      </c>
      <c r="J111" s="125"/>
      <c r="K111" s="126">
        <f t="shared" si="14"/>
        <v>0</v>
      </c>
      <c r="L111" s="127">
        <f t="shared" si="15"/>
      </c>
      <c r="M111" s="128">
        <f t="shared" si="16"/>
        <v>0</v>
      </c>
      <c r="N111" s="128">
        <f t="shared" si="17"/>
      </c>
      <c r="O111" s="128">
        <f t="shared" si="18"/>
      </c>
      <c r="P111" s="129">
        <v>0</v>
      </c>
      <c r="Q111" s="129">
        <v>0</v>
      </c>
      <c r="R111" s="129">
        <v>0</v>
      </c>
      <c r="S111" s="130">
        <v>21</v>
      </c>
      <c r="T111" s="131">
        <f t="shared" si="19"/>
        <v>0</v>
      </c>
      <c r="U111" s="132"/>
    </row>
    <row r="112" spans="1:21" ht="12.75" outlineLevel="2">
      <c r="A112" s="3"/>
      <c r="B112" s="92"/>
      <c r="C112" s="92"/>
      <c r="D112" s="119" t="s">
        <v>4</v>
      </c>
      <c r="E112" s="120">
        <v>41</v>
      </c>
      <c r="F112" s="121" t="s">
        <v>118</v>
      </c>
      <c r="G112" s="122" t="s">
        <v>241</v>
      </c>
      <c r="H112" s="123">
        <v>20</v>
      </c>
      <c r="I112" s="124" t="s">
        <v>7</v>
      </c>
      <c r="J112" s="125"/>
      <c r="K112" s="126">
        <f t="shared" si="14"/>
        <v>0</v>
      </c>
      <c r="L112" s="127">
        <f t="shared" si="15"/>
      </c>
      <c r="M112" s="128">
        <f t="shared" si="16"/>
        <v>0</v>
      </c>
      <c r="N112" s="128">
        <f t="shared" si="17"/>
      </c>
      <c r="O112" s="128">
        <f t="shared" si="18"/>
      </c>
      <c r="P112" s="129">
        <v>0</v>
      </c>
      <c r="Q112" s="129">
        <v>0</v>
      </c>
      <c r="R112" s="129">
        <v>0</v>
      </c>
      <c r="S112" s="130">
        <v>21</v>
      </c>
      <c r="T112" s="131">
        <f t="shared" si="19"/>
        <v>0</v>
      </c>
      <c r="U112" s="132"/>
    </row>
    <row r="113" spans="1:21" ht="12.75" outlineLevel="2">
      <c r="A113" s="3"/>
      <c r="B113" s="92"/>
      <c r="C113" s="92"/>
      <c r="D113" s="119" t="s">
        <v>4</v>
      </c>
      <c r="E113" s="120">
        <v>42</v>
      </c>
      <c r="F113" s="121" t="s">
        <v>142</v>
      </c>
      <c r="G113" s="122" t="s">
        <v>245</v>
      </c>
      <c r="H113" s="123">
        <v>20</v>
      </c>
      <c r="I113" s="124" t="s">
        <v>7</v>
      </c>
      <c r="J113" s="125"/>
      <c r="K113" s="126">
        <f t="shared" si="14"/>
        <v>0</v>
      </c>
      <c r="L113" s="127">
        <f t="shared" si="15"/>
      </c>
      <c r="M113" s="128">
        <f t="shared" si="16"/>
        <v>0</v>
      </c>
      <c r="N113" s="128">
        <f t="shared" si="17"/>
      </c>
      <c r="O113" s="128">
        <f t="shared" si="18"/>
      </c>
      <c r="P113" s="129">
        <v>0</v>
      </c>
      <c r="Q113" s="129">
        <v>0</v>
      </c>
      <c r="R113" s="129">
        <v>0</v>
      </c>
      <c r="S113" s="130">
        <v>21</v>
      </c>
      <c r="T113" s="131">
        <f t="shared" si="19"/>
        <v>0</v>
      </c>
      <c r="U113" s="132"/>
    </row>
    <row r="114" spans="1:21" ht="12.75" outlineLevel="2">
      <c r="A114" s="3"/>
      <c r="B114" s="92"/>
      <c r="C114" s="92"/>
      <c r="D114" s="119" t="s">
        <v>4</v>
      </c>
      <c r="E114" s="120">
        <v>43</v>
      </c>
      <c r="F114" s="121" t="s">
        <v>143</v>
      </c>
      <c r="G114" s="122" t="s">
        <v>232</v>
      </c>
      <c r="H114" s="123">
        <v>20</v>
      </c>
      <c r="I114" s="124" t="s">
        <v>7</v>
      </c>
      <c r="J114" s="125"/>
      <c r="K114" s="126">
        <f t="shared" si="14"/>
        <v>0</v>
      </c>
      <c r="L114" s="127">
        <f t="shared" si="15"/>
      </c>
      <c r="M114" s="128">
        <f t="shared" si="16"/>
        <v>0</v>
      </c>
      <c r="N114" s="128">
        <f t="shared" si="17"/>
      </c>
      <c r="O114" s="128">
        <f t="shared" si="18"/>
      </c>
      <c r="P114" s="129">
        <v>0</v>
      </c>
      <c r="Q114" s="129">
        <v>0</v>
      </c>
      <c r="R114" s="129">
        <v>0</v>
      </c>
      <c r="S114" s="130">
        <v>21</v>
      </c>
      <c r="T114" s="131">
        <f t="shared" si="19"/>
        <v>0</v>
      </c>
      <c r="U114" s="132"/>
    </row>
    <row r="115" spans="1:21" ht="25.5" outlineLevel="2">
      <c r="A115" s="3"/>
      <c r="B115" s="92"/>
      <c r="C115" s="92"/>
      <c r="D115" s="119" t="s">
        <v>4</v>
      </c>
      <c r="E115" s="120">
        <v>44</v>
      </c>
      <c r="F115" s="121" t="s">
        <v>144</v>
      </c>
      <c r="G115" s="122" t="s">
        <v>253</v>
      </c>
      <c r="H115" s="123">
        <v>1</v>
      </c>
      <c r="I115" s="124" t="s">
        <v>31</v>
      </c>
      <c r="J115" s="125"/>
      <c r="K115" s="126">
        <f t="shared" si="14"/>
        <v>0</v>
      </c>
      <c r="L115" s="127">
        <f t="shared" si="15"/>
      </c>
      <c r="M115" s="128">
        <f t="shared" si="16"/>
        <v>0</v>
      </c>
      <c r="N115" s="128">
        <f t="shared" si="17"/>
      </c>
      <c r="O115" s="128">
        <f t="shared" si="18"/>
      </c>
      <c r="P115" s="129">
        <v>0</v>
      </c>
      <c r="Q115" s="129">
        <v>0</v>
      </c>
      <c r="R115" s="129">
        <v>0</v>
      </c>
      <c r="S115" s="130">
        <v>21</v>
      </c>
      <c r="T115" s="131">
        <f t="shared" si="19"/>
        <v>0</v>
      </c>
      <c r="U115" s="132"/>
    </row>
    <row r="116" spans="1:21" s="108" customFormat="1" ht="78.75" outlineLevel="2">
      <c r="A116" s="102"/>
      <c r="B116" s="102"/>
      <c r="C116" s="102"/>
      <c r="D116" s="102"/>
      <c r="E116" s="102"/>
      <c r="F116" s="102"/>
      <c r="G116" s="103" t="s">
        <v>320</v>
      </c>
      <c r="H116" s="102"/>
      <c r="I116" s="104"/>
      <c r="J116" s="102"/>
      <c r="K116" s="102"/>
      <c r="L116" s="105"/>
      <c r="M116" s="105"/>
      <c r="N116" s="105"/>
      <c r="O116" s="105"/>
      <c r="P116" s="106"/>
      <c r="Q116" s="102"/>
      <c r="R116" s="102"/>
      <c r="S116" s="107"/>
      <c r="T116" s="107"/>
      <c r="U116" s="102"/>
    </row>
    <row r="117" spans="1:21" ht="12.75" outlineLevel="2">
      <c r="A117" s="3"/>
      <c r="B117" s="92"/>
      <c r="C117" s="92"/>
      <c r="D117" s="119" t="s">
        <v>4</v>
      </c>
      <c r="E117" s="120">
        <v>45</v>
      </c>
      <c r="F117" s="121" t="s">
        <v>43</v>
      </c>
      <c r="G117" s="122" t="s">
        <v>246</v>
      </c>
      <c r="H117" s="123">
        <v>1</v>
      </c>
      <c r="I117" s="124" t="s">
        <v>32</v>
      </c>
      <c r="J117" s="125"/>
      <c r="K117" s="126">
        <f aca="true" t="shared" si="20" ref="K117:K126">H117*J117</f>
        <v>0</v>
      </c>
      <c r="L117" s="127">
        <f aca="true" t="shared" si="21" ref="L117:L126">IF(D117="S",K117,"")</f>
      </c>
      <c r="M117" s="128">
        <f aca="true" t="shared" si="22" ref="M117:M126">IF(OR(D117="P",D117="U"),K117,"")</f>
        <v>0</v>
      </c>
      <c r="N117" s="128">
        <f aca="true" t="shared" si="23" ref="N117:N126">IF(D117="H",K117,"")</f>
      </c>
      <c r="O117" s="128">
        <f aca="true" t="shared" si="24" ref="O117:O126">IF(D117="V",K117,"")</f>
      </c>
      <c r="P117" s="129">
        <v>0</v>
      </c>
      <c r="Q117" s="129">
        <v>0</v>
      </c>
      <c r="R117" s="129">
        <v>0</v>
      </c>
      <c r="S117" s="130">
        <v>21</v>
      </c>
      <c r="T117" s="131">
        <f aca="true" t="shared" si="25" ref="T117:T126">K117*(S117+100)/100</f>
        <v>0</v>
      </c>
      <c r="U117" s="132"/>
    </row>
    <row r="118" spans="1:21" ht="12.75" outlineLevel="2">
      <c r="A118" s="3"/>
      <c r="B118" s="92"/>
      <c r="C118" s="92"/>
      <c r="D118" s="119" t="s">
        <v>4</v>
      </c>
      <c r="E118" s="120">
        <v>46</v>
      </c>
      <c r="F118" s="121" t="s">
        <v>44</v>
      </c>
      <c r="G118" s="122" t="s">
        <v>239</v>
      </c>
      <c r="H118" s="123">
        <v>1</v>
      </c>
      <c r="I118" s="124" t="s">
        <v>32</v>
      </c>
      <c r="J118" s="125"/>
      <c r="K118" s="126">
        <f t="shared" si="20"/>
        <v>0</v>
      </c>
      <c r="L118" s="127">
        <f t="shared" si="21"/>
      </c>
      <c r="M118" s="128">
        <f t="shared" si="22"/>
        <v>0</v>
      </c>
      <c r="N118" s="128">
        <f t="shared" si="23"/>
      </c>
      <c r="O118" s="128">
        <f t="shared" si="24"/>
      </c>
      <c r="P118" s="129">
        <v>0</v>
      </c>
      <c r="Q118" s="129">
        <v>0</v>
      </c>
      <c r="R118" s="129">
        <v>0</v>
      </c>
      <c r="S118" s="130">
        <v>21</v>
      </c>
      <c r="T118" s="131">
        <f t="shared" si="25"/>
        <v>0</v>
      </c>
      <c r="U118" s="132"/>
    </row>
    <row r="119" spans="1:21" ht="25.5" outlineLevel="2">
      <c r="A119" s="3"/>
      <c r="B119" s="92"/>
      <c r="C119" s="92"/>
      <c r="D119" s="119" t="s">
        <v>4</v>
      </c>
      <c r="E119" s="120">
        <v>47</v>
      </c>
      <c r="F119" s="121" t="s">
        <v>103</v>
      </c>
      <c r="G119" s="122" t="s">
        <v>293</v>
      </c>
      <c r="H119" s="123">
        <v>1</v>
      </c>
      <c r="I119" s="124" t="s">
        <v>32</v>
      </c>
      <c r="J119" s="125"/>
      <c r="K119" s="126">
        <f t="shared" si="20"/>
        <v>0</v>
      </c>
      <c r="L119" s="127">
        <f t="shared" si="21"/>
      </c>
      <c r="M119" s="128">
        <f t="shared" si="22"/>
        <v>0</v>
      </c>
      <c r="N119" s="128">
        <f t="shared" si="23"/>
      </c>
      <c r="O119" s="128">
        <f t="shared" si="24"/>
      </c>
      <c r="P119" s="129">
        <v>0</v>
      </c>
      <c r="Q119" s="129">
        <v>0</v>
      </c>
      <c r="R119" s="129">
        <v>0</v>
      </c>
      <c r="S119" s="130">
        <v>21</v>
      </c>
      <c r="T119" s="131">
        <f t="shared" si="25"/>
        <v>0</v>
      </c>
      <c r="U119" s="132"/>
    </row>
    <row r="120" spans="1:21" ht="12.75" outlineLevel="2">
      <c r="A120" s="3"/>
      <c r="B120" s="92"/>
      <c r="C120" s="92"/>
      <c r="D120" s="119" t="s">
        <v>4</v>
      </c>
      <c r="E120" s="120">
        <v>48</v>
      </c>
      <c r="F120" s="121" t="s">
        <v>69</v>
      </c>
      <c r="G120" s="122" t="s">
        <v>219</v>
      </c>
      <c r="H120" s="123">
        <v>1</v>
      </c>
      <c r="I120" s="124" t="s">
        <v>31</v>
      </c>
      <c r="J120" s="125"/>
      <c r="K120" s="126">
        <f t="shared" si="20"/>
        <v>0</v>
      </c>
      <c r="L120" s="127">
        <f t="shared" si="21"/>
      </c>
      <c r="M120" s="128">
        <f t="shared" si="22"/>
        <v>0</v>
      </c>
      <c r="N120" s="128">
        <f t="shared" si="23"/>
      </c>
      <c r="O120" s="128">
        <f t="shared" si="24"/>
      </c>
      <c r="P120" s="129">
        <v>0</v>
      </c>
      <c r="Q120" s="129">
        <v>0</v>
      </c>
      <c r="R120" s="129">
        <v>0</v>
      </c>
      <c r="S120" s="130">
        <v>21</v>
      </c>
      <c r="T120" s="131">
        <f t="shared" si="25"/>
        <v>0</v>
      </c>
      <c r="U120" s="132"/>
    </row>
    <row r="121" spans="1:21" ht="25.5" outlineLevel="2">
      <c r="A121" s="3"/>
      <c r="B121" s="92"/>
      <c r="C121" s="92"/>
      <c r="D121" s="119" t="s">
        <v>4</v>
      </c>
      <c r="E121" s="120">
        <v>49</v>
      </c>
      <c r="F121" s="121" t="s">
        <v>177</v>
      </c>
      <c r="G121" s="122" t="s">
        <v>311</v>
      </c>
      <c r="H121" s="123">
        <v>1</v>
      </c>
      <c r="I121" s="124" t="s">
        <v>32</v>
      </c>
      <c r="J121" s="125"/>
      <c r="K121" s="126">
        <f t="shared" si="20"/>
        <v>0</v>
      </c>
      <c r="L121" s="127">
        <f t="shared" si="21"/>
      </c>
      <c r="M121" s="128">
        <f t="shared" si="22"/>
        <v>0</v>
      </c>
      <c r="N121" s="128">
        <f t="shared" si="23"/>
      </c>
      <c r="O121" s="128">
        <f t="shared" si="24"/>
      </c>
      <c r="P121" s="129">
        <v>0</v>
      </c>
      <c r="Q121" s="129">
        <v>0</v>
      </c>
      <c r="R121" s="129">
        <v>0</v>
      </c>
      <c r="S121" s="130">
        <v>21</v>
      </c>
      <c r="T121" s="131">
        <f t="shared" si="25"/>
        <v>0</v>
      </c>
      <c r="U121" s="132"/>
    </row>
    <row r="122" spans="1:21" ht="25.5" outlineLevel="2">
      <c r="A122" s="3"/>
      <c r="B122" s="92"/>
      <c r="C122" s="92"/>
      <c r="D122" s="119" t="s">
        <v>4</v>
      </c>
      <c r="E122" s="120">
        <v>50</v>
      </c>
      <c r="F122" s="121" t="s">
        <v>161</v>
      </c>
      <c r="G122" s="122" t="s">
        <v>315</v>
      </c>
      <c r="H122" s="123">
        <v>1</v>
      </c>
      <c r="I122" s="124" t="s">
        <v>32</v>
      </c>
      <c r="J122" s="125"/>
      <c r="K122" s="126">
        <f t="shared" si="20"/>
        <v>0</v>
      </c>
      <c r="L122" s="127">
        <f t="shared" si="21"/>
      </c>
      <c r="M122" s="128">
        <f t="shared" si="22"/>
        <v>0</v>
      </c>
      <c r="N122" s="128">
        <f t="shared" si="23"/>
      </c>
      <c r="O122" s="128">
        <f t="shared" si="24"/>
      </c>
      <c r="P122" s="129">
        <v>0</v>
      </c>
      <c r="Q122" s="129">
        <v>0</v>
      </c>
      <c r="R122" s="129">
        <v>0</v>
      </c>
      <c r="S122" s="130">
        <v>21</v>
      </c>
      <c r="T122" s="131">
        <f t="shared" si="25"/>
        <v>0</v>
      </c>
      <c r="U122" s="132"/>
    </row>
    <row r="123" spans="1:21" ht="25.5" outlineLevel="2">
      <c r="A123" s="3"/>
      <c r="B123" s="92"/>
      <c r="C123" s="92"/>
      <c r="D123" s="119" t="s">
        <v>4</v>
      </c>
      <c r="E123" s="120">
        <v>51</v>
      </c>
      <c r="F123" s="121" t="s">
        <v>162</v>
      </c>
      <c r="G123" s="122" t="s">
        <v>316</v>
      </c>
      <c r="H123" s="123">
        <v>1</v>
      </c>
      <c r="I123" s="124" t="s">
        <v>32</v>
      </c>
      <c r="J123" s="125"/>
      <c r="K123" s="126">
        <f t="shared" si="20"/>
        <v>0</v>
      </c>
      <c r="L123" s="127">
        <f t="shared" si="21"/>
      </c>
      <c r="M123" s="128">
        <f t="shared" si="22"/>
        <v>0</v>
      </c>
      <c r="N123" s="128">
        <f t="shared" si="23"/>
      </c>
      <c r="O123" s="128">
        <f t="shared" si="24"/>
      </c>
      <c r="P123" s="129">
        <v>0</v>
      </c>
      <c r="Q123" s="129">
        <v>0</v>
      </c>
      <c r="R123" s="129">
        <v>0</v>
      </c>
      <c r="S123" s="130">
        <v>21</v>
      </c>
      <c r="T123" s="131">
        <f t="shared" si="25"/>
        <v>0</v>
      </c>
      <c r="U123" s="132"/>
    </row>
    <row r="124" spans="1:21" ht="12.75" outlineLevel="2">
      <c r="A124" s="3"/>
      <c r="B124" s="92"/>
      <c r="C124" s="92"/>
      <c r="D124" s="119" t="s">
        <v>4</v>
      </c>
      <c r="E124" s="120">
        <v>52</v>
      </c>
      <c r="F124" s="121" t="s">
        <v>102</v>
      </c>
      <c r="G124" s="122" t="s">
        <v>191</v>
      </c>
      <c r="H124" s="123">
        <v>1</v>
      </c>
      <c r="I124" s="124" t="s">
        <v>25</v>
      </c>
      <c r="J124" s="125"/>
      <c r="K124" s="126">
        <f t="shared" si="20"/>
        <v>0</v>
      </c>
      <c r="L124" s="127">
        <f t="shared" si="21"/>
      </c>
      <c r="M124" s="128">
        <f t="shared" si="22"/>
        <v>0</v>
      </c>
      <c r="N124" s="128">
        <f t="shared" si="23"/>
      </c>
      <c r="O124" s="128">
        <f t="shared" si="24"/>
      </c>
      <c r="P124" s="129">
        <v>0</v>
      </c>
      <c r="Q124" s="129">
        <v>0</v>
      </c>
      <c r="R124" s="129">
        <v>0</v>
      </c>
      <c r="S124" s="130">
        <v>21</v>
      </c>
      <c r="T124" s="131">
        <f t="shared" si="25"/>
        <v>0</v>
      </c>
      <c r="U124" s="132"/>
    </row>
    <row r="125" spans="1:21" ht="12.75" outlineLevel="2">
      <c r="A125" s="3"/>
      <c r="B125" s="92"/>
      <c r="C125" s="92"/>
      <c r="D125" s="119" t="s">
        <v>4</v>
      </c>
      <c r="E125" s="120">
        <v>53</v>
      </c>
      <c r="F125" s="121" t="s">
        <v>130</v>
      </c>
      <c r="G125" s="122" t="s">
        <v>250</v>
      </c>
      <c r="H125" s="123">
        <v>10</v>
      </c>
      <c r="I125" s="124" t="s">
        <v>6</v>
      </c>
      <c r="J125" s="125"/>
      <c r="K125" s="126">
        <f t="shared" si="20"/>
        <v>0</v>
      </c>
      <c r="L125" s="127">
        <f t="shared" si="21"/>
      </c>
      <c r="M125" s="128">
        <f t="shared" si="22"/>
        <v>0</v>
      </c>
      <c r="N125" s="128">
        <f t="shared" si="23"/>
      </c>
      <c r="O125" s="128">
        <f t="shared" si="24"/>
      </c>
      <c r="P125" s="129">
        <v>0</v>
      </c>
      <c r="Q125" s="129">
        <v>0</v>
      </c>
      <c r="R125" s="129">
        <v>0</v>
      </c>
      <c r="S125" s="130">
        <v>21</v>
      </c>
      <c r="T125" s="131">
        <f t="shared" si="25"/>
        <v>0</v>
      </c>
      <c r="U125" s="132"/>
    </row>
    <row r="126" spans="1:21" ht="12.75" outlineLevel="2">
      <c r="A126" s="3"/>
      <c r="B126" s="92"/>
      <c r="C126" s="92"/>
      <c r="D126" s="119" t="s">
        <v>4</v>
      </c>
      <c r="E126" s="120">
        <v>54</v>
      </c>
      <c r="F126" s="121" t="s">
        <v>62</v>
      </c>
      <c r="G126" s="122" t="s">
        <v>187</v>
      </c>
      <c r="H126" s="123">
        <v>1</v>
      </c>
      <c r="I126" s="124" t="s">
        <v>31</v>
      </c>
      <c r="J126" s="125"/>
      <c r="K126" s="126">
        <f t="shared" si="20"/>
        <v>0</v>
      </c>
      <c r="L126" s="127">
        <f t="shared" si="21"/>
      </c>
      <c r="M126" s="128">
        <f t="shared" si="22"/>
        <v>0</v>
      </c>
      <c r="N126" s="128">
        <f t="shared" si="23"/>
      </c>
      <c r="O126" s="128">
        <f t="shared" si="24"/>
      </c>
      <c r="P126" s="129">
        <v>0</v>
      </c>
      <c r="Q126" s="129">
        <v>0</v>
      </c>
      <c r="R126" s="129">
        <v>0</v>
      </c>
      <c r="S126" s="130">
        <v>21</v>
      </c>
      <c r="T126" s="131">
        <f t="shared" si="25"/>
        <v>0</v>
      </c>
      <c r="U126" s="132"/>
    </row>
    <row r="127" spans="1:21" s="108" customFormat="1" ht="11.25" outlineLevel="2">
      <c r="A127" s="102"/>
      <c r="B127" s="102"/>
      <c r="C127" s="102"/>
      <c r="D127" s="102"/>
      <c r="E127" s="102"/>
      <c r="F127" s="102"/>
      <c r="G127" s="103" t="s">
        <v>252</v>
      </c>
      <c r="H127" s="102"/>
      <c r="I127" s="104"/>
      <c r="J127" s="102"/>
      <c r="K127" s="102"/>
      <c r="L127" s="105"/>
      <c r="M127" s="105"/>
      <c r="N127" s="105"/>
      <c r="O127" s="105"/>
      <c r="P127" s="106"/>
      <c r="Q127" s="102"/>
      <c r="R127" s="102"/>
      <c r="S127" s="107"/>
      <c r="T127" s="107"/>
      <c r="U127" s="102"/>
    </row>
    <row r="128" spans="1:21" ht="12.75" outlineLevel="2">
      <c r="A128" s="3"/>
      <c r="B128" s="92"/>
      <c r="C128" s="92"/>
      <c r="D128" s="119" t="s">
        <v>4</v>
      </c>
      <c r="E128" s="120">
        <v>55</v>
      </c>
      <c r="F128" s="121" t="s">
        <v>99</v>
      </c>
      <c r="G128" s="122" t="s">
        <v>211</v>
      </c>
      <c r="H128" s="123">
        <v>35</v>
      </c>
      <c r="I128" s="124" t="s">
        <v>0</v>
      </c>
      <c r="J128" s="125"/>
      <c r="K128" s="126">
        <f>H128*J128</f>
        <v>0</v>
      </c>
      <c r="L128" s="127">
        <f>IF(D128="S",K128,"")</f>
      </c>
      <c r="M128" s="128">
        <f>IF(OR(D128="P",D128="U"),K128,"")</f>
        <v>0</v>
      </c>
      <c r="N128" s="128">
        <f>IF(D128="H",K128,"")</f>
      </c>
      <c r="O128" s="128">
        <f>IF(D128="V",K128,"")</f>
      </c>
      <c r="P128" s="129">
        <v>0</v>
      </c>
      <c r="Q128" s="129">
        <v>0</v>
      </c>
      <c r="R128" s="129">
        <v>0</v>
      </c>
      <c r="S128" s="130">
        <v>21</v>
      </c>
      <c r="T128" s="131">
        <f>K128*(S128+100)/100</f>
        <v>0</v>
      </c>
      <c r="U128" s="132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Zbyněk Moravec</cp:lastModifiedBy>
  <cp:lastPrinted>2005-02-24T07:33:05Z</cp:lastPrinted>
  <dcterms:created xsi:type="dcterms:W3CDTF">2005-02-12T09:43:29Z</dcterms:created>
  <dcterms:modified xsi:type="dcterms:W3CDTF">2021-06-28T11:39:22Z</dcterms:modified>
  <cp:category/>
  <cp:version/>
  <cp:contentType/>
  <cp:contentStatus/>
  <cp:revision>1</cp:revision>
</cp:coreProperties>
</file>