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BE8B32C2-11F2-4E5F-8104-160E4338BEE1}" xr6:coauthVersionLast="47" xr6:coauthVersionMax="47" xr10:uidLastSave="{00000000-0000-0000-0000-000000000000}"/>
  <bookViews>
    <workbookView xWindow="15" yWindow="15" windowWidth="28785" windowHeight="15585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Stavba!$H$35</definedName>
    <definedName name="CenaCelkem">Stavba!$G$22</definedName>
    <definedName name="CenaCelkemBezDPH">Stavba!$G$21</definedName>
    <definedName name="CenaCelkemVypocet" localSheetId="1">Stavba!$I$35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Stavba!$G$17</definedName>
    <definedName name="DPHZakl">Stavba!$G$19</definedName>
    <definedName name="dpsc" localSheetId="1">Stavba!$D$13</definedName>
    <definedName name="IČO" localSheetId="1">Stavba!$I$11</definedName>
    <definedName name="Mena">Stavba!$J$22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Stavba!$B$31</definedName>
    <definedName name="_xlnm.Print_Area" localSheetId="3">'SO 01 Pol'!$A$1:$X$387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Stavba!$E$16</definedName>
    <definedName name="SazbaDPH1">'[1]Krycí list'!$C$30</definedName>
    <definedName name="SazbaDPH2" localSheetId="1">Stavba!$E$18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Stavba!$B$1:$J$29</definedName>
    <definedName name="ZakladDPHSni">Stavba!$G$16</definedName>
    <definedName name="ZakladDPHSniVypocet" localSheetId="1">Stavba!$F$35</definedName>
    <definedName name="ZakladDPHZakl">Stavba!$G$18</definedName>
    <definedName name="ZakladDPHZaklVypocet" localSheetId="1">Stavba!$G$35</definedName>
    <definedName name="ZaObjednatele">Stavba!$G$27</definedName>
    <definedName name="Zaokrouhleni">Stavba!$G$20</definedName>
    <definedName name="ZaZhotovitele">Stavba!$D$27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21" i="12"/>
  <c r="I21" i="12"/>
  <c r="K21" i="12"/>
  <c r="M21" i="12"/>
  <c r="O21" i="12"/>
  <c r="Q21" i="12"/>
  <c r="V21" i="12"/>
  <c r="K22" i="12"/>
  <c r="V22" i="12"/>
  <c r="G23" i="12"/>
  <c r="G22" i="12" s="1"/>
  <c r="I23" i="12"/>
  <c r="I22" i="12" s="1"/>
  <c r="K23" i="12"/>
  <c r="O23" i="12"/>
  <c r="O22" i="12" s="1"/>
  <c r="Q23" i="12"/>
  <c r="Q22" i="12" s="1"/>
  <c r="V23" i="12"/>
  <c r="G28" i="12"/>
  <c r="I28" i="12"/>
  <c r="I27" i="12" s="1"/>
  <c r="K28" i="12"/>
  <c r="K27" i="12" s="1"/>
  <c r="M28" i="12"/>
  <c r="O28" i="12"/>
  <c r="Q28" i="12"/>
  <c r="Q27" i="12" s="1"/>
  <c r="V28" i="12"/>
  <c r="V27" i="12" s="1"/>
  <c r="G30" i="12"/>
  <c r="G27" i="12" s="1"/>
  <c r="I30" i="12"/>
  <c r="K30" i="12"/>
  <c r="M30" i="12"/>
  <c r="O30" i="12"/>
  <c r="O27" i="12" s="1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Q40" i="12"/>
  <c r="G41" i="12"/>
  <c r="I41" i="12"/>
  <c r="I40" i="12" s="1"/>
  <c r="K41" i="12"/>
  <c r="K40" i="12" s="1"/>
  <c r="O41" i="12"/>
  <c r="O40" i="12" s="1"/>
  <c r="Q41" i="12"/>
  <c r="V41" i="12"/>
  <c r="V40" i="12" s="1"/>
  <c r="G46" i="12"/>
  <c r="M46" i="12" s="1"/>
  <c r="I46" i="12"/>
  <c r="K46" i="12"/>
  <c r="O46" i="12"/>
  <c r="Q46" i="12"/>
  <c r="V46" i="12"/>
  <c r="G52" i="12"/>
  <c r="M52" i="12" s="1"/>
  <c r="M51" i="12" s="1"/>
  <c r="I52" i="12"/>
  <c r="I51" i="12" s="1"/>
  <c r="K52" i="12"/>
  <c r="K51" i="12" s="1"/>
  <c r="O52" i="12"/>
  <c r="O51" i="12" s="1"/>
  <c r="Q52" i="12"/>
  <c r="Q51" i="12" s="1"/>
  <c r="V52" i="12"/>
  <c r="V51" i="12" s="1"/>
  <c r="G53" i="12"/>
  <c r="M53" i="12" s="1"/>
  <c r="I53" i="12"/>
  <c r="K53" i="12"/>
  <c r="O53" i="12"/>
  <c r="Q53" i="12"/>
  <c r="V53" i="12"/>
  <c r="G55" i="12"/>
  <c r="I55" i="12"/>
  <c r="I54" i="12" s="1"/>
  <c r="K55" i="12"/>
  <c r="K54" i="12" s="1"/>
  <c r="M55" i="12"/>
  <c r="O55" i="12"/>
  <c r="O54" i="12" s="1"/>
  <c r="Q55" i="12"/>
  <c r="Q54" i="12" s="1"/>
  <c r="V55" i="12"/>
  <c r="V54" i="12" s="1"/>
  <c r="G60" i="12"/>
  <c r="G54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4" i="12"/>
  <c r="G63" i="12" s="1"/>
  <c r="I64" i="12"/>
  <c r="I63" i="12" s="1"/>
  <c r="K64" i="12"/>
  <c r="K63" i="12" s="1"/>
  <c r="O64" i="12"/>
  <c r="Q64" i="12"/>
  <c r="Q63" i="12" s="1"/>
  <c r="V64" i="12"/>
  <c r="V63" i="12" s="1"/>
  <c r="G69" i="12"/>
  <c r="M69" i="12" s="1"/>
  <c r="I69" i="12"/>
  <c r="K69" i="12"/>
  <c r="O69" i="12"/>
  <c r="O63" i="12" s="1"/>
  <c r="Q69" i="12"/>
  <c r="V69" i="12"/>
  <c r="G70" i="12"/>
  <c r="I70" i="12"/>
  <c r="K70" i="12"/>
  <c r="M70" i="12"/>
  <c r="O70" i="12"/>
  <c r="Q70" i="12"/>
  <c r="V70" i="12"/>
  <c r="G73" i="12"/>
  <c r="M73" i="12" s="1"/>
  <c r="I73" i="12"/>
  <c r="K73" i="12"/>
  <c r="O73" i="12"/>
  <c r="Q73" i="12"/>
  <c r="V73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K88" i="12"/>
  <c r="G89" i="12"/>
  <c r="G88" i="12" s="1"/>
  <c r="I89" i="12"/>
  <c r="I88" i="12" s="1"/>
  <c r="K89" i="12"/>
  <c r="O89" i="12"/>
  <c r="O88" i="12" s="1"/>
  <c r="Q89" i="12"/>
  <c r="Q88" i="12" s="1"/>
  <c r="V89" i="12"/>
  <c r="V88" i="12" s="1"/>
  <c r="O90" i="12"/>
  <c r="G91" i="12"/>
  <c r="G90" i="12" s="1"/>
  <c r="I91" i="12"/>
  <c r="I90" i="12" s="1"/>
  <c r="K91" i="12"/>
  <c r="K90" i="12" s="1"/>
  <c r="O91" i="12"/>
  <c r="Q91" i="12"/>
  <c r="Q90" i="12" s="1"/>
  <c r="V91" i="12"/>
  <c r="V90" i="12" s="1"/>
  <c r="G95" i="12"/>
  <c r="M95" i="12" s="1"/>
  <c r="I95" i="12"/>
  <c r="K95" i="12"/>
  <c r="O95" i="12"/>
  <c r="Q95" i="12"/>
  <c r="V95" i="12"/>
  <c r="G98" i="12"/>
  <c r="M98" i="12" s="1"/>
  <c r="I98" i="12"/>
  <c r="K98" i="12"/>
  <c r="O98" i="12"/>
  <c r="Q98" i="12"/>
  <c r="V98" i="12"/>
  <c r="G100" i="12"/>
  <c r="M100" i="12" s="1"/>
  <c r="M99" i="12" s="1"/>
  <c r="I100" i="12"/>
  <c r="I99" i="12" s="1"/>
  <c r="K100" i="12"/>
  <c r="K99" i="12" s="1"/>
  <c r="O100" i="12"/>
  <c r="Q100" i="12"/>
  <c r="Q99" i="12" s="1"/>
  <c r="V100" i="12"/>
  <c r="V99" i="12" s="1"/>
  <c r="G103" i="12"/>
  <c r="G99" i="12" s="1"/>
  <c r="I103" i="12"/>
  <c r="K103" i="12"/>
  <c r="M103" i="12"/>
  <c r="O103" i="12"/>
  <c r="O99" i="12" s="1"/>
  <c r="Q103" i="12"/>
  <c r="V103" i="12"/>
  <c r="G106" i="12"/>
  <c r="G107" i="12"/>
  <c r="M107" i="12" s="1"/>
  <c r="M106" i="12" s="1"/>
  <c r="I107" i="12"/>
  <c r="I106" i="12" s="1"/>
  <c r="K107" i="12"/>
  <c r="K106" i="12" s="1"/>
  <c r="O107" i="12"/>
  <c r="O106" i="12" s="1"/>
  <c r="Q107" i="12"/>
  <c r="Q106" i="12" s="1"/>
  <c r="V107" i="12"/>
  <c r="V106" i="12" s="1"/>
  <c r="G109" i="12"/>
  <c r="I109" i="12"/>
  <c r="I108" i="12" s="1"/>
  <c r="K109" i="12"/>
  <c r="M109" i="12"/>
  <c r="O109" i="12"/>
  <c r="O108" i="12" s="1"/>
  <c r="Q109" i="12"/>
  <c r="V109" i="12"/>
  <c r="V108" i="12" s="1"/>
  <c r="G110" i="12"/>
  <c r="I110" i="12"/>
  <c r="K110" i="12"/>
  <c r="K108" i="12" s="1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Q108" i="12" s="1"/>
  <c r="V116" i="12"/>
  <c r="G117" i="12"/>
  <c r="I117" i="12"/>
  <c r="K117" i="12"/>
  <c r="M117" i="12"/>
  <c r="O117" i="12"/>
  <c r="Q117" i="12"/>
  <c r="V117" i="12"/>
  <c r="G119" i="12"/>
  <c r="I119" i="12"/>
  <c r="I118" i="12" s="1"/>
  <c r="K119" i="12"/>
  <c r="O119" i="12"/>
  <c r="Q119" i="12"/>
  <c r="Q118" i="12" s="1"/>
  <c r="V119" i="12"/>
  <c r="V118" i="12" s="1"/>
  <c r="G120" i="12"/>
  <c r="M120" i="12" s="1"/>
  <c r="I120" i="12"/>
  <c r="K120" i="12"/>
  <c r="K118" i="12" s="1"/>
  <c r="O120" i="12"/>
  <c r="O118" i="12" s="1"/>
  <c r="Q120" i="12"/>
  <c r="V120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6" i="12"/>
  <c r="I126" i="12"/>
  <c r="I125" i="12" s="1"/>
  <c r="K126" i="12"/>
  <c r="K125" i="12" s="1"/>
  <c r="O126" i="12"/>
  <c r="O125" i="12" s="1"/>
  <c r="Q126" i="12"/>
  <c r="Q125" i="12" s="1"/>
  <c r="V126" i="12"/>
  <c r="G127" i="12"/>
  <c r="M127" i="12" s="1"/>
  <c r="I127" i="12"/>
  <c r="K127" i="12"/>
  <c r="O127" i="12"/>
  <c r="Q127" i="12"/>
  <c r="V127" i="12"/>
  <c r="G128" i="12"/>
  <c r="I128" i="12"/>
  <c r="K128" i="12"/>
  <c r="M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I130" i="12"/>
  <c r="K130" i="12"/>
  <c r="M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V125" i="12" s="1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I137" i="12"/>
  <c r="K137" i="12"/>
  <c r="M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I144" i="12"/>
  <c r="K144" i="12"/>
  <c r="M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I146" i="12"/>
  <c r="K146" i="12"/>
  <c r="M146" i="12"/>
  <c r="O146" i="12"/>
  <c r="Q146" i="12"/>
  <c r="V146" i="12"/>
  <c r="G148" i="12"/>
  <c r="M148" i="12" s="1"/>
  <c r="I148" i="12"/>
  <c r="K148" i="12"/>
  <c r="O148" i="12"/>
  <c r="Q148" i="12"/>
  <c r="V148" i="12"/>
  <c r="G149" i="12"/>
  <c r="I149" i="12"/>
  <c r="K149" i="12"/>
  <c r="M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I154" i="12"/>
  <c r="K154" i="12"/>
  <c r="M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7" i="12"/>
  <c r="I157" i="12"/>
  <c r="K157" i="12"/>
  <c r="M157" i="12"/>
  <c r="O157" i="12"/>
  <c r="Q157" i="12"/>
  <c r="V157" i="12"/>
  <c r="V158" i="12"/>
  <c r="G159" i="12"/>
  <c r="I159" i="12"/>
  <c r="I158" i="12" s="1"/>
  <c r="K159" i="12"/>
  <c r="K158" i="12" s="1"/>
  <c r="O159" i="12"/>
  <c r="O158" i="12" s="1"/>
  <c r="Q159" i="12"/>
  <c r="Q158" i="12" s="1"/>
  <c r="V159" i="12"/>
  <c r="G160" i="12"/>
  <c r="M160" i="12" s="1"/>
  <c r="I160" i="12"/>
  <c r="K160" i="12"/>
  <c r="O160" i="12"/>
  <c r="Q160" i="12"/>
  <c r="V160" i="12"/>
  <c r="I161" i="12"/>
  <c r="G162" i="12"/>
  <c r="G161" i="12" s="1"/>
  <c r="I162" i="12"/>
  <c r="K162" i="12"/>
  <c r="K161" i="12" s="1"/>
  <c r="M162" i="12"/>
  <c r="M161" i="12" s="1"/>
  <c r="O162" i="12"/>
  <c r="O161" i="12" s="1"/>
  <c r="Q162" i="12"/>
  <c r="Q161" i="12" s="1"/>
  <c r="V162" i="12"/>
  <c r="V161" i="12" s="1"/>
  <c r="G165" i="12"/>
  <c r="M165" i="12" s="1"/>
  <c r="I165" i="12"/>
  <c r="I164" i="12" s="1"/>
  <c r="K165" i="12"/>
  <c r="O165" i="12"/>
  <c r="O164" i="12" s="1"/>
  <c r="Q165" i="12"/>
  <c r="Q164" i="12" s="1"/>
  <c r="V165" i="12"/>
  <c r="V164" i="12" s="1"/>
  <c r="G166" i="12"/>
  <c r="I166" i="12"/>
  <c r="K166" i="12"/>
  <c r="M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K164" i="12" s="1"/>
  <c r="O170" i="12"/>
  <c r="Q170" i="12"/>
  <c r="V170" i="12"/>
  <c r="G171" i="12"/>
  <c r="I171" i="12"/>
  <c r="K171" i="12"/>
  <c r="M171" i="12"/>
  <c r="O171" i="12"/>
  <c r="Q171" i="12"/>
  <c r="V171" i="12"/>
  <c r="G184" i="12"/>
  <c r="M184" i="12" s="1"/>
  <c r="I184" i="12"/>
  <c r="K184" i="12"/>
  <c r="O184" i="12"/>
  <c r="Q184" i="12"/>
  <c r="V184" i="12"/>
  <c r="G185" i="12"/>
  <c r="I185" i="12"/>
  <c r="K185" i="12"/>
  <c r="M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Q189" i="12"/>
  <c r="G190" i="12"/>
  <c r="M190" i="12" s="1"/>
  <c r="I190" i="12"/>
  <c r="I189" i="12" s="1"/>
  <c r="K190" i="12"/>
  <c r="K189" i="12" s="1"/>
  <c r="O190" i="12"/>
  <c r="O189" i="12" s="1"/>
  <c r="Q190" i="12"/>
  <c r="V190" i="12"/>
  <c r="V189" i="12" s="1"/>
  <c r="G192" i="12"/>
  <c r="I192" i="12"/>
  <c r="K192" i="12"/>
  <c r="M192" i="12"/>
  <c r="O192" i="12"/>
  <c r="Q192" i="12"/>
  <c r="V192" i="12"/>
  <c r="G196" i="12"/>
  <c r="M196" i="12" s="1"/>
  <c r="I196" i="12"/>
  <c r="K196" i="12"/>
  <c r="O196" i="12"/>
  <c r="Q196" i="12"/>
  <c r="V196" i="12"/>
  <c r="O199" i="12"/>
  <c r="G200" i="12"/>
  <c r="M200" i="12" s="1"/>
  <c r="I200" i="12"/>
  <c r="I199" i="12" s="1"/>
  <c r="K200" i="12"/>
  <c r="K199" i="12" s="1"/>
  <c r="O200" i="12"/>
  <c r="Q200" i="12"/>
  <c r="Q199" i="12" s="1"/>
  <c r="V200" i="12"/>
  <c r="V199" i="12" s="1"/>
  <c r="G203" i="12"/>
  <c r="M203" i="12" s="1"/>
  <c r="I203" i="12"/>
  <c r="K203" i="12"/>
  <c r="O203" i="12"/>
  <c r="Q203" i="12"/>
  <c r="V203" i="12"/>
  <c r="G205" i="12"/>
  <c r="I205" i="12"/>
  <c r="K205" i="12"/>
  <c r="O205" i="12"/>
  <c r="Q205" i="12"/>
  <c r="V205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2" i="12"/>
  <c r="I212" i="12"/>
  <c r="K212" i="12"/>
  <c r="M212" i="12"/>
  <c r="O212" i="12"/>
  <c r="Q212" i="12"/>
  <c r="V212" i="12"/>
  <c r="G214" i="12"/>
  <c r="M214" i="12" s="1"/>
  <c r="I214" i="12"/>
  <c r="K214" i="12"/>
  <c r="O214" i="12"/>
  <c r="Q214" i="12"/>
  <c r="V214" i="12"/>
  <c r="G216" i="12"/>
  <c r="M216" i="12" s="1"/>
  <c r="I216" i="12"/>
  <c r="I215" i="12" s="1"/>
  <c r="K216" i="12"/>
  <c r="K215" i="12" s="1"/>
  <c r="O216" i="12"/>
  <c r="Q216" i="12"/>
  <c r="Q215" i="12" s="1"/>
  <c r="V216" i="12"/>
  <c r="V215" i="12" s="1"/>
  <c r="G219" i="12"/>
  <c r="I219" i="12"/>
  <c r="K219" i="12"/>
  <c r="M219" i="12"/>
  <c r="O219" i="12"/>
  <c r="Q219" i="12"/>
  <c r="V219" i="12"/>
  <c r="G222" i="12"/>
  <c r="M222" i="12" s="1"/>
  <c r="I222" i="12"/>
  <c r="K222" i="12"/>
  <c r="O222" i="12"/>
  <c r="Q222" i="12"/>
  <c r="V222" i="12"/>
  <c r="G226" i="12"/>
  <c r="M226" i="12" s="1"/>
  <c r="I226" i="12"/>
  <c r="K226" i="12"/>
  <c r="O226" i="12"/>
  <c r="Q226" i="12"/>
  <c r="V226" i="12"/>
  <c r="G229" i="12"/>
  <c r="M229" i="12" s="1"/>
  <c r="I229" i="12"/>
  <c r="K229" i="12"/>
  <c r="O229" i="12"/>
  <c r="Q229" i="12"/>
  <c r="V229" i="12"/>
  <c r="G234" i="12"/>
  <c r="I234" i="12"/>
  <c r="K234" i="12"/>
  <c r="M234" i="12"/>
  <c r="O234" i="12"/>
  <c r="Q234" i="12"/>
  <c r="V234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O215" i="12" s="1"/>
  <c r="Q238" i="12"/>
  <c r="V238" i="12"/>
  <c r="G241" i="12"/>
  <c r="M241" i="12" s="1"/>
  <c r="I241" i="12"/>
  <c r="K241" i="12"/>
  <c r="O241" i="12"/>
  <c r="Q241" i="12"/>
  <c r="V241" i="12"/>
  <c r="G244" i="12"/>
  <c r="I244" i="12"/>
  <c r="K244" i="12"/>
  <c r="M244" i="12"/>
  <c r="O244" i="12"/>
  <c r="Q244" i="12"/>
  <c r="V244" i="12"/>
  <c r="G245" i="12"/>
  <c r="M245" i="12" s="1"/>
  <c r="I245" i="12"/>
  <c r="K245" i="12"/>
  <c r="O245" i="12"/>
  <c r="Q245" i="12"/>
  <c r="V245" i="12"/>
  <c r="G247" i="12"/>
  <c r="M247" i="12" s="1"/>
  <c r="I247" i="12"/>
  <c r="I246" i="12" s="1"/>
  <c r="K247" i="12"/>
  <c r="K246" i="12" s="1"/>
  <c r="O247" i="12"/>
  <c r="Q247" i="12"/>
  <c r="Q246" i="12" s="1"/>
  <c r="V247" i="12"/>
  <c r="V246" i="12" s="1"/>
  <c r="G251" i="12"/>
  <c r="M251" i="12" s="1"/>
  <c r="I251" i="12"/>
  <c r="K251" i="12"/>
  <c r="O251" i="12"/>
  <c r="Q251" i="12"/>
  <c r="V251" i="12"/>
  <c r="G255" i="12"/>
  <c r="I255" i="12"/>
  <c r="K255" i="12"/>
  <c r="M255" i="12"/>
  <c r="O255" i="12"/>
  <c r="Q255" i="12"/>
  <c r="V255" i="12"/>
  <c r="G259" i="12"/>
  <c r="M259" i="12" s="1"/>
  <c r="I259" i="12"/>
  <c r="K259" i="12"/>
  <c r="O259" i="12"/>
  <c r="O246" i="12" s="1"/>
  <c r="Q259" i="12"/>
  <c r="V259" i="12"/>
  <c r="G262" i="12"/>
  <c r="I262" i="12"/>
  <c r="K262" i="12"/>
  <c r="M262" i="12"/>
  <c r="O262" i="12"/>
  <c r="Q262" i="12"/>
  <c r="V262" i="12"/>
  <c r="G269" i="12"/>
  <c r="I269" i="12"/>
  <c r="K269" i="12"/>
  <c r="M269" i="12"/>
  <c r="O269" i="12"/>
  <c r="Q269" i="12"/>
  <c r="V269" i="12"/>
  <c r="G270" i="12"/>
  <c r="M270" i="12" s="1"/>
  <c r="I270" i="12"/>
  <c r="K270" i="12"/>
  <c r="O270" i="12"/>
  <c r="Q270" i="12"/>
  <c r="V270" i="12"/>
  <c r="O271" i="12"/>
  <c r="G272" i="12"/>
  <c r="M272" i="12" s="1"/>
  <c r="I272" i="12"/>
  <c r="I271" i="12" s="1"/>
  <c r="K272" i="12"/>
  <c r="K271" i="12" s="1"/>
  <c r="O272" i="12"/>
  <c r="Q272" i="12"/>
  <c r="Q271" i="12" s="1"/>
  <c r="V272" i="12"/>
  <c r="V271" i="12" s="1"/>
  <c r="G274" i="12"/>
  <c r="G271" i="12" s="1"/>
  <c r="I274" i="12"/>
  <c r="K274" i="12"/>
  <c r="M274" i="12"/>
  <c r="O274" i="12"/>
  <c r="Q274" i="12"/>
  <c r="V274" i="12"/>
  <c r="G275" i="12"/>
  <c r="M275" i="12" s="1"/>
  <c r="I275" i="12"/>
  <c r="K275" i="12"/>
  <c r="O275" i="12"/>
  <c r="Q275" i="12"/>
  <c r="V275" i="12"/>
  <c r="O278" i="12"/>
  <c r="G279" i="12"/>
  <c r="M279" i="12" s="1"/>
  <c r="I279" i="12"/>
  <c r="I278" i="12" s="1"/>
  <c r="K279" i="12"/>
  <c r="K278" i="12" s="1"/>
  <c r="O279" i="12"/>
  <c r="Q279" i="12"/>
  <c r="Q278" i="12" s="1"/>
  <c r="V279" i="12"/>
  <c r="V278" i="12" s="1"/>
  <c r="G287" i="12"/>
  <c r="M287" i="12" s="1"/>
  <c r="I287" i="12"/>
  <c r="K287" i="12"/>
  <c r="O287" i="12"/>
  <c r="Q287" i="12"/>
  <c r="V287" i="12"/>
  <c r="G297" i="12"/>
  <c r="I297" i="12"/>
  <c r="K297" i="12"/>
  <c r="M297" i="12"/>
  <c r="O297" i="12"/>
  <c r="Q297" i="12"/>
  <c r="V297" i="12"/>
  <c r="G307" i="12"/>
  <c r="M307" i="12" s="1"/>
  <c r="I307" i="12"/>
  <c r="K307" i="12"/>
  <c r="O307" i="12"/>
  <c r="Q307" i="12"/>
  <c r="V307" i="12"/>
  <c r="G317" i="12"/>
  <c r="M317" i="12" s="1"/>
  <c r="I317" i="12"/>
  <c r="K317" i="12"/>
  <c r="O317" i="12"/>
  <c r="Q317" i="12"/>
  <c r="V317" i="12"/>
  <c r="K322" i="12"/>
  <c r="V322" i="12"/>
  <c r="G323" i="12"/>
  <c r="M323" i="12" s="1"/>
  <c r="M322" i="12" s="1"/>
  <c r="I323" i="12"/>
  <c r="I322" i="12" s="1"/>
  <c r="K323" i="12"/>
  <c r="O323" i="12"/>
  <c r="O322" i="12" s="1"/>
  <c r="Q323" i="12"/>
  <c r="Q322" i="12" s="1"/>
  <c r="V323" i="12"/>
  <c r="G326" i="12"/>
  <c r="I326" i="12"/>
  <c r="I325" i="12" s="1"/>
  <c r="K326" i="12"/>
  <c r="M326" i="12"/>
  <c r="O326" i="12"/>
  <c r="Q326" i="12"/>
  <c r="Q325" i="12" s="1"/>
  <c r="V326" i="12"/>
  <c r="V325" i="12" s="1"/>
  <c r="G327" i="12"/>
  <c r="M327" i="12" s="1"/>
  <c r="I327" i="12"/>
  <c r="K327" i="12"/>
  <c r="K325" i="12" s="1"/>
  <c r="O327" i="12"/>
  <c r="Q327" i="12"/>
  <c r="V327" i="12"/>
  <c r="G328" i="12"/>
  <c r="I328" i="12"/>
  <c r="K328" i="12"/>
  <c r="M328" i="12"/>
  <c r="O328" i="12"/>
  <c r="Q328" i="12"/>
  <c r="V328" i="12"/>
  <c r="G329" i="12"/>
  <c r="M329" i="12" s="1"/>
  <c r="I329" i="12"/>
  <c r="K329" i="12"/>
  <c r="O329" i="12"/>
  <c r="Q329" i="12"/>
  <c r="V329" i="12"/>
  <c r="G330" i="12"/>
  <c r="M330" i="12" s="1"/>
  <c r="I330" i="12"/>
  <c r="K330" i="12"/>
  <c r="O330" i="12"/>
  <c r="Q330" i="12"/>
  <c r="V330" i="12"/>
  <c r="G331" i="12"/>
  <c r="M331" i="12" s="1"/>
  <c r="I331" i="12"/>
  <c r="K331" i="12"/>
  <c r="O331" i="12"/>
  <c r="Q331" i="12"/>
  <c r="V331" i="12"/>
  <c r="G332" i="12"/>
  <c r="I332" i="12"/>
  <c r="K332" i="12"/>
  <c r="M332" i="12"/>
  <c r="O332" i="12"/>
  <c r="Q332" i="12"/>
  <c r="V332" i="12"/>
  <c r="G333" i="12"/>
  <c r="M333" i="12" s="1"/>
  <c r="I333" i="12"/>
  <c r="K333" i="12"/>
  <c r="O333" i="12"/>
  <c r="O325" i="12" s="1"/>
  <c r="Q333" i="12"/>
  <c r="V333" i="12"/>
  <c r="G334" i="12"/>
  <c r="M334" i="12" s="1"/>
  <c r="I334" i="12"/>
  <c r="K334" i="12"/>
  <c r="O334" i="12"/>
  <c r="Q334" i="12"/>
  <c r="V334" i="12"/>
  <c r="G335" i="12"/>
  <c r="M335" i="12" s="1"/>
  <c r="I335" i="12"/>
  <c r="K335" i="12"/>
  <c r="O335" i="12"/>
  <c r="Q335" i="12"/>
  <c r="V335" i="12"/>
  <c r="G336" i="12"/>
  <c r="I336" i="12"/>
  <c r="K336" i="12"/>
  <c r="M336" i="12"/>
  <c r="O336" i="12"/>
  <c r="Q336" i="12"/>
  <c r="V336" i="12"/>
  <c r="G337" i="12"/>
  <c r="M337" i="12" s="1"/>
  <c r="I337" i="12"/>
  <c r="K337" i="12"/>
  <c r="O337" i="12"/>
  <c r="Q337" i="12"/>
  <c r="V337" i="12"/>
  <c r="G338" i="12"/>
  <c r="M338" i="12" s="1"/>
  <c r="I338" i="12"/>
  <c r="K338" i="12"/>
  <c r="O338" i="12"/>
  <c r="Q338" i="12"/>
  <c r="V338" i="12"/>
  <c r="G339" i="12"/>
  <c r="I339" i="12"/>
  <c r="K339" i="12"/>
  <c r="M339" i="12"/>
  <c r="O339" i="12"/>
  <c r="Q339" i="12"/>
  <c r="V339" i="12"/>
  <c r="G340" i="12"/>
  <c r="M340" i="12" s="1"/>
  <c r="I340" i="12"/>
  <c r="K340" i="12"/>
  <c r="O340" i="12"/>
  <c r="Q340" i="12"/>
  <c r="V340" i="12"/>
  <c r="G341" i="12"/>
  <c r="M341" i="12" s="1"/>
  <c r="I341" i="12"/>
  <c r="K341" i="12"/>
  <c r="O341" i="12"/>
  <c r="Q341" i="12"/>
  <c r="V341" i="12"/>
  <c r="G342" i="12"/>
  <c r="I342" i="12"/>
  <c r="K342" i="12"/>
  <c r="M342" i="12"/>
  <c r="O342" i="12"/>
  <c r="Q342" i="12"/>
  <c r="V342" i="12"/>
  <c r="G343" i="12"/>
  <c r="M343" i="12" s="1"/>
  <c r="I343" i="12"/>
  <c r="K343" i="12"/>
  <c r="O343" i="12"/>
  <c r="Q343" i="12"/>
  <c r="V343" i="12"/>
  <c r="G344" i="12"/>
  <c r="M344" i="12" s="1"/>
  <c r="I344" i="12"/>
  <c r="K344" i="12"/>
  <c r="O344" i="12"/>
  <c r="Q344" i="12"/>
  <c r="V344" i="12"/>
  <c r="G345" i="12"/>
  <c r="M345" i="12" s="1"/>
  <c r="I345" i="12"/>
  <c r="K345" i="12"/>
  <c r="O345" i="12"/>
  <c r="Q345" i="12"/>
  <c r="V345" i="12"/>
  <c r="G346" i="12"/>
  <c r="I346" i="12"/>
  <c r="K346" i="12"/>
  <c r="M346" i="12"/>
  <c r="O346" i="12"/>
  <c r="Q346" i="12"/>
  <c r="V346" i="12"/>
  <c r="G347" i="12"/>
  <c r="I347" i="12"/>
  <c r="K347" i="12"/>
  <c r="M347" i="12"/>
  <c r="O347" i="12"/>
  <c r="Q347" i="12"/>
  <c r="V347" i="12"/>
  <c r="G348" i="12"/>
  <c r="I348" i="12"/>
  <c r="K348" i="12"/>
  <c r="M348" i="12"/>
  <c r="O348" i="12"/>
  <c r="Q348" i="12"/>
  <c r="V348" i="12"/>
  <c r="G349" i="12"/>
  <c r="M349" i="12" s="1"/>
  <c r="I349" i="12"/>
  <c r="K349" i="12"/>
  <c r="O349" i="12"/>
  <c r="Q349" i="12"/>
  <c r="V349" i="12"/>
  <c r="G350" i="12"/>
  <c r="M350" i="12" s="1"/>
  <c r="I350" i="12"/>
  <c r="K350" i="12"/>
  <c r="O350" i="12"/>
  <c r="Q350" i="12"/>
  <c r="V350" i="12"/>
  <c r="G351" i="12"/>
  <c r="M351" i="12" s="1"/>
  <c r="I351" i="12"/>
  <c r="K351" i="12"/>
  <c r="O351" i="12"/>
  <c r="Q351" i="12"/>
  <c r="V351" i="12"/>
  <c r="G352" i="12"/>
  <c r="I352" i="12"/>
  <c r="K352" i="12"/>
  <c r="M352" i="12"/>
  <c r="O352" i="12"/>
  <c r="Q352" i="12"/>
  <c r="V352" i="12"/>
  <c r="G353" i="12"/>
  <c r="M353" i="12" s="1"/>
  <c r="I353" i="12"/>
  <c r="K353" i="12"/>
  <c r="O353" i="12"/>
  <c r="Q353" i="12"/>
  <c r="V353" i="12"/>
  <c r="G354" i="12"/>
  <c r="M354" i="12" s="1"/>
  <c r="I354" i="12"/>
  <c r="K354" i="12"/>
  <c r="O354" i="12"/>
  <c r="Q354" i="12"/>
  <c r="V354" i="12"/>
  <c r="G355" i="12"/>
  <c r="I355" i="12"/>
  <c r="K355" i="12"/>
  <c r="M355" i="12"/>
  <c r="O355" i="12"/>
  <c r="Q355" i="12"/>
  <c r="V355" i="12"/>
  <c r="G356" i="12"/>
  <c r="M356" i="12" s="1"/>
  <c r="I356" i="12"/>
  <c r="K356" i="12"/>
  <c r="O356" i="12"/>
  <c r="Q356" i="12"/>
  <c r="V356" i="12"/>
  <c r="G357" i="12"/>
  <c r="M357" i="12" s="1"/>
  <c r="I357" i="12"/>
  <c r="K357" i="12"/>
  <c r="O357" i="12"/>
  <c r="Q357" i="12"/>
  <c r="V357" i="12"/>
  <c r="G358" i="12"/>
  <c r="M358" i="12" s="1"/>
  <c r="I358" i="12"/>
  <c r="K358" i="12"/>
  <c r="O358" i="12"/>
  <c r="Q358" i="12"/>
  <c r="V358" i="12"/>
  <c r="G359" i="12"/>
  <c r="I359" i="12"/>
  <c r="K359" i="12"/>
  <c r="M359" i="12"/>
  <c r="O359" i="12"/>
  <c r="Q359" i="12"/>
  <c r="V359" i="12"/>
  <c r="G360" i="12"/>
  <c r="M360" i="12" s="1"/>
  <c r="I360" i="12"/>
  <c r="K360" i="12"/>
  <c r="O360" i="12"/>
  <c r="Q360" i="12"/>
  <c r="V360" i="12"/>
  <c r="G361" i="12"/>
  <c r="M361" i="12" s="1"/>
  <c r="I361" i="12"/>
  <c r="K361" i="12"/>
  <c r="O361" i="12"/>
  <c r="Q361" i="12"/>
  <c r="V361" i="12"/>
  <c r="I362" i="12"/>
  <c r="G363" i="12"/>
  <c r="M363" i="12" s="1"/>
  <c r="I363" i="12"/>
  <c r="K363" i="12"/>
  <c r="K362" i="12" s="1"/>
  <c r="O363" i="12"/>
  <c r="O362" i="12" s="1"/>
  <c r="Q363" i="12"/>
  <c r="V363" i="12"/>
  <c r="V362" i="12" s="1"/>
  <c r="G364" i="12"/>
  <c r="I364" i="12"/>
  <c r="K364" i="12"/>
  <c r="M364" i="12"/>
  <c r="O364" i="12"/>
  <c r="Q364" i="12"/>
  <c r="V364" i="12"/>
  <c r="G365" i="12"/>
  <c r="I365" i="12"/>
  <c r="K365" i="12"/>
  <c r="O365" i="12"/>
  <c r="Q365" i="12"/>
  <c r="V365" i="12"/>
  <c r="G366" i="12"/>
  <c r="M366" i="12" s="1"/>
  <c r="I366" i="12"/>
  <c r="K366" i="12"/>
  <c r="O366" i="12"/>
  <c r="Q366" i="12"/>
  <c r="Q362" i="12" s="1"/>
  <c r="V366" i="12"/>
  <c r="G367" i="12"/>
  <c r="M367" i="12" s="1"/>
  <c r="I367" i="12"/>
  <c r="K367" i="12"/>
  <c r="O367" i="12"/>
  <c r="Q367" i="12"/>
  <c r="V367" i="12"/>
  <c r="G369" i="12"/>
  <c r="I369" i="12"/>
  <c r="I368" i="12" s="1"/>
  <c r="K369" i="12"/>
  <c r="K368" i="12" s="1"/>
  <c r="O369" i="12"/>
  <c r="O368" i="12" s="1"/>
  <c r="Q369" i="12"/>
  <c r="Q368" i="12" s="1"/>
  <c r="V369" i="12"/>
  <c r="G370" i="12"/>
  <c r="M370" i="12" s="1"/>
  <c r="I370" i="12"/>
  <c r="K370" i="12"/>
  <c r="O370" i="12"/>
  <c r="Q370" i="12"/>
  <c r="V370" i="12"/>
  <c r="G371" i="12"/>
  <c r="I371" i="12"/>
  <c r="K371" i="12"/>
  <c r="M371" i="12"/>
  <c r="O371" i="12"/>
  <c r="Q371" i="12"/>
  <c r="V371" i="12"/>
  <c r="V368" i="12" s="1"/>
  <c r="G372" i="12"/>
  <c r="I372" i="12"/>
  <c r="K372" i="12"/>
  <c r="M372" i="12"/>
  <c r="O372" i="12"/>
  <c r="Q372" i="12"/>
  <c r="V372" i="12"/>
  <c r="G373" i="12"/>
  <c r="M373" i="12" s="1"/>
  <c r="I373" i="12"/>
  <c r="K373" i="12"/>
  <c r="O373" i="12"/>
  <c r="Q373" i="12"/>
  <c r="V373" i="12"/>
  <c r="G374" i="12"/>
  <c r="M374" i="12" s="1"/>
  <c r="I374" i="12"/>
  <c r="K374" i="12"/>
  <c r="O374" i="12"/>
  <c r="Q374" i="12"/>
  <c r="V374" i="12"/>
  <c r="G375" i="12"/>
  <c r="I375" i="12"/>
  <c r="K375" i="12"/>
  <c r="M375" i="12"/>
  <c r="O375" i="12"/>
  <c r="Q375" i="12"/>
  <c r="V375" i="12"/>
  <c r="G376" i="12"/>
  <c r="M376" i="12" s="1"/>
  <c r="I376" i="12"/>
  <c r="K376" i="12"/>
  <c r="O376" i="12"/>
  <c r="Q376" i="12"/>
  <c r="V376" i="12"/>
  <c r="G378" i="12"/>
  <c r="M378" i="12" s="1"/>
  <c r="I378" i="12"/>
  <c r="I377" i="12" s="1"/>
  <c r="K378" i="12"/>
  <c r="K377" i="12" s="1"/>
  <c r="O378" i="12"/>
  <c r="Q378" i="12"/>
  <c r="Q377" i="12" s="1"/>
  <c r="V378" i="12"/>
  <c r="V377" i="12" s="1"/>
  <c r="G379" i="12"/>
  <c r="I379" i="12"/>
  <c r="K379" i="12"/>
  <c r="M379" i="12"/>
  <c r="O379" i="12"/>
  <c r="Q379" i="12"/>
  <c r="V379" i="12"/>
  <c r="G380" i="12"/>
  <c r="I380" i="12"/>
  <c r="K380" i="12"/>
  <c r="M380" i="12"/>
  <c r="O380" i="12"/>
  <c r="Q380" i="12"/>
  <c r="V380" i="12"/>
  <c r="G381" i="12"/>
  <c r="M381" i="12" s="1"/>
  <c r="I381" i="12"/>
  <c r="K381" i="12"/>
  <c r="O381" i="12"/>
  <c r="O377" i="12" s="1"/>
  <c r="Q381" i="12"/>
  <c r="V381" i="12"/>
  <c r="G382" i="12"/>
  <c r="M382" i="12" s="1"/>
  <c r="I382" i="12"/>
  <c r="K382" i="12"/>
  <c r="O382" i="12"/>
  <c r="Q382" i="12"/>
  <c r="V382" i="12"/>
  <c r="G383" i="12"/>
  <c r="M383" i="12" s="1"/>
  <c r="I383" i="12"/>
  <c r="K383" i="12"/>
  <c r="O383" i="12"/>
  <c r="Q383" i="12"/>
  <c r="V383" i="12"/>
  <c r="G384" i="12"/>
  <c r="I384" i="12"/>
  <c r="K384" i="12"/>
  <c r="M384" i="12"/>
  <c r="O384" i="12"/>
  <c r="Q384" i="12"/>
  <c r="V384" i="12"/>
  <c r="G385" i="12"/>
  <c r="M385" i="12" s="1"/>
  <c r="I385" i="12"/>
  <c r="K385" i="12"/>
  <c r="O385" i="12"/>
  <c r="Q385" i="12"/>
  <c r="V385" i="12"/>
  <c r="F35" i="1"/>
  <c r="G35" i="1"/>
  <c r="H35" i="1"/>
  <c r="I35" i="1"/>
  <c r="J34" i="1" s="1"/>
  <c r="J21" i="1"/>
  <c r="J19" i="1"/>
  <c r="G31" i="1"/>
  <c r="F31" i="1"/>
  <c r="J16" i="1"/>
  <c r="J17" i="1"/>
  <c r="J18" i="1"/>
  <c r="J20" i="1"/>
  <c r="E17" i="1"/>
  <c r="E19" i="1"/>
  <c r="G368" i="12" l="1"/>
  <c r="G322" i="12"/>
  <c r="G246" i="12"/>
  <c r="G199" i="12"/>
  <c r="G158" i="12"/>
  <c r="G118" i="12"/>
  <c r="G51" i="12"/>
  <c r="M189" i="12"/>
  <c r="G125" i="12"/>
  <c r="M91" i="12"/>
  <c r="M89" i="12"/>
  <c r="M88" i="12" s="1"/>
  <c r="G215" i="12"/>
  <c r="G8" i="12"/>
  <c r="G362" i="12"/>
  <c r="G377" i="12"/>
  <c r="G189" i="12"/>
  <c r="M246" i="12"/>
  <c r="G164" i="12"/>
  <c r="G108" i="12"/>
  <c r="G40" i="12"/>
  <c r="M271" i="12"/>
  <c r="M164" i="12"/>
  <c r="M27" i="12"/>
  <c r="M215" i="12"/>
  <c r="M278" i="12"/>
  <c r="M90" i="12"/>
  <c r="M8" i="12"/>
  <c r="M377" i="12"/>
  <c r="M325" i="12"/>
  <c r="M365" i="12"/>
  <c r="M362" i="12" s="1"/>
  <c r="M60" i="12"/>
  <c r="M54" i="12" s="1"/>
  <c r="M41" i="12"/>
  <c r="M40" i="12" s="1"/>
  <c r="G325" i="12"/>
  <c r="G278" i="12"/>
  <c r="M205" i="12"/>
  <c r="M199" i="12" s="1"/>
  <c r="M159" i="12"/>
  <c r="M158" i="12" s="1"/>
  <c r="M126" i="12"/>
  <c r="M125" i="12" s="1"/>
  <c r="M110" i="12"/>
  <c r="M108" i="12" s="1"/>
  <c r="M23" i="12"/>
  <c r="M22" i="12" s="1"/>
  <c r="M369" i="12"/>
  <c r="M368" i="12" s="1"/>
  <c r="M119" i="12"/>
  <c r="M118" i="12" s="1"/>
  <c r="M64" i="12"/>
  <c r="M63" i="12" s="1"/>
  <c r="J32" i="1"/>
  <c r="J35" i="1" s="1"/>
  <c r="J33" i="1"/>
  <c r="G16" i="1" l="1"/>
  <c r="G17" i="1" l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5DDF4B11-EA04-4927-A7EE-B8AF1DCDA96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9B50614-C462-4427-ADE1-4C4DE8EEB16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<sst xmlns="http://schemas.openxmlformats.org/spreadsheetml/2006/main" count="1888" uniqueCount="613">
  <si>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</si>
  <si>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</si>
  <si>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</si>
  <si>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</si>
  <si>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</si>
  <si>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</si>
  <si>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</si>
  <si>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</si>
  <si>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</si>
  <si>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</si>
  <si>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</si>
  <si>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</si>
  <si>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</si>
  <si>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</si>
  <si>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</si>
  <si>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</si>
  <si>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</si>
  <si>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</si>
  <si>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</si>
  <si>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</si>
  <si>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</si>
  <si>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</si>
  <si>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</si>
  <si>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</si>
  <si>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</si>
  <si>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</si>
  <si>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</si>
  <si>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</si>
  <si>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</si>
  <si>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</si>
  <si>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</si>
  <si>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</si>
  <si>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</si>
  <si>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</si>
  <si>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</si>
  <si>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</si>
  <si>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</si>
  <si>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</si>
  <si>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</si>
  <si>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E. Hakena 1 byt č.23</t>
  </si>
  <si>
    <t>SO</t>
  </si>
  <si>
    <t>Stavební objekt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</si>
  <si>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</si>
  <si>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</si>
  <si>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</si>
  <si>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</si>
  <si>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</si>
  <si>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</si>
  <si>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</si>
  <si>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</si>
  <si>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</si>
  <si>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</si>
  <si>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</si>
  <si>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</si>
  <si>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</si>
  <si>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</si>
  <si>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</si>
  <si>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</si>
  <si>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</si>
  <si>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</si>
  <si>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</si>
  <si>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</si>
  <si>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</si>
  <si>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</si>
  <si>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</si>
  <si>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</si>
  <si>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</si>
  <si>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</si>
  <si>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</si>
  <si>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</si>
  <si>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</si>
  <si>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</si>
  <si>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</si>
  <si>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</si>
  <si>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</si>
  <si>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</si>
  <si>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</si>
  <si>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763</t>
  </si>
  <si>
    <t>Dřevostavby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</si>
  <si>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</si>
  <si>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</si>
  <si>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</si>
  <si>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</si>
  <si>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</si>
  <si>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</si>
  <si>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</si>
  <si>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</si>
  <si>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</si>
  <si>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</si>
  <si>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</si>
  <si>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</si>
  <si>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</si>
  <si>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</si>
  <si>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</si>
  <si>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</si>
  <si>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</si>
  <si>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</si>
  <si>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</si>
  <si>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</si>
  <si>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</si>
  <si>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</si>
  <si>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</si>
  <si>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</si>
  <si>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</si>
  <si>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</si>
  <si>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</si>
  <si>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</si>
  <si>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</si>
  <si>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</si>
  <si>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</si>
  <si>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</si>
  <si>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</si>
  <si>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</si>
  <si>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</si>
  <si>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</si>
  <si>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</si>
  <si>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</si>
  <si>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</si>
  <si>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</si>
  <si>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</si>
  <si>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</si>
  <si>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</si>
  <si>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</si>
  <si>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</si>
  <si>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</si>
  <si>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</si>
  <si>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</si>
  <si>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</si>
  <si>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</si>
  <si>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342012223</t>
  </si>
  <si>
    <t>Příčka SDK tl.100mm,ocel.kce,1x oplášť.,RBI 12,5mm izolace tloušťky 80 mm, EI 30 včetně parotěs. folie</t>
  </si>
  <si>
    <t>m2</t>
  </si>
  <si>
    <t>RTS 21/ II</t>
  </si>
  <si>
    <t>Práce</t>
  </si>
  <si>
    <t>POL1_</t>
  </si>
  <si>
    <t>1,9*2,4-0,7*1,97</t>
  </si>
  <si>
    <t>VV</t>
  </si>
  <si>
    <t>0,15*2,4</t>
  </si>
  <si>
    <t>342263420</t>
  </si>
  <si>
    <t>Osazení revizních dvířek do SDK příček, do 0,50 m2</t>
  </si>
  <si>
    <t>kus</t>
  </si>
  <si>
    <t>346244313</t>
  </si>
  <si>
    <t>Obezdívky van a WC nádržek z desek Ytong tl.100 mm</t>
  </si>
  <si>
    <t>(1,0*2+0,9*2)*0,10</t>
  </si>
  <si>
    <t>347013111</t>
  </si>
  <si>
    <t>Předstěna SDK,tl.75mm,1xoc.kce CD,1xRBI 12,5mm,izol bez dodávky izolace</t>
  </si>
  <si>
    <t>(1,295+0,6+0,925+1,15+0,925+1,295)*2,4</t>
  </si>
  <si>
    <t>342264098</t>
  </si>
  <si>
    <t>Příplatek k podhledu sádrokart. za plochu do 10 m2 pro plochy 5 - 10 m2</t>
  </si>
  <si>
    <t>Koupelna : 1,75*1,295</t>
  </si>
  <si>
    <t>1,15*0,925</t>
  </si>
  <si>
    <t>Chodba : 1,9*1,9</t>
  </si>
  <si>
    <t>Revizní dvířka 60x40 bílá</t>
  </si>
  <si>
    <t>ks</t>
  </si>
  <si>
    <t>Vlastní</t>
  </si>
  <si>
    <t>Indiv</t>
  </si>
  <si>
    <t>Specifikace</t>
  </si>
  <si>
    <t>POL3_</t>
  </si>
  <si>
    <t>416021123</t>
  </si>
  <si>
    <t>Podhledy SDK, kovová.kce CD. 1x deska RBI 12,5 mm včetně parotěs. fólie</t>
  </si>
  <si>
    <t>610991111</t>
  </si>
  <si>
    <t>Zakrývání výplní vnitřních otvorů</t>
  </si>
  <si>
    <t>RTS 20/ II</t>
  </si>
  <si>
    <t>2,9*1,5</t>
  </si>
  <si>
    <t>611421331</t>
  </si>
  <si>
    <t>Oprava váp.omítek stropů do 30% plochy - štukových po provedení rozvodů elektro</t>
  </si>
  <si>
    <t>Pokoj : 5,0*4,0</t>
  </si>
  <si>
    <t>612421626</t>
  </si>
  <si>
    <t>Omítka vnitřní zdiva, MVC, hladká</t>
  </si>
  <si>
    <t>(0,6+0,8)*1,75</t>
  </si>
  <si>
    <t>612421331</t>
  </si>
  <si>
    <t>Oprava vápen.omítek stěn do 30 % pl. - štukových po provedení rozvodů elektro</t>
  </si>
  <si>
    <t>Chodba : (1,9*2)*2,6</t>
  </si>
  <si>
    <t>-0,8*1,97*2</t>
  </si>
  <si>
    <t>Pokoj : (5,0*2+4,0*2)*2,6</t>
  </si>
  <si>
    <t>-0,8*1,97</t>
  </si>
  <si>
    <t>-1,5*2,9</t>
  </si>
  <si>
    <t>632411104</t>
  </si>
  <si>
    <t>Vyrovnávací stěrka Cemix 050, ruční zprac. tl.4 mm</t>
  </si>
  <si>
    <t>632411904</t>
  </si>
  <si>
    <t>Penetrace savých podkladů Cemix 0,25 l/m2</t>
  </si>
  <si>
    <t>642942212</t>
  </si>
  <si>
    <t>Osazení zárubně do sádrokarton. příčky tl. 100 mm</t>
  </si>
  <si>
    <t>55330447</t>
  </si>
  <si>
    <t>Zárubeň ocelová S100   700x1970x100 L ZAKO pro sádrokarton, bez drážky, pevně přivařené závěsy</t>
  </si>
  <si>
    <t>SPCM</t>
  </si>
  <si>
    <t>952901111</t>
  </si>
  <si>
    <t>Vyčištění budov o výšce podlaží do 4 m</t>
  </si>
  <si>
    <t>954111203</t>
  </si>
  <si>
    <t>SDK obklad ocel.sloupů 3str., 1x RBI tl.12,5 mm - nika</t>
  </si>
  <si>
    <t>m</t>
  </si>
  <si>
    <t>0,85*2</t>
  </si>
  <si>
    <t>952977119R00</t>
  </si>
  <si>
    <t>Průběžné čištění společných prostor - zametení</t>
  </si>
  <si>
    <t>hod</t>
  </si>
  <si>
    <t>965048515</t>
  </si>
  <si>
    <t>Broušení betonových povrchů do tl. 5 mm</t>
  </si>
  <si>
    <t>968061125</t>
  </si>
  <si>
    <t>Vyvěšení dřevěných dveřních křídel pl. do 2 m2</t>
  </si>
  <si>
    <t>968072455</t>
  </si>
  <si>
    <t>Vybourání kovových dveřních zárubní pl. do 2 m2</t>
  </si>
  <si>
    <t>0,7*1,97</t>
  </si>
  <si>
    <t>0,8*1,97</t>
  </si>
  <si>
    <t>974031154</t>
  </si>
  <si>
    <t>Vysekání rýh ve zdi cihelné 10 x 15 cm</t>
  </si>
  <si>
    <t>974051513</t>
  </si>
  <si>
    <t>Frézování drážky do 30x30 mm, zdivo, beton</t>
  </si>
  <si>
    <t>978011141</t>
  </si>
  <si>
    <t>Otlučení omítek vnitřních vápenných stropů do 30 %</t>
  </si>
  <si>
    <t>978013141</t>
  </si>
  <si>
    <t>Otlučení omítek vnitřních stěn v rozsahu do 30 %</t>
  </si>
  <si>
    <t>978021191</t>
  </si>
  <si>
    <t>Otlučení cementových omítek vnitřních stěn do 100%</t>
  </si>
  <si>
    <t>978059511</t>
  </si>
  <si>
    <t>Odsekání vnitřních obkladů stěn do 1 m2</t>
  </si>
  <si>
    <t>1,5*1,5</t>
  </si>
  <si>
    <t>460680021</t>
  </si>
  <si>
    <t>Průraz zdivem v cihlové zdi tloušťky 15 cm plochy do 0,025 m2</t>
  </si>
  <si>
    <t>999281111</t>
  </si>
  <si>
    <t>Přesun hmot pro opravy a údržbu do výšky 25 m</t>
  </si>
  <si>
    <t>t</t>
  </si>
  <si>
    <t>Přesun hmot</t>
  </si>
  <si>
    <t>POL7_</t>
  </si>
  <si>
    <t>711212002</t>
  </si>
  <si>
    <t>Hydroizolační povlak - nátěr nebo stěrka</t>
  </si>
  <si>
    <t>1,75*1,295</t>
  </si>
  <si>
    <t>(0,925+1,0+0,925+0,15)*2,0</t>
  </si>
  <si>
    <t>711212601</t>
  </si>
  <si>
    <t>Těsnicí pás do spoje podlaha - stěna</t>
  </si>
  <si>
    <t>1,75+1,295+0,6+0,925+1,0+0,925+0,15+0,075+0,15+1,295-0,7</t>
  </si>
  <si>
    <t>2,0*3</t>
  </si>
  <si>
    <t>998711202</t>
  </si>
  <si>
    <t>Přesun hmot pro izolace proti vodě, výšky do 12 m</t>
  </si>
  <si>
    <t>713111121</t>
  </si>
  <si>
    <t>Izolace tepelné stropů rovných spodem, drátem</t>
  </si>
  <si>
    <t>631509213</t>
  </si>
  <si>
    <t>Deska akustická ISOVER AKUSTIC SSP2 tl. 40 mm</t>
  </si>
  <si>
    <t>1,75*1,295*1,13</t>
  </si>
  <si>
    <t>1,15*0,925*1,13</t>
  </si>
  <si>
    <t>7201947774</t>
  </si>
  <si>
    <t>Podružný materiál pro ZTI (vyústění, přechodky, hadice)</t>
  </si>
  <si>
    <t>kpl</t>
  </si>
  <si>
    <t>721176101</t>
  </si>
  <si>
    <t>Potrubí HT připojovací D 32 x 1,8 mm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</si>
  <si>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</si>
  <si>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</si>
  <si>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</si>
  <si>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</si>
  <si>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</si>
  <si>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</si>
  <si>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</si>
  <si>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</si>
  <si>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</si>
  <si>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</si>
  <si>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72145488</t>
  </si>
  <si>
    <t>Práce spojené s demontáži rozvodů - voda, kanalizace</t>
  </si>
  <si>
    <t>7219915844</t>
  </si>
  <si>
    <t>Napojení na stávající kanalizaci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</si>
  <si>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</si>
  <si>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</si>
  <si>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</si>
  <si>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</si>
  <si>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</si>
  <si>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</si>
  <si>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</si>
  <si>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</si>
  <si>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</si>
  <si>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</si>
  <si>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</si>
  <si>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</si>
  <si>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</si>
  <si>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</si>
  <si>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</si>
  <si>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725110811</t>
  </si>
  <si>
    <t xml:space="preserve">Demontáž klozetů splachovacích </t>
  </si>
  <si>
    <t>soubor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</si>
  <si>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</si>
  <si>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</si>
  <si>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</si>
  <si>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</si>
  <si>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</si>
  <si>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</si>
  <si>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725220841</t>
  </si>
  <si>
    <t>Demontáž ocelové vany, vaniček</t>
  </si>
  <si>
    <t>725249102</t>
  </si>
  <si>
    <t>Montáž sprchových mís a vaniček</t>
  </si>
  <si>
    <t>725299101</t>
  </si>
  <si>
    <t>Montáž koupelnových doplňků - mýdelníků, držáků ap</t>
  </si>
  <si>
    <t>725810402</t>
  </si>
  <si>
    <t>Ventil rohový bez přípoj. trubičky TE 66 G 1/2</t>
  </si>
  <si>
    <t>725814122</t>
  </si>
  <si>
    <t>Ventil pračkový se zpět.kl. IVAR.08101 DN15 x DN20</t>
  </si>
  <si>
    <t>725823114</t>
  </si>
  <si>
    <t>Baterie dřezová stojánková ruční, bez otvír.odpadu standardní</t>
  </si>
  <si>
    <t>725823121</t>
  </si>
  <si>
    <t>Baterie umyvadlová stoján. ruční,  standardní</t>
  </si>
  <si>
    <t>725829301</t>
  </si>
  <si>
    <t>Montáž baterie umyv.a dřezové stojánkové</t>
  </si>
  <si>
    <t>725845111</t>
  </si>
  <si>
    <t>Baterie sprchová nástěnná ruční, bez příslušenství standardní</t>
  </si>
  <si>
    <t>725849201</t>
  </si>
  <si>
    <t>Montáž baterií sprchových, pevná výška</t>
  </si>
  <si>
    <t>725860109</t>
  </si>
  <si>
    <t>Uzávěrka zápachová umyvadlová/dřezová T 1016,D 40</t>
  </si>
  <si>
    <t>725860188</t>
  </si>
  <si>
    <t>Sifon pračkový HL440, D 40/50 mm podomítkový, suchá zápachová klapka</t>
  </si>
  <si>
    <t>725860201</t>
  </si>
  <si>
    <t>Sifon dřezový HL100, 6/4 ", přípoj myčka, pračka</t>
  </si>
  <si>
    <t>725860222</t>
  </si>
  <si>
    <t>Sifon sprchový PP HL514SN, D 40/50 mm samočisticí, stavitelný odpad 6/4 ", krytka nerez</t>
  </si>
  <si>
    <t>725860411</t>
  </si>
  <si>
    <t>Koleno připojovací pro pračku a myčku HL 19, G 1"</t>
  </si>
  <si>
    <t>733171140</t>
  </si>
  <si>
    <t>Montáž - napojení potrubí na stoupačku</t>
  </si>
  <si>
    <t>787911111</t>
  </si>
  <si>
    <t>Montáž zrcadla na stěnu, na lepidlo, pl. do 2 m2</t>
  </si>
  <si>
    <t>0,6*0,6</t>
  </si>
  <si>
    <t>725277101R00</t>
  </si>
  <si>
    <t>Demontáž koupelnových doplňků - mýdelníků, držáků, madel apod.</t>
  </si>
  <si>
    <t>42377000R</t>
  </si>
  <si>
    <t>Háček plastový bíly</t>
  </si>
  <si>
    <t>5491570R</t>
  </si>
  <si>
    <t xml:space="preserve">Závěs sprchový včetně teleskopické tyče </t>
  </si>
  <si>
    <t>55144162</t>
  </si>
  <si>
    <t>Sprchová sada 3-funkční ruční sprcha d 100 mm</t>
  </si>
  <si>
    <t>55145356</t>
  </si>
  <si>
    <t>Tyč sprchová 60 cm 972.00</t>
  </si>
  <si>
    <t>63465124</t>
  </si>
  <si>
    <t>Zrcadlo nemontované čiré tl. 4 mm</t>
  </si>
  <si>
    <t>64214330</t>
  </si>
  <si>
    <t>Umyvadlo s otv. pro baterii 550x450 mm bílé</t>
  </si>
  <si>
    <t>642938111</t>
  </si>
  <si>
    <t>Vanička sprch. keram. obdélník 1000x900 mm bíl</t>
  </si>
  <si>
    <t>725210821R00</t>
  </si>
  <si>
    <t>Demontáž umyvadel bez výtokových armatur</t>
  </si>
  <si>
    <t>R-položka</t>
  </si>
  <si>
    <t>POL12_1</t>
  </si>
  <si>
    <t>998725202</t>
  </si>
  <si>
    <t>Přesun hmot pro zařizovací předměty, výšky do 12 m</t>
  </si>
  <si>
    <t>728611211</t>
  </si>
  <si>
    <t>Mtž ventilátoru radiál.nízkotl.potrub.do d 100 mm včetně napojení</t>
  </si>
  <si>
    <t>429148013</t>
  </si>
  <si>
    <t>Ventilátor axiální do koupelny VENTS 100ST</t>
  </si>
  <si>
    <t>763612131</t>
  </si>
  <si>
    <t>M.obložení stěn z desek do tl.18mm,na sraz,šroubo. vč. dodávky desky OSB ECO 3N tl. 15 mm</t>
  </si>
  <si>
    <t>Výztuha do SDK konstrukcí pro montáže zařizovacích předmětů : 2</t>
  </si>
  <si>
    <t>766661112</t>
  </si>
  <si>
    <t>Montáž dveří do zárubně,otevíravých 1kř.do 0,8 m</t>
  </si>
  <si>
    <t>766812840</t>
  </si>
  <si>
    <t>Dodávka nových polic - laminát - sklad,cca 100x40cm včetně konzol</t>
  </si>
  <si>
    <t>04</t>
  </si>
  <si>
    <t>D+M Elektrický sporák Počet hořáků 4, Bílá</t>
  </si>
  <si>
    <t>06</t>
  </si>
  <si>
    <t>D+M Odsavač par bílý 630W včetně napojení odvětrání</t>
  </si>
  <si>
    <t>766772840R00</t>
  </si>
  <si>
    <t>D+M vestavné skříně - DTD, TL. 18mm, ABS HRANA. BARVA DEKOR DŘEVO šatní tyč kovová včetně madel rozměr 1900x2630mm 3dveřová dle návrhu</t>
  </si>
  <si>
    <t>766872840R00</t>
  </si>
  <si>
    <t>D+M nových dveří špíze - laminát včetně madla barva dle kuchyň. linky</t>
  </si>
  <si>
    <t>766877115R00</t>
  </si>
  <si>
    <t>D+M Kuchyňské linky atyp DL=1200mm + 600mm skříňka nad digestoří</t>
  </si>
  <si>
    <t>Lamino barvy dle požadavku invesotra, hrany ABS, : 1,2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</si>
  <si>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</si>
  <si>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</si>
  <si>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</si>
  <si>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</si>
  <si>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</si>
  <si>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</si>
  <si>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</si>
  <si>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</si>
  <si>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</si>
  <si>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</si>
  <si>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stojánková otočná chrom : </t>
  </si>
  <si>
    <t>61160101</t>
  </si>
  <si>
    <t>Dveře vnitřní hladké plné 1kř. 70x197 bílé včetně kování</t>
  </si>
  <si>
    <t>61160603</t>
  </si>
  <si>
    <t>Dveře vnitřní hladké 2/3 sklo 1kř. 80x197 bílé včetně kování</t>
  </si>
  <si>
    <t>76685488</t>
  </si>
  <si>
    <t>D+M Vnitřní vchodové dveře 800/1970  EI 30DP3, VSTUPNÍ, PLNÉ, DEKOR DŘEVO, KOVÁNÍ BEZPEČNOSTNÍ  koule-klika,KUKÁTKO, ZÁMEK S VLOŽKOU (3 KLÍČE), PRÁH, ZÁRUBEŇ KOVOVÁ š. 150mm</t>
  </si>
  <si>
    <t>7665488</t>
  </si>
  <si>
    <t>Vystěhování bytu - kuchyň. linka, včetně odvozu a poplatku za skládku</t>
  </si>
  <si>
    <t>998766202</t>
  </si>
  <si>
    <t>Přesun hmot pro truhlářské konstr., výšky do 12 m</t>
  </si>
  <si>
    <t>767137801</t>
  </si>
  <si>
    <t>Demontáž příček umakartových, roštu</t>
  </si>
  <si>
    <t>(1,9+1,205+1,19+0,87+1,22+2,135)*2,375</t>
  </si>
  <si>
    <t>767137803</t>
  </si>
  <si>
    <t>Demontáž příček umakartových, desek do suti</t>
  </si>
  <si>
    <t>0,87*1,22</t>
  </si>
  <si>
    <t>1,9*1,205</t>
  </si>
  <si>
    <t>767582800</t>
  </si>
  <si>
    <t>Demontáž podhledů - roštů</t>
  </si>
  <si>
    <t>771101101</t>
  </si>
  <si>
    <t>Vysávání podlah prům.vysavačem pro pokládku dlažby</t>
  </si>
  <si>
    <t>771575109</t>
  </si>
  <si>
    <t>Montáž podlah keram.,hladké, tmel, 30x30 cm</t>
  </si>
  <si>
    <t>1,295*1,75</t>
  </si>
  <si>
    <t>771578011</t>
  </si>
  <si>
    <t>Spára podlaha - stěna, silikonem</t>
  </si>
  <si>
    <t>1,75+1,295+0,6+1,0+0,15+1,295</t>
  </si>
  <si>
    <t>0,925+1,0+0,925+0,15+2,0*7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</si>
  <si>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</si>
  <si>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</si>
  <si>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</si>
  <si>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</si>
  <si>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</si>
  <si>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550Kč/m2</t>
  </si>
  <si>
    <t>1,75*1,295*1,15</t>
  </si>
  <si>
    <t>998771202</t>
  </si>
  <si>
    <t>Přesun hmot pro podlahy z dlaždic, výšky do 12 m</t>
  </si>
  <si>
    <t>776101101</t>
  </si>
  <si>
    <t>Vysávání podlah prům.vysavačem pod povlak.podlahy</t>
  </si>
  <si>
    <t>776101121</t>
  </si>
  <si>
    <t>Provedení penetrace podkladu pod.povlak.podlahy</t>
  </si>
  <si>
    <t>776401800</t>
  </si>
  <si>
    <t>Demontáž soklíků nebo lišt, pryžových nebo z PVC odstranění a uložení na hromady</t>
  </si>
  <si>
    <t>Chodba : 1,9*2+1,9*2-0,8*2-0,6</t>
  </si>
  <si>
    <t>Pokoj : 5,0*2+4,0*2-0,8</t>
  </si>
  <si>
    <t>Koupelna : 1,2+1,205+0,6+0,6+0,87+1,22+2,135</t>
  </si>
  <si>
    <t>776421100</t>
  </si>
  <si>
    <t>Lepení podlahových soklíků z PVC a vinylu včetně dodávky soklíku PVC</t>
  </si>
  <si>
    <t>776511820</t>
  </si>
  <si>
    <t>Odstranění PVC a koberců lepených s podložkou</t>
  </si>
  <si>
    <t>776521100</t>
  </si>
  <si>
    <t>Lepení povlak.podlah z pásů PVC na Chemopren včetně podlahoviny Novoflor standard tl. 1,5 mm</t>
  </si>
  <si>
    <t>776981101</t>
  </si>
  <si>
    <t xml:space="preserve">Montáž přechodové, podlahové lišty samolepicí </t>
  </si>
  <si>
    <t>776994111</t>
  </si>
  <si>
    <t>Svařování povlakových podlah z pásů nebo čtverců včetně svařovací šňůry PVC 1179</t>
  </si>
  <si>
    <t>Chodba : 1,9*1,9*0,5</t>
  </si>
  <si>
    <t>Pokoj : 5,0*4,0*0,5</t>
  </si>
  <si>
    <t>776996110</t>
  </si>
  <si>
    <t>Napuštění povlakových podlah pastou</t>
  </si>
  <si>
    <t>5537000111</t>
  </si>
  <si>
    <t>Lišta přechodová Al 30/A lepicí l=93 cm stříbro š 30 mm</t>
  </si>
  <si>
    <t>998776201</t>
  </si>
  <si>
    <t>Přesun hmot pro podlahy povlakové, výšky do 6 m</t>
  </si>
  <si>
    <t>781419711</t>
  </si>
  <si>
    <t>Příplatek k obkladu stěn za plochu do 10 m2 jedntl</t>
  </si>
  <si>
    <t>Koupelna : (1,75+1,295+0,6+0,925+1,15+0,85+0,15+0,75+0,15+1,295)*2,0</t>
  </si>
  <si>
    <t>-0,7*1,97</t>
  </si>
  <si>
    <t>Kuchyň : (0,6+0,8)*1,75</t>
  </si>
  <si>
    <t>781475120</t>
  </si>
  <si>
    <t>Obklad vnitřní stěn keramický, do tmele, 30x60 cm weberfor profiflex (lep),webercolor premium (sp)</t>
  </si>
  <si>
    <t>781479705</t>
  </si>
  <si>
    <t>Přípl.za spárovací hmotu-plošně,keram.vnitř.obklad</t>
  </si>
  <si>
    <t>781491001</t>
  </si>
  <si>
    <t>Montáž lišt k obkladům rohových, koutových i dilatačních</t>
  </si>
  <si>
    <t>2,0*5</t>
  </si>
  <si>
    <t>03</t>
  </si>
  <si>
    <t>Keramický obklad 30x60 - předpoklad ceny 450Kč/m2</t>
  </si>
  <si>
    <t>Začátek provozního součtu</t>
  </si>
  <si>
    <t xml:space="preserve">  Koupelna : (1,75+1,295+0,6+0,925+1,15+0,85+0,15+0,75+0,15+1,295)*2,0</t>
  </si>
  <si>
    <t xml:space="preserve">  -0,7*1,97</t>
  </si>
  <si>
    <t xml:space="preserve">  Kuchyň : (0,6+0,8)*1,75</t>
  </si>
  <si>
    <t>Konec provozního součtu</t>
  </si>
  <si>
    <t>18,901*1,15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</si>
  <si>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</si>
  <si>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</si>
  <si>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</si>
  <si>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</si>
  <si>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</si>
  <si>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</si>
  <si>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1,2*0,6*2</t>
  </si>
  <si>
    <t>783424340</t>
  </si>
  <si>
    <t>Nátěr syntet. potrubí do DN 50 mm  Z+2x +1x email</t>
  </si>
  <si>
    <t>783225400</t>
  </si>
  <si>
    <t>Nátěr syntetický kov. konstr. 2x + 1x email + tmel</t>
  </si>
  <si>
    <t>(0,8+2*2,1)*(0,15+0,05*2)*1</t>
  </si>
  <si>
    <t>(0,7+2*2,1)*(0,15+0,05*2)*1</t>
  </si>
  <si>
    <t>784402801</t>
  </si>
  <si>
    <t>Odstranění malby oškrábáním v místnosti H do 3,8 m</t>
  </si>
  <si>
    <t xml:space="preserve">Stropy : </t>
  </si>
  <si>
    <t xml:space="preserve">Stěny : </t>
  </si>
  <si>
    <t>784191101</t>
  </si>
  <si>
    <t>Penetrace podkladu univerzální Primalex 1x</t>
  </si>
  <si>
    <t>SDK : 14,856+3,33</t>
  </si>
  <si>
    <t>Obklady : -19,871</t>
  </si>
  <si>
    <t>784195112</t>
  </si>
  <si>
    <t>Malba Primalex Standard, bílá, bez penetrace, 2x</t>
  </si>
  <si>
    <t>784011111</t>
  </si>
  <si>
    <t>Oprášení/ometení podkladu</t>
  </si>
  <si>
    <t>784011222</t>
  </si>
  <si>
    <t>Zakrytí podlah včetně papírové lepenky</t>
  </si>
  <si>
    <t>785411800</t>
  </si>
  <si>
    <t>Odstranění tapet lepených papírových do 3,8 m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</si>
  <si>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</si>
  <si>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</si>
  <si>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</si>
  <si>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</si>
  <si>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</si>
  <si>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</si>
  <si>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</si>
  <si>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</si>
  <si>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</si>
  <si>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</si>
  <si>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</si>
  <si>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</si>
  <si>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</si>
  <si>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</si>
  <si>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</si>
  <si>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+1.1(bez zednických prací</t>
  </si>
  <si>
    <t>210200211</t>
  </si>
  <si>
    <t>Svítidlo žárovkové stropní přisazené, 1 zdroj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</si>
  <si>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</si>
  <si>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</si>
  <si>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</si>
  <si>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</si>
  <si>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</si>
  <si>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</si>
  <si>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</si>
  <si>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</si>
  <si>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</si>
  <si>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</si>
  <si>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</si>
  <si>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</si>
  <si>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</si>
  <si>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</si>
  <si>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</si>
  <si>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</si>
  <si>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</si>
  <si>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</si>
  <si>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</si>
  <si>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 xml:space="preserve">Revize 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</si>
  <si>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</si>
  <si>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</si>
  <si>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</si>
  <si>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</si>
  <si>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</si>
  <si>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</si>
  <si>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</si>
  <si>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</si>
  <si>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</si>
  <si>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</si>
  <si>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</si>
  <si>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</si>
  <si>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</si>
  <si>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</si>
  <si>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</si>
  <si>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</si>
  <si>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</si>
  <si>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</si>
  <si>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348147770R</t>
  </si>
  <si>
    <t>Svítidlo žárovkové 60W včetně žárovky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</si>
  <si>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</si>
  <si>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</si>
  <si>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</si>
  <si>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</si>
  <si>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</si>
  <si>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</si>
  <si>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</si>
  <si>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</si>
  <si>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</si>
  <si>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</si>
  <si>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</si>
  <si>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</si>
  <si>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</si>
  <si>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</si>
  <si>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</si>
  <si>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</si>
  <si>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</si>
  <si>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222280241</t>
  </si>
  <si>
    <t>Koaxiální kabel v trubkách</t>
  </si>
  <si>
    <t>222730001</t>
  </si>
  <si>
    <t>Účastnická zásuvka TV+R+SAT koncová pod omítku</t>
  </si>
  <si>
    <t>3412652210</t>
  </si>
  <si>
    <t>Kabel koaxiální Belden H121 Cu PVC 5 mm</t>
  </si>
  <si>
    <t>371202024</t>
  </si>
  <si>
    <t>Zásuvka TV+R koncová, bílá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</si>
  <si>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</si>
  <si>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</si>
  <si>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</si>
  <si>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</si>
  <si>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</si>
  <si>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</si>
  <si>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</si>
  <si>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</si>
  <si>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</si>
  <si>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</si>
  <si>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</si>
  <si>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</si>
  <si>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</si>
  <si>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</si>
  <si>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</si>
  <si>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</si>
  <si>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</si>
  <si>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</si>
  <si>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</si>
  <si>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</si>
  <si>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</si>
  <si>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</si>
  <si>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</si>
  <si>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</si>
  <si>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</si>
  <si>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</si>
  <si>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</si>
  <si>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</si>
  <si>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</si>
  <si>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</si>
  <si>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</si>
  <si>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</si>
  <si>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</si>
  <si>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</si>
  <si>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</si>
  <si>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</si>
  <si>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</si>
  <si>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</si>
  <si>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</si>
  <si>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</si>
  <si>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</si>
  <si>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</si>
  <si>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</si>
  <si>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00296139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</si>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</sst>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4" fillId="0" borderId="39" xfId="0" applyFont="1" applyBorder="1" applyAlignment="1">
      <alignment vertical="top"/>
    </xf>
    <xf numFmtId="49" fontId="14" fillId="0" borderId="40" xfId="0" applyNumberFormat="1" applyFont="1" applyBorder="1" applyAlignment="1">
      <alignment vertical="top"/>
    </xf>
    <xf numFmtId="0" fontId="14" fillId="0" borderId="40" xfId="0" applyFont="1" applyBorder="1" applyAlignment="1">
      <alignment horizontal="center" vertical="top" shrinkToFit="1"/>
    </xf>
    <xf numFmtId="164" fontId="14" fillId="0" borderId="40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4" fontId="14" fillId="0" borderId="41" xfId="0" applyNumberFormat="1" applyFont="1" applyBorder="1" applyAlignment="1">
      <alignment vertical="top" shrinkToFit="1"/>
    </xf>
    <xf numFmtId="0" fontId="14" fillId="0" borderId="42" xfId="0" applyFont="1" applyBorder="1" applyAlignment="1">
      <alignment vertical="top"/>
    </xf>
    <xf numFmtId="49" fontId="14" fillId="0" borderId="43" xfId="0" applyNumberFormat="1" applyFont="1" applyBorder="1" applyAlignment="1">
      <alignment vertical="top"/>
    </xf>
    <xf numFmtId="0" fontId="14" fillId="0" borderId="43" xfId="0" applyFont="1" applyBorder="1" applyAlignment="1">
      <alignment horizontal="center" vertical="top" shrinkToFit="1"/>
    </xf>
    <xf numFmtId="164" fontId="14" fillId="0" borderId="43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" fontId="14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4" fillId="0" borderId="40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3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35</v>
      </c>
    </row>
    <row r="2" spans="1:7" ht="57.75" customHeight="1" x14ac:dyDescent="0.2">
      <c r="A2" s="164" t="s">
        <v>36</v>
      </c>
      <c r="B2" s="164"/>
      <c r="C2" s="164"/>
      <c r="D2" s="164"/>
      <c r="E2" s="164"/>
      <c r="F2" s="164"/>
      <c r="G2" s="16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5"/>
  <sheetViews>
    <sheetView showGridLines="0" tabSelected="1" topLeftCell="B1" zoomScaleNormal="100" zoomScaleSheetLayoutView="75" workbookViewId="0">
      <selection activeCell="G23" sqref="G2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33</v>
      </c>
      <c r="B1" s="193" t="s">
        <v>4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 x14ac:dyDescent="0.2">
      <c r="A2" s="2"/>
      <c r="B2" s="73" t="s">
        <v>24</v>
      </c>
      <c r="C2" s="74"/>
      <c r="D2" s="75"/>
      <c r="E2" s="199" t="s">
        <v>39</v>
      </c>
      <c r="F2" s="200"/>
      <c r="G2" s="200"/>
      <c r="H2" s="200"/>
      <c r="I2" s="200"/>
      <c r="J2" s="201"/>
      <c r="O2" s="1"/>
    </row>
    <row r="3" spans="1:15" ht="27" customHeight="1" x14ac:dyDescent="0.2">
      <c r="A3" s="2"/>
      <c r="B3" s="76" t="s">
        <v>42</v>
      </c>
      <c r="C3" s="74"/>
      <c r="D3" s="77"/>
      <c r="E3" s="202" t="s">
        <v>41</v>
      </c>
      <c r="F3" s="203"/>
      <c r="G3" s="203"/>
      <c r="H3" s="203"/>
      <c r="I3" s="203"/>
      <c r="J3" s="204"/>
    </row>
    <row r="4" spans="1:15" ht="23.25" customHeight="1" x14ac:dyDescent="0.2">
      <c r="A4" s="72">
        <v>8649</v>
      </c>
      <c r="B4" s="78" t="s">
        <v>43</v>
      </c>
      <c r="C4" s="79"/>
      <c r="D4" s="80"/>
      <c r="E4" s="188" t="s">
        <v>39</v>
      </c>
      <c r="F4" s="189"/>
      <c r="G4" s="189"/>
      <c r="H4" s="189"/>
      <c r="I4" s="189"/>
      <c r="J4" s="190"/>
    </row>
    <row r="5" spans="1:15" ht="24" customHeight="1" x14ac:dyDescent="0.2">
      <c r="A5" s="2"/>
      <c r="B5" s="31" t="s">
        <v>23</v>
      </c>
      <c r="D5" s="165" t="s">
        <v>607</v>
      </c>
      <c r="E5" s="166"/>
      <c r="F5" s="166"/>
      <c r="G5" s="166"/>
      <c r="H5" s="18" t="s">
        <v>37</v>
      </c>
      <c r="I5" s="163" t="s">
        <v>611</v>
      </c>
      <c r="J5" s="8"/>
    </row>
    <row r="6" spans="1:15" ht="15.75" customHeight="1" x14ac:dyDescent="0.2">
      <c r="A6" s="2"/>
      <c r="B6" s="28"/>
      <c r="C6" s="54"/>
      <c r="D6" s="167" t="s">
        <v>608</v>
      </c>
      <c r="E6" s="168"/>
      <c r="F6" s="168"/>
      <c r="G6" s="168"/>
      <c r="H6" s="18" t="s">
        <v>31</v>
      </c>
      <c r="I6" s="160" t="s">
        <v>612</v>
      </c>
      <c r="J6" s="8"/>
    </row>
    <row r="7" spans="1:15" ht="15.75" customHeight="1" x14ac:dyDescent="0.2">
      <c r="A7" s="2"/>
      <c r="B7" s="29"/>
      <c r="C7" s="55"/>
      <c r="D7" s="159" t="s">
        <v>609</v>
      </c>
      <c r="E7" s="169" t="s">
        <v>610</v>
      </c>
      <c r="F7" s="170"/>
      <c r="G7" s="17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0"/>
      <c r="H8" s="18" t="s">
        <v>37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31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5"/>
      <c r="E11" s="205"/>
      <c r="F11" s="205"/>
      <c r="G11" s="205"/>
      <c r="H11" s="18" t="s">
        <v>37</v>
      </c>
      <c r="I11" s="162"/>
      <c r="J11" s="8"/>
    </row>
    <row r="12" spans="1:15" ht="15.75" customHeight="1" x14ac:dyDescent="0.2">
      <c r="A12" s="2"/>
      <c r="B12" s="28"/>
      <c r="C12" s="54"/>
      <c r="D12" s="187"/>
      <c r="E12" s="187"/>
      <c r="F12" s="187"/>
      <c r="G12" s="187"/>
      <c r="H12" s="18" t="s">
        <v>31</v>
      </c>
      <c r="I12" s="162"/>
      <c r="J12" s="8"/>
    </row>
    <row r="13" spans="1:15" ht="15.75" customHeight="1" x14ac:dyDescent="0.2">
      <c r="A13" s="2"/>
      <c r="B13" s="29"/>
      <c r="C13" s="55"/>
      <c r="D13" s="161"/>
      <c r="E13" s="191"/>
      <c r="F13" s="192"/>
      <c r="G13" s="192"/>
      <c r="H13" s="19"/>
      <c r="I13" s="23"/>
      <c r="J13" s="34"/>
    </row>
    <row r="14" spans="1:15" ht="24" customHeight="1" x14ac:dyDescent="0.2">
      <c r="A14" s="2"/>
      <c r="B14" s="43" t="s">
        <v>22</v>
      </c>
      <c r="C14" s="57"/>
      <c r="D14" s="58"/>
      <c r="E14" s="59"/>
      <c r="F14" s="44"/>
      <c r="G14" s="44"/>
      <c r="H14" s="45"/>
      <c r="I14" s="44"/>
      <c r="J14" s="46"/>
    </row>
    <row r="15" spans="1:15" ht="33" customHeight="1" x14ac:dyDescent="0.2">
      <c r="A15" s="2"/>
      <c r="B15" s="42" t="s">
        <v>30</v>
      </c>
      <c r="C15" s="60"/>
      <c r="D15" s="61"/>
      <c r="E15" s="62"/>
      <c r="F15" s="39"/>
      <c r="G15" s="33"/>
      <c r="H15" s="33"/>
      <c r="I15" s="33"/>
      <c r="J15" s="40"/>
    </row>
    <row r="16" spans="1:15" ht="23.25" customHeight="1" x14ac:dyDescent="0.2">
      <c r="A16" s="2"/>
      <c r="B16" s="38" t="s">
        <v>13</v>
      </c>
      <c r="C16" s="60"/>
      <c r="D16" s="61"/>
      <c r="E16" s="63">
        <v>15</v>
      </c>
      <c r="F16" s="39" t="s">
        <v>0</v>
      </c>
      <c r="G16" s="179">
        <f>'SO 01 Pol'!G8+'SO 01 Pol'!G22+'SO 01 Pol'!G27+'SO 01 Pol'!G40+'SO 01 Pol'!G51+'SO 01 Pol'!G54+'SO 01 Pol'!G63+'SO 01 Pol'!G88+'SO 01 Pol'!G90+'SO 01 Pol'!G99+'SO 01 Pol'!G106+'SO 01 Pol'!G108+'SO 01 Pol'!G118+'SO 01 Pol'!G125+'SO 01 Pol'!G158+'SO 01 Pol'!G161+'SO 01 Pol'!G164+'SO 01 Pol'!G189+'SO 01 Pol'!G199+'SO 01 Pol'!G215+'SO 01 Pol'!G246+'SO 01 Pol'!G271+'SO 01 Pol'!G278+'SO 01 Pol'!G322+'SO 01 Pol'!G325+'SO 01 Pol'!G362+'SO 01 Pol'!G368+'SO 01 Pol'!G377</f>
        <v>0</v>
      </c>
      <c r="H16" s="180"/>
      <c r="I16" s="180"/>
      <c r="J16" s="40" t="str">
        <f t="shared" ref="J16:J21" si="0">Mena</f>
        <v>CZK</v>
      </c>
    </row>
    <row r="17" spans="1:10" ht="23.25" customHeight="1" x14ac:dyDescent="0.2">
      <c r="A17" s="2"/>
      <c r="B17" s="38" t="s">
        <v>14</v>
      </c>
      <c r="C17" s="60"/>
      <c r="D17" s="61"/>
      <c r="E17" s="63">
        <f>SazbaDPH1</f>
        <v>15</v>
      </c>
      <c r="F17" s="39" t="s">
        <v>0</v>
      </c>
      <c r="G17" s="177">
        <f>ZakladDPHSni*0.15</f>
        <v>0</v>
      </c>
      <c r="H17" s="178"/>
      <c r="I17" s="178"/>
      <c r="J17" s="40" t="str">
        <f t="shared" si="0"/>
        <v>CZK</v>
      </c>
    </row>
    <row r="18" spans="1:10" ht="23.25" customHeight="1" x14ac:dyDescent="0.2">
      <c r="A18" s="2"/>
      <c r="B18" s="38" t="s">
        <v>15</v>
      </c>
      <c r="C18" s="60"/>
      <c r="D18" s="61"/>
      <c r="E18" s="63">
        <v>21</v>
      </c>
      <c r="F18" s="39" t="s">
        <v>0</v>
      </c>
      <c r="G18" s="179">
        <v>0</v>
      </c>
      <c r="H18" s="180"/>
      <c r="I18" s="180"/>
      <c r="J18" s="40" t="str">
        <f t="shared" si="0"/>
        <v>CZK</v>
      </c>
    </row>
    <row r="19" spans="1:10" ht="23.25" customHeight="1" x14ac:dyDescent="0.2">
      <c r="A19" s="2"/>
      <c r="B19" s="32" t="s">
        <v>16</v>
      </c>
      <c r="C19" s="64"/>
      <c r="D19" s="53"/>
      <c r="E19" s="65">
        <f>SazbaDPH2</f>
        <v>21</v>
      </c>
      <c r="F19" s="30" t="s">
        <v>0</v>
      </c>
      <c r="G19" s="196">
        <v>0</v>
      </c>
      <c r="H19" s="197"/>
      <c r="I19" s="197"/>
      <c r="J19" s="37" t="str">
        <f t="shared" si="0"/>
        <v>CZK</v>
      </c>
    </row>
    <row r="20" spans="1:10" ht="23.25" customHeight="1" thickBot="1" x14ac:dyDescent="0.25">
      <c r="A20" s="2"/>
      <c r="B20" s="31" t="s">
        <v>5</v>
      </c>
      <c r="C20" s="66"/>
      <c r="D20" s="67"/>
      <c r="E20" s="66"/>
      <c r="F20" s="16"/>
      <c r="G20" s="198">
        <v>0</v>
      </c>
      <c r="H20" s="198"/>
      <c r="I20" s="198"/>
      <c r="J20" s="41" t="str">
        <f t="shared" si="0"/>
        <v>CZK</v>
      </c>
    </row>
    <row r="21" spans="1:10" ht="27.75" hidden="1" customHeight="1" thickBot="1" x14ac:dyDescent="0.25">
      <c r="A21" s="2"/>
      <c r="B21" s="105" t="s">
        <v>25</v>
      </c>
      <c r="C21" s="106"/>
      <c r="D21" s="106"/>
      <c r="E21" s="107"/>
      <c r="F21" s="108"/>
      <c r="G21" s="181">
        <v>357580.76</v>
      </c>
      <c r="H21" s="182"/>
      <c r="I21" s="182"/>
      <c r="J21" s="109" t="str">
        <f t="shared" si="0"/>
        <v>CZK</v>
      </c>
    </row>
    <row r="22" spans="1:10" ht="27.75" customHeight="1" thickBot="1" x14ac:dyDescent="0.25">
      <c r="A22" s="2"/>
      <c r="B22" s="105" t="s">
        <v>32</v>
      </c>
      <c r="C22" s="110"/>
      <c r="D22" s="110"/>
      <c r="E22" s="110"/>
      <c r="F22" s="111"/>
      <c r="G22" s="181">
        <f>ZakladDPHSni+DPHSni</f>
        <v>0</v>
      </c>
      <c r="H22" s="181"/>
      <c r="I22" s="181"/>
      <c r="J22" s="112" t="s">
        <v>46</v>
      </c>
    </row>
    <row r="23" spans="1:10" ht="12.75" customHeight="1" x14ac:dyDescent="0.2">
      <c r="A23" s="2"/>
      <c r="B23" s="2"/>
      <c r="J23" s="9"/>
    </row>
    <row r="24" spans="1:10" ht="30" customHeight="1" x14ac:dyDescent="0.2">
      <c r="A24" s="2"/>
      <c r="B24" s="2"/>
      <c r="J24" s="9"/>
    </row>
    <row r="25" spans="1:10" ht="18.75" customHeight="1" x14ac:dyDescent="0.2">
      <c r="A25" s="2"/>
      <c r="B25" s="17"/>
      <c r="C25" s="68" t="s">
        <v>12</v>
      </c>
      <c r="D25" s="69"/>
      <c r="E25" s="69"/>
      <c r="F25" s="15" t="s">
        <v>11</v>
      </c>
      <c r="G25" s="26"/>
      <c r="H25" s="27"/>
      <c r="I25" s="26"/>
      <c r="J25" s="9"/>
    </row>
    <row r="26" spans="1:10" ht="47.25" customHeight="1" x14ac:dyDescent="0.2">
      <c r="A26" s="2"/>
      <c r="B26" s="2"/>
      <c r="J26" s="9"/>
    </row>
    <row r="27" spans="1:10" s="21" customFormat="1" ht="18.75" customHeight="1" x14ac:dyDescent="0.2">
      <c r="A27" s="20"/>
      <c r="B27" s="20"/>
      <c r="C27" s="70"/>
      <c r="D27" s="183"/>
      <c r="E27" s="184"/>
      <c r="G27" s="185"/>
      <c r="H27" s="186"/>
      <c r="I27" s="186"/>
      <c r="J27" s="25"/>
    </row>
    <row r="28" spans="1:10" ht="12.75" customHeight="1" x14ac:dyDescent="0.2">
      <c r="A28" s="2"/>
      <c r="B28" s="2"/>
      <c r="D28" s="176" t="s">
        <v>2</v>
      </c>
      <c r="E28" s="176"/>
      <c r="H28" s="10" t="s">
        <v>3</v>
      </c>
      <c r="J28" s="9"/>
    </row>
    <row r="29" spans="1:10" ht="13.5" customHeight="1" thickBot="1" x14ac:dyDescent="0.25">
      <c r="A29" s="11"/>
      <c r="B29" s="11"/>
      <c r="C29" s="71"/>
      <c r="D29" s="71"/>
      <c r="E29" s="71"/>
      <c r="F29" s="12"/>
      <c r="G29" s="12"/>
      <c r="H29" s="12"/>
      <c r="I29" s="12"/>
      <c r="J29" s="13"/>
    </row>
    <row r="30" spans="1:10" ht="27" hidden="1" customHeight="1" x14ac:dyDescent="0.2">
      <c r="B30" s="82" t="s">
        <v>17</v>
      </c>
      <c r="C30" s="83"/>
      <c r="D30" s="83"/>
      <c r="E30" s="83"/>
      <c r="F30" s="84"/>
      <c r="G30" s="84"/>
      <c r="H30" s="84"/>
      <c r="I30" s="84"/>
      <c r="J30" s="85"/>
    </row>
    <row r="31" spans="1:10" ht="25.5" hidden="1" customHeight="1" x14ac:dyDescent="0.2">
      <c r="A31" s="81" t="s">
        <v>34</v>
      </c>
      <c r="B31" s="86" t="s">
        <v>18</v>
      </c>
      <c r="C31" s="87" t="s">
        <v>6</v>
      </c>
      <c r="D31" s="87"/>
      <c r="E31" s="87"/>
      <c r="F31" s="88" t="str">
        <f>B16</f>
        <v>Základ pro sníženou DPH</v>
      </c>
      <c r="G31" s="88" t="str">
        <f>B18</f>
        <v>Základ pro základní DPH</v>
      </c>
      <c r="H31" s="89" t="s">
        <v>19</v>
      </c>
      <c r="I31" s="89" t="s">
        <v>1</v>
      </c>
      <c r="J31" s="90" t="s">
        <v>0</v>
      </c>
    </row>
    <row r="32" spans="1:10" ht="25.5" hidden="1" customHeight="1" x14ac:dyDescent="0.2">
      <c r="A32" s="81">
        <v>1</v>
      </c>
      <c r="B32" s="91" t="s">
        <v>44</v>
      </c>
      <c r="C32" s="171"/>
      <c r="D32" s="171"/>
      <c r="E32" s="171"/>
      <c r="F32" s="92">
        <v>0</v>
      </c>
      <c r="G32" s="93">
        <v>357580.76</v>
      </c>
      <c r="H32" s="94">
        <v>75091.960000000006</v>
      </c>
      <c r="I32" s="94">
        <v>432672.72</v>
      </c>
      <c r="J32" s="95">
        <f>IF(CenaCelkemVypocet=0,"",I32/CenaCelkemVypocet*100)</f>
        <v>100</v>
      </c>
    </row>
    <row r="33" spans="1:10" ht="25.5" hidden="1" customHeight="1" x14ac:dyDescent="0.2">
      <c r="A33" s="81">
        <v>2</v>
      </c>
      <c r="B33" s="96" t="s">
        <v>40</v>
      </c>
      <c r="C33" s="172" t="s">
        <v>41</v>
      </c>
      <c r="D33" s="172"/>
      <c r="E33" s="172"/>
      <c r="F33" s="97">
        <v>0</v>
      </c>
      <c r="G33" s="98">
        <v>357580.76</v>
      </c>
      <c r="H33" s="98">
        <v>75091.960000000006</v>
      </c>
      <c r="I33" s="98">
        <v>432672.72</v>
      </c>
      <c r="J33" s="99">
        <f>IF(CenaCelkemVypocet=0,"",I33/CenaCelkemVypocet*100)</f>
        <v>100</v>
      </c>
    </row>
    <row r="34" spans="1:10" ht="25.5" hidden="1" customHeight="1" x14ac:dyDescent="0.2">
      <c r="A34" s="81">
        <v>3</v>
      </c>
      <c r="B34" s="100" t="s">
        <v>38</v>
      </c>
      <c r="C34" s="171" t="s">
        <v>39</v>
      </c>
      <c r="D34" s="171"/>
      <c r="E34" s="171"/>
      <c r="F34" s="101">
        <v>0</v>
      </c>
      <c r="G34" s="94">
        <v>357580.76</v>
      </c>
      <c r="H34" s="94">
        <v>75091.960000000006</v>
      </c>
      <c r="I34" s="94">
        <v>432672.72</v>
      </c>
      <c r="J34" s="95">
        <f>IF(CenaCelkemVypocet=0,"",I34/CenaCelkemVypocet*100)</f>
        <v>100</v>
      </c>
    </row>
    <row r="35" spans="1:10" ht="25.5" hidden="1" customHeight="1" x14ac:dyDescent="0.2">
      <c r="A35" s="81"/>
      <c r="B35" s="173" t="s">
        <v>45</v>
      </c>
      <c r="C35" s="174"/>
      <c r="D35" s="174"/>
      <c r="E35" s="175"/>
      <c r="F35" s="102">
        <f>SUMIF(A32:A34,"=1",F32:F34)</f>
        <v>0</v>
      </c>
      <c r="G35" s="103">
        <f>SUMIF(A32:A34,"=1",G32:G34)</f>
        <v>357580.76</v>
      </c>
      <c r="H35" s="103">
        <f>SUMIF(A32:A34,"=1",H32:H34)</f>
        <v>75091.960000000006</v>
      </c>
      <c r="I35" s="103">
        <f>SUMIF(A32:A34,"=1",I32:I34)</f>
        <v>432672.72</v>
      </c>
      <c r="J35" s="104">
        <f>SUMIF(A32:A34,"=1",J32:J34)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E4:J4"/>
    <mergeCell ref="E13:G13"/>
    <mergeCell ref="B1:J1"/>
    <mergeCell ref="G19:I19"/>
    <mergeCell ref="G20:I20"/>
    <mergeCell ref="E2:J2"/>
    <mergeCell ref="E3:J3"/>
    <mergeCell ref="D11:G11"/>
    <mergeCell ref="C34:E34"/>
    <mergeCell ref="B35:E35"/>
    <mergeCell ref="D28:E28"/>
    <mergeCell ref="G17:I17"/>
    <mergeCell ref="G16:I16"/>
    <mergeCell ref="G22:I22"/>
    <mergeCell ref="G18:I18"/>
    <mergeCell ref="G21:I21"/>
    <mergeCell ref="D27:E27"/>
    <mergeCell ref="G27:I27"/>
    <mergeCell ref="D5:G5"/>
    <mergeCell ref="D6:G6"/>
    <mergeCell ref="E7:G7"/>
    <mergeCell ref="C32:E32"/>
    <mergeCell ref="C33:E33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6" t="s">
        <v>7</v>
      </c>
      <c r="B1" s="206"/>
      <c r="C1" s="207"/>
      <c r="D1" s="206"/>
      <c r="E1" s="206"/>
      <c r="F1" s="206"/>
      <c r="G1" s="206"/>
    </row>
    <row r="2" spans="1:7" ht="24.95" customHeight="1" x14ac:dyDescent="0.2">
      <c r="A2" s="49" t="s">
        <v>8</v>
      </c>
      <c r="B2" s="48"/>
      <c r="C2" s="208"/>
      <c r="D2" s="208"/>
      <c r="E2" s="208"/>
      <c r="F2" s="208"/>
      <c r="G2" s="209"/>
    </row>
    <row r="3" spans="1:7" ht="24.95" customHeight="1" x14ac:dyDescent="0.2">
      <c r="A3" s="49" t="s">
        <v>9</v>
      </c>
      <c r="B3" s="48"/>
      <c r="C3" s="208"/>
      <c r="D3" s="208"/>
      <c r="E3" s="208"/>
      <c r="F3" s="208"/>
      <c r="G3" s="209"/>
    </row>
    <row r="4" spans="1:7" ht="24.95" customHeight="1" x14ac:dyDescent="0.2">
      <c r="A4" s="49" t="s">
        <v>10</v>
      </c>
      <c r="B4" s="48"/>
      <c r="C4" s="208"/>
      <c r="D4" s="208"/>
      <c r="E4" s="208"/>
      <c r="F4" s="208"/>
      <c r="G4" s="20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78603-B1D4-452A-AC49-7BE2BDD14429}">
  <sheetPr>
    <outlinePr summaryBelow="0"/>
  </sheetPr>
  <dimension ref="A1:BH5000"/>
  <sheetViews>
    <sheetView workbookViewId="0">
      <pane ySplit="7" topLeftCell="A8" activePane="bottomLeft" state="frozen"/>
      <selection pane="bottomLeft" activeCell="F15" sqref="F15"/>
    </sheetView>
  </sheetViews>
  <sheetFormatPr defaultRowHeight="12.75" outlineLevelRow="1" x14ac:dyDescent="0.2"/>
  <cols>
    <col min="1" max="1" width="3.42578125" customWidth="1"/>
    <col min="2" max="2" width="12.5703125" style="113" customWidth="1"/>
    <col min="3" max="3" width="38.28515625" style="11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10" t="s">
        <v>7</v>
      </c>
      <c r="B1" s="210"/>
      <c r="C1" s="210"/>
      <c r="D1" s="210"/>
      <c r="E1" s="210"/>
      <c r="F1" s="210"/>
      <c r="G1" s="210"/>
      <c r="AG1" t="s">
        <v>102</v>
      </c>
    </row>
    <row r="2" spans="1:60" ht="24.95" customHeight="1" x14ac:dyDescent="0.2">
      <c r="A2" s="114" t="s">
        <v>8</v>
      </c>
      <c r="B2" s="48"/>
      <c r="C2" s="211" t="s">
        <v>39</v>
      </c>
      <c r="D2" s="212"/>
      <c r="E2" s="212"/>
      <c r="F2" s="212"/>
      <c r="G2" s="213"/>
      <c r="AG2" t="s">
        <v>103</v>
      </c>
    </row>
    <row r="3" spans="1:60" ht="24.95" customHeight="1" x14ac:dyDescent="0.2">
      <c r="A3" s="114" t="s">
        <v>9</v>
      </c>
      <c r="B3" s="48"/>
      <c r="C3" s="211" t="s">
        <v>41</v>
      </c>
      <c r="D3" s="212"/>
      <c r="E3" s="212"/>
      <c r="F3" s="212"/>
      <c r="G3" s="213"/>
      <c r="AC3" s="113" t="s">
        <v>103</v>
      </c>
      <c r="AG3" t="s">
        <v>104</v>
      </c>
    </row>
    <row r="4" spans="1:60" ht="24.95" customHeight="1" x14ac:dyDescent="0.2">
      <c r="A4" s="115" t="s">
        <v>10</v>
      </c>
      <c r="B4" s="116"/>
      <c r="C4" s="214" t="s">
        <v>39</v>
      </c>
      <c r="D4" s="215"/>
      <c r="E4" s="215"/>
      <c r="F4" s="215"/>
      <c r="G4" s="216"/>
      <c r="AG4" t="s">
        <v>105</v>
      </c>
    </row>
    <row r="5" spans="1:60" x14ac:dyDescent="0.2">
      <c r="D5" s="10"/>
    </row>
    <row r="6" spans="1:60" ht="38.25" x14ac:dyDescent="0.2">
      <c r="A6" s="118" t="s">
        <v>106</v>
      </c>
      <c r="B6" s="120" t="s">
        <v>107</v>
      </c>
      <c r="C6" s="120" t="s">
        <v>108</v>
      </c>
      <c r="D6" s="119" t="s">
        <v>109</v>
      </c>
      <c r="E6" s="118" t="s">
        <v>110</v>
      </c>
      <c r="F6" s="117" t="s">
        <v>111</v>
      </c>
      <c r="G6" s="118" t="s">
        <v>27</v>
      </c>
      <c r="H6" s="121" t="s">
        <v>28</v>
      </c>
      <c r="I6" s="121" t="s">
        <v>112</v>
      </c>
      <c r="J6" s="121" t="s">
        <v>29</v>
      </c>
      <c r="K6" s="121" t="s">
        <v>113</v>
      </c>
      <c r="L6" s="121" t="s">
        <v>114</v>
      </c>
      <c r="M6" s="121" t="s">
        <v>115</v>
      </c>
      <c r="N6" s="121" t="s">
        <v>116</v>
      </c>
      <c r="O6" s="121" t="s">
        <v>117</v>
      </c>
      <c r="P6" s="121" t="s">
        <v>118</v>
      </c>
      <c r="Q6" s="121" t="s">
        <v>119</v>
      </c>
      <c r="R6" s="121" t="s">
        <v>120</v>
      </c>
      <c r="S6" s="121" t="s">
        <v>121</v>
      </c>
      <c r="T6" s="121" t="s">
        <v>122</v>
      </c>
      <c r="U6" s="121" t="s">
        <v>123</v>
      </c>
      <c r="V6" s="121" t="s">
        <v>124</v>
      </c>
      <c r="W6" s="121" t="s">
        <v>125</v>
      </c>
      <c r="X6" s="121" t="s">
        <v>126</v>
      </c>
    </row>
    <row r="7" spans="1:60" hidden="1" x14ac:dyDescent="0.2">
      <c r="A7" s="3"/>
      <c r="B7" s="4"/>
      <c r="C7" s="4"/>
      <c r="D7" s="6"/>
      <c r="E7" s="123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60" x14ac:dyDescent="0.2">
      <c r="A8" s="133" t="s">
        <v>127</v>
      </c>
      <c r="B8" s="134" t="s">
        <v>47</v>
      </c>
      <c r="C8" s="151" t="s">
        <v>48</v>
      </c>
      <c r="D8" s="135"/>
      <c r="E8" s="136"/>
      <c r="F8" s="137"/>
      <c r="G8" s="138">
        <f>SUMIF(AG9:AG21,"&lt;&gt;NOR",G9:G21)</f>
        <v>0</v>
      </c>
      <c r="H8" s="132"/>
      <c r="I8" s="132">
        <f>SUM(I9:I21)</f>
        <v>7024.23</v>
      </c>
      <c r="J8" s="132"/>
      <c r="K8" s="132">
        <f>SUM(K9:K21)</f>
        <v>10460.34</v>
      </c>
      <c r="L8" s="132"/>
      <c r="M8" s="132">
        <f>SUM(M9:M21)</f>
        <v>0</v>
      </c>
      <c r="N8" s="132"/>
      <c r="O8" s="132">
        <f>SUM(O9:O21)</f>
        <v>0.29000000000000004</v>
      </c>
      <c r="P8" s="132"/>
      <c r="Q8" s="132">
        <f>SUM(Q9:Q21)</f>
        <v>0</v>
      </c>
      <c r="R8" s="132"/>
      <c r="S8" s="132"/>
      <c r="T8" s="132"/>
      <c r="U8" s="132"/>
      <c r="V8" s="132">
        <f>SUM(V9:V21)</f>
        <v>19.420000000000002</v>
      </c>
      <c r="W8" s="132"/>
      <c r="X8" s="132"/>
      <c r="AG8" t="s">
        <v>128</v>
      </c>
    </row>
    <row r="9" spans="1:60" ht="22.5" outlineLevel="1" x14ac:dyDescent="0.2">
      <c r="A9" s="139">
        <v>1</v>
      </c>
      <c r="B9" s="140" t="s">
        <v>129</v>
      </c>
      <c r="C9" s="152" t="s">
        <v>130</v>
      </c>
      <c r="D9" s="141" t="s">
        <v>131</v>
      </c>
      <c r="E9" s="142">
        <v>3.5409999999999999</v>
      </c>
      <c r="F9" s="143"/>
      <c r="G9" s="144">
        <f>ROUND(E9*F9,2)</f>
        <v>0</v>
      </c>
      <c r="H9" s="127">
        <v>595</v>
      </c>
      <c r="I9" s="127">
        <f>ROUND(E9*H9,2)</f>
        <v>2106.9</v>
      </c>
      <c r="J9" s="127">
        <v>541</v>
      </c>
      <c r="K9" s="127">
        <f>ROUND(E9*J9,2)</f>
        <v>1915.68</v>
      </c>
      <c r="L9" s="127">
        <v>21</v>
      </c>
      <c r="M9" s="127">
        <f>G9*(1+L9/100)</f>
        <v>0</v>
      </c>
      <c r="N9" s="127">
        <v>2.5860000000000001E-2</v>
      </c>
      <c r="O9" s="127">
        <f>ROUND(E9*N9,2)</f>
        <v>0.09</v>
      </c>
      <c r="P9" s="127">
        <v>0</v>
      </c>
      <c r="Q9" s="127">
        <f>ROUND(E9*P9,2)</f>
        <v>0</v>
      </c>
      <c r="R9" s="127"/>
      <c r="S9" s="127" t="s">
        <v>132</v>
      </c>
      <c r="T9" s="127" t="s">
        <v>132</v>
      </c>
      <c r="U9" s="127">
        <v>0.99</v>
      </c>
      <c r="V9" s="127">
        <f>ROUND(E9*U9,2)</f>
        <v>3.51</v>
      </c>
      <c r="W9" s="127"/>
      <c r="X9" s="127" t="s">
        <v>133</v>
      </c>
      <c r="Y9" s="122"/>
      <c r="Z9" s="122"/>
      <c r="AA9" s="122"/>
      <c r="AB9" s="122"/>
      <c r="AC9" s="122"/>
      <c r="AD9" s="122"/>
      <c r="AE9" s="122"/>
      <c r="AF9" s="122"/>
      <c r="AG9" s="122" t="s">
        <v>134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</row>
    <row r="10" spans="1:60" outlineLevel="1" x14ac:dyDescent="0.2">
      <c r="A10" s="125"/>
      <c r="B10" s="126"/>
      <c r="C10" s="153" t="s">
        <v>135</v>
      </c>
      <c r="D10" s="128"/>
      <c r="E10" s="129">
        <v>3.181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2"/>
      <c r="Z10" s="122"/>
      <c r="AA10" s="122"/>
      <c r="AB10" s="122"/>
      <c r="AC10" s="122"/>
      <c r="AD10" s="122"/>
      <c r="AE10" s="122"/>
      <c r="AF10" s="122"/>
      <c r="AG10" s="122" t="s">
        <v>136</v>
      </c>
      <c r="AH10" s="122">
        <v>0</v>
      </c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</row>
    <row r="11" spans="1:60" outlineLevel="1" x14ac:dyDescent="0.2">
      <c r="A11" s="125"/>
      <c r="B11" s="126"/>
      <c r="C11" s="153" t="s">
        <v>137</v>
      </c>
      <c r="D11" s="128"/>
      <c r="E11" s="129">
        <v>0.36</v>
      </c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2"/>
      <c r="Z11" s="122"/>
      <c r="AA11" s="122"/>
      <c r="AB11" s="122"/>
      <c r="AC11" s="122"/>
      <c r="AD11" s="122"/>
      <c r="AE11" s="122"/>
      <c r="AF11" s="122"/>
      <c r="AG11" s="122" t="s">
        <v>136</v>
      </c>
      <c r="AH11" s="122">
        <v>0</v>
      </c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</row>
    <row r="12" spans="1:60" outlineLevel="1" x14ac:dyDescent="0.2">
      <c r="A12" s="145">
        <v>2</v>
      </c>
      <c r="B12" s="146" t="s">
        <v>138</v>
      </c>
      <c r="C12" s="154" t="s">
        <v>139</v>
      </c>
      <c r="D12" s="147" t="s">
        <v>140</v>
      </c>
      <c r="E12" s="148">
        <v>1</v>
      </c>
      <c r="F12" s="149"/>
      <c r="G12" s="150">
        <f>ROUND(E12*F12,2)</f>
        <v>0</v>
      </c>
      <c r="H12" s="127">
        <v>11.69</v>
      </c>
      <c r="I12" s="127">
        <f>ROUND(E12*H12,2)</f>
        <v>11.69</v>
      </c>
      <c r="J12" s="127">
        <v>524.30999999999995</v>
      </c>
      <c r="K12" s="127">
        <f>ROUND(E12*J12,2)</f>
        <v>524.30999999999995</v>
      </c>
      <c r="L12" s="127">
        <v>21</v>
      </c>
      <c r="M12" s="127">
        <f>G12*(1+L12/100)</f>
        <v>0</v>
      </c>
      <c r="N12" s="127">
        <v>2.4000000000000001E-4</v>
      </c>
      <c r="O12" s="127">
        <f>ROUND(E12*N12,2)</f>
        <v>0</v>
      </c>
      <c r="P12" s="127">
        <v>0</v>
      </c>
      <c r="Q12" s="127">
        <f>ROUND(E12*P12,2)</f>
        <v>0</v>
      </c>
      <c r="R12" s="127"/>
      <c r="S12" s="127" t="s">
        <v>132</v>
      </c>
      <c r="T12" s="127" t="s">
        <v>132</v>
      </c>
      <c r="U12" s="127">
        <v>1.04</v>
      </c>
      <c r="V12" s="127">
        <f>ROUND(E12*U12,2)</f>
        <v>1.04</v>
      </c>
      <c r="W12" s="127"/>
      <c r="X12" s="127" t="s">
        <v>133</v>
      </c>
      <c r="Y12" s="122"/>
      <c r="Z12" s="122"/>
      <c r="AA12" s="122"/>
      <c r="AB12" s="122"/>
      <c r="AC12" s="122"/>
      <c r="AD12" s="122"/>
      <c r="AE12" s="122"/>
      <c r="AF12" s="122"/>
      <c r="AG12" s="122" t="s">
        <v>134</v>
      </c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</row>
    <row r="13" spans="1:60" ht="22.5" outlineLevel="1" x14ac:dyDescent="0.2">
      <c r="A13" s="139">
        <v>3</v>
      </c>
      <c r="B13" s="140" t="s">
        <v>141</v>
      </c>
      <c r="C13" s="152" t="s">
        <v>142</v>
      </c>
      <c r="D13" s="141" t="s">
        <v>131</v>
      </c>
      <c r="E13" s="142">
        <v>0.38</v>
      </c>
      <c r="F13" s="143"/>
      <c r="G13" s="144">
        <f>ROUND(E13*F13,2)</f>
        <v>0</v>
      </c>
      <c r="H13" s="127">
        <v>473.03</v>
      </c>
      <c r="I13" s="127">
        <f>ROUND(E13*H13,2)</f>
        <v>179.75</v>
      </c>
      <c r="J13" s="127">
        <v>371.97</v>
      </c>
      <c r="K13" s="127">
        <f>ROUND(E13*J13,2)</f>
        <v>141.35</v>
      </c>
      <c r="L13" s="127">
        <v>21</v>
      </c>
      <c r="M13" s="127">
        <f>G13*(1+L13/100)</f>
        <v>0</v>
      </c>
      <c r="N13" s="127">
        <v>7.392E-2</v>
      </c>
      <c r="O13" s="127">
        <f>ROUND(E13*N13,2)</f>
        <v>0.03</v>
      </c>
      <c r="P13" s="127">
        <v>0</v>
      </c>
      <c r="Q13" s="127">
        <f>ROUND(E13*P13,2)</f>
        <v>0</v>
      </c>
      <c r="R13" s="127"/>
      <c r="S13" s="127" t="s">
        <v>132</v>
      </c>
      <c r="T13" s="127" t="s">
        <v>132</v>
      </c>
      <c r="U13" s="127">
        <v>0.77700000000000002</v>
      </c>
      <c r="V13" s="127">
        <f>ROUND(E13*U13,2)</f>
        <v>0.3</v>
      </c>
      <c r="W13" s="127"/>
      <c r="X13" s="127" t="s">
        <v>133</v>
      </c>
      <c r="Y13" s="122"/>
      <c r="Z13" s="122"/>
      <c r="AA13" s="122"/>
      <c r="AB13" s="122"/>
      <c r="AC13" s="122"/>
      <c r="AD13" s="122"/>
      <c r="AE13" s="122"/>
      <c r="AF13" s="122"/>
      <c r="AG13" s="122" t="s">
        <v>134</v>
      </c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</row>
    <row r="14" spans="1:60" outlineLevel="1" x14ac:dyDescent="0.2">
      <c r="A14" s="125"/>
      <c r="B14" s="126"/>
      <c r="C14" s="153" t="s">
        <v>143</v>
      </c>
      <c r="D14" s="128"/>
      <c r="E14" s="129">
        <v>0.38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2"/>
      <c r="Z14" s="122"/>
      <c r="AA14" s="122"/>
      <c r="AB14" s="122"/>
      <c r="AC14" s="122"/>
      <c r="AD14" s="122"/>
      <c r="AE14" s="122"/>
      <c r="AF14" s="122"/>
      <c r="AG14" s="122" t="s">
        <v>136</v>
      </c>
      <c r="AH14" s="122">
        <v>0</v>
      </c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</row>
    <row r="15" spans="1:60" ht="22.5" outlineLevel="1" x14ac:dyDescent="0.2">
      <c r="A15" s="139">
        <v>4</v>
      </c>
      <c r="B15" s="140" t="s">
        <v>144</v>
      </c>
      <c r="C15" s="152" t="s">
        <v>145</v>
      </c>
      <c r="D15" s="141" t="s">
        <v>131</v>
      </c>
      <c r="E15" s="142">
        <v>14.856</v>
      </c>
      <c r="F15" s="143"/>
      <c r="G15" s="144">
        <f>ROUND(E15*F15,2)</f>
        <v>0</v>
      </c>
      <c r="H15" s="127">
        <v>227.51</v>
      </c>
      <c r="I15" s="127">
        <f>ROUND(E15*H15,2)</f>
        <v>3379.89</v>
      </c>
      <c r="J15" s="127">
        <v>464.49</v>
      </c>
      <c r="K15" s="127">
        <f>ROUND(E15*J15,2)</f>
        <v>6900.46</v>
      </c>
      <c r="L15" s="127">
        <v>21</v>
      </c>
      <c r="M15" s="127">
        <f>G15*(1+L15/100)</f>
        <v>0</v>
      </c>
      <c r="N15" s="127">
        <v>1.1469999999999999E-2</v>
      </c>
      <c r="O15" s="127">
        <f>ROUND(E15*N15,2)</f>
        <v>0.17</v>
      </c>
      <c r="P15" s="127">
        <v>0</v>
      </c>
      <c r="Q15" s="127">
        <f>ROUND(E15*P15,2)</f>
        <v>0</v>
      </c>
      <c r="R15" s="127"/>
      <c r="S15" s="127" t="s">
        <v>132</v>
      </c>
      <c r="T15" s="127" t="s">
        <v>132</v>
      </c>
      <c r="U15" s="127">
        <v>0.85</v>
      </c>
      <c r="V15" s="127">
        <f>ROUND(E15*U15,2)</f>
        <v>12.63</v>
      </c>
      <c r="W15" s="127"/>
      <c r="X15" s="127" t="s">
        <v>133</v>
      </c>
      <c r="Y15" s="122"/>
      <c r="Z15" s="122"/>
      <c r="AA15" s="122"/>
      <c r="AB15" s="122"/>
      <c r="AC15" s="122"/>
      <c r="AD15" s="122"/>
      <c r="AE15" s="122"/>
      <c r="AF15" s="122"/>
      <c r="AG15" s="122" t="s">
        <v>134</v>
      </c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</row>
    <row r="16" spans="1:60" outlineLevel="1" x14ac:dyDescent="0.2">
      <c r="A16" s="125"/>
      <c r="B16" s="126"/>
      <c r="C16" s="153" t="s">
        <v>146</v>
      </c>
      <c r="D16" s="128"/>
      <c r="E16" s="129">
        <v>14.856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2"/>
      <c r="Z16" s="122"/>
      <c r="AA16" s="122"/>
      <c r="AB16" s="122"/>
      <c r="AC16" s="122"/>
      <c r="AD16" s="122"/>
      <c r="AE16" s="122"/>
      <c r="AF16" s="122"/>
      <c r="AG16" s="122" t="s">
        <v>136</v>
      </c>
      <c r="AH16" s="122">
        <v>0</v>
      </c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</row>
    <row r="17" spans="1:60" ht="22.5" outlineLevel="1" x14ac:dyDescent="0.2">
      <c r="A17" s="139">
        <v>5</v>
      </c>
      <c r="B17" s="140" t="s">
        <v>147</v>
      </c>
      <c r="C17" s="152" t="s">
        <v>148</v>
      </c>
      <c r="D17" s="141" t="s">
        <v>131</v>
      </c>
      <c r="E17" s="142">
        <v>6.94</v>
      </c>
      <c r="F17" s="143"/>
      <c r="G17" s="144">
        <f>ROUND(E17*F17,2)</f>
        <v>0</v>
      </c>
      <c r="H17" s="127">
        <v>0</v>
      </c>
      <c r="I17" s="127">
        <f>ROUND(E17*H17,2)</f>
        <v>0</v>
      </c>
      <c r="J17" s="127">
        <v>141</v>
      </c>
      <c r="K17" s="127">
        <f>ROUND(E17*J17,2)</f>
        <v>978.54</v>
      </c>
      <c r="L17" s="127">
        <v>21</v>
      </c>
      <c r="M17" s="127">
        <f>G17*(1+L17/100)</f>
        <v>0</v>
      </c>
      <c r="N17" s="127">
        <v>0</v>
      </c>
      <c r="O17" s="127">
        <f>ROUND(E17*N17,2)</f>
        <v>0</v>
      </c>
      <c r="P17" s="127">
        <v>0</v>
      </c>
      <c r="Q17" s="127">
        <f>ROUND(E17*P17,2)</f>
        <v>0</v>
      </c>
      <c r="R17" s="127"/>
      <c r="S17" s="127" t="s">
        <v>132</v>
      </c>
      <c r="T17" s="127" t="s">
        <v>132</v>
      </c>
      <c r="U17" s="127">
        <v>0.28000000000000003</v>
      </c>
      <c r="V17" s="127">
        <f>ROUND(E17*U17,2)</f>
        <v>1.94</v>
      </c>
      <c r="W17" s="127"/>
      <c r="X17" s="127" t="s">
        <v>133</v>
      </c>
      <c r="Y17" s="122"/>
      <c r="Z17" s="122"/>
      <c r="AA17" s="122"/>
      <c r="AB17" s="122"/>
      <c r="AC17" s="122"/>
      <c r="AD17" s="122"/>
      <c r="AE17" s="122"/>
      <c r="AF17" s="122"/>
      <c r="AG17" s="122" t="s">
        <v>134</v>
      </c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</row>
    <row r="18" spans="1:60" outlineLevel="1" x14ac:dyDescent="0.2">
      <c r="A18" s="125"/>
      <c r="B18" s="126"/>
      <c r="C18" s="153" t="s">
        <v>149</v>
      </c>
      <c r="D18" s="128"/>
      <c r="E18" s="129">
        <v>2.2662499999999999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2"/>
      <c r="Z18" s="122"/>
      <c r="AA18" s="122"/>
      <c r="AB18" s="122"/>
      <c r="AC18" s="122"/>
      <c r="AD18" s="122"/>
      <c r="AE18" s="122"/>
      <c r="AF18" s="122"/>
      <c r="AG18" s="122" t="s">
        <v>136</v>
      </c>
      <c r="AH18" s="122">
        <v>0</v>
      </c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</row>
    <row r="19" spans="1:60" outlineLevel="1" x14ac:dyDescent="0.2">
      <c r="A19" s="125"/>
      <c r="B19" s="126"/>
      <c r="C19" s="153" t="s">
        <v>150</v>
      </c>
      <c r="D19" s="128"/>
      <c r="E19" s="129">
        <v>1.06375</v>
      </c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2"/>
      <c r="Z19" s="122"/>
      <c r="AA19" s="122"/>
      <c r="AB19" s="122"/>
      <c r="AC19" s="122"/>
      <c r="AD19" s="122"/>
      <c r="AE19" s="122"/>
      <c r="AF19" s="122"/>
      <c r="AG19" s="122" t="s">
        <v>136</v>
      </c>
      <c r="AH19" s="122">
        <v>0</v>
      </c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</row>
    <row r="20" spans="1:60" outlineLevel="1" x14ac:dyDescent="0.2">
      <c r="A20" s="125"/>
      <c r="B20" s="126"/>
      <c r="C20" s="153" t="s">
        <v>151</v>
      </c>
      <c r="D20" s="128"/>
      <c r="E20" s="129">
        <v>3.61</v>
      </c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2"/>
      <c r="Z20" s="122"/>
      <c r="AA20" s="122"/>
      <c r="AB20" s="122"/>
      <c r="AC20" s="122"/>
      <c r="AD20" s="122"/>
      <c r="AE20" s="122"/>
      <c r="AF20" s="122"/>
      <c r="AG20" s="122" t="s">
        <v>136</v>
      </c>
      <c r="AH20" s="122">
        <v>0</v>
      </c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</row>
    <row r="21" spans="1:60" outlineLevel="1" x14ac:dyDescent="0.2">
      <c r="A21" s="145">
        <v>6</v>
      </c>
      <c r="B21" s="146" t="s">
        <v>38</v>
      </c>
      <c r="C21" s="154" t="s">
        <v>152</v>
      </c>
      <c r="D21" s="147" t="s">
        <v>153</v>
      </c>
      <c r="E21" s="148">
        <v>1</v>
      </c>
      <c r="F21" s="149"/>
      <c r="G21" s="150">
        <f>ROUND(E21*F21,2)</f>
        <v>0</v>
      </c>
      <c r="H21" s="127">
        <v>1346</v>
      </c>
      <c r="I21" s="127">
        <f>ROUND(E21*H21,2)</f>
        <v>1346</v>
      </c>
      <c r="J21" s="127">
        <v>0</v>
      </c>
      <c r="K21" s="127">
        <f>ROUND(E21*J21,2)</f>
        <v>0</v>
      </c>
      <c r="L21" s="127">
        <v>21</v>
      </c>
      <c r="M21" s="127">
        <f>G21*(1+L21/100)</f>
        <v>0</v>
      </c>
      <c r="N21" s="127">
        <v>0</v>
      </c>
      <c r="O21" s="127">
        <f>ROUND(E21*N21,2)</f>
        <v>0</v>
      </c>
      <c r="P21" s="127">
        <v>0</v>
      </c>
      <c r="Q21" s="127">
        <f>ROUND(E21*P21,2)</f>
        <v>0</v>
      </c>
      <c r="R21" s="127"/>
      <c r="S21" s="127" t="s">
        <v>154</v>
      </c>
      <c r="T21" s="127" t="s">
        <v>155</v>
      </c>
      <c r="U21" s="127">
        <v>0</v>
      </c>
      <c r="V21" s="127">
        <f>ROUND(E21*U21,2)</f>
        <v>0</v>
      </c>
      <c r="W21" s="127"/>
      <c r="X21" s="127" t="s">
        <v>156</v>
      </c>
      <c r="Y21" s="122"/>
      <c r="Z21" s="122"/>
      <c r="AA21" s="122"/>
      <c r="AB21" s="122"/>
      <c r="AC21" s="122"/>
      <c r="AD21" s="122"/>
      <c r="AE21" s="122"/>
      <c r="AF21" s="122"/>
      <c r="AG21" s="122" t="s">
        <v>157</v>
      </c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</row>
    <row r="22" spans="1:60" x14ac:dyDescent="0.2">
      <c r="A22" s="133" t="s">
        <v>127</v>
      </c>
      <c r="B22" s="134" t="s">
        <v>49</v>
      </c>
      <c r="C22" s="151" t="s">
        <v>50</v>
      </c>
      <c r="D22" s="135"/>
      <c r="E22" s="136"/>
      <c r="F22" s="137"/>
      <c r="G22" s="138">
        <f>SUMIF(AG23:AG26,"&lt;&gt;NOR",G23:G26)</f>
        <v>0</v>
      </c>
      <c r="H22" s="132"/>
      <c r="I22" s="132">
        <f>SUM(I23:I26)</f>
        <v>2337.81</v>
      </c>
      <c r="J22" s="132"/>
      <c r="K22" s="132">
        <f>SUM(K23:K26)</f>
        <v>3602.83</v>
      </c>
      <c r="L22" s="132"/>
      <c r="M22" s="132">
        <f>SUM(M23:M26)</f>
        <v>0</v>
      </c>
      <c r="N22" s="132"/>
      <c r="O22" s="132">
        <f>SUM(O23:O26)</f>
        <v>0.08</v>
      </c>
      <c r="P22" s="132"/>
      <c r="Q22" s="132">
        <f>SUM(Q23:Q26)</f>
        <v>0</v>
      </c>
      <c r="R22" s="132"/>
      <c r="S22" s="132"/>
      <c r="T22" s="132"/>
      <c r="U22" s="132"/>
      <c r="V22" s="132">
        <f>SUM(V23:V26)</f>
        <v>6.59</v>
      </c>
      <c r="W22" s="132"/>
      <c r="X22" s="132"/>
      <c r="AG22" t="s">
        <v>128</v>
      </c>
    </row>
    <row r="23" spans="1:60" ht="22.5" outlineLevel="1" x14ac:dyDescent="0.2">
      <c r="A23" s="139">
        <v>7</v>
      </c>
      <c r="B23" s="140" t="s">
        <v>158</v>
      </c>
      <c r="C23" s="152" t="s">
        <v>159</v>
      </c>
      <c r="D23" s="141" t="s">
        <v>131</v>
      </c>
      <c r="E23" s="142">
        <v>6.94</v>
      </c>
      <c r="F23" s="143"/>
      <c r="G23" s="144">
        <f>ROUND(E23*F23,2)</f>
        <v>0</v>
      </c>
      <c r="H23" s="127">
        <v>336.86</v>
      </c>
      <c r="I23" s="127">
        <f>ROUND(E23*H23,2)</f>
        <v>2337.81</v>
      </c>
      <c r="J23" s="127">
        <v>519.14</v>
      </c>
      <c r="K23" s="127">
        <f>ROUND(E23*J23,2)</f>
        <v>3602.83</v>
      </c>
      <c r="L23" s="127">
        <v>21</v>
      </c>
      <c r="M23" s="127">
        <f>G23*(1+L23/100)</f>
        <v>0</v>
      </c>
      <c r="N23" s="127">
        <v>1.201E-2</v>
      </c>
      <c r="O23" s="127">
        <f>ROUND(E23*N23,2)</f>
        <v>0.08</v>
      </c>
      <c r="P23" s="127">
        <v>0</v>
      </c>
      <c r="Q23" s="127">
        <f>ROUND(E23*P23,2)</f>
        <v>0</v>
      </c>
      <c r="R23" s="127"/>
      <c r="S23" s="127" t="s">
        <v>132</v>
      </c>
      <c r="T23" s="127" t="s">
        <v>132</v>
      </c>
      <c r="U23" s="127">
        <v>0.95</v>
      </c>
      <c r="V23" s="127">
        <f>ROUND(E23*U23,2)</f>
        <v>6.59</v>
      </c>
      <c r="W23" s="127"/>
      <c r="X23" s="127" t="s">
        <v>133</v>
      </c>
      <c r="Y23" s="122"/>
      <c r="Z23" s="122"/>
      <c r="AA23" s="122"/>
      <c r="AB23" s="122"/>
      <c r="AC23" s="122"/>
      <c r="AD23" s="122"/>
      <c r="AE23" s="122"/>
      <c r="AF23" s="122"/>
      <c r="AG23" s="122" t="s">
        <v>134</v>
      </c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</row>
    <row r="24" spans="1:60" outlineLevel="1" x14ac:dyDescent="0.2">
      <c r="A24" s="125"/>
      <c r="B24" s="126"/>
      <c r="C24" s="153" t="s">
        <v>149</v>
      </c>
      <c r="D24" s="128"/>
      <c r="E24" s="129">
        <v>2.2662499999999999</v>
      </c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2"/>
      <c r="Z24" s="122"/>
      <c r="AA24" s="122"/>
      <c r="AB24" s="122"/>
      <c r="AC24" s="122"/>
      <c r="AD24" s="122"/>
      <c r="AE24" s="122"/>
      <c r="AF24" s="122"/>
      <c r="AG24" s="122" t="s">
        <v>136</v>
      </c>
      <c r="AH24" s="122">
        <v>0</v>
      </c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</row>
    <row r="25" spans="1:60" outlineLevel="1" x14ac:dyDescent="0.2">
      <c r="A25" s="125"/>
      <c r="B25" s="126"/>
      <c r="C25" s="153" t="s">
        <v>150</v>
      </c>
      <c r="D25" s="128"/>
      <c r="E25" s="129">
        <v>1.06375</v>
      </c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2"/>
      <c r="Z25" s="122"/>
      <c r="AA25" s="122"/>
      <c r="AB25" s="122"/>
      <c r="AC25" s="122"/>
      <c r="AD25" s="122"/>
      <c r="AE25" s="122"/>
      <c r="AF25" s="122"/>
      <c r="AG25" s="122" t="s">
        <v>136</v>
      </c>
      <c r="AH25" s="122">
        <v>0</v>
      </c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</row>
    <row r="26" spans="1:60" outlineLevel="1" x14ac:dyDescent="0.2">
      <c r="A26" s="125"/>
      <c r="B26" s="126"/>
      <c r="C26" s="153" t="s">
        <v>151</v>
      </c>
      <c r="D26" s="128"/>
      <c r="E26" s="129">
        <v>3.61</v>
      </c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2"/>
      <c r="Z26" s="122"/>
      <c r="AA26" s="122"/>
      <c r="AB26" s="122"/>
      <c r="AC26" s="122"/>
      <c r="AD26" s="122"/>
      <c r="AE26" s="122"/>
      <c r="AF26" s="122"/>
      <c r="AG26" s="122" t="s">
        <v>136</v>
      </c>
      <c r="AH26" s="122">
        <v>0</v>
      </c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</row>
    <row r="27" spans="1:60" x14ac:dyDescent="0.2">
      <c r="A27" s="133" t="s">
        <v>127</v>
      </c>
      <c r="B27" s="134" t="s">
        <v>51</v>
      </c>
      <c r="C27" s="151" t="s">
        <v>52</v>
      </c>
      <c r="D27" s="135"/>
      <c r="E27" s="136"/>
      <c r="F27" s="137"/>
      <c r="G27" s="138">
        <f>SUMIF(AG28:AG39,"&lt;&gt;NOR",G28:G39)</f>
        <v>0</v>
      </c>
      <c r="H27" s="132"/>
      <c r="I27" s="132">
        <f>SUM(I28:I39)</f>
        <v>2306.3199999999997</v>
      </c>
      <c r="J27" s="132"/>
      <c r="K27" s="132">
        <f>SUM(K28:K39)</f>
        <v>12775.169999999998</v>
      </c>
      <c r="L27" s="132"/>
      <c r="M27" s="132">
        <f>SUM(M28:M39)</f>
        <v>0</v>
      </c>
      <c r="N27" s="132"/>
      <c r="O27" s="132">
        <f>SUM(O28:O39)</f>
        <v>1.21</v>
      </c>
      <c r="P27" s="132"/>
      <c r="Q27" s="132">
        <f>SUM(Q28:Q39)</f>
        <v>0</v>
      </c>
      <c r="R27" s="132"/>
      <c r="S27" s="132"/>
      <c r="T27" s="132"/>
      <c r="U27" s="132"/>
      <c r="V27" s="132">
        <f>SUM(V28:V39)</f>
        <v>25.490000000000002</v>
      </c>
      <c r="W27" s="132"/>
      <c r="X27" s="132"/>
      <c r="AG27" t="s">
        <v>128</v>
      </c>
    </row>
    <row r="28" spans="1:60" outlineLevel="1" x14ac:dyDescent="0.2">
      <c r="A28" s="139">
        <v>8</v>
      </c>
      <c r="B28" s="140" t="s">
        <v>160</v>
      </c>
      <c r="C28" s="152" t="s">
        <v>161</v>
      </c>
      <c r="D28" s="141" t="s">
        <v>131</v>
      </c>
      <c r="E28" s="142">
        <v>4.3499999999999996</v>
      </c>
      <c r="F28" s="143"/>
      <c r="G28" s="144">
        <f>ROUND(E28*F28,2)</f>
        <v>0</v>
      </c>
      <c r="H28" s="127">
        <v>13.56</v>
      </c>
      <c r="I28" s="127">
        <f>ROUND(E28*H28,2)</f>
        <v>58.99</v>
      </c>
      <c r="J28" s="127">
        <v>33.04</v>
      </c>
      <c r="K28" s="127">
        <f>ROUND(E28*J28,2)</f>
        <v>143.72</v>
      </c>
      <c r="L28" s="127">
        <v>21</v>
      </c>
      <c r="M28" s="127">
        <f>G28*(1+L28/100)</f>
        <v>0</v>
      </c>
      <c r="N28" s="127">
        <v>4.0000000000000003E-5</v>
      </c>
      <c r="O28" s="127">
        <f>ROUND(E28*N28,2)</f>
        <v>0</v>
      </c>
      <c r="P28" s="127">
        <v>0</v>
      </c>
      <c r="Q28" s="127">
        <f>ROUND(E28*P28,2)</f>
        <v>0</v>
      </c>
      <c r="R28" s="127"/>
      <c r="S28" s="127" t="s">
        <v>132</v>
      </c>
      <c r="T28" s="127" t="s">
        <v>162</v>
      </c>
      <c r="U28" s="127">
        <v>7.8E-2</v>
      </c>
      <c r="V28" s="127">
        <f>ROUND(E28*U28,2)</f>
        <v>0.34</v>
      </c>
      <c r="W28" s="127"/>
      <c r="X28" s="127" t="s">
        <v>133</v>
      </c>
      <c r="Y28" s="122"/>
      <c r="Z28" s="122"/>
      <c r="AA28" s="122"/>
      <c r="AB28" s="122"/>
      <c r="AC28" s="122"/>
      <c r="AD28" s="122"/>
      <c r="AE28" s="122"/>
      <c r="AF28" s="122"/>
      <c r="AG28" s="122" t="s">
        <v>134</v>
      </c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</row>
    <row r="29" spans="1:60" outlineLevel="1" x14ac:dyDescent="0.2">
      <c r="A29" s="125"/>
      <c r="B29" s="126"/>
      <c r="C29" s="153" t="s">
        <v>163</v>
      </c>
      <c r="D29" s="128"/>
      <c r="E29" s="129">
        <v>4.3499999999999996</v>
      </c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2"/>
      <c r="Z29" s="122"/>
      <c r="AA29" s="122"/>
      <c r="AB29" s="122"/>
      <c r="AC29" s="122"/>
      <c r="AD29" s="122"/>
      <c r="AE29" s="122"/>
      <c r="AF29" s="122"/>
      <c r="AG29" s="122" t="s">
        <v>136</v>
      </c>
      <c r="AH29" s="122">
        <v>0</v>
      </c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</row>
    <row r="30" spans="1:60" ht="22.5" outlineLevel="1" x14ac:dyDescent="0.2">
      <c r="A30" s="139">
        <v>9</v>
      </c>
      <c r="B30" s="140" t="s">
        <v>164</v>
      </c>
      <c r="C30" s="152" t="s">
        <v>165</v>
      </c>
      <c r="D30" s="141" t="s">
        <v>131</v>
      </c>
      <c r="E30" s="142">
        <v>20</v>
      </c>
      <c r="F30" s="143"/>
      <c r="G30" s="144">
        <f>ROUND(E30*F30,2)</f>
        <v>0</v>
      </c>
      <c r="H30" s="127">
        <v>34.17</v>
      </c>
      <c r="I30" s="127">
        <f>ROUND(E30*H30,2)</f>
        <v>683.4</v>
      </c>
      <c r="J30" s="127">
        <v>194.33</v>
      </c>
      <c r="K30" s="127">
        <f>ROUND(E30*J30,2)</f>
        <v>3886.6</v>
      </c>
      <c r="L30" s="127">
        <v>21</v>
      </c>
      <c r="M30" s="127">
        <f>G30*(1+L30/100)</f>
        <v>0</v>
      </c>
      <c r="N30" s="127">
        <v>1.7680000000000001E-2</v>
      </c>
      <c r="O30" s="127">
        <f>ROUND(E30*N30,2)</f>
        <v>0.35</v>
      </c>
      <c r="P30" s="127">
        <v>0</v>
      </c>
      <c r="Q30" s="127">
        <f>ROUND(E30*P30,2)</f>
        <v>0</v>
      </c>
      <c r="R30" s="127"/>
      <c r="S30" s="127" t="s">
        <v>132</v>
      </c>
      <c r="T30" s="127" t="s">
        <v>132</v>
      </c>
      <c r="U30" s="127">
        <v>0.38716</v>
      </c>
      <c r="V30" s="127">
        <f>ROUND(E30*U30,2)</f>
        <v>7.74</v>
      </c>
      <c r="W30" s="127"/>
      <c r="X30" s="127" t="s">
        <v>133</v>
      </c>
      <c r="Y30" s="122"/>
      <c r="Z30" s="122"/>
      <c r="AA30" s="122"/>
      <c r="AB30" s="122"/>
      <c r="AC30" s="122"/>
      <c r="AD30" s="122"/>
      <c r="AE30" s="122"/>
      <c r="AF30" s="122"/>
      <c r="AG30" s="122" t="s">
        <v>134</v>
      </c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</row>
    <row r="31" spans="1:60" outlineLevel="1" x14ac:dyDescent="0.2">
      <c r="A31" s="125"/>
      <c r="B31" s="126"/>
      <c r="C31" s="153" t="s">
        <v>166</v>
      </c>
      <c r="D31" s="128"/>
      <c r="E31" s="129">
        <v>20</v>
      </c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2"/>
      <c r="Z31" s="122"/>
      <c r="AA31" s="122"/>
      <c r="AB31" s="122"/>
      <c r="AC31" s="122"/>
      <c r="AD31" s="122"/>
      <c r="AE31" s="122"/>
      <c r="AF31" s="122"/>
      <c r="AG31" s="122" t="s">
        <v>136</v>
      </c>
      <c r="AH31" s="122">
        <v>0</v>
      </c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</row>
    <row r="32" spans="1:60" outlineLevel="1" x14ac:dyDescent="0.2">
      <c r="A32" s="139">
        <v>10</v>
      </c>
      <c r="B32" s="140" t="s">
        <v>167</v>
      </c>
      <c r="C32" s="152" t="s">
        <v>168</v>
      </c>
      <c r="D32" s="141" t="s">
        <v>131</v>
      </c>
      <c r="E32" s="142">
        <v>2.4500000000000002</v>
      </c>
      <c r="F32" s="143"/>
      <c r="G32" s="144">
        <f>ROUND(E32*F32,2)</f>
        <v>0</v>
      </c>
      <c r="H32" s="127">
        <v>43.02</v>
      </c>
      <c r="I32" s="127">
        <f>ROUND(E32*H32,2)</f>
        <v>105.4</v>
      </c>
      <c r="J32" s="127">
        <v>288.48</v>
      </c>
      <c r="K32" s="127">
        <f>ROUND(E32*J32,2)</f>
        <v>706.78</v>
      </c>
      <c r="L32" s="127">
        <v>21</v>
      </c>
      <c r="M32" s="127">
        <f>G32*(1+L32/100)</f>
        <v>0</v>
      </c>
      <c r="N32" s="127">
        <v>4.4139999999999999E-2</v>
      </c>
      <c r="O32" s="127">
        <f>ROUND(E32*N32,2)</f>
        <v>0.11</v>
      </c>
      <c r="P32" s="127">
        <v>0</v>
      </c>
      <c r="Q32" s="127">
        <f>ROUND(E32*P32,2)</f>
        <v>0</v>
      </c>
      <c r="R32" s="127"/>
      <c r="S32" s="127" t="s">
        <v>132</v>
      </c>
      <c r="T32" s="127" t="s">
        <v>132</v>
      </c>
      <c r="U32" s="127">
        <v>0.6</v>
      </c>
      <c r="V32" s="127">
        <f>ROUND(E32*U32,2)</f>
        <v>1.47</v>
      </c>
      <c r="W32" s="127"/>
      <c r="X32" s="127" t="s">
        <v>133</v>
      </c>
      <c r="Y32" s="122"/>
      <c r="Z32" s="122"/>
      <c r="AA32" s="122"/>
      <c r="AB32" s="122"/>
      <c r="AC32" s="122"/>
      <c r="AD32" s="122"/>
      <c r="AE32" s="122"/>
      <c r="AF32" s="122"/>
      <c r="AG32" s="122" t="s">
        <v>134</v>
      </c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</row>
    <row r="33" spans="1:60" outlineLevel="1" x14ac:dyDescent="0.2">
      <c r="A33" s="125"/>
      <c r="B33" s="126"/>
      <c r="C33" s="153" t="s">
        <v>169</v>
      </c>
      <c r="D33" s="128"/>
      <c r="E33" s="129">
        <v>2.4500000000000002</v>
      </c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2"/>
      <c r="Z33" s="122"/>
      <c r="AA33" s="122"/>
      <c r="AB33" s="122"/>
      <c r="AC33" s="122"/>
      <c r="AD33" s="122"/>
      <c r="AE33" s="122"/>
      <c r="AF33" s="122"/>
      <c r="AG33" s="122" t="s">
        <v>136</v>
      </c>
      <c r="AH33" s="122">
        <v>0</v>
      </c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</row>
    <row r="34" spans="1:60" ht="22.5" outlineLevel="1" x14ac:dyDescent="0.2">
      <c r="A34" s="139">
        <v>11</v>
      </c>
      <c r="B34" s="140" t="s">
        <v>170</v>
      </c>
      <c r="C34" s="152" t="s">
        <v>171</v>
      </c>
      <c r="D34" s="141" t="s">
        <v>131</v>
      </c>
      <c r="E34" s="142">
        <v>47.601999999999997</v>
      </c>
      <c r="F34" s="143"/>
      <c r="G34" s="144">
        <f>ROUND(E34*F34,2)</f>
        <v>0</v>
      </c>
      <c r="H34" s="127">
        <v>30.64</v>
      </c>
      <c r="I34" s="127">
        <f>ROUND(E34*H34,2)</f>
        <v>1458.53</v>
      </c>
      <c r="J34" s="127">
        <v>168.86</v>
      </c>
      <c r="K34" s="127">
        <f>ROUND(E34*J34,2)</f>
        <v>8038.07</v>
      </c>
      <c r="L34" s="127">
        <v>21</v>
      </c>
      <c r="M34" s="127">
        <f>G34*(1+L34/100)</f>
        <v>0</v>
      </c>
      <c r="N34" s="127">
        <v>1.5740000000000001E-2</v>
      </c>
      <c r="O34" s="127">
        <f>ROUND(E34*N34,2)</f>
        <v>0.75</v>
      </c>
      <c r="P34" s="127">
        <v>0</v>
      </c>
      <c r="Q34" s="127">
        <f>ROUND(E34*P34,2)</f>
        <v>0</v>
      </c>
      <c r="R34" s="127"/>
      <c r="S34" s="127" t="s">
        <v>132</v>
      </c>
      <c r="T34" s="127" t="s">
        <v>132</v>
      </c>
      <c r="U34" s="127">
        <v>0.33481</v>
      </c>
      <c r="V34" s="127">
        <f>ROUND(E34*U34,2)</f>
        <v>15.94</v>
      </c>
      <c r="W34" s="127"/>
      <c r="X34" s="127" t="s">
        <v>133</v>
      </c>
      <c r="Y34" s="122"/>
      <c r="Z34" s="122"/>
      <c r="AA34" s="122"/>
      <c r="AB34" s="122"/>
      <c r="AC34" s="122"/>
      <c r="AD34" s="122"/>
      <c r="AE34" s="122"/>
      <c r="AF34" s="122"/>
      <c r="AG34" s="122" t="s">
        <v>134</v>
      </c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</row>
    <row r="35" spans="1:60" outlineLevel="1" x14ac:dyDescent="0.2">
      <c r="A35" s="125"/>
      <c r="B35" s="126"/>
      <c r="C35" s="153" t="s">
        <v>172</v>
      </c>
      <c r="D35" s="128"/>
      <c r="E35" s="129">
        <v>9.8800000000000008</v>
      </c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2"/>
      <c r="Z35" s="122"/>
      <c r="AA35" s="122"/>
      <c r="AB35" s="122"/>
      <c r="AC35" s="122"/>
      <c r="AD35" s="122"/>
      <c r="AE35" s="122"/>
      <c r="AF35" s="122"/>
      <c r="AG35" s="122" t="s">
        <v>136</v>
      </c>
      <c r="AH35" s="122">
        <v>0</v>
      </c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</row>
    <row r="36" spans="1:60" outlineLevel="1" x14ac:dyDescent="0.2">
      <c r="A36" s="125"/>
      <c r="B36" s="126"/>
      <c r="C36" s="153" t="s">
        <v>173</v>
      </c>
      <c r="D36" s="128"/>
      <c r="E36" s="129">
        <v>-3.1520000000000001</v>
      </c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2"/>
      <c r="Z36" s="122"/>
      <c r="AA36" s="122"/>
      <c r="AB36" s="122"/>
      <c r="AC36" s="122"/>
      <c r="AD36" s="122"/>
      <c r="AE36" s="122"/>
      <c r="AF36" s="122"/>
      <c r="AG36" s="122" t="s">
        <v>136</v>
      </c>
      <c r="AH36" s="122">
        <v>0</v>
      </c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</row>
    <row r="37" spans="1:60" outlineLevel="1" x14ac:dyDescent="0.2">
      <c r="A37" s="125"/>
      <c r="B37" s="126"/>
      <c r="C37" s="153" t="s">
        <v>174</v>
      </c>
      <c r="D37" s="128"/>
      <c r="E37" s="129">
        <v>46.8</v>
      </c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2"/>
      <c r="Z37" s="122"/>
      <c r="AA37" s="122"/>
      <c r="AB37" s="122"/>
      <c r="AC37" s="122"/>
      <c r="AD37" s="122"/>
      <c r="AE37" s="122"/>
      <c r="AF37" s="122"/>
      <c r="AG37" s="122" t="s">
        <v>136</v>
      </c>
      <c r="AH37" s="122">
        <v>0</v>
      </c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</row>
    <row r="38" spans="1:60" outlineLevel="1" x14ac:dyDescent="0.2">
      <c r="A38" s="125"/>
      <c r="B38" s="126"/>
      <c r="C38" s="153" t="s">
        <v>175</v>
      </c>
      <c r="D38" s="128"/>
      <c r="E38" s="129">
        <v>-1.5760000000000001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2"/>
      <c r="Z38" s="122"/>
      <c r="AA38" s="122"/>
      <c r="AB38" s="122"/>
      <c r="AC38" s="122"/>
      <c r="AD38" s="122"/>
      <c r="AE38" s="122"/>
      <c r="AF38" s="122"/>
      <c r="AG38" s="122" t="s">
        <v>136</v>
      </c>
      <c r="AH38" s="122">
        <v>0</v>
      </c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</row>
    <row r="39" spans="1:60" outlineLevel="1" x14ac:dyDescent="0.2">
      <c r="A39" s="125"/>
      <c r="B39" s="126"/>
      <c r="C39" s="153" t="s">
        <v>176</v>
      </c>
      <c r="D39" s="128"/>
      <c r="E39" s="129">
        <v>-4.3499999999999996</v>
      </c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2"/>
      <c r="Z39" s="122"/>
      <c r="AA39" s="122"/>
      <c r="AB39" s="122"/>
      <c r="AC39" s="122"/>
      <c r="AD39" s="122"/>
      <c r="AE39" s="122"/>
      <c r="AF39" s="122"/>
      <c r="AG39" s="122" t="s">
        <v>136</v>
      </c>
      <c r="AH39" s="122">
        <v>0</v>
      </c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</row>
    <row r="40" spans="1:60" x14ac:dyDescent="0.2">
      <c r="A40" s="133" t="s">
        <v>127</v>
      </c>
      <c r="B40" s="134" t="s">
        <v>53</v>
      </c>
      <c r="C40" s="151" t="s">
        <v>54</v>
      </c>
      <c r="D40" s="135"/>
      <c r="E40" s="136"/>
      <c r="F40" s="137"/>
      <c r="G40" s="138">
        <f>SUMIF(AG41:AG50,"&lt;&gt;NOR",G41:G50)</f>
        <v>0</v>
      </c>
      <c r="H40" s="132"/>
      <c r="I40" s="132">
        <f>SUM(I41:I50)</f>
        <v>4665.47</v>
      </c>
      <c r="J40" s="132"/>
      <c r="K40" s="132">
        <f>SUM(K41:K50)</f>
        <v>4405.2299999999996</v>
      </c>
      <c r="L40" s="132"/>
      <c r="M40" s="132">
        <f>SUM(M41:M50)</f>
        <v>0</v>
      </c>
      <c r="N40" s="132"/>
      <c r="O40" s="132">
        <f>SUM(O41:O50)</f>
        <v>0.2</v>
      </c>
      <c r="P40" s="132"/>
      <c r="Q40" s="132">
        <f>SUM(Q41:Q50)</f>
        <v>0</v>
      </c>
      <c r="R40" s="132"/>
      <c r="S40" s="132"/>
      <c r="T40" s="132"/>
      <c r="U40" s="132"/>
      <c r="V40" s="132">
        <f>SUM(V41:V50)</f>
        <v>9.26</v>
      </c>
      <c r="W40" s="132"/>
      <c r="X40" s="132"/>
      <c r="AG40" t="s">
        <v>128</v>
      </c>
    </row>
    <row r="41" spans="1:60" outlineLevel="1" x14ac:dyDescent="0.2">
      <c r="A41" s="139">
        <v>12</v>
      </c>
      <c r="B41" s="140" t="s">
        <v>177</v>
      </c>
      <c r="C41" s="152" t="s">
        <v>178</v>
      </c>
      <c r="D41" s="141" t="s">
        <v>131</v>
      </c>
      <c r="E41" s="142">
        <v>26.94</v>
      </c>
      <c r="F41" s="143"/>
      <c r="G41" s="144">
        <f>ROUND(E41*F41,2)</f>
        <v>0</v>
      </c>
      <c r="H41" s="127">
        <v>131.35</v>
      </c>
      <c r="I41" s="127">
        <f>ROUND(E41*H41,2)</f>
        <v>3538.57</v>
      </c>
      <c r="J41" s="127">
        <v>122.15</v>
      </c>
      <c r="K41" s="127">
        <f>ROUND(E41*J41,2)</f>
        <v>3290.72</v>
      </c>
      <c r="L41" s="127">
        <v>21</v>
      </c>
      <c r="M41" s="127">
        <f>G41*(1+L41/100)</f>
        <v>0</v>
      </c>
      <c r="N41" s="127">
        <v>7.0000000000000001E-3</v>
      </c>
      <c r="O41" s="127">
        <f>ROUND(E41*N41,2)</f>
        <v>0.19</v>
      </c>
      <c r="P41" s="127">
        <v>0</v>
      </c>
      <c r="Q41" s="127">
        <f>ROUND(E41*P41,2)</f>
        <v>0</v>
      </c>
      <c r="R41" s="127"/>
      <c r="S41" s="127" t="s">
        <v>132</v>
      </c>
      <c r="T41" s="127" t="s">
        <v>132</v>
      </c>
      <c r="U41" s="127">
        <v>0.254</v>
      </c>
      <c r="V41" s="127">
        <f>ROUND(E41*U41,2)</f>
        <v>6.84</v>
      </c>
      <c r="W41" s="127"/>
      <c r="X41" s="127" t="s">
        <v>133</v>
      </c>
      <c r="Y41" s="122"/>
      <c r="Z41" s="122"/>
      <c r="AA41" s="122"/>
      <c r="AB41" s="122"/>
      <c r="AC41" s="122"/>
      <c r="AD41" s="122"/>
      <c r="AE41" s="122"/>
      <c r="AF41" s="122"/>
      <c r="AG41" s="122" t="s">
        <v>134</v>
      </c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</row>
    <row r="42" spans="1:60" outlineLevel="1" x14ac:dyDescent="0.2">
      <c r="A42" s="125"/>
      <c r="B42" s="126"/>
      <c r="C42" s="153" t="s">
        <v>151</v>
      </c>
      <c r="D42" s="128"/>
      <c r="E42" s="129">
        <v>3.61</v>
      </c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2"/>
      <c r="Z42" s="122"/>
      <c r="AA42" s="122"/>
      <c r="AB42" s="122"/>
      <c r="AC42" s="122"/>
      <c r="AD42" s="122"/>
      <c r="AE42" s="122"/>
      <c r="AF42" s="122"/>
      <c r="AG42" s="122" t="s">
        <v>136</v>
      </c>
      <c r="AH42" s="122">
        <v>0</v>
      </c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</row>
    <row r="43" spans="1:60" outlineLevel="1" x14ac:dyDescent="0.2">
      <c r="A43" s="125"/>
      <c r="B43" s="126"/>
      <c r="C43" s="153" t="s">
        <v>166</v>
      </c>
      <c r="D43" s="128"/>
      <c r="E43" s="129">
        <v>20</v>
      </c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2"/>
      <c r="Z43" s="122"/>
      <c r="AA43" s="122"/>
      <c r="AB43" s="122"/>
      <c r="AC43" s="122"/>
      <c r="AD43" s="122"/>
      <c r="AE43" s="122"/>
      <c r="AF43" s="122"/>
      <c r="AG43" s="122" t="s">
        <v>136</v>
      </c>
      <c r="AH43" s="122">
        <v>0</v>
      </c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</row>
    <row r="44" spans="1:60" outlineLevel="1" x14ac:dyDescent="0.2">
      <c r="A44" s="125"/>
      <c r="B44" s="126"/>
      <c r="C44" s="153" t="s">
        <v>149</v>
      </c>
      <c r="D44" s="128"/>
      <c r="E44" s="129">
        <v>2.2662499999999999</v>
      </c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2"/>
      <c r="Z44" s="122"/>
      <c r="AA44" s="122"/>
      <c r="AB44" s="122"/>
      <c r="AC44" s="122"/>
      <c r="AD44" s="122"/>
      <c r="AE44" s="122"/>
      <c r="AF44" s="122"/>
      <c r="AG44" s="122" t="s">
        <v>136</v>
      </c>
      <c r="AH44" s="122">
        <v>0</v>
      </c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</row>
    <row r="45" spans="1:60" outlineLevel="1" x14ac:dyDescent="0.2">
      <c r="A45" s="125"/>
      <c r="B45" s="126"/>
      <c r="C45" s="153" t="s">
        <v>150</v>
      </c>
      <c r="D45" s="128"/>
      <c r="E45" s="129">
        <v>1.06375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2"/>
      <c r="Z45" s="122"/>
      <c r="AA45" s="122"/>
      <c r="AB45" s="122"/>
      <c r="AC45" s="122"/>
      <c r="AD45" s="122"/>
      <c r="AE45" s="122"/>
      <c r="AF45" s="122"/>
      <c r="AG45" s="122" t="s">
        <v>136</v>
      </c>
      <c r="AH45" s="122">
        <v>0</v>
      </c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</row>
    <row r="46" spans="1:60" outlineLevel="1" x14ac:dyDescent="0.2">
      <c r="A46" s="139">
        <v>13</v>
      </c>
      <c r="B46" s="140" t="s">
        <v>179</v>
      </c>
      <c r="C46" s="152" t="s">
        <v>180</v>
      </c>
      <c r="D46" s="141" t="s">
        <v>131</v>
      </c>
      <c r="E46" s="142">
        <v>26.94</v>
      </c>
      <c r="F46" s="143"/>
      <c r="G46" s="144">
        <f>ROUND(E46*F46,2)</f>
        <v>0</v>
      </c>
      <c r="H46" s="127">
        <v>41.83</v>
      </c>
      <c r="I46" s="127">
        <f>ROUND(E46*H46,2)</f>
        <v>1126.9000000000001</v>
      </c>
      <c r="J46" s="127">
        <v>41.37</v>
      </c>
      <c r="K46" s="127">
        <f>ROUND(E46*J46,2)</f>
        <v>1114.51</v>
      </c>
      <c r="L46" s="127">
        <v>21</v>
      </c>
      <c r="M46" s="127">
        <f>G46*(1+L46/100)</f>
        <v>0</v>
      </c>
      <c r="N46" s="127">
        <v>2.5999999999999998E-4</v>
      </c>
      <c r="O46" s="127">
        <f>ROUND(E46*N46,2)</f>
        <v>0.01</v>
      </c>
      <c r="P46" s="127">
        <v>0</v>
      </c>
      <c r="Q46" s="127">
        <f>ROUND(E46*P46,2)</f>
        <v>0</v>
      </c>
      <c r="R46" s="127"/>
      <c r="S46" s="127" t="s">
        <v>132</v>
      </c>
      <c r="T46" s="127" t="s">
        <v>132</v>
      </c>
      <c r="U46" s="127">
        <v>0.09</v>
      </c>
      <c r="V46" s="127">
        <f>ROUND(E46*U46,2)</f>
        <v>2.42</v>
      </c>
      <c r="W46" s="127"/>
      <c r="X46" s="127" t="s">
        <v>133</v>
      </c>
      <c r="Y46" s="122"/>
      <c r="Z46" s="122"/>
      <c r="AA46" s="122"/>
      <c r="AB46" s="122"/>
      <c r="AC46" s="122"/>
      <c r="AD46" s="122"/>
      <c r="AE46" s="122"/>
      <c r="AF46" s="122"/>
      <c r="AG46" s="122" t="s">
        <v>134</v>
      </c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</row>
    <row r="47" spans="1:60" outlineLevel="1" x14ac:dyDescent="0.2">
      <c r="A47" s="125"/>
      <c r="B47" s="126"/>
      <c r="C47" s="153" t="s">
        <v>151</v>
      </c>
      <c r="D47" s="128"/>
      <c r="E47" s="129">
        <v>3.61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2"/>
      <c r="Z47" s="122"/>
      <c r="AA47" s="122"/>
      <c r="AB47" s="122"/>
      <c r="AC47" s="122"/>
      <c r="AD47" s="122"/>
      <c r="AE47" s="122"/>
      <c r="AF47" s="122"/>
      <c r="AG47" s="122" t="s">
        <v>136</v>
      </c>
      <c r="AH47" s="122">
        <v>0</v>
      </c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</row>
    <row r="48" spans="1:60" outlineLevel="1" x14ac:dyDescent="0.2">
      <c r="A48" s="125"/>
      <c r="B48" s="126"/>
      <c r="C48" s="153" t="s">
        <v>166</v>
      </c>
      <c r="D48" s="128"/>
      <c r="E48" s="129">
        <v>20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2"/>
      <c r="Z48" s="122"/>
      <c r="AA48" s="122"/>
      <c r="AB48" s="122"/>
      <c r="AC48" s="122"/>
      <c r="AD48" s="122"/>
      <c r="AE48" s="122"/>
      <c r="AF48" s="122"/>
      <c r="AG48" s="122" t="s">
        <v>136</v>
      </c>
      <c r="AH48" s="122">
        <v>0</v>
      </c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</row>
    <row r="49" spans="1:60" outlineLevel="1" x14ac:dyDescent="0.2">
      <c r="A49" s="125"/>
      <c r="B49" s="126"/>
      <c r="C49" s="153" t="s">
        <v>149</v>
      </c>
      <c r="D49" s="128"/>
      <c r="E49" s="129">
        <v>2.2662499999999999</v>
      </c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2"/>
      <c r="Z49" s="122"/>
      <c r="AA49" s="122"/>
      <c r="AB49" s="122"/>
      <c r="AC49" s="122"/>
      <c r="AD49" s="122"/>
      <c r="AE49" s="122"/>
      <c r="AF49" s="122"/>
      <c r="AG49" s="122" t="s">
        <v>136</v>
      </c>
      <c r="AH49" s="122">
        <v>0</v>
      </c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</row>
    <row r="50" spans="1:60" outlineLevel="1" x14ac:dyDescent="0.2">
      <c r="A50" s="125"/>
      <c r="B50" s="126"/>
      <c r="C50" s="153" t="s">
        <v>150</v>
      </c>
      <c r="D50" s="128"/>
      <c r="E50" s="129">
        <v>1.06375</v>
      </c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2"/>
      <c r="Z50" s="122"/>
      <c r="AA50" s="122"/>
      <c r="AB50" s="122"/>
      <c r="AC50" s="122"/>
      <c r="AD50" s="122"/>
      <c r="AE50" s="122"/>
      <c r="AF50" s="122"/>
      <c r="AG50" s="122" t="s">
        <v>136</v>
      </c>
      <c r="AH50" s="122">
        <v>0</v>
      </c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</row>
    <row r="51" spans="1:60" x14ac:dyDescent="0.2">
      <c r="A51" s="133" t="s">
        <v>127</v>
      </c>
      <c r="B51" s="134" t="s">
        <v>55</v>
      </c>
      <c r="C51" s="151" t="s">
        <v>56</v>
      </c>
      <c r="D51" s="135"/>
      <c r="E51" s="136"/>
      <c r="F51" s="137"/>
      <c r="G51" s="138">
        <f>SUMIF(AG52:AG53,"&lt;&gt;NOR",G52:G53)</f>
        <v>0</v>
      </c>
      <c r="H51" s="132"/>
      <c r="I51" s="132">
        <f>SUM(I52:I53)</f>
        <v>1223</v>
      </c>
      <c r="J51" s="132"/>
      <c r="K51" s="132">
        <f>SUM(K52:K53)</f>
        <v>464.5</v>
      </c>
      <c r="L51" s="132"/>
      <c r="M51" s="132">
        <f>SUM(M52:M53)</f>
        <v>0</v>
      </c>
      <c r="N51" s="132"/>
      <c r="O51" s="132">
        <f>SUM(O52:O53)</f>
        <v>0.01</v>
      </c>
      <c r="P51" s="132"/>
      <c r="Q51" s="132">
        <f>SUM(Q52:Q53)</f>
        <v>0</v>
      </c>
      <c r="R51" s="132"/>
      <c r="S51" s="132"/>
      <c r="T51" s="132"/>
      <c r="U51" s="132"/>
      <c r="V51" s="132">
        <f>SUM(V52:V53)</f>
        <v>0.85</v>
      </c>
      <c r="W51" s="132"/>
      <c r="X51" s="132"/>
      <c r="AG51" t="s">
        <v>128</v>
      </c>
    </row>
    <row r="52" spans="1:60" outlineLevel="1" x14ac:dyDescent="0.2">
      <c r="A52" s="145">
        <v>14</v>
      </c>
      <c r="B52" s="146" t="s">
        <v>181</v>
      </c>
      <c r="C52" s="154" t="s">
        <v>182</v>
      </c>
      <c r="D52" s="147" t="s">
        <v>140</v>
      </c>
      <c r="E52" s="148">
        <v>1</v>
      </c>
      <c r="F52" s="149"/>
      <c r="G52" s="150">
        <f>ROUND(E52*F52,2)</f>
        <v>0</v>
      </c>
      <c r="H52" s="127">
        <v>0</v>
      </c>
      <c r="I52" s="127">
        <f>ROUND(E52*H52,2)</f>
        <v>0</v>
      </c>
      <c r="J52" s="127">
        <v>464.5</v>
      </c>
      <c r="K52" s="127">
        <f>ROUND(E52*J52,2)</f>
        <v>464.5</v>
      </c>
      <c r="L52" s="127">
        <v>21</v>
      </c>
      <c r="M52" s="127">
        <f>G52*(1+L52/100)</f>
        <v>0</v>
      </c>
      <c r="N52" s="127">
        <v>0</v>
      </c>
      <c r="O52" s="127">
        <f>ROUND(E52*N52,2)</f>
        <v>0</v>
      </c>
      <c r="P52" s="127">
        <v>0</v>
      </c>
      <c r="Q52" s="127">
        <f>ROUND(E52*P52,2)</f>
        <v>0</v>
      </c>
      <c r="R52" s="127"/>
      <c r="S52" s="127" t="s">
        <v>132</v>
      </c>
      <c r="T52" s="127" t="s">
        <v>132</v>
      </c>
      <c r="U52" s="127">
        <v>0.85</v>
      </c>
      <c r="V52" s="127">
        <f>ROUND(E52*U52,2)</f>
        <v>0.85</v>
      </c>
      <c r="W52" s="127"/>
      <c r="X52" s="127" t="s">
        <v>133</v>
      </c>
      <c r="Y52" s="122"/>
      <c r="Z52" s="122"/>
      <c r="AA52" s="122"/>
      <c r="AB52" s="122"/>
      <c r="AC52" s="122"/>
      <c r="AD52" s="122"/>
      <c r="AE52" s="122"/>
      <c r="AF52" s="122"/>
      <c r="AG52" s="122" t="s">
        <v>134</v>
      </c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</row>
    <row r="53" spans="1:60" ht="22.5" outlineLevel="1" x14ac:dyDescent="0.2">
      <c r="A53" s="145">
        <v>15</v>
      </c>
      <c r="B53" s="146" t="s">
        <v>183</v>
      </c>
      <c r="C53" s="154" t="s">
        <v>184</v>
      </c>
      <c r="D53" s="147" t="s">
        <v>140</v>
      </c>
      <c r="E53" s="148">
        <v>1</v>
      </c>
      <c r="F53" s="149"/>
      <c r="G53" s="150">
        <f>ROUND(E53*F53,2)</f>
        <v>0</v>
      </c>
      <c r="H53" s="127">
        <v>1223</v>
      </c>
      <c r="I53" s="127">
        <f>ROUND(E53*H53,2)</f>
        <v>1223</v>
      </c>
      <c r="J53" s="127">
        <v>0</v>
      </c>
      <c r="K53" s="127">
        <f>ROUND(E53*J53,2)</f>
        <v>0</v>
      </c>
      <c r="L53" s="127">
        <v>21</v>
      </c>
      <c r="M53" s="127">
        <f>G53*(1+L53/100)</f>
        <v>0</v>
      </c>
      <c r="N53" s="127">
        <v>1.248E-2</v>
      </c>
      <c r="O53" s="127">
        <f>ROUND(E53*N53,2)</f>
        <v>0.01</v>
      </c>
      <c r="P53" s="127">
        <v>0</v>
      </c>
      <c r="Q53" s="127">
        <f>ROUND(E53*P53,2)</f>
        <v>0</v>
      </c>
      <c r="R53" s="127" t="s">
        <v>185</v>
      </c>
      <c r="S53" s="127" t="s">
        <v>132</v>
      </c>
      <c r="T53" s="127" t="s">
        <v>132</v>
      </c>
      <c r="U53" s="127">
        <v>0</v>
      </c>
      <c r="V53" s="127">
        <f>ROUND(E53*U53,2)</f>
        <v>0</v>
      </c>
      <c r="W53" s="127"/>
      <c r="X53" s="127" t="s">
        <v>156</v>
      </c>
      <c r="Y53" s="122"/>
      <c r="Z53" s="122"/>
      <c r="AA53" s="122"/>
      <c r="AB53" s="122"/>
      <c r="AC53" s="122"/>
      <c r="AD53" s="122"/>
      <c r="AE53" s="122"/>
      <c r="AF53" s="122"/>
      <c r="AG53" s="122" t="s">
        <v>157</v>
      </c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</row>
    <row r="54" spans="1:60" ht="25.5" x14ac:dyDescent="0.2">
      <c r="A54" s="133" t="s">
        <v>127</v>
      </c>
      <c r="B54" s="134" t="s">
        <v>57</v>
      </c>
      <c r="C54" s="151" t="s">
        <v>58</v>
      </c>
      <c r="D54" s="135"/>
      <c r="E54" s="136"/>
      <c r="F54" s="137"/>
      <c r="G54" s="138">
        <f>SUMIF(AG55:AG62,"&lt;&gt;NOR",G55:G62)</f>
        <v>0</v>
      </c>
      <c r="H54" s="132"/>
      <c r="I54" s="132">
        <f>SUM(I55:I62)</f>
        <v>911.71</v>
      </c>
      <c r="J54" s="132"/>
      <c r="K54" s="132">
        <f>SUM(K55:K62)</f>
        <v>5934.3899999999994</v>
      </c>
      <c r="L54" s="132"/>
      <c r="M54" s="132">
        <f>SUM(M55:M62)</f>
        <v>0</v>
      </c>
      <c r="N54" s="132"/>
      <c r="O54" s="132">
        <f>SUM(O55:O62)</f>
        <v>0.03</v>
      </c>
      <c r="P54" s="132"/>
      <c r="Q54" s="132">
        <f>SUM(Q55:Q62)</f>
        <v>0</v>
      </c>
      <c r="R54" s="132"/>
      <c r="S54" s="132"/>
      <c r="T54" s="132"/>
      <c r="U54" s="132"/>
      <c r="V54" s="132">
        <f>SUM(V55:V62)</f>
        <v>11.54</v>
      </c>
      <c r="W54" s="132"/>
      <c r="X54" s="132"/>
      <c r="AG54" t="s">
        <v>128</v>
      </c>
    </row>
    <row r="55" spans="1:60" outlineLevel="1" x14ac:dyDescent="0.2">
      <c r="A55" s="139">
        <v>16</v>
      </c>
      <c r="B55" s="140" t="s">
        <v>186</v>
      </c>
      <c r="C55" s="152" t="s">
        <v>187</v>
      </c>
      <c r="D55" s="141" t="s">
        <v>131</v>
      </c>
      <c r="E55" s="142">
        <v>26.94</v>
      </c>
      <c r="F55" s="143"/>
      <c r="G55" s="144">
        <f>ROUND(E55*F55,2)</f>
        <v>0</v>
      </c>
      <c r="H55" s="127">
        <v>1.54</v>
      </c>
      <c r="I55" s="127">
        <f>ROUND(E55*H55,2)</f>
        <v>41.49</v>
      </c>
      <c r="J55" s="127">
        <v>121.96</v>
      </c>
      <c r="K55" s="127">
        <f>ROUND(E55*J55,2)</f>
        <v>3285.6</v>
      </c>
      <c r="L55" s="127">
        <v>21</v>
      </c>
      <c r="M55" s="127">
        <f>G55*(1+L55/100)</f>
        <v>0</v>
      </c>
      <c r="N55" s="127">
        <v>4.0000000000000003E-5</v>
      </c>
      <c r="O55" s="127">
        <f>ROUND(E55*N55,2)</f>
        <v>0</v>
      </c>
      <c r="P55" s="127">
        <v>0</v>
      </c>
      <c r="Q55" s="127">
        <f>ROUND(E55*P55,2)</f>
        <v>0</v>
      </c>
      <c r="R55" s="127"/>
      <c r="S55" s="127" t="s">
        <v>132</v>
      </c>
      <c r="T55" s="127" t="s">
        <v>132</v>
      </c>
      <c r="U55" s="127">
        <v>0.308</v>
      </c>
      <c r="V55" s="127">
        <f>ROUND(E55*U55,2)</f>
        <v>8.3000000000000007</v>
      </c>
      <c r="W55" s="127"/>
      <c r="X55" s="127" t="s">
        <v>133</v>
      </c>
      <c r="Y55" s="122"/>
      <c r="Z55" s="122"/>
      <c r="AA55" s="122"/>
      <c r="AB55" s="122"/>
      <c r="AC55" s="122"/>
      <c r="AD55" s="122"/>
      <c r="AE55" s="122"/>
      <c r="AF55" s="122"/>
      <c r="AG55" s="122" t="s">
        <v>134</v>
      </c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</row>
    <row r="56" spans="1:60" outlineLevel="1" x14ac:dyDescent="0.2">
      <c r="A56" s="125"/>
      <c r="B56" s="126"/>
      <c r="C56" s="153" t="s">
        <v>151</v>
      </c>
      <c r="D56" s="128"/>
      <c r="E56" s="129">
        <v>3.61</v>
      </c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2"/>
      <c r="Z56" s="122"/>
      <c r="AA56" s="122"/>
      <c r="AB56" s="122"/>
      <c r="AC56" s="122"/>
      <c r="AD56" s="122"/>
      <c r="AE56" s="122"/>
      <c r="AF56" s="122"/>
      <c r="AG56" s="122" t="s">
        <v>136</v>
      </c>
      <c r="AH56" s="122">
        <v>0</v>
      </c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</row>
    <row r="57" spans="1:60" outlineLevel="1" x14ac:dyDescent="0.2">
      <c r="A57" s="125"/>
      <c r="B57" s="126"/>
      <c r="C57" s="153" t="s">
        <v>166</v>
      </c>
      <c r="D57" s="128"/>
      <c r="E57" s="129">
        <v>20</v>
      </c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2"/>
      <c r="Z57" s="122"/>
      <c r="AA57" s="122"/>
      <c r="AB57" s="122"/>
      <c r="AC57" s="122"/>
      <c r="AD57" s="122"/>
      <c r="AE57" s="122"/>
      <c r="AF57" s="122"/>
      <c r="AG57" s="122" t="s">
        <v>136</v>
      </c>
      <c r="AH57" s="122">
        <v>0</v>
      </c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</row>
    <row r="58" spans="1:60" outlineLevel="1" x14ac:dyDescent="0.2">
      <c r="A58" s="125"/>
      <c r="B58" s="126"/>
      <c r="C58" s="153" t="s">
        <v>149</v>
      </c>
      <c r="D58" s="128"/>
      <c r="E58" s="129">
        <v>2.2662499999999999</v>
      </c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2"/>
      <c r="Z58" s="122"/>
      <c r="AA58" s="122"/>
      <c r="AB58" s="122"/>
      <c r="AC58" s="122"/>
      <c r="AD58" s="122"/>
      <c r="AE58" s="122"/>
      <c r="AF58" s="122"/>
      <c r="AG58" s="122" t="s">
        <v>136</v>
      </c>
      <c r="AH58" s="122">
        <v>0</v>
      </c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</row>
    <row r="59" spans="1:60" outlineLevel="1" x14ac:dyDescent="0.2">
      <c r="A59" s="125"/>
      <c r="B59" s="126"/>
      <c r="C59" s="153" t="s">
        <v>150</v>
      </c>
      <c r="D59" s="128"/>
      <c r="E59" s="129">
        <v>1.06375</v>
      </c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2"/>
      <c r="Z59" s="122"/>
      <c r="AA59" s="122"/>
      <c r="AB59" s="122"/>
      <c r="AC59" s="122"/>
      <c r="AD59" s="122"/>
      <c r="AE59" s="122"/>
      <c r="AF59" s="122"/>
      <c r="AG59" s="122" t="s">
        <v>136</v>
      </c>
      <c r="AH59" s="122">
        <v>0</v>
      </c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</row>
    <row r="60" spans="1:60" ht="22.5" outlineLevel="1" x14ac:dyDescent="0.2">
      <c r="A60" s="139">
        <v>17</v>
      </c>
      <c r="B60" s="140" t="s">
        <v>188</v>
      </c>
      <c r="C60" s="152" t="s">
        <v>189</v>
      </c>
      <c r="D60" s="141" t="s">
        <v>190</v>
      </c>
      <c r="E60" s="142">
        <v>1.7</v>
      </c>
      <c r="F60" s="143"/>
      <c r="G60" s="144">
        <f>ROUND(E60*F60,2)</f>
        <v>0</v>
      </c>
      <c r="H60" s="127">
        <v>404.95</v>
      </c>
      <c r="I60" s="127">
        <f>ROUND(E60*H60,2)</f>
        <v>688.42</v>
      </c>
      <c r="J60" s="127">
        <v>765.05</v>
      </c>
      <c r="K60" s="127">
        <f>ROUND(E60*J60,2)</f>
        <v>1300.5899999999999</v>
      </c>
      <c r="L60" s="127">
        <v>21</v>
      </c>
      <c r="M60" s="127">
        <f>G60*(1+L60/100)</f>
        <v>0</v>
      </c>
      <c r="N60" s="127">
        <v>1.7639999999999999E-2</v>
      </c>
      <c r="O60" s="127">
        <f>ROUND(E60*N60,2)</f>
        <v>0.03</v>
      </c>
      <c r="P60" s="127">
        <v>0</v>
      </c>
      <c r="Q60" s="127">
        <f>ROUND(E60*P60,2)</f>
        <v>0</v>
      </c>
      <c r="R60" s="127"/>
      <c r="S60" s="127" t="s">
        <v>132</v>
      </c>
      <c r="T60" s="127" t="s">
        <v>132</v>
      </c>
      <c r="U60" s="127">
        <v>1.4</v>
      </c>
      <c r="V60" s="127">
        <f>ROUND(E60*U60,2)</f>
        <v>2.38</v>
      </c>
      <c r="W60" s="127"/>
      <c r="X60" s="127" t="s">
        <v>133</v>
      </c>
      <c r="Y60" s="122"/>
      <c r="Z60" s="122"/>
      <c r="AA60" s="122"/>
      <c r="AB60" s="122"/>
      <c r="AC60" s="122"/>
      <c r="AD60" s="122"/>
      <c r="AE60" s="122"/>
      <c r="AF60" s="122"/>
      <c r="AG60" s="122" t="s">
        <v>134</v>
      </c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</row>
    <row r="61" spans="1:60" outlineLevel="1" x14ac:dyDescent="0.2">
      <c r="A61" s="125"/>
      <c r="B61" s="126"/>
      <c r="C61" s="153" t="s">
        <v>191</v>
      </c>
      <c r="D61" s="128"/>
      <c r="E61" s="129">
        <v>1.7</v>
      </c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2"/>
      <c r="Z61" s="122"/>
      <c r="AA61" s="122"/>
      <c r="AB61" s="122"/>
      <c r="AC61" s="122"/>
      <c r="AD61" s="122"/>
      <c r="AE61" s="122"/>
      <c r="AF61" s="122"/>
      <c r="AG61" s="122" t="s">
        <v>136</v>
      </c>
      <c r="AH61" s="122">
        <v>0</v>
      </c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</row>
    <row r="62" spans="1:60" outlineLevel="1" x14ac:dyDescent="0.2">
      <c r="A62" s="145">
        <v>18</v>
      </c>
      <c r="B62" s="146" t="s">
        <v>192</v>
      </c>
      <c r="C62" s="154" t="s">
        <v>193</v>
      </c>
      <c r="D62" s="147" t="s">
        <v>194</v>
      </c>
      <c r="E62" s="148">
        <v>10</v>
      </c>
      <c r="F62" s="149"/>
      <c r="G62" s="150">
        <f>ROUND(E62*F62,2)</f>
        <v>0</v>
      </c>
      <c r="H62" s="127">
        <v>18.18</v>
      </c>
      <c r="I62" s="127">
        <f>ROUND(E62*H62,2)</f>
        <v>181.8</v>
      </c>
      <c r="J62" s="127">
        <v>134.82</v>
      </c>
      <c r="K62" s="127">
        <f>ROUND(E62*J62,2)</f>
        <v>1348.2</v>
      </c>
      <c r="L62" s="127">
        <v>21</v>
      </c>
      <c r="M62" s="127">
        <f>G62*(1+L62/100)</f>
        <v>0</v>
      </c>
      <c r="N62" s="127">
        <v>2.0000000000000001E-4</v>
      </c>
      <c r="O62" s="127">
        <f>ROUND(E62*N62,2)</f>
        <v>0</v>
      </c>
      <c r="P62" s="127">
        <v>0</v>
      </c>
      <c r="Q62" s="127">
        <f>ROUND(E62*P62,2)</f>
        <v>0</v>
      </c>
      <c r="R62" s="127"/>
      <c r="S62" s="127" t="s">
        <v>154</v>
      </c>
      <c r="T62" s="127" t="s">
        <v>155</v>
      </c>
      <c r="U62" s="127">
        <v>8.5999999999999993E-2</v>
      </c>
      <c r="V62" s="127">
        <f>ROUND(E62*U62,2)</f>
        <v>0.86</v>
      </c>
      <c r="W62" s="127"/>
      <c r="X62" s="127" t="s">
        <v>133</v>
      </c>
      <c r="Y62" s="122"/>
      <c r="Z62" s="122"/>
      <c r="AA62" s="122"/>
      <c r="AB62" s="122"/>
      <c r="AC62" s="122"/>
      <c r="AD62" s="122"/>
      <c r="AE62" s="122"/>
      <c r="AF62" s="122"/>
      <c r="AG62" s="122" t="s">
        <v>134</v>
      </c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</row>
    <row r="63" spans="1:60" x14ac:dyDescent="0.2">
      <c r="A63" s="133" t="s">
        <v>127</v>
      </c>
      <c r="B63" s="134" t="s">
        <v>59</v>
      </c>
      <c r="C63" s="151" t="s">
        <v>60</v>
      </c>
      <c r="D63" s="135"/>
      <c r="E63" s="136"/>
      <c r="F63" s="137"/>
      <c r="G63" s="138">
        <f>SUMIF(AG64:AG87,"&lt;&gt;NOR",G64:G87)</f>
        <v>0</v>
      </c>
      <c r="H63" s="132"/>
      <c r="I63" s="132">
        <f>SUM(I64:I87)</f>
        <v>438.89</v>
      </c>
      <c r="J63" s="132"/>
      <c r="K63" s="132">
        <f>SUM(K64:K87)</f>
        <v>15762.240000000002</v>
      </c>
      <c r="L63" s="132"/>
      <c r="M63" s="132">
        <f>SUM(M64:M87)</f>
        <v>0</v>
      </c>
      <c r="N63" s="132"/>
      <c r="O63" s="132">
        <f>SUM(O64:O87)</f>
        <v>0.01</v>
      </c>
      <c r="P63" s="132"/>
      <c r="Q63" s="132">
        <f>SUM(Q64:Q87)</f>
        <v>1.6199999999999999</v>
      </c>
      <c r="R63" s="132"/>
      <c r="S63" s="132"/>
      <c r="T63" s="132"/>
      <c r="U63" s="132"/>
      <c r="V63" s="132">
        <f>SUM(V64:V87)</f>
        <v>28.73</v>
      </c>
      <c r="W63" s="132"/>
      <c r="X63" s="132"/>
      <c r="AG63" t="s">
        <v>128</v>
      </c>
    </row>
    <row r="64" spans="1:60" outlineLevel="1" x14ac:dyDescent="0.2">
      <c r="A64" s="139">
        <v>19</v>
      </c>
      <c r="B64" s="140" t="s">
        <v>195</v>
      </c>
      <c r="C64" s="152" t="s">
        <v>196</v>
      </c>
      <c r="D64" s="141" t="s">
        <v>131</v>
      </c>
      <c r="E64" s="142">
        <v>26.94</v>
      </c>
      <c r="F64" s="143"/>
      <c r="G64" s="144">
        <f>ROUND(E64*F64,2)</f>
        <v>0</v>
      </c>
      <c r="H64" s="127">
        <v>0</v>
      </c>
      <c r="I64" s="127">
        <f>ROUND(E64*H64,2)</f>
        <v>0</v>
      </c>
      <c r="J64" s="127">
        <v>314</v>
      </c>
      <c r="K64" s="127">
        <f>ROUND(E64*J64,2)</f>
        <v>8459.16</v>
      </c>
      <c r="L64" s="127">
        <v>21</v>
      </c>
      <c r="M64" s="127">
        <f>G64*(1+L64/100)</f>
        <v>0</v>
      </c>
      <c r="N64" s="127">
        <v>0</v>
      </c>
      <c r="O64" s="127">
        <f>ROUND(E64*N64,2)</f>
        <v>0</v>
      </c>
      <c r="P64" s="127">
        <v>1.26E-2</v>
      </c>
      <c r="Q64" s="127">
        <f>ROUND(E64*P64,2)</f>
        <v>0.34</v>
      </c>
      <c r="R64" s="127"/>
      <c r="S64" s="127" t="s">
        <v>132</v>
      </c>
      <c r="T64" s="127" t="s">
        <v>132</v>
      </c>
      <c r="U64" s="127">
        <v>0.33</v>
      </c>
      <c r="V64" s="127">
        <f>ROUND(E64*U64,2)</f>
        <v>8.89</v>
      </c>
      <c r="W64" s="127"/>
      <c r="X64" s="127" t="s">
        <v>133</v>
      </c>
      <c r="Y64" s="122"/>
      <c r="Z64" s="122"/>
      <c r="AA64" s="122"/>
      <c r="AB64" s="122"/>
      <c r="AC64" s="122"/>
      <c r="AD64" s="122"/>
      <c r="AE64" s="122"/>
      <c r="AF64" s="122"/>
      <c r="AG64" s="122" t="s">
        <v>134</v>
      </c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</row>
    <row r="65" spans="1:60" outlineLevel="1" x14ac:dyDescent="0.2">
      <c r="A65" s="125"/>
      <c r="B65" s="126"/>
      <c r="C65" s="153" t="s">
        <v>151</v>
      </c>
      <c r="D65" s="128"/>
      <c r="E65" s="129">
        <v>3.61</v>
      </c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2"/>
      <c r="Z65" s="122"/>
      <c r="AA65" s="122"/>
      <c r="AB65" s="122"/>
      <c r="AC65" s="122"/>
      <c r="AD65" s="122"/>
      <c r="AE65" s="122"/>
      <c r="AF65" s="122"/>
      <c r="AG65" s="122" t="s">
        <v>136</v>
      </c>
      <c r="AH65" s="122">
        <v>0</v>
      </c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</row>
    <row r="66" spans="1:60" outlineLevel="1" x14ac:dyDescent="0.2">
      <c r="A66" s="125"/>
      <c r="B66" s="126"/>
      <c r="C66" s="153" t="s">
        <v>166</v>
      </c>
      <c r="D66" s="128"/>
      <c r="E66" s="129">
        <v>20</v>
      </c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2"/>
      <c r="Z66" s="122"/>
      <c r="AA66" s="122"/>
      <c r="AB66" s="122"/>
      <c r="AC66" s="122"/>
      <c r="AD66" s="122"/>
      <c r="AE66" s="122"/>
      <c r="AF66" s="122"/>
      <c r="AG66" s="122" t="s">
        <v>136</v>
      </c>
      <c r="AH66" s="122">
        <v>0</v>
      </c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</row>
    <row r="67" spans="1:60" outlineLevel="1" x14ac:dyDescent="0.2">
      <c r="A67" s="125"/>
      <c r="B67" s="126"/>
      <c r="C67" s="153" t="s">
        <v>149</v>
      </c>
      <c r="D67" s="128"/>
      <c r="E67" s="129">
        <v>2.2662499999999999</v>
      </c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2"/>
      <c r="Z67" s="122"/>
      <c r="AA67" s="122"/>
      <c r="AB67" s="122"/>
      <c r="AC67" s="122"/>
      <c r="AD67" s="122"/>
      <c r="AE67" s="122"/>
      <c r="AF67" s="122"/>
      <c r="AG67" s="122" t="s">
        <v>136</v>
      </c>
      <c r="AH67" s="122">
        <v>0</v>
      </c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</row>
    <row r="68" spans="1:60" outlineLevel="1" x14ac:dyDescent="0.2">
      <c r="A68" s="125"/>
      <c r="B68" s="126"/>
      <c r="C68" s="153" t="s">
        <v>150</v>
      </c>
      <c r="D68" s="128"/>
      <c r="E68" s="129">
        <v>1.06375</v>
      </c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2"/>
      <c r="Z68" s="122"/>
      <c r="AA68" s="122"/>
      <c r="AB68" s="122"/>
      <c r="AC68" s="122"/>
      <c r="AD68" s="122"/>
      <c r="AE68" s="122"/>
      <c r="AF68" s="122"/>
      <c r="AG68" s="122" t="s">
        <v>136</v>
      </c>
      <c r="AH68" s="122">
        <v>0</v>
      </c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</row>
    <row r="69" spans="1:60" outlineLevel="1" x14ac:dyDescent="0.2">
      <c r="A69" s="145">
        <v>20</v>
      </c>
      <c r="B69" s="146" t="s">
        <v>197</v>
      </c>
      <c r="C69" s="154" t="s">
        <v>198</v>
      </c>
      <c r="D69" s="147" t="s">
        <v>140</v>
      </c>
      <c r="E69" s="148">
        <v>3</v>
      </c>
      <c r="F69" s="149"/>
      <c r="G69" s="150">
        <f>ROUND(E69*F69,2)</f>
        <v>0</v>
      </c>
      <c r="H69" s="127">
        <v>0</v>
      </c>
      <c r="I69" s="127">
        <f>ROUND(E69*H69,2)</f>
        <v>0</v>
      </c>
      <c r="J69" s="127">
        <v>17.600000000000001</v>
      </c>
      <c r="K69" s="127">
        <f>ROUND(E69*J69,2)</f>
        <v>52.8</v>
      </c>
      <c r="L69" s="127">
        <v>21</v>
      </c>
      <c r="M69" s="127">
        <f>G69*(1+L69/100)</f>
        <v>0</v>
      </c>
      <c r="N69" s="127">
        <v>0</v>
      </c>
      <c r="O69" s="127">
        <f>ROUND(E69*N69,2)</f>
        <v>0</v>
      </c>
      <c r="P69" s="127">
        <v>0</v>
      </c>
      <c r="Q69" s="127">
        <f>ROUND(E69*P69,2)</f>
        <v>0</v>
      </c>
      <c r="R69" s="127"/>
      <c r="S69" s="127" t="s">
        <v>132</v>
      </c>
      <c r="T69" s="127" t="s">
        <v>132</v>
      </c>
      <c r="U69" s="127">
        <v>0.05</v>
      </c>
      <c r="V69" s="127">
        <f>ROUND(E69*U69,2)</f>
        <v>0.15</v>
      </c>
      <c r="W69" s="127"/>
      <c r="X69" s="127" t="s">
        <v>133</v>
      </c>
      <c r="Y69" s="122"/>
      <c r="Z69" s="122"/>
      <c r="AA69" s="122"/>
      <c r="AB69" s="122"/>
      <c r="AC69" s="122"/>
      <c r="AD69" s="122"/>
      <c r="AE69" s="122"/>
      <c r="AF69" s="122"/>
      <c r="AG69" s="122" t="s">
        <v>134</v>
      </c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</row>
    <row r="70" spans="1:60" outlineLevel="1" x14ac:dyDescent="0.2">
      <c r="A70" s="139">
        <v>21</v>
      </c>
      <c r="B70" s="140" t="s">
        <v>199</v>
      </c>
      <c r="C70" s="152" t="s">
        <v>200</v>
      </c>
      <c r="D70" s="141" t="s">
        <v>131</v>
      </c>
      <c r="E70" s="142">
        <v>2.9550000000000001</v>
      </c>
      <c r="F70" s="143"/>
      <c r="G70" s="144">
        <f>ROUND(E70*F70,2)</f>
        <v>0</v>
      </c>
      <c r="H70" s="127">
        <v>31.09</v>
      </c>
      <c r="I70" s="127">
        <f>ROUND(E70*H70,2)</f>
        <v>91.87</v>
      </c>
      <c r="J70" s="127">
        <v>367.41</v>
      </c>
      <c r="K70" s="127">
        <f>ROUND(E70*J70,2)</f>
        <v>1085.7</v>
      </c>
      <c r="L70" s="127">
        <v>21</v>
      </c>
      <c r="M70" s="127">
        <f>G70*(1+L70/100)</f>
        <v>0</v>
      </c>
      <c r="N70" s="127">
        <v>1.17E-3</v>
      </c>
      <c r="O70" s="127">
        <f>ROUND(E70*N70,2)</f>
        <v>0</v>
      </c>
      <c r="P70" s="127">
        <v>7.5999999999999998E-2</v>
      </c>
      <c r="Q70" s="127">
        <f>ROUND(E70*P70,2)</f>
        <v>0.22</v>
      </c>
      <c r="R70" s="127"/>
      <c r="S70" s="127" t="s">
        <v>132</v>
      </c>
      <c r="T70" s="127" t="s">
        <v>132</v>
      </c>
      <c r="U70" s="127">
        <v>0.93899999999999995</v>
      </c>
      <c r="V70" s="127">
        <f>ROUND(E70*U70,2)</f>
        <v>2.77</v>
      </c>
      <c r="W70" s="127"/>
      <c r="X70" s="127" t="s">
        <v>133</v>
      </c>
      <c r="Y70" s="122"/>
      <c r="Z70" s="122"/>
      <c r="AA70" s="122"/>
      <c r="AB70" s="122"/>
      <c r="AC70" s="122"/>
      <c r="AD70" s="122"/>
      <c r="AE70" s="122"/>
      <c r="AF70" s="122"/>
      <c r="AG70" s="122" t="s">
        <v>134</v>
      </c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</row>
    <row r="71" spans="1:60" outlineLevel="1" x14ac:dyDescent="0.2">
      <c r="A71" s="125"/>
      <c r="B71" s="126"/>
      <c r="C71" s="153" t="s">
        <v>201</v>
      </c>
      <c r="D71" s="128"/>
      <c r="E71" s="129">
        <v>1.379</v>
      </c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2"/>
      <c r="Z71" s="122"/>
      <c r="AA71" s="122"/>
      <c r="AB71" s="122"/>
      <c r="AC71" s="122"/>
      <c r="AD71" s="122"/>
      <c r="AE71" s="122"/>
      <c r="AF71" s="122"/>
      <c r="AG71" s="122" t="s">
        <v>136</v>
      </c>
      <c r="AH71" s="122">
        <v>0</v>
      </c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</row>
    <row r="72" spans="1:60" outlineLevel="1" x14ac:dyDescent="0.2">
      <c r="A72" s="125"/>
      <c r="B72" s="126"/>
      <c r="C72" s="153" t="s">
        <v>202</v>
      </c>
      <c r="D72" s="128"/>
      <c r="E72" s="129">
        <v>1.5760000000000001</v>
      </c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2"/>
      <c r="Z72" s="122"/>
      <c r="AA72" s="122"/>
      <c r="AB72" s="122"/>
      <c r="AC72" s="122"/>
      <c r="AD72" s="122"/>
      <c r="AE72" s="122"/>
      <c r="AF72" s="122"/>
      <c r="AG72" s="122" t="s">
        <v>136</v>
      </c>
      <c r="AH72" s="122">
        <v>0</v>
      </c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</row>
    <row r="73" spans="1:60" outlineLevel="1" x14ac:dyDescent="0.2">
      <c r="A73" s="145">
        <v>22</v>
      </c>
      <c r="B73" s="146" t="s">
        <v>203</v>
      </c>
      <c r="C73" s="154" t="s">
        <v>204</v>
      </c>
      <c r="D73" s="147" t="s">
        <v>190</v>
      </c>
      <c r="E73" s="148">
        <v>1</v>
      </c>
      <c r="F73" s="149"/>
      <c r="G73" s="150">
        <f>ROUND(E73*F73,2)</f>
        <v>0</v>
      </c>
      <c r="H73" s="127">
        <v>13.06</v>
      </c>
      <c r="I73" s="127">
        <f>ROUND(E73*H73,2)</f>
        <v>13.06</v>
      </c>
      <c r="J73" s="127">
        <v>151.94</v>
      </c>
      <c r="K73" s="127">
        <f>ROUND(E73*J73,2)</f>
        <v>151.94</v>
      </c>
      <c r="L73" s="127">
        <v>21</v>
      </c>
      <c r="M73" s="127">
        <f>G73*(1+L73/100)</f>
        <v>0</v>
      </c>
      <c r="N73" s="127">
        <v>4.8999999999999998E-4</v>
      </c>
      <c r="O73" s="127">
        <f>ROUND(E73*N73,2)</f>
        <v>0</v>
      </c>
      <c r="P73" s="127">
        <v>2.7E-2</v>
      </c>
      <c r="Q73" s="127">
        <f>ROUND(E73*P73,2)</f>
        <v>0.03</v>
      </c>
      <c r="R73" s="127"/>
      <c r="S73" s="127" t="s">
        <v>132</v>
      </c>
      <c r="T73" s="127" t="s">
        <v>132</v>
      </c>
      <c r="U73" s="127">
        <v>0.42199999999999999</v>
      </c>
      <c r="V73" s="127">
        <f>ROUND(E73*U73,2)</f>
        <v>0.42</v>
      </c>
      <c r="W73" s="127"/>
      <c r="X73" s="127" t="s">
        <v>133</v>
      </c>
      <c r="Y73" s="122"/>
      <c r="Z73" s="122"/>
      <c r="AA73" s="122"/>
      <c r="AB73" s="122"/>
      <c r="AC73" s="122"/>
      <c r="AD73" s="122"/>
      <c r="AE73" s="122"/>
      <c r="AF73" s="122"/>
      <c r="AG73" s="122" t="s">
        <v>134</v>
      </c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</row>
    <row r="74" spans="1:60" outlineLevel="1" x14ac:dyDescent="0.2">
      <c r="A74" s="145">
        <v>23</v>
      </c>
      <c r="B74" s="146" t="s">
        <v>205</v>
      </c>
      <c r="C74" s="154" t="s">
        <v>206</v>
      </c>
      <c r="D74" s="147" t="s">
        <v>190</v>
      </c>
      <c r="E74" s="148">
        <v>25</v>
      </c>
      <c r="F74" s="149"/>
      <c r="G74" s="150">
        <f>ROUND(E74*F74,2)</f>
        <v>0</v>
      </c>
      <c r="H74" s="127">
        <v>13.02</v>
      </c>
      <c r="I74" s="127">
        <f>ROUND(E74*H74,2)</f>
        <v>325.5</v>
      </c>
      <c r="J74" s="127">
        <v>97.48</v>
      </c>
      <c r="K74" s="127">
        <f>ROUND(E74*J74,2)</f>
        <v>2437</v>
      </c>
      <c r="L74" s="127">
        <v>21</v>
      </c>
      <c r="M74" s="127">
        <f>G74*(1+L74/100)</f>
        <v>0</v>
      </c>
      <c r="N74" s="127">
        <v>0</v>
      </c>
      <c r="O74" s="127">
        <f>ROUND(E74*N74,2)</f>
        <v>0</v>
      </c>
      <c r="P74" s="127">
        <v>2.16E-3</v>
      </c>
      <c r="Q74" s="127">
        <f>ROUND(E74*P74,2)</f>
        <v>0.05</v>
      </c>
      <c r="R74" s="127"/>
      <c r="S74" s="127" t="s">
        <v>132</v>
      </c>
      <c r="T74" s="127" t="s">
        <v>162</v>
      </c>
      <c r="U74" s="127">
        <v>0.26500000000000001</v>
      </c>
      <c r="V74" s="127">
        <f>ROUND(E74*U74,2)</f>
        <v>6.63</v>
      </c>
      <c r="W74" s="127"/>
      <c r="X74" s="127" t="s">
        <v>133</v>
      </c>
      <c r="Y74" s="122"/>
      <c r="Z74" s="122"/>
      <c r="AA74" s="122"/>
      <c r="AB74" s="122"/>
      <c r="AC74" s="122"/>
      <c r="AD74" s="122"/>
      <c r="AE74" s="122"/>
      <c r="AF74" s="122"/>
      <c r="AG74" s="122" t="s">
        <v>134</v>
      </c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</row>
    <row r="75" spans="1:60" outlineLevel="1" x14ac:dyDescent="0.2">
      <c r="A75" s="139">
        <v>24</v>
      </c>
      <c r="B75" s="140" t="s">
        <v>207</v>
      </c>
      <c r="C75" s="152" t="s">
        <v>208</v>
      </c>
      <c r="D75" s="141" t="s">
        <v>131</v>
      </c>
      <c r="E75" s="142">
        <v>20</v>
      </c>
      <c r="F75" s="143"/>
      <c r="G75" s="144">
        <f>ROUND(E75*F75,2)</f>
        <v>0</v>
      </c>
      <c r="H75" s="127">
        <v>0</v>
      </c>
      <c r="I75" s="127">
        <f>ROUND(E75*H75,2)</f>
        <v>0</v>
      </c>
      <c r="J75" s="127">
        <v>35.1</v>
      </c>
      <c r="K75" s="127">
        <f>ROUND(E75*J75,2)</f>
        <v>702</v>
      </c>
      <c r="L75" s="127">
        <v>21</v>
      </c>
      <c r="M75" s="127">
        <f>G75*(1+L75/100)</f>
        <v>0</v>
      </c>
      <c r="N75" s="127">
        <v>0</v>
      </c>
      <c r="O75" s="127">
        <f>ROUND(E75*N75,2)</f>
        <v>0</v>
      </c>
      <c r="P75" s="127">
        <v>0.01</v>
      </c>
      <c r="Q75" s="127">
        <f>ROUND(E75*P75,2)</f>
        <v>0.2</v>
      </c>
      <c r="R75" s="127"/>
      <c r="S75" s="127" t="s">
        <v>132</v>
      </c>
      <c r="T75" s="127" t="s">
        <v>132</v>
      </c>
      <c r="U75" s="127">
        <v>0.1</v>
      </c>
      <c r="V75" s="127">
        <f>ROUND(E75*U75,2)</f>
        <v>2</v>
      </c>
      <c r="W75" s="127"/>
      <c r="X75" s="127" t="s">
        <v>133</v>
      </c>
      <c r="Y75" s="122"/>
      <c r="Z75" s="122"/>
      <c r="AA75" s="122"/>
      <c r="AB75" s="122"/>
      <c r="AC75" s="122"/>
      <c r="AD75" s="122"/>
      <c r="AE75" s="122"/>
      <c r="AF75" s="122"/>
      <c r="AG75" s="122" t="s">
        <v>134</v>
      </c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</row>
    <row r="76" spans="1:60" outlineLevel="1" x14ac:dyDescent="0.2">
      <c r="A76" s="125"/>
      <c r="B76" s="126"/>
      <c r="C76" s="153" t="s">
        <v>166</v>
      </c>
      <c r="D76" s="128"/>
      <c r="E76" s="129">
        <v>20</v>
      </c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2"/>
      <c r="Z76" s="122"/>
      <c r="AA76" s="122"/>
      <c r="AB76" s="122"/>
      <c r="AC76" s="122"/>
      <c r="AD76" s="122"/>
      <c r="AE76" s="122"/>
      <c r="AF76" s="122"/>
      <c r="AG76" s="122" t="s">
        <v>136</v>
      </c>
      <c r="AH76" s="122">
        <v>0</v>
      </c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</row>
    <row r="77" spans="1:60" outlineLevel="1" x14ac:dyDescent="0.2">
      <c r="A77" s="139">
        <v>25</v>
      </c>
      <c r="B77" s="140" t="s">
        <v>209</v>
      </c>
      <c r="C77" s="152" t="s">
        <v>210</v>
      </c>
      <c r="D77" s="141" t="s">
        <v>131</v>
      </c>
      <c r="E77" s="142">
        <v>47.601999999999997</v>
      </c>
      <c r="F77" s="143"/>
      <c r="G77" s="144">
        <f>ROUND(E77*F77,2)</f>
        <v>0</v>
      </c>
      <c r="H77" s="127">
        <v>0</v>
      </c>
      <c r="I77" s="127">
        <f>ROUND(E77*H77,2)</f>
        <v>0</v>
      </c>
      <c r="J77" s="127">
        <v>28.1</v>
      </c>
      <c r="K77" s="127">
        <f>ROUND(E77*J77,2)</f>
        <v>1337.62</v>
      </c>
      <c r="L77" s="127">
        <v>21</v>
      </c>
      <c r="M77" s="127">
        <f>G77*(1+L77/100)</f>
        <v>0</v>
      </c>
      <c r="N77" s="127">
        <v>0</v>
      </c>
      <c r="O77" s="127">
        <f>ROUND(E77*N77,2)</f>
        <v>0</v>
      </c>
      <c r="P77" s="127">
        <v>0.01</v>
      </c>
      <c r="Q77" s="127">
        <f>ROUND(E77*P77,2)</f>
        <v>0.48</v>
      </c>
      <c r="R77" s="127"/>
      <c r="S77" s="127" t="s">
        <v>132</v>
      </c>
      <c r="T77" s="127" t="s">
        <v>132</v>
      </c>
      <c r="U77" s="127">
        <v>0.08</v>
      </c>
      <c r="V77" s="127">
        <f>ROUND(E77*U77,2)</f>
        <v>3.81</v>
      </c>
      <c r="W77" s="127"/>
      <c r="X77" s="127" t="s">
        <v>133</v>
      </c>
      <c r="Y77" s="122"/>
      <c r="Z77" s="122"/>
      <c r="AA77" s="122"/>
      <c r="AB77" s="122"/>
      <c r="AC77" s="122"/>
      <c r="AD77" s="122"/>
      <c r="AE77" s="122"/>
      <c r="AF77" s="122"/>
      <c r="AG77" s="122" t="s">
        <v>134</v>
      </c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</row>
    <row r="78" spans="1:60" outlineLevel="1" x14ac:dyDescent="0.2">
      <c r="A78" s="125"/>
      <c r="B78" s="126"/>
      <c r="C78" s="153" t="s">
        <v>172</v>
      </c>
      <c r="D78" s="128"/>
      <c r="E78" s="129">
        <v>9.8800000000000008</v>
      </c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2"/>
      <c r="Z78" s="122"/>
      <c r="AA78" s="122"/>
      <c r="AB78" s="122"/>
      <c r="AC78" s="122"/>
      <c r="AD78" s="122"/>
      <c r="AE78" s="122"/>
      <c r="AF78" s="122"/>
      <c r="AG78" s="122" t="s">
        <v>136</v>
      </c>
      <c r="AH78" s="122">
        <v>0</v>
      </c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</row>
    <row r="79" spans="1:60" outlineLevel="1" x14ac:dyDescent="0.2">
      <c r="A79" s="125"/>
      <c r="B79" s="126"/>
      <c r="C79" s="153" t="s">
        <v>173</v>
      </c>
      <c r="D79" s="128"/>
      <c r="E79" s="129">
        <v>-3.1520000000000001</v>
      </c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2"/>
      <c r="Z79" s="122"/>
      <c r="AA79" s="122"/>
      <c r="AB79" s="122"/>
      <c r="AC79" s="122"/>
      <c r="AD79" s="122"/>
      <c r="AE79" s="122"/>
      <c r="AF79" s="122"/>
      <c r="AG79" s="122" t="s">
        <v>136</v>
      </c>
      <c r="AH79" s="122">
        <v>0</v>
      </c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</row>
    <row r="80" spans="1:60" outlineLevel="1" x14ac:dyDescent="0.2">
      <c r="A80" s="125"/>
      <c r="B80" s="126"/>
      <c r="C80" s="153" t="s">
        <v>174</v>
      </c>
      <c r="D80" s="128"/>
      <c r="E80" s="129">
        <v>46.8</v>
      </c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2"/>
      <c r="Z80" s="122"/>
      <c r="AA80" s="122"/>
      <c r="AB80" s="122"/>
      <c r="AC80" s="122"/>
      <c r="AD80" s="122"/>
      <c r="AE80" s="122"/>
      <c r="AF80" s="122"/>
      <c r="AG80" s="122" t="s">
        <v>136</v>
      </c>
      <c r="AH80" s="122">
        <v>0</v>
      </c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</row>
    <row r="81" spans="1:60" outlineLevel="1" x14ac:dyDescent="0.2">
      <c r="A81" s="125"/>
      <c r="B81" s="126"/>
      <c r="C81" s="153" t="s">
        <v>175</v>
      </c>
      <c r="D81" s="128"/>
      <c r="E81" s="129">
        <v>-1.5760000000000001</v>
      </c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2"/>
      <c r="Z81" s="122"/>
      <c r="AA81" s="122"/>
      <c r="AB81" s="122"/>
      <c r="AC81" s="122"/>
      <c r="AD81" s="122"/>
      <c r="AE81" s="122"/>
      <c r="AF81" s="122"/>
      <c r="AG81" s="122" t="s">
        <v>136</v>
      </c>
      <c r="AH81" s="122">
        <v>0</v>
      </c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</row>
    <row r="82" spans="1:60" outlineLevel="1" x14ac:dyDescent="0.2">
      <c r="A82" s="125"/>
      <c r="B82" s="126"/>
      <c r="C82" s="153" t="s">
        <v>176</v>
      </c>
      <c r="D82" s="128"/>
      <c r="E82" s="129">
        <v>-4.3499999999999996</v>
      </c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2"/>
      <c r="Z82" s="122"/>
      <c r="AA82" s="122"/>
      <c r="AB82" s="122"/>
      <c r="AC82" s="122"/>
      <c r="AD82" s="122"/>
      <c r="AE82" s="122"/>
      <c r="AF82" s="122"/>
      <c r="AG82" s="122" t="s">
        <v>136</v>
      </c>
      <c r="AH82" s="122">
        <v>0</v>
      </c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</row>
    <row r="83" spans="1:60" outlineLevel="1" x14ac:dyDescent="0.2">
      <c r="A83" s="139">
        <v>26</v>
      </c>
      <c r="B83" s="140" t="s">
        <v>211</v>
      </c>
      <c r="C83" s="152" t="s">
        <v>212</v>
      </c>
      <c r="D83" s="141" t="s">
        <v>131</v>
      </c>
      <c r="E83" s="142">
        <v>2.4500000000000002</v>
      </c>
      <c r="F83" s="143"/>
      <c r="G83" s="144">
        <f>ROUND(E83*F83,2)</f>
        <v>0</v>
      </c>
      <c r="H83" s="127">
        <v>0</v>
      </c>
      <c r="I83" s="127">
        <f>ROUND(E83*H83,2)</f>
        <v>0</v>
      </c>
      <c r="J83" s="127">
        <v>235.5</v>
      </c>
      <c r="K83" s="127">
        <f>ROUND(E83*J83,2)</f>
        <v>576.98</v>
      </c>
      <c r="L83" s="127">
        <v>21</v>
      </c>
      <c r="M83" s="127">
        <f>G83*(1+L83/100)</f>
        <v>0</v>
      </c>
      <c r="N83" s="127">
        <v>0</v>
      </c>
      <c r="O83" s="127">
        <f>ROUND(E83*N83,2)</f>
        <v>0</v>
      </c>
      <c r="P83" s="127">
        <v>6.0999999999999999E-2</v>
      </c>
      <c r="Q83" s="127">
        <f>ROUND(E83*P83,2)</f>
        <v>0.15</v>
      </c>
      <c r="R83" s="127"/>
      <c r="S83" s="127" t="s">
        <v>132</v>
      </c>
      <c r="T83" s="127" t="s">
        <v>132</v>
      </c>
      <c r="U83" s="127">
        <v>0.67</v>
      </c>
      <c r="V83" s="127">
        <f>ROUND(E83*U83,2)</f>
        <v>1.64</v>
      </c>
      <c r="W83" s="127"/>
      <c r="X83" s="127" t="s">
        <v>133</v>
      </c>
      <c r="Y83" s="122"/>
      <c r="Z83" s="122"/>
      <c r="AA83" s="122"/>
      <c r="AB83" s="122"/>
      <c r="AC83" s="122"/>
      <c r="AD83" s="122"/>
      <c r="AE83" s="122"/>
      <c r="AF83" s="122"/>
      <c r="AG83" s="122" t="s">
        <v>134</v>
      </c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</row>
    <row r="84" spans="1:60" outlineLevel="1" x14ac:dyDescent="0.2">
      <c r="A84" s="125"/>
      <c r="B84" s="126"/>
      <c r="C84" s="153" t="s">
        <v>169</v>
      </c>
      <c r="D84" s="128"/>
      <c r="E84" s="129">
        <v>2.4500000000000002</v>
      </c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2"/>
      <c r="Z84" s="122"/>
      <c r="AA84" s="122"/>
      <c r="AB84" s="122"/>
      <c r="AC84" s="122"/>
      <c r="AD84" s="122"/>
      <c r="AE84" s="122"/>
      <c r="AF84" s="122"/>
      <c r="AG84" s="122" t="s">
        <v>136</v>
      </c>
      <c r="AH84" s="122">
        <v>0</v>
      </c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</row>
    <row r="85" spans="1:60" outlineLevel="1" x14ac:dyDescent="0.2">
      <c r="A85" s="139">
        <v>27</v>
      </c>
      <c r="B85" s="140" t="s">
        <v>213</v>
      </c>
      <c r="C85" s="152" t="s">
        <v>214</v>
      </c>
      <c r="D85" s="141" t="s">
        <v>131</v>
      </c>
      <c r="E85" s="142">
        <v>2.25</v>
      </c>
      <c r="F85" s="143"/>
      <c r="G85" s="144">
        <f>ROUND(E85*F85,2)</f>
        <v>0</v>
      </c>
      <c r="H85" s="127">
        <v>0</v>
      </c>
      <c r="I85" s="127">
        <f>ROUND(E85*H85,2)</f>
        <v>0</v>
      </c>
      <c r="J85" s="127">
        <v>254</v>
      </c>
      <c r="K85" s="127">
        <f>ROUND(E85*J85,2)</f>
        <v>571.5</v>
      </c>
      <c r="L85" s="127">
        <v>21</v>
      </c>
      <c r="M85" s="127">
        <f>G85*(1+L85/100)</f>
        <v>0</v>
      </c>
      <c r="N85" s="127">
        <v>0</v>
      </c>
      <c r="O85" s="127">
        <f>ROUND(E85*N85,2)</f>
        <v>0</v>
      </c>
      <c r="P85" s="127">
        <v>6.8000000000000005E-2</v>
      </c>
      <c r="Q85" s="127">
        <f>ROUND(E85*P85,2)</f>
        <v>0.15</v>
      </c>
      <c r="R85" s="127"/>
      <c r="S85" s="127" t="s">
        <v>132</v>
      </c>
      <c r="T85" s="127" t="s">
        <v>162</v>
      </c>
      <c r="U85" s="127">
        <v>0.69</v>
      </c>
      <c r="V85" s="127">
        <f>ROUND(E85*U85,2)</f>
        <v>1.55</v>
      </c>
      <c r="W85" s="127"/>
      <c r="X85" s="127" t="s">
        <v>133</v>
      </c>
      <c r="Y85" s="122"/>
      <c r="Z85" s="122"/>
      <c r="AA85" s="122"/>
      <c r="AB85" s="122"/>
      <c r="AC85" s="122"/>
      <c r="AD85" s="122"/>
      <c r="AE85" s="122"/>
      <c r="AF85" s="122"/>
      <c r="AG85" s="122" t="s">
        <v>134</v>
      </c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</row>
    <row r="86" spans="1:60" outlineLevel="1" x14ac:dyDescent="0.2">
      <c r="A86" s="125"/>
      <c r="B86" s="126"/>
      <c r="C86" s="153" t="s">
        <v>215</v>
      </c>
      <c r="D86" s="128"/>
      <c r="E86" s="129">
        <v>2.25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2"/>
      <c r="Z86" s="122"/>
      <c r="AA86" s="122"/>
      <c r="AB86" s="122"/>
      <c r="AC86" s="122"/>
      <c r="AD86" s="122"/>
      <c r="AE86" s="122"/>
      <c r="AF86" s="122"/>
      <c r="AG86" s="122" t="s">
        <v>136</v>
      </c>
      <c r="AH86" s="122">
        <v>0</v>
      </c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</row>
    <row r="87" spans="1:60" ht="22.5" outlineLevel="1" x14ac:dyDescent="0.2">
      <c r="A87" s="145">
        <v>28</v>
      </c>
      <c r="B87" s="146" t="s">
        <v>216</v>
      </c>
      <c r="C87" s="154" t="s">
        <v>217</v>
      </c>
      <c r="D87" s="147" t="s">
        <v>140</v>
      </c>
      <c r="E87" s="148">
        <v>2</v>
      </c>
      <c r="F87" s="149"/>
      <c r="G87" s="150">
        <f>ROUND(E87*F87,2)</f>
        <v>0</v>
      </c>
      <c r="H87" s="127">
        <v>4.2300000000000004</v>
      </c>
      <c r="I87" s="127">
        <f>ROUND(E87*H87,2)</f>
        <v>8.4600000000000009</v>
      </c>
      <c r="J87" s="127">
        <v>193.77</v>
      </c>
      <c r="K87" s="127">
        <f>ROUND(E87*J87,2)</f>
        <v>387.54</v>
      </c>
      <c r="L87" s="127">
        <v>21</v>
      </c>
      <c r="M87" s="127">
        <f>G87*(1+L87/100)</f>
        <v>0</v>
      </c>
      <c r="N87" s="127">
        <v>3.6700000000000001E-3</v>
      </c>
      <c r="O87" s="127">
        <f>ROUND(E87*N87,2)</f>
        <v>0.01</v>
      </c>
      <c r="P87" s="127">
        <v>0</v>
      </c>
      <c r="Q87" s="127">
        <f>ROUND(E87*P87,2)</f>
        <v>0</v>
      </c>
      <c r="R87" s="127"/>
      <c r="S87" s="127" t="s">
        <v>132</v>
      </c>
      <c r="T87" s="127" t="s">
        <v>132</v>
      </c>
      <c r="U87" s="127">
        <v>0.433</v>
      </c>
      <c r="V87" s="127">
        <f>ROUND(E87*U87,2)</f>
        <v>0.87</v>
      </c>
      <c r="W87" s="127"/>
      <c r="X87" s="127" t="s">
        <v>133</v>
      </c>
      <c r="Y87" s="122"/>
      <c r="Z87" s="122"/>
      <c r="AA87" s="122"/>
      <c r="AB87" s="122"/>
      <c r="AC87" s="122"/>
      <c r="AD87" s="122"/>
      <c r="AE87" s="122"/>
      <c r="AF87" s="122"/>
      <c r="AG87" s="122" t="s">
        <v>134</v>
      </c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</row>
    <row r="88" spans="1:60" x14ac:dyDescent="0.2">
      <c r="A88" s="133" t="s">
        <v>127</v>
      </c>
      <c r="B88" s="134" t="s">
        <v>61</v>
      </c>
      <c r="C88" s="151" t="s">
        <v>62</v>
      </c>
      <c r="D88" s="135"/>
      <c r="E88" s="136"/>
      <c r="F88" s="137"/>
      <c r="G88" s="138">
        <f>SUMIF(AG89:AG89,"&lt;&gt;NOR",G89:G89)</f>
        <v>0</v>
      </c>
      <c r="H88" s="132"/>
      <c r="I88" s="132">
        <f>SUM(I89:I89)</f>
        <v>0</v>
      </c>
      <c r="J88" s="132"/>
      <c r="K88" s="132">
        <f>SUM(K89:K89)</f>
        <v>2149.5700000000002</v>
      </c>
      <c r="L88" s="132"/>
      <c r="M88" s="132">
        <f>SUM(M89:M89)</f>
        <v>0</v>
      </c>
      <c r="N88" s="132"/>
      <c r="O88" s="132">
        <f>SUM(O89:O89)</f>
        <v>0</v>
      </c>
      <c r="P88" s="132"/>
      <c r="Q88" s="132">
        <f>SUM(Q89:Q89)</f>
        <v>0</v>
      </c>
      <c r="R88" s="132"/>
      <c r="S88" s="132"/>
      <c r="T88" s="132"/>
      <c r="U88" s="132"/>
      <c r="V88" s="132">
        <f>SUM(V89:V89)</f>
        <v>4.7300000000000004</v>
      </c>
      <c r="W88" s="132"/>
      <c r="X88" s="132"/>
      <c r="AG88" t="s">
        <v>128</v>
      </c>
    </row>
    <row r="89" spans="1:60" outlineLevel="1" x14ac:dyDescent="0.2">
      <c r="A89" s="145">
        <v>29</v>
      </c>
      <c r="B89" s="146" t="s">
        <v>218</v>
      </c>
      <c r="C89" s="154" t="s">
        <v>219</v>
      </c>
      <c r="D89" s="147" t="s">
        <v>220</v>
      </c>
      <c r="E89" s="148">
        <v>1.83724</v>
      </c>
      <c r="F89" s="149"/>
      <c r="G89" s="150">
        <f>ROUND(E89*F89,2)</f>
        <v>0</v>
      </c>
      <c r="H89" s="127">
        <v>0</v>
      </c>
      <c r="I89" s="127">
        <f>ROUND(E89*H89,2)</f>
        <v>0</v>
      </c>
      <c r="J89" s="127">
        <v>1170</v>
      </c>
      <c r="K89" s="127">
        <f>ROUND(E89*J89,2)</f>
        <v>2149.5700000000002</v>
      </c>
      <c r="L89" s="127">
        <v>21</v>
      </c>
      <c r="M89" s="127">
        <f>G89*(1+L89/100)</f>
        <v>0</v>
      </c>
      <c r="N89" s="127">
        <v>0</v>
      </c>
      <c r="O89" s="127">
        <f>ROUND(E89*N89,2)</f>
        <v>0</v>
      </c>
      <c r="P89" s="127">
        <v>0</v>
      </c>
      <c r="Q89" s="127">
        <f>ROUND(E89*P89,2)</f>
        <v>0</v>
      </c>
      <c r="R89" s="127"/>
      <c r="S89" s="127" t="s">
        <v>132</v>
      </c>
      <c r="T89" s="127" t="s">
        <v>132</v>
      </c>
      <c r="U89" s="127">
        <v>2.577</v>
      </c>
      <c r="V89" s="127">
        <f>ROUND(E89*U89,2)</f>
        <v>4.7300000000000004</v>
      </c>
      <c r="W89" s="127"/>
      <c r="X89" s="127" t="s">
        <v>221</v>
      </c>
      <c r="Y89" s="122"/>
      <c r="Z89" s="122"/>
      <c r="AA89" s="122"/>
      <c r="AB89" s="122"/>
      <c r="AC89" s="122"/>
      <c r="AD89" s="122"/>
      <c r="AE89" s="122"/>
      <c r="AF89" s="122"/>
      <c r="AG89" s="122" t="s">
        <v>222</v>
      </c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</row>
    <row r="90" spans="1:60" x14ac:dyDescent="0.2">
      <c r="A90" s="133" t="s">
        <v>127</v>
      </c>
      <c r="B90" s="134" t="s">
        <v>63</v>
      </c>
      <c r="C90" s="151" t="s">
        <v>64</v>
      </c>
      <c r="D90" s="135"/>
      <c r="E90" s="136"/>
      <c r="F90" s="137"/>
      <c r="G90" s="138">
        <f>SUMIF(AG91:AG98,"&lt;&gt;NOR",G91:G98)</f>
        <v>0</v>
      </c>
      <c r="H90" s="132"/>
      <c r="I90" s="132">
        <f>SUM(I91:I98)</f>
        <v>4188.04</v>
      </c>
      <c r="J90" s="132"/>
      <c r="K90" s="132">
        <f>SUM(K91:K98)</f>
        <v>2837.34</v>
      </c>
      <c r="L90" s="132"/>
      <c r="M90" s="132">
        <f>SUM(M91:M98)</f>
        <v>0</v>
      </c>
      <c r="N90" s="132"/>
      <c r="O90" s="132">
        <f>SUM(O91:O98)</f>
        <v>0.03</v>
      </c>
      <c r="P90" s="132"/>
      <c r="Q90" s="132">
        <f>SUM(Q91:Q98)</f>
        <v>0</v>
      </c>
      <c r="R90" s="132"/>
      <c r="S90" s="132"/>
      <c r="T90" s="132"/>
      <c r="U90" s="132"/>
      <c r="V90" s="132">
        <f>SUM(V91:V98)</f>
        <v>5.07</v>
      </c>
      <c r="W90" s="132"/>
      <c r="X90" s="132"/>
      <c r="AG90" t="s">
        <v>128</v>
      </c>
    </row>
    <row r="91" spans="1:60" outlineLevel="1" x14ac:dyDescent="0.2">
      <c r="A91" s="139">
        <v>30</v>
      </c>
      <c r="B91" s="140" t="s">
        <v>223</v>
      </c>
      <c r="C91" s="152" t="s">
        <v>224</v>
      </c>
      <c r="D91" s="141" t="s">
        <v>131</v>
      </c>
      <c r="E91" s="142">
        <v>9.33</v>
      </c>
      <c r="F91" s="143"/>
      <c r="G91" s="144">
        <f>ROUND(E91*F91,2)</f>
        <v>0</v>
      </c>
      <c r="H91" s="127">
        <v>318.92</v>
      </c>
      <c r="I91" s="127">
        <f>ROUND(E91*H91,2)</f>
        <v>2975.52</v>
      </c>
      <c r="J91" s="127">
        <v>194.08</v>
      </c>
      <c r="K91" s="127">
        <f>ROUND(E91*J91,2)</f>
        <v>1810.77</v>
      </c>
      <c r="L91" s="127">
        <v>21</v>
      </c>
      <c r="M91" s="127">
        <f>G91*(1+L91/100)</f>
        <v>0</v>
      </c>
      <c r="N91" s="127">
        <v>3.6800000000000001E-3</v>
      </c>
      <c r="O91" s="127">
        <f>ROUND(E91*N91,2)</f>
        <v>0.03</v>
      </c>
      <c r="P91" s="127">
        <v>0</v>
      </c>
      <c r="Q91" s="127">
        <f>ROUND(E91*P91,2)</f>
        <v>0</v>
      </c>
      <c r="R91" s="127"/>
      <c r="S91" s="127" t="s">
        <v>132</v>
      </c>
      <c r="T91" s="127" t="s">
        <v>132</v>
      </c>
      <c r="U91" s="127">
        <v>0.38500000000000001</v>
      </c>
      <c r="V91" s="127">
        <f>ROUND(E91*U91,2)</f>
        <v>3.59</v>
      </c>
      <c r="W91" s="127"/>
      <c r="X91" s="127" t="s">
        <v>133</v>
      </c>
      <c r="Y91" s="122"/>
      <c r="Z91" s="122"/>
      <c r="AA91" s="122"/>
      <c r="AB91" s="122"/>
      <c r="AC91" s="122"/>
      <c r="AD91" s="122"/>
      <c r="AE91" s="122"/>
      <c r="AF91" s="122"/>
      <c r="AG91" s="122" t="s">
        <v>134</v>
      </c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</row>
    <row r="92" spans="1:60" outlineLevel="1" x14ac:dyDescent="0.2">
      <c r="A92" s="125"/>
      <c r="B92" s="126"/>
      <c r="C92" s="153" t="s">
        <v>225</v>
      </c>
      <c r="D92" s="128"/>
      <c r="E92" s="129">
        <v>2.2662499999999999</v>
      </c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2"/>
      <c r="Z92" s="122"/>
      <c r="AA92" s="122"/>
      <c r="AB92" s="122"/>
      <c r="AC92" s="122"/>
      <c r="AD92" s="122"/>
      <c r="AE92" s="122"/>
      <c r="AF92" s="122"/>
      <c r="AG92" s="122" t="s">
        <v>136</v>
      </c>
      <c r="AH92" s="122">
        <v>0</v>
      </c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</row>
    <row r="93" spans="1:60" outlineLevel="1" x14ac:dyDescent="0.2">
      <c r="A93" s="125"/>
      <c r="B93" s="126"/>
      <c r="C93" s="153" t="s">
        <v>150</v>
      </c>
      <c r="D93" s="128"/>
      <c r="E93" s="129">
        <v>1.06375</v>
      </c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2"/>
      <c r="Z93" s="122"/>
      <c r="AA93" s="122"/>
      <c r="AB93" s="122"/>
      <c r="AC93" s="122"/>
      <c r="AD93" s="122"/>
      <c r="AE93" s="122"/>
      <c r="AF93" s="122"/>
      <c r="AG93" s="122" t="s">
        <v>136</v>
      </c>
      <c r="AH93" s="122">
        <v>0</v>
      </c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</row>
    <row r="94" spans="1:60" outlineLevel="1" x14ac:dyDescent="0.2">
      <c r="A94" s="125"/>
      <c r="B94" s="126"/>
      <c r="C94" s="153" t="s">
        <v>226</v>
      </c>
      <c r="D94" s="128"/>
      <c r="E94" s="129">
        <v>6</v>
      </c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2"/>
      <c r="Z94" s="122"/>
      <c r="AA94" s="122"/>
      <c r="AB94" s="122"/>
      <c r="AC94" s="122"/>
      <c r="AD94" s="122"/>
      <c r="AE94" s="122"/>
      <c r="AF94" s="122"/>
      <c r="AG94" s="122" t="s">
        <v>136</v>
      </c>
      <c r="AH94" s="122">
        <v>0</v>
      </c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</row>
    <row r="95" spans="1:60" outlineLevel="1" x14ac:dyDescent="0.2">
      <c r="A95" s="139">
        <v>31</v>
      </c>
      <c r="B95" s="140" t="s">
        <v>227</v>
      </c>
      <c r="C95" s="152" t="s">
        <v>228</v>
      </c>
      <c r="D95" s="141" t="s">
        <v>190</v>
      </c>
      <c r="E95" s="142">
        <v>13.465</v>
      </c>
      <c r="F95" s="143"/>
      <c r="G95" s="144">
        <f>ROUND(E95*F95,2)</f>
        <v>0</v>
      </c>
      <c r="H95" s="127">
        <v>90.05</v>
      </c>
      <c r="I95" s="127">
        <f>ROUND(E95*H95,2)</f>
        <v>1212.52</v>
      </c>
      <c r="J95" s="127">
        <v>55.45</v>
      </c>
      <c r="K95" s="127">
        <f>ROUND(E95*J95,2)</f>
        <v>746.63</v>
      </c>
      <c r="L95" s="127">
        <v>21</v>
      </c>
      <c r="M95" s="127">
        <f>G95*(1+L95/100)</f>
        <v>0</v>
      </c>
      <c r="N95" s="127">
        <v>3.2000000000000003E-4</v>
      </c>
      <c r="O95" s="127">
        <f>ROUND(E95*N95,2)</f>
        <v>0</v>
      </c>
      <c r="P95" s="127">
        <v>0</v>
      </c>
      <c r="Q95" s="127">
        <f>ROUND(E95*P95,2)</f>
        <v>0</v>
      </c>
      <c r="R95" s="127"/>
      <c r="S95" s="127" t="s">
        <v>132</v>
      </c>
      <c r="T95" s="127" t="s">
        <v>132</v>
      </c>
      <c r="U95" s="127">
        <v>0.11</v>
      </c>
      <c r="V95" s="127">
        <f>ROUND(E95*U95,2)</f>
        <v>1.48</v>
      </c>
      <c r="W95" s="127"/>
      <c r="X95" s="127" t="s">
        <v>133</v>
      </c>
      <c r="Y95" s="122"/>
      <c r="Z95" s="122"/>
      <c r="AA95" s="122"/>
      <c r="AB95" s="122"/>
      <c r="AC95" s="122"/>
      <c r="AD95" s="122"/>
      <c r="AE95" s="122"/>
      <c r="AF95" s="122"/>
      <c r="AG95" s="122" t="s">
        <v>134</v>
      </c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</row>
    <row r="96" spans="1:60" ht="22.5" outlineLevel="1" x14ac:dyDescent="0.2">
      <c r="A96" s="125"/>
      <c r="B96" s="126"/>
      <c r="C96" s="153" t="s">
        <v>229</v>
      </c>
      <c r="D96" s="128"/>
      <c r="E96" s="129">
        <v>7.4649999999999999</v>
      </c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2"/>
      <c r="Z96" s="122"/>
      <c r="AA96" s="122"/>
      <c r="AB96" s="122"/>
      <c r="AC96" s="122"/>
      <c r="AD96" s="122"/>
      <c r="AE96" s="122"/>
      <c r="AF96" s="122"/>
      <c r="AG96" s="122" t="s">
        <v>136</v>
      </c>
      <c r="AH96" s="122">
        <v>0</v>
      </c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</row>
    <row r="97" spans="1:60" outlineLevel="1" x14ac:dyDescent="0.2">
      <c r="A97" s="125"/>
      <c r="B97" s="126"/>
      <c r="C97" s="153" t="s">
        <v>230</v>
      </c>
      <c r="D97" s="128"/>
      <c r="E97" s="129">
        <v>6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2"/>
      <c r="Z97" s="122"/>
      <c r="AA97" s="122"/>
      <c r="AB97" s="122"/>
      <c r="AC97" s="122"/>
      <c r="AD97" s="122"/>
      <c r="AE97" s="122"/>
      <c r="AF97" s="122"/>
      <c r="AG97" s="122" t="s">
        <v>136</v>
      </c>
      <c r="AH97" s="122">
        <v>0</v>
      </c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</row>
    <row r="98" spans="1:60" outlineLevel="1" x14ac:dyDescent="0.2">
      <c r="A98" s="145">
        <v>32</v>
      </c>
      <c r="B98" s="146" t="s">
        <v>231</v>
      </c>
      <c r="C98" s="154" t="s">
        <v>232</v>
      </c>
      <c r="D98" s="147" t="s">
        <v>0</v>
      </c>
      <c r="E98" s="148">
        <v>67.454499999999996</v>
      </c>
      <c r="F98" s="149"/>
      <c r="G98" s="150">
        <f>ROUND(E98*F98,2)</f>
        <v>0</v>
      </c>
      <c r="H98" s="127">
        <v>0</v>
      </c>
      <c r="I98" s="127">
        <f>ROUND(E98*H98,2)</f>
        <v>0</v>
      </c>
      <c r="J98" s="127">
        <v>4.1500000000000004</v>
      </c>
      <c r="K98" s="127">
        <f>ROUND(E98*J98,2)</f>
        <v>279.94</v>
      </c>
      <c r="L98" s="127">
        <v>21</v>
      </c>
      <c r="M98" s="127">
        <f>G98*(1+L98/100)</f>
        <v>0</v>
      </c>
      <c r="N98" s="127">
        <v>0</v>
      </c>
      <c r="O98" s="127">
        <f>ROUND(E98*N98,2)</f>
        <v>0</v>
      </c>
      <c r="P98" s="127">
        <v>0</v>
      </c>
      <c r="Q98" s="127">
        <f>ROUND(E98*P98,2)</f>
        <v>0</v>
      </c>
      <c r="R98" s="127"/>
      <c r="S98" s="127" t="s">
        <v>132</v>
      </c>
      <c r="T98" s="127" t="s">
        <v>132</v>
      </c>
      <c r="U98" s="127">
        <v>0</v>
      </c>
      <c r="V98" s="127">
        <f>ROUND(E98*U98,2)</f>
        <v>0</v>
      </c>
      <c r="W98" s="127"/>
      <c r="X98" s="127" t="s">
        <v>221</v>
      </c>
      <c r="Y98" s="122"/>
      <c r="Z98" s="122"/>
      <c r="AA98" s="122"/>
      <c r="AB98" s="122"/>
      <c r="AC98" s="122"/>
      <c r="AD98" s="122"/>
      <c r="AE98" s="122"/>
      <c r="AF98" s="122"/>
      <c r="AG98" s="122" t="s">
        <v>222</v>
      </c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</row>
    <row r="99" spans="1:60" x14ac:dyDescent="0.2">
      <c r="A99" s="133" t="s">
        <v>127</v>
      </c>
      <c r="B99" s="134" t="s">
        <v>65</v>
      </c>
      <c r="C99" s="151" t="s">
        <v>66</v>
      </c>
      <c r="D99" s="135"/>
      <c r="E99" s="136"/>
      <c r="F99" s="137"/>
      <c r="G99" s="138">
        <f>SUMIF(AG100:AG105,"&lt;&gt;NOR",G100:G105)</f>
        <v>0</v>
      </c>
      <c r="H99" s="132"/>
      <c r="I99" s="132">
        <f>SUM(I100:I105)</f>
        <v>936.88</v>
      </c>
      <c r="J99" s="132"/>
      <c r="K99" s="132">
        <f>SUM(K100:K105)</f>
        <v>383.35</v>
      </c>
      <c r="L99" s="132"/>
      <c r="M99" s="132">
        <f>SUM(M100:M105)</f>
        <v>0</v>
      </c>
      <c r="N99" s="132"/>
      <c r="O99" s="132">
        <f>SUM(O100:O105)</f>
        <v>0</v>
      </c>
      <c r="P99" s="132"/>
      <c r="Q99" s="132">
        <f>SUM(Q100:Q105)</f>
        <v>0</v>
      </c>
      <c r="R99" s="132"/>
      <c r="S99" s="132"/>
      <c r="T99" s="132"/>
      <c r="U99" s="132"/>
      <c r="V99" s="132">
        <f>SUM(V100:V105)</f>
        <v>0.77</v>
      </c>
      <c r="W99" s="132"/>
      <c r="X99" s="132"/>
      <c r="AG99" t="s">
        <v>128</v>
      </c>
    </row>
    <row r="100" spans="1:60" outlineLevel="1" x14ac:dyDescent="0.2">
      <c r="A100" s="139">
        <v>33</v>
      </c>
      <c r="B100" s="140" t="s">
        <v>233</v>
      </c>
      <c r="C100" s="152" t="s">
        <v>234</v>
      </c>
      <c r="D100" s="141" t="s">
        <v>131</v>
      </c>
      <c r="E100" s="142">
        <v>3.33</v>
      </c>
      <c r="F100" s="143"/>
      <c r="G100" s="144">
        <f>ROUND(E100*F100,2)</f>
        <v>0</v>
      </c>
      <c r="H100" s="127">
        <v>20.88</v>
      </c>
      <c r="I100" s="127">
        <f>ROUND(E100*H100,2)</f>
        <v>69.53</v>
      </c>
      <c r="J100" s="127">
        <v>115.12</v>
      </c>
      <c r="K100" s="127">
        <f>ROUND(E100*J100,2)</f>
        <v>383.35</v>
      </c>
      <c r="L100" s="127">
        <v>21</v>
      </c>
      <c r="M100" s="127">
        <f>G100*(1+L100/100)</f>
        <v>0</v>
      </c>
      <c r="N100" s="127">
        <v>5.2999999999999998E-4</v>
      </c>
      <c r="O100" s="127">
        <f>ROUND(E100*N100,2)</f>
        <v>0</v>
      </c>
      <c r="P100" s="127">
        <v>0</v>
      </c>
      <c r="Q100" s="127">
        <f>ROUND(E100*P100,2)</f>
        <v>0</v>
      </c>
      <c r="R100" s="127"/>
      <c r="S100" s="127" t="s">
        <v>132</v>
      </c>
      <c r="T100" s="127" t="s">
        <v>132</v>
      </c>
      <c r="U100" s="127">
        <v>0.23100000000000001</v>
      </c>
      <c r="V100" s="127">
        <f>ROUND(E100*U100,2)</f>
        <v>0.77</v>
      </c>
      <c r="W100" s="127"/>
      <c r="X100" s="127" t="s">
        <v>133</v>
      </c>
      <c r="Y100" s="122"/>
      <c r="Z100" s="122"/>
      <c r="AA100" s="122"/>
      <c r="AB100" s="122"/>
      <c r="AC100" s="122"/>
      <c r="AD100" s="122"/>
      <c r="AE100" s="122"/>
      <c r="AF100" s="122"/>
      <c r="AG100" s="122" t="s">
        <v>134</v>
      </c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</row>
    <row r="101" spans="1:60" outlineLevel="1" x14ac:dyDescent="0.2">
      <c r="A101" s="125"/>
      <c r="B101" s="126"/>
      <c r="C101" s="153" t="s">
        <v>225</v>
      </c>
      <c r="D101" s="128"/>
      <c r="E101" s="129">
        <v>2.2662499999999999</v>
      </c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2"/>
      <c r="Z101" s="122"/>
      <c r="AA101" s="122"/>
      <c r="AB101" s="122"/>
      <c r="AC101" s="122"/>
      <c r="AD101" s="122"/>
      <c r="AE101" s="122"/>
      <c r="AF101" s="122"/>
      <c r="AG101" s="122" t="s">
        <v>136</v>
      </c>
      <c r="AH101" s="122">
        <v>0</v>
      </c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</row>
    <row r="102" spans="1:60" outlineLevel="1" x14ac:dyDescent="0.2">
      <c r="A102" s="125"/>
      <c r="B102" s="126"/>
      <c r="C102" s="153" t="s">
        <v>150</v>
      </c>
      <c r="D102" s="128"/>
      <c r="E102" s="129">
        <v>1.06375</v>
      </c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2"/>
      <c r="Z102" s="122"/>
      <c r="AA102" s="122"/>
      <c r="AB102" s="122"/>
      <c r="AC102" s="122"/>
      <c r="AD102" s="122"/>
      <c r="AE102" s="122"/>
      <c r="AF102" s="122"/>
      <c r="AG102" s="122" t="s">
        <v>136</v>
      </c>
      <c r="AH102" s="122">
        <v>0</v>
      </c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</row>
    <row r="103" spans="1:60" outlineLevel="1" x14ac:dyDescent="0.2">
      <c r="A103" s="139">
        <v>34</v>
      </c>
      <c r="B103" s="140" t="s">
        <v>235</v>
      </c>
      <c r="C103" s="152" t="s">
        <v>236</v>
      </c>
      <c r="D103" s="141" t="s">
        <v>131</v>
      </c>
      <c r="E103" s="142">
        <v>3.7629000000000001</v>
      </c>
      <c r="F103" s="143"/>
      <c r="G103" s="144">
        <f>ROUND(E103*F103,2)</f>
        <v>0</v>
      </c>
      <c r="H103" s="127">
        <v>230.5</v>
      </c>
      <c r="I103" s="127">
        <f>ROUND(E103*H103,2)</f>
        <v>867.35</v>
      </c>
      <c r="J103" s="127">
        <v>0</v>
      </c>
      <c r="K103" s="127">
        <f>ROUND(E103*J103,2)</f>
        <v>0</v>
      </c>
      <c r="L103" s="127">
        <v>21</v>
      </c>
      <c r="M103" s="127">
        <f>G103*(1+L103/100)</f>
        <v>0</v>
      </c>
      <c r="N103" s="127">
        <v>1.1999999999999999E-3</v>
      </c>
      <c r="O103" s="127">
        <f>ROUND(E103*N103,2)</f>
        <v>0</v>
      </c>
      <c r="P103" s="127">
        <v>0</v>
      </c>
      <c r="Q103" s="127">
        <f>ROUND(E103*P103,2)</f>
        <v>0</v>
      </c>
      <c r="R103" s="127" t="s">
        <v>185</v>
      </c>
      <c r="S103" s="127" t="s">
        <v>132</v>
      </c>
      <c r="T103" s="127" t="s">
        <v>132</v>
      </c>
      <c r="U103" s="127">
        <v>0</v>
      </c>
      <c r="V103" s="127">
        <f>ROUND(E103*U103,2)</f>
        <v>0</v>
      </c>
      <c r="W103" s="127"/>
      <c r="X103" s="127" t="s">
        <v>156</v>
      </c>
      <c r="Y103" s="122"/>
      <c r="Z103" s="122"/>
      <c r="AA103" s="122"/>
      <c r="AB103" s="122"/>
      <c r="AC103" s="122"/>
      <c r="AD103" s="122"/>
      <c r="AE103" s="122"/>
      <c r="AF103" s="122"/>
      <c r="AG103" s="122" t="s">
        <v>157</v>
      </c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</row>
    <row r="104" spans="1:60" outlineLevel="1" x14ac:dyDescent="0.2">
      <c r="A104" s="125"/>
      <c r="B104" s="126"/>
      <c r="C104" s="153" t="s">
        <v>237</v>
      </c>
      <c r="D104" s="128"/>
      <c r="E104" s="129">
        <v>2.5608599999999999</v>
      </c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2"/>
      <c r="Z104" s="122"/>
      <c r="AA104" s="122"/>
      <c r="AB104" s="122"/>
      <c r="AC104" s="122"/>
      <c r="AD104" s="122"/>
      <c r="AE104" s="122"/>
      <c r="AF104" s="122"/>
      <c r="AG104" s="122" t="s">
        <v>136</v>
      </c>
      <c r="AH104" s="122">
        <v>0</v>
      </c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</row>
    <row r="105" spans="1:60" outlineLevel="1" x14ac:dyDescent="0.2">
      <c r="A105" s="125"/>
      <c r="B105" s="126"/>
      <c r="C105" s="153" t="s">
        <v>238</v>
      </c>
      <c r="D105" s="128"/>
      <c r="E105" s="129">
        <v>1.20204</v>
      </c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2"/>
      <c r="Z105" s="122"/>
      <c r="AA105" s="122"/>
      <c r="AB105" s="122"/>
      <c r="AC105" s="122"/>
      <c r="AD105" s="122"/>
      <c r="AE105" s="122"/>
      <c r="AF105" s="122"/>
      <c r="AG105" s="122" t="s">
        <v>136</v>
      </c>
      <c r="AH105" s="122">
        <v>0</v>
      </c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</row>
    <row r="106" spans="1:60" x14ac:dyDescent="0.2">
      <c r="A106" s="133" t="s">
        <v>127</v>
      </c>
      <c r="B106" s="134" t="s">
        <v>67</v>
      </c>
      <c r="C106" s="151" t="s">
        <v>68</v>
      </c>
      <c r="D106" s="135"/>
      <c r="E106" s="136"/>
      <c r="F106" s="137"/>
      <c r="G106" s="138">
        <f>SUMIF(AG107:AG107,"&lt;&gt;NOR",G107:G107)</f>
        <v>0</v>
      </c>
      <c r="H106" s="132"/>
      <c r="I106" s="132">
        <f>SUM(I107:I107)</f>
        <v>0</v>
      </c>
      <c r="J106" s="132"/>
      <c r="K106" s="132">
        <f>SUM(K107:K107)</f>
        <v>3060</v>
      </c>
      <c r="L106" s="132"/>
      <c r="M106" s="132">
        <f>SUM(M107:M107)</f>
        <v>0</v>
      </c>
      <c r="N106" s="132"/>
      <c r="O106" s="132">
        <f>SUM(O107:O107)</f>
        <v>0</v>
      </c>
      <c r="P106" s="132"/>
      <c r="Q106" s="132">
        <f>SUM(Q107:Q107)</f>
        <v>0</v>
      </c>
      <c r="R106" s="132"/>
      <c r="S106" s="132"/>
      <c r="T106" s="132"/>
      <c r="U106" s="132"/>
      <c r="V106" s="132">
        <f>SUM(V107:V107)</f>
        <v>0.16</v>
      </c>
      <c r="W106" s="132"/>
      <c r="X106" s="132"/>
      <c r="AG106" t="s">
        <v>128</v>
      </c>
    </row>
    <row r="107" spans="1:60" ht="22.5" outlineLevel="1" x14ac:dyDescent="0.2">
      <c r="A107" s="145">
        <v>35</v>
      </c>
      <c r="B107" s="146" t="s">
        <v>239</v>
      </c>
      <c r="C107" s="154" t="s">
        <v>240</v>
      </c>
      <c r="D107" s="147" t="s">
        <v>241</v>
      </c>
      <c r="E107" s="148">
        <v>1</v>
      </c>
      <c r="F107" s="149"/>
      <c r="G107" s="150">
        <f>ROUND(E107*F107,2)</f>
        <v>0</v>
      </c>
      <c r="H107" s="127">
        <v>0</v>
      </c>
      <c r="I107" s="127">
        <f>ROUND(E107*H107,2)</f>
        <v>0</v>
      </c>
      <c r="J107" s="127">
        <v>3060</v>
      </c>
      <c r="K107" s="127">
        <f>ROUND(E107*J107,2)</f>
        <v>3060</v>
      </c>
      <c r="L107" s="127">
        <v>21</v>
      </c>
      <c r="M107" s="127">
        <f>G107*(1+L107/100)</f>
        <v>0</v>
      </c>
      <c r="N107" s="127">
        <v>0</v>
      </c>
      <c r="O107" s="127">
        <f>ROUND(E107*N107,2)</f>
        <v>0</v>
      </c>
      <c r="P107" s="127">
        <v>0</v>
      </c>
      <c r="Q107" s="127">
        <f>ROUND(E107*P107,2)</f>
        <v>0</v>
      </c>
      <c r="R107" s="127"/>
      <c r="S107" s="127" t="s">
        <v>154</v>
      </c>
      <c r="T107" s="127" t="s">
        <v>155</v>
      </c>
      <c r="U107" s="127">
        <v>0.157</v>
      </c>
      <c r="V107" s="127">
        <f>ROUND(E107*U107,2)</f>
        <v>0.16</v>
      </c>
      <c r="W107" s="127"/>
      <c r="X107" s="127" t="s">
        <v>133</v>
      </c>
      <c r="Y107" s="122"/>
      <c r="Z107" s="122"/>
      <c r="AA107" s="122"/>
      <c r="AB107" s="122"/>
      <c r="AC107" s="122"/>
      <c r="AD107" s="122"/>
      <c r="AE107" s="122"/>
      <c r="AF107" s="122"/>
      <c r="AG107" s="122" t="s">
        <v>134</v>
      </c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</row>
    <row r="108" spans="1:60" x14ac:dyDescent="0.2">
      <c r="A108" s="133" t="s">
        <v>127</v>
      </c>
      <c r="B108" s="134" t="s">
        <v>69</v>
      </c>
      <c r="C108" s="151" t="s">
        <v>70</v>
      </c>
      <c r="D108" s="135"/>
      <c r="E108" s="136"/>
      <c r="F108" s="137"/>
      <c r="G108" s="138">
        <f>SUMIF(AG109:AG117,"&lt;&gt;NOR",G109:G117)</f>
        <v>0</v>
      </c>
      <c r="H108" s="132"/>
      <c r="I108" s="132">
        <f>SUM(I109:I117)</f>
        <v>2242.2400000000002</v>
      </c>
      <c r="J108" s="132"/>
      <c r="K108" s="132">
        <f>SUM(K109:K117)</f>
        <v>11542.339999999998</v>
      </c>
      <c r="L108" s="132"/>
      <c r="M108" s="132">
        <f>SUM(M109:M117)</f>
        <v>0</v>
      </c>
      <c r="N108" s="132"/>
      <c r="O108" s="132">
        <f>SUM(O109:O117)</f>
        <v>0</v>
      </c>
      <c r="P108" s="132"/>
      <c r="Q108" s="132">
        <f>SUM(Q109:Q117)</f>
        <v>0</v>
      </c>
      <c r="R108" s="132"/>
      <c r="S108" s="132"/>
      <c r="T108" s="132"/>
      <c r="U108" s="132"/>
      <c r="V108" s="132">
        <f>SUM(V109:V117)</f>
        <v>8.08</v>
      </c>
      <c r="W108" s="132"/>
      <c r="X108" s="132"/>
      <c r="AG108" t="s">
        <v>128</v>
      </c>
    </row>
    <row r="109" spans="1:60" outlineLevel="1" x14ac:dyDescent="0.2">
      <c r="A109" s="145">
        <v>36</v>
      </c>
      <c r="B109" s="146" t="s">
        <v>242</v>
      </c>
      <c r="C109" s="154" t="s">
        <v>243</v>
      </c>
      <c r="D109" s="147" t="s">
        <v>190</v>
      </c>
      <c r="E109" s="148">
        <v>10</v>
      </c>
      <c r="F109" s="149"/>
      <c r="G109" s="150">
        <f t="shared" ref="G109:G117" si="0">ROUND(E109*F109,2)</f>
        <v>0</v>
      </c>
      <c r="H109" s="127">
        <v>112.19</v>
      </c>
      <c r="I109" s="127">
        <f t="shared" ref="I109:I117" si="1">ROUND(E109*H109,2)</f>
        <v>1121.9000000000001</v>
      </c>
      <c r="J109" s="127">
        <v>161.31</v>
      </c>
      <c r="K109" s="127">
        <f t="shared" ref="K109:K117" si="2">ROUND(E109*J109,2)</f>
        <v>1613.1</v>
      </c>
      <c r="L109" s="127">
        <v>21</v>
      </c>
      <c r="M109" s="127">
        <f t="shared" ref="M109:M117" si="3">G109*(1+L109/100)</f>
        <v>0</v>
      </c>
      <c r="N109" s="127">
        <v>3.4000000000000002E-4</v>
      </c>
      <c r="O109" s="127">
        <f t="shared" ref="O109:O117" si="4">ROUND(E109*N109,2)</f>
        <v>0</v>
      </c>
      <c r="P109" s="127">
        <v>0</v>
      </c>
      <c r="Q109" s="127">
        <f t="shared" ref="Q109:Q117" si="5">ROUND(E109*P109,2)</f>
        <v>0</v>
      </c>
      <c r="R109" s="127"/>
      <c r="S109" s="127" t="s">
        <v>132</v>
      </c>
      <c r="T109" s="127" t="s">
        <v>132</v>
      </c>
      <c r="U109" s="127">
        <v>0.32</v>
      </c>
      <c r="V109" s="127">
        <f t="shared" ref="V109:V117" si="6">ROUND(E109*U109,2)</f>
        <v>3.2</v>
      </c>
      <c r="W109" s="127"/>
      <c r="X109" s="127" t="s">
        <v>133</v>
      </c>
      <c r="Y109" s="122"/>
      <c r="Z109" s="122"/>
      <c r="AA109" s="122"/>
      <c r="AB109" s="122"/>
      <c r="AC109" s="122"/>
      <c r="AD109" s="122"/>
      <c r="AE109" s="122"/>
      <c r="AF109" s="122"/>
      <c r="AG109" s="122" t="s">
        <v>134</v>
      </c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</row>
    <row r="110" spans="1:60" outlineLevel="1" x14ac:dyDescent="0.2">
      <c r="A110" s="145">
        <v>37</v>
      </c>
      <c r="B110" s="146" t="s">
        <v>244</v>
      </c>
      <c r="C110" s="154" t="s">
        <v>245</v>
      </c>
      <c r="D110" s="147" t="s">
        <v>190</v>
      </c>
      <c r="E110" s="148">
        <v>6</v>
      </c>
      <c r="F110" s="149"/>
      <c r="G110" s="150">
        <f t="shared" si="0"/>
        <v>0</v>
      </c>
      <c r="H110" s="127">
        <v>184.91</v>
      </c>
      <c r="I110" s="127">
        <f t="shared" si="1"/>
        <v>1109.46</v>
      </c>
      <c r="J110" s="127">
        <v>266.08999999999997</v>
      </c>
      <c r="K110" s="127">
        <f t="shared" si="2"/>
        <v>1596.54</v>
      </c>
      <c r="L110" s="127">
        <v>21</v>
      </c>
      <c r="M110" s="127">
        <f t="shared" si="3"/>
        <v>0</v>
      </c>
      <c r="N110" s="127">
        <v>5.1999999999999995E-4</v>
      </c>
      <c r="O110" s="127">
        <f t="shared" si="4"/>
        <v>0</v>
      </c>
      <c r="P110" s="127">
        <v>0</v>
      </c>
      <c r="Q110" s="127">
        <f t="shared" si="5"/>
        <v>0</v>
      </c>
      <c r="R110" s="127"/>
      <c r="S110" s="127" t="s">
        <v>132</v>
      </c>
      <c r="T110" s="127" t="s">
        <v>132</v>
      </c>
      <c r="U110" s="127">
        <v>0.52900000000000003</v>
      </c>
      <c r="V110" s="127">
        <f t="shared" si="6"/>
        <v>3.17</v>
      </c>
      <c r="W110" s="127"/>
      <c r="X110" s="127" t="s">
        <v>133</v>
      </c>
      <c r="Y110" s="122"/>
      <c r="Z110" s="122"/>
      <c r="AA110" s="122"/>
      <c r="AB110" s="122"/>
      <c r="AC110" s="122"/>
      <c r="AD110" s="122"/>
      <c r="AE110" s="122"/>
      <c r="AF110" s="122"/>
      <c r="AG110" s="122" t="s">
        <v>134</v>
      </c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</row>
    <row r="111" spans="1:60" outlineLevel="1" x14ac:dyDescent="0.2">
      <c r="A111" s="145">
        <v>38</v>
      </c>
      <c r="B111" s="146" t="s">
        <v>246</v>
      </c>
      <c r="C111" s="154" t="s">
        <v>247</v>
      </c>
      <c r="D111" s="147" t="s">
        <v>140</v>
      </c>
      <c r="E111" s="148">
        <v>1</v>
      </c>
      <c r="F111" s="149"/>
      <c r="G111" s="150">
        <f t="shared" si="0"/>
        <v>0</v>
      </c>
      <c r="H111" s="127">
        <v>0</v>
      </c>
      <c r="I111" s="127">
        <f t="shared" si="1"/>
        <v>0</v>
      </c>
      <c r="J111" s="127">
        <v>79.2</v>
      </c>
      <c r="K111" s="127">
        <f t="shared" si="2"/>
        <v>79.2</v>
      </c>
      <c r="L111" s="127">
        <v>21</v>
      </c>
      <c r="M111" s="127">
        <f t="shared" si="3"/>
        <v>0</v>
      </c>
      <c r="N111" s="127">
        <v>0</v>
      </c>
      <c r="O111" s="127">
        <f t="shared" si="4"/>
        <v>0</v>
      </c>
      <c r="P111" s="127">
        <v>0</v>
      </c>
      <c r="Q111" s="127">
        <f t="shared" si="5"/>
        <v>0</v>
      </c>
      <c r="R111" s="127"/>
      <c r="S111" s="127" t="s">
        <v>132</v>
      </c>
      <c r="T111" s="127" t="s">
        <v>132</v>
      </c>
      <c r="U111" s="127">
        <v>0.157</v>
      </c>
      <c r="V111" s="127">
        <f t="shared" si="6"/>
        <v>0.16</v>
      </c>
      <c r="W111" s="127"/>
      <c r="X111" s="127" t="s">
        <v>133</v>
      </c>
      <c r="Y111" s="122"/>
      <c r="Z111" s="122"/>
      <c r="AA111" s="122"/>
      <c r="AB111" s="122"/>
      <c r="AC111" s="122"/>
      <c r="AD111" s="122"/>
      <c r="AE111" s="122"/>
      <c r="AF111" s="122"/>
      <c r="AG111" s="122" t="s">
        <v>134</v>
      </c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</row>
    <row r="112" spans="1:60" outlineLevel="1" x14ac:dyDescent="0.2">
      <c r="A112" s="145">
        <v>39</v>
      </c>
      <c r="B112" s="146" t="s">
        <v>248</v>
      </c>
      <c r="C112" s="154" t="s">
        <v>249</v>
      </c>
      <c r="D112" s="147" t="s">
        <v>140</v>
      </c>
      <c r="E112" s="148">
        <v>3</v>
      </c>
      <c r="F112" s="149"/>
      <c r="G112" s="150">
        <f t="shared" si="0"/>
        <v>0</v>
      </c>
      <c r="H112" s="127">
        <v>0</v>
      </c>
      <c r="I112" s="127">
        <f t="shared" si="1"/>
        <v>0</v>
      </c>
      <c r="J112" s="127">
        <v>87.7</v>
      </c>
      <c r="K112" s="127">
        <f t="shared" si="2"/>
        <v>263.10000000000002</v>
      </c>
      <c r="L112" s="127">
        <v>21</v>
      </c>
      <c r="M112" s="127">
        <f t="shared" si="3"/>
        <v>0</v>
      </c>
      <c r="N112" s="127">
        <v>0</v>
      </c>
      <c r="O112" s="127">
        <f t="shared" si="4"/>
        <v>0</v>
      </c>
      <c r="P112" s="127">
        <v>0</v>
      </c>
      <c r="Q112" s="127">
        <f t="shared" si="5"/>
        <v>0</v>
      </c>
      <c r="R112" s="127"/>
      <c r="S112" s="127" t="s">
        <v>132</v>
      </c>
      <c r="T112" s="127" t="s">
        <v>132</v>
      </c>
      <c r="U112" s="127">
        <v>0.17399999999999999</v>
      </c>
      <c r="V112" s="127">
        <f t="shared" si="6"/>
        <v>0.52</v>
      </c>
      <c r="W112" s="127"/>
      <c r="X112" s="127" t="s">
        <v>133</v>
      </c>
      <c r="Y112" s="122"/>
      <c r="Z112" s="122"/>
      <c r="AA112" s="122"/>
      <c r="AB112" s="122"/>
      <c r="AC112" s="122"/>
      <c r="AD112" s="122"/>
      <c r="AE112" s="122"/>
      <c r="AF112" s="122"/>
      <c r="AG112" s="122" t="s">
        <v>134</v>
      </c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</row>
    <row r="113" spans="1:60" outlineLevel="1" x14ac:dyDescent="0.2">
      <c r="A113" s="145">
        <v>40</v>
      </c>
      <c r="B113" s="146" t="s">
        <v>250</v>
      </c>
      <c r="C113" s="154" t="s">
        <v>251</v>
      </c>
      <c r="D113" s="147" t="s">
        <v>140</v>
      </c>
      <c r="E113" s="148">
        <v>1</v>
      </c>
      <c r="F113" s="149"/>
      <c r="G113" s="150">
        <f t="shared" si="0"/>
        <v>0</v>
      </c>
      <c r="H113" s="127">
        <v>0</v>
      </c>
      <c r="I113" s="127">
        <f t="shared" si="1"/>
        <v>0</v>
      </c>
      <c r="J113" s="127">
        <v>130.5</v>
      </c>
      <c r="K113" s="127">
        <f t="shared" si="2"/>
        <v>130.5</v>
      </c>
      <c r="L113" s="127">
        <v>21</v>
      </c>
      <c r="M113" s="127">
        <f t="shared" si="3"/>
        <v>0</v>
      </c>
      <c r="N113" s="127">
        <v>0</v>
      </c>
      <c r="O113" s="127">
        <f t="shared" si="4"/>
        <v>0</v>
      </c>
      <c r="P113" s="127">
        <v>0</v>
      </c>
      <c r="Q113" s="127">
        <f t="shared" si="5"/>
        <v>0</v>
      </c>
      <c r="R113" s="127"/>
      <c r="S113" s="127" t="s">
        <v>132</v>
      </c>
      <c r="T113" s="127" t="s">
        <v>132</v>
      </c>
      <c r="U113" s="127">
        <v>0.25900000000000001</v>
      </c>
      <c r="V113" s="127">
        <f t="shared" si="6"/>
        <v>0.26</v>
      </c>
      <c r="W113" s="127"/>
      <c r="X113" s="127" t="s">
        <v>133</v>
      </c>
      <c r="Y113" s="122"/>
      <c r="Z113" s="122"/>
      <c r="AA113" s="122"/>
      <c r="AB113" s="122"/>
      <c r="AC113" s="122"/>
      <c r="AD113" s="122"/>
      <c r="AE113" s="122"/>
      <c r="AF113" s="122"/>
      <c r="AG113" s="122" t="s">
        <v>134</v>
      </c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</row>
    <row r="114" spans="1:60" outlineLevel="1" x14ac:dyDescent="0.2">
      <c r="A114" s="145">
        <v>41</v>
      </c>
      <c r="B114" s="146" t="s">
        <v>252</v>
      </c>
      <c r="C114" s="154" t="s">
        <v>253</v>
      </c>
      <c r="D114" s="147" t="s">
        <v>190</v>
      </c>
      <c r="E114" s="148">
        <v>16</v>
      </c>
      <c r="F114" s="149"/>
      <c r="G114" s="150">
        <f t="shared" si="0"/>
        <v>0</v>
      </c>
      <c r="H114" s="127">
        <v>0.68</v>
      </c>
      <c r="I114" s="127">
        <f t="shared" si="1"/>
        <v>10.88</v>
      </c>
      <c r="J114" s="127">
        <v>24.22</v>
      </c>
      <c r="K114" s="127">
        <f t="shared" si="2"/>
        <v>387.52</v>
      </c>
      <c r="L114" s="127">
        <v>21</v>
      </c>
      <c r="M114" s="127">
        <f t="shared" si="3"/>
        <v>0</v>
      </c>
      <c r="N114" s="127">
        <v>0</v>
      </c>
      <c r="O114" s="127">
        <f t="shared" si="4"/>
        <v>0</v>
      </c>
      <c r="P114" s="127">
        <v>0</v>
      </c>
      <c r="Q114" s="127">
        <f t="shared" si="5"/>
        <v>0</v>
      </c>
      <c r="R114" s="127"/>
      <c r="S114" s="127" t="s">
        <v>132</v>
      </c>
      <c r="T114" s="127" t="s">
        <v>132</v>
      </c>
      <c r="U114" s="127">
        <v>4.8000000000000001E-2</v>
      </c>
      <c r="V114" s="127">
        <f t="shared" si="6"/>
        <v>0.77</v>
      </c>
      <c r="W114" s="127"/>
      <c r="X114" s="127" t="s">
        <v>133</v>
      </c>
      <c r="Y114" s="122"/>
      <c r="Z114" s="122"/>
      <c r="AA114" s="122"/>
      <c r="AB114" s="122"/>
      <c r="AC114" s="122"/>
      <c r="AD114" s="122"/>
      <c r="AE114" s="122"/>
      <c r="AF114" s="122"/>
      <c r="AG114" s="122" t="s">
        <v>134</v>
      </c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</row>
    <row r="115" spans="1:60" ht="22.5" outlineLevel="1" x14ac:dyDescent="0.2">
      <c r="A115" s="145">
        <v>42</v>
      </c>
      <c r="B115" s="146" t="s">
        <v>254</v>
      </c>
      <c r="C115" s="154" t="s">
        <v>255</v>
      </c>
      <c r="D115" s="147" t="s">
        <v>194</v>
      </c>
      <c r="E115" s="148">
        <v>12</v>
      </c>
      <c r="F115" s="149"/>
      <c r="G115" s="150">
        <f t="shared" si="0"/>
        <v>0</v>
      </c>
      <c r="H115" s="127">
        <v>0</v>
      </c>
      <c r="I115" s="127">
        <f t="shared" si="1"/>
        <v>0</v>
      </c>
      <c r="J115" s="127">
        <v>561</v>
      </c>
      <c r="K115" s="127">
        <f t="shared" si="2"/>
        <v>6732</v>
      </c>
      <c r="L115" s="127">
        <v>21</v>
      </c>
      <c r="M115" s="127">
        <f t="shared" si="3"/>
        <v>0</v>
      </c>
      <c r="N115" s="127">
        <v>0</v>
      </c>
      <c r="O115" s="127">
        <f t="shared" si="4"/>
        <v>0</v>
      </c>
      <c r="P115" s="127">
        <v>0</v>
      </c>
      <c r="Q115" s="127">
        <f t="shared" si="5"/>
        <v>0</v>
      </c>
      <c r="R115" s="127"/>
      <c r="S115" s="127" t="s">
        <v>154</v>
      </c>
      <c r="T115" s="127" t="s">
        <v>155</v>
      </c>
      <c r="U115" s="127">
        <v>0</v>
      </c>
      <c r="V115" s="127">
        <f t="shared" si="6"/>
        <v>0</v>
      </c>
      <c r="W115" s="127"/>
      <c r="X115" s="127" t="s">
        <v>133</v>
      </c>
      <c r="Y115" s="122"/>
      <c r="Z115" s="122"/>
      <c r="AA115" s="122"/>
      <c r="AB115" s="122"/>
      <c r="AC115" s="122"/>
      <c r="AD115" s="122"/>
      <c r="AE115" s="122"/>
      <c r="AF115" s="122"/>
      <c r="AG115" s="122" t="s">
        <v>134</v>
      </c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</row>
    <row r="116" spans="1:60" outlineLevel="1" x14ac:dyDescent="0.2">
      <c r="A116" s="145">
        <v>43</v>
      </c>
      <c r="B116" s="146" t="s">
        <v>256</v>
      </c>
      <c r="C116" s="154" t="s">
        <v>257</v>
      </c>
      <c r="D116" s="147" t="s">
        <v>153</v>
      </c>
      <c r="E116" s="148">
        <v>2</v>
      </c>
      <c r="F116" s="149"/>
      <c r="G116" s="150">
        <f t="shared" si="0"/>
        <v>0</v>
      </c>
      <c r="H116" s="127">
        <v>0</v>
      </c>
      <c r="I116" s="127">
        <f t="shared" si="1"/>
        <v>0</v>
      </c>
      <c r="J116" s="127">
        <v>245</v>
      </c>
      <c r="K116" s="127">
        <f t="shared" si="2"/>
        <v>490</v>
      </c>
      <c r="L116" s="127">
        <v>21</v>
      </c>
      <c r="M116" s="127">
        <f t="shared" si="3"/>
        <v>0</v>
      </c>
      <c r="N116" s="127">
        <v>0</v>
      </c>
      <c r="O116" s="127">
        <f t="shared" si="4"/>
        <v>0</v>
      </c>
      <c r="P116" s="127">
        <v>0</v>
      </c>
      <c r="Q116" s="127">
        <f t="shared" si="5"/>
        <v>0</v>
      </c>
      <c r="R116" s="127"/>
      <c r="S116" s="127" t="s">
        <v>154</v>
      </c>
      <c r="T116" s="127" t="s">
        <v>155</v>
      </c>
      <c r="U116" s="127">
        <v>0</v>
      </c>
      <c r="V116" s="127">
        <f t="shared" si="6"/>
        <v>0</v>
      </c>
      <c r="W116" s="127"/>
      <c r="X116" s="127" t="s">
        <v>133</v>
      </c>
      <c r="Y116" s="122"/>
      <c r="Z116" s="122"/>
      <c r="AA116" s="122"/>
      <c r="AB116" s="122"/>
      <c r="AC116" s="122"/>
      <c r="AD116" s="122"/>
      <c r="AE116" s="122"/>
      <c r="AF116" s="122"/>
      <c r="AG116" s="122" t="s">
        <v>134</v>
      </c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</row>
    <row r="117" spans="1:60" outlineLevel="1" x14ac:dyDescent="0.2">
      <c r="A117" s="145">
        <v>44</v>
      </c>
      <c r="B117" s="146" t="s">
        <v>258</v>
      </c>
      <c r="C117" s="154" t="s">
        <v>259</v>
      </c>
      <c r="D117" s="147" t="s">
        <v>0</v>
      </c>
      <c r="E117" s="148">
        <v>135.34200000000001</v>
      </c>
      <c r="F117" s="149"/>
      <c r="G117" s="150">
        <f t="shared" si="0"/>
        <v>0</v>
      </c>
      <c r="H117" s="127">
        <v>0</v>
      </c>
      <c r="I117" s="127">
        <f t="shared" si="1"/>
        <v>0</v>
      </c>
      <c r="J117" s="127">
        <v>1.85</v>
      </c>
      <c r="K117" s="127">
        <f t="shared" si="2"/>
        <v>250.38</v>
      </c>
      <c r="L117" s="127">
        <v>21</v>
      </c>
      <c r="M117" s="127">
        <f t="shared" si="3"/>
        <v>0</v>
      </c>
      <c r="N117" s="127">
        <v>0</v>
      </c>
      <c r="O117" s="127">
        <f t="shared" si="4"/>
        <v>0</v>
      </c>
      <c r="P117" s="127">
        <v>0</v>
      </c>
      <c r="Q117" s="127">
        <f t="shared" si="5"/>
        <v>0</v>
      </c>
      <c r="R117" s="127"/>
      <c r="S117" s="127" t="s">
        <v>132</v>
      </c>
      <c r="T117" s="127" t="s">
        <v>162</v>
      </c>
      <c r="U117" s="127">
        <v>0</v>
      </c>
      <c r="V117" s="127">
        <f t="shared" si="6"/>
        <v>0</v>
      </c>
      <c r="W117" s="127"/>
      <c r="X117" s="127" t="s">
        <v>221</v>
      </c>
      <c r="Y117" s="122"/>
      <c r="Z117" s="122"/>
      <c r="AA117" s="122"/>
      <c r="AB117" s="122"/>
      <c r="AC117" s="122"/>
      <c r="AD117" s="122"/>
      <c r="AE117" s="122"/>
      <c r="AF117" s="122"/>
      <c r="AG117" s="122" t="s">
        <v>222</v>
      </c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</row>
    <row r="118" spans="1:60" x14ac:dyDescent="0.2">
      <c r="A118" s="133" t="s">
        <v>127</v>
      </c>
      <c r="B118" s="134" t="s">
        <v>71</v>
      </c>
      <c r="C118" s="151" t="s">
        <v>72</v>
      </c>
      <c r="D118" s="135"/>
      <c r="E118" s="136"/>
      <c r="F118" s="137"/>
      <c r="G118" s="138">
        <f>SUMIF(AG119:AG124,"&lt;&gt;NOR",G119:G124)</f>
        <v>0</v>
      </c>
      <c r="H118" s="132"/>
      <c r="I118" s="132">
        <f>SUM(I119:I124)</f>
        <v>3031.8199999999997</v>
      </c>
      <c r="J118" s="132"/>
      <c r="K118" s="132">
        <f>SUM(K119:K124)</f>
        <v>7630.31</v>
      </c>
      <c r="L118" s="132"/>
      <c r="M118" s="132">
        <f>SUM(M119:M124)</f>
        <v>0</v>
      </c>
      <c r="N118" s="132"/>
      <c r="O118" s="132">
        <f>SUM(O119:O124)</f>
        <v>0.08</v>
      </c>
      <c r="P118" s="132"/>
      <c r="Q118" s="132">
        <f>SUM(Q119:Q124)</f>
        <v>0</v>
      </c>
      <c r="R118" s="132"/>
      <c r="S118" s="132"/>
      <c r="T118" s="132"/>
      <c r="U118" s="132"/>
      <c r="V118" s="132">
        <f>SUM(V119:V124)</f>
        <v>16.020000000000003</v>
      </c>
      <c r="W118" s="132"/>
      <c r="X118" s="132"/>
      <c r="AG118" t="s">
        <v>128</v>
      </c>
    </row>
    <row r="119" spans="1:60" outlineLevel="1" x14ac:dyDescent="0.2">
      <c r="A119" s="145">
        <v>45</v>
      </c>
      <c r="B119" s="146" t="s">
        <v>260</v>
      </c>
      <c r="C119" s="154" t="s">
        <v>261</v>
      </c>
      <c r="D119" s="147" t="s">
        <v>190</v>
      </c>
      <c r="E119" s="148">
        <v>20</v>
      </c>
      <c r="F119" s="149"/>
      <c r="G119" s="150">
        <f t="shared" ref="G119:G124" si="7">ROUND(E119*F119,2)</f>
        <v>0</v>
      </c>
      <c r="H119" s="127">
        <v>78.180000000000007</v>
      </c>
      <c r="I119" s="127">
        <f t="shared" ref="I119:I124" si="8">ROUND(E119*H119,2)</f>
        <v>1563.6</v>
      </c>
      <c r="J119" s="127">
        <v>257.82</v>
      </c>
      <c r="K119" s="127">
        <f t="shared" ref="K119:K124" si="9">ROUND(E119*J119,2)</f>
        <v>5156.3999999999996</v>
      </c>
      <c r="L119" s="127">
        <v>21</v>
      </c>
      <c r="M119" s="127">
        <f t="shared" ref="M119:M124" si="10">G119*(1+L119/100)</f>
        <v>0</v>
      </c>
      <c r="N119" s="127">
        <v>3.9899999999999996E-3</v>
      </c>
      <c r="O119" s="127">
        <f t="shared" ref="O119:O124" si="11">ROUND(E119*N119,2)</f>
        <v>0.08</v>
      </c>
      <c r="P119" s="127">
        <v>0</v>
      </c>
      <c r="Q119" s="127">
        <f t="shared" ref="Q119:Q124" si="12">ROUND(E119*P119,2)</f>
        <v>0</v>
      </c>
      <c r="R119" s="127"/>
      <c r="S119" s="127" t="s">
        <v>132</v>
      </c>
      <c r="T119" s="127" t="s">
        <v>132</v>
      </c>
      <c r="U119" s="127">
        <v>0.54290000000000005</v>
      </c>
      <c r="V119" s="127">
        <f t="shared" ref="V119:V124" si="13">ROUND(E119*U119,2)</f>
        <v>10.86</v>
      </c>
      <c r="W119" s="127"/>
      <c r="X119" s="127" t="s">
        <v>133</v>
      </c>
      <c r="Y119" s="122"/>
      <c r="Z119" s="122"/>
      <c r="AA119" s="122"/>
      <c r="AB119" s="122"/>
      <c r="AC119" s="122"/>
      <c r="AD119" s="122"/>
      <c r="AE119" s="122"/>
      <c r="AF119" s="122"/>
      <c r="AG119" s="122" t="s">
        <v>134</v>
      </c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</row>
    <row r="120" spans="1:60" ht="22.5" outlineLevel="1" x14ac:dyDescent="0.2">
      <c r="A120" s="145">
        <v>46</v>
      </c>
      <c r="B120" s="146" t="s">
        <v>262</v>
      </c>
      <c r="C120" s="154" t="s">
        <v>263</v>
      </c>
      <c r="D120" s="147" t="s">
        <v>190</v>
      </c>
      <c r="E120" s="148">
        <v>20</v>
      </c>
      <c r="F120" s="149"/>
      <c r="G120" s="150">
        <f t="shared" si="7"/>
        <v>0</v>
      </c>
      <c r="H120" s="127">
        <v>27.39</v>
      </c>
      <c r="I120" s="127">
        <f t="shared" si="8"/>
        <v>547.79999999999995</v>
      </c>
      <c r="J120" s="127">
        <v>59.31</v>
      </c>
      <c r="K120" s="127">
        <f t="shared" si="9"/>
        <v>1186.2</v>
      </c>
      <c r="L120" s="127">
        <v>21</v>
      </c>
      <c r="M120" s="127">
        <f t="shared" si="10"/>
        <v>0</v>
      </c>
      <c r="N120" s="127">
        <v>4.0000000000000003E-5</v>
      </c>
      <c r="O120" s="127">
        <f t="shared" si="11"/>
        <v>0</v>
      </c>
      <c r="P120" s="127">
        <v>0</v>
      </c>
      <c r="Q120" s="127">
        <f t="shared" si="12"/>
        <v>0</v>
      </c>
      <c r="R120" s="127"/>
      <c r="S120" s="127" t="s">
        <v>132</v>
      </c>
      <c r="T120" s="127" t="s">
        <v>132</v>
      </c>
      <c r="U120" s="127">
        <v>0.129</v>
      </c>
      <c r="V120" s="127">
        <f t="shared" si="13"/>
        <v>2.58</v>
      </c>
      <c r="W120" s="127"/>
      <c r="X120" s="127" t="s">
        <v>133</v>
      </c>
      <c r="Y120" s="122"/>
      <c r="Z120" s="122"/>
      <c r="AA120" s="122"/>
      <c r="AB120" s="122"/>
      <c r="AC120" s="122"/>
      <c r="AD120" s="122"/>
      <c r="AE120" s="122"/>
      <c r="AF120" s="122"/>
      <c r="AG120" s="122" t="s">
        <v>134</v>
      </c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</row>
    <row r="121" spans="1:60" outlineLevel="1" x14ac:dyDescent="0.2">
      <c r="A121" s="145">
        <v>47</v>
      </c>
      <c r="B121" s="146" t="s">
        <v>264</v>
      </c>
      <c r="C121" s="154" t="s">
        <v>265</v>
      </c>
      <c r="D121" s="147" t="s">
        <v>140</v>
      </c>
      <c r="E121" s="148">
        <v>2</v>
      </c>
      <c r="F121" s="149"/>
      <c r="G121" s="150">
        <f t="shared" si="7"/>
        <v>0</v>
      </c>
      <c r="H121" s="127">
        <v>112.43</v>
      </c>
      <c r="I121" s="127">
        <f t="shared" si="8"/>
        <v>224.86</v>
      </c>
      <c r="J121" s="127">
        <v>118.57</v>
      </c>
      <c r="K121" s="127">
        <f t="shared" si="9"/>
        <v>237.14</v>
      </c>
      <c r="L121" s="127">
        <v>21</v>
      </c>
      <c r="M121" s="127">
        <f t="shared" si="10"/>
        <v>0</v>
      </c>
      <c r="N121" s="127">
        <v>6.3000000000000003E-4</v>
      </c>
      <c r="O121" s="127">
        <f t="shared" si="11"/>
        <v>0</v>
      </c>
      <c r="P121" s="127">
        <v>0</v>
      </c>
      <c r="Q121" s="127">
        <f t="shared" si="12"/>
        <v>0</v>
      </c>
      <c r="R121" s="127"/>
      <c r="S121" s="127" t="s">
        <v>132</v>
      </c>
      <c r="T121" s="127" t="s">
        <v>132</v>
      </c>
      <c r="U121" s="127">
        <v>0.27200000000000002</v>
      </c>
      <c r="V121" s="127">
        <f t="shared" si="13"/>
        <v>0.54</v>
      </c>
      <c r="W121" s="127"/>
      <c r="X121" s="127" t="s">
        <v>133</v>
      </c>
      <c r="Y121" s="122"/>
      <c r="Z121" s="122"/>
      <c r="AA121" s="122"/>
      <c r="AB121" s="122"/>
      <c r="AC121" s="122"/>
      <c r="AD121" s="122"/>
      <c r="AE121" s="122"/>
      <c r="AF121" s="122"/>
      <c r="AG121" s="122" t="s">
        <v>134</v>
      </c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</row>
    <row r="122" spans="1:60" outlineLevel="1" x14ac:dyDescent="0.2">
      <c r="A122" s="145">
        <v>48</v>
      </c>
      <c r="B122" s="146" t="s">
        <v>266</v>
      </c>
      <c r="C122" s="154" t="s">
        <v>267</v>
      </c>
      <c r="D122" s="147" t="s">
        <v>268</v>
      </c>
      <c r="E122" s="148">
        <v>3</v>
      </c>
      <c r="F122" s="149"/>
      <c r="G122" s="150">
        <f t="shared" si="7"/>
        <v>0</v>
      </c>
      <c r="H122" s="127">
        <v>230.12</v>
      </c>
      <c r="I122" s="127">
        <f t="shared" si="8"/>
        <v>690.36</v>
      </c>
      <c r="J122" s="127">
        <v>235.38</v>
      </c>
      <c r="K122" s="127">
        <f t="shared" si="9"/>
        <v>706.14</v>
      </c>
      <c r="L122" s="127">
        <v>21</v>
      </c>
      <c r="M122" s="127">
        <f t="shared" si="10"/>
        <v>0</v>
      </c>
      <c r="N122" s="127">
        <v>1.48E-3</v>
      </c>
      <c r="O122" s="127">
        <f t="shared" si="11"/>
        <v>0</v>
      </c>
      <c r="P122" s="127">
        <v>0</v>
      </c>
      <c r="Q122" s="127">
        <f t="shared" si="12"/>
        <v>0</v>
      </c>
      <c r="R122" s="127"/>
      <c r="S122" s="127" t="s">
        <v>132</v>
      </c>
      <c r="T122" s="127" t="s">
        <v>132</v>
      </c>
      <c r="U122" s="127">
        <v>0.54</v>
      </c>
      <c r="V122" s="127">
        <f t="shared" si="13"/>
        <v>1.62</v>
      </c>
      <c r="W122" s="127"/>
      <c r="X122" s="127" t="s">
        <v>133</v>
      </c>
      <c r="Y122" s="122"/>
      <c r="Z122" s="122"/>
      <c r="AA122" s="122"/>
      <c r="AB122" s="122"/>
      <c r="AC122" s="122"/>
      <c r="AD122" s="122"/>
      <c r="AE122" s="122"/>
      <c r="AF122" s="122"/>
      <c r="AG122" s="122" t="s">
        <v>134</v>
      </c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</row>
    <row r="123" spans="1:60" outlineLevel="1" x14ac:dyDescent="0.2">
      <c r="A123" s="145">
        <v>49</v>
      </c>
      <c r="B123" s="146" t="s">
        <v>269</v>
      </c>
      <c r="C123" s="154" t="s">
        <v>270</v>
      </c>
      <c r="D123" s="147" t="s">
        <v>190</v>
      </c>
      <c r="E123" s="148">
        <v>20</v>
      </c>
      <c r="F123" s="149"/>
      <c r="G123" s="150">
        <f t="shared" si="7"/>
        <v>0</v>
      </c>
      <c r="H123" s="127">
        <v>0.26</v>
      </c>
      <c r="I123" s="127">
        <f t="shared" si="8"/>
        <v>5.2</v>
      </c>
      <c r="J123" s="127">
        <v>10.64</v>
      </c>
      <c r="K123" s="127">
        <f t="shared" si="9"/>
        <v>212.8</v>
      </c>
      <c r="L123" s="127">
        <v>21</v>
      </c>
      <c r="M123" s="127">
        <f t="shared" si="10"/>
        <v>0</v>
      </c>
      <c r="N123" s="127">
        <v>0</v>
      </c>
      <c r="O123" s="127">
        <f t="shared" si="11"/>
        <v>0</v>
      </c>
      <c r="P123" s="127">
        <v>0</v>
      </c>
      <c r="Q123" s="127">
        <f t="shared" si="12"/>
        <v>0</v>
      </c>
      <c r="R123" s="127"/>
      <c r="S123" s="127" t="s">
        <v>132</v>
      </c>
      <c r="T123" s="127" t="s">
        <v>132</v>
      </c>
      <c r="U123" s="127">
        <v>2.1000000000000001E-2</v>
      </c>
      <c r="V123" s="127">
        <f t="shared" si="13"/>
        <v>0.42</v>
      </c>
      <c r="W123" s="127"/>
      <c r="X123" s="127" t="s">
        <v>133</v>
      </c>
      <c r="Y123" s="122"/>
      <c r="Z123" s="122"/>
      <c r="AA123" s="122"/>
      <c r="AB123" s="122"/>
      <c r="AC123" s="122"/>
      <c r="AD123" s="122"/>
      <c r="AE123" s="122"/>
      <c r="AF123" s="122"/>
      <c r="AG123" s="122" t="s">
        <v>134</v>
      </c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</row>
    <row r="124" spans="1:60" outlineLevel="1" x14ac:dyDescent="0.2">
      <c r="A124" s="145">
        <v>50</v>
      </c>
      <c r="B124" s="146" t="s">
        <v>271</v>
      </c>
      <c r="C124" s="154" t="s">
        <v>272</v>
      </c>
      <c r="D124" s="147" t="s">
        <v>0</v>
      </c>
      <c r="E124" s="148">
        <v>105.30500000000001</v>
      </c>
      <c r="F124" s="149"/>
      <c r="G124" s="150">
        <f t="shared" si="7"/>
        <v>0</v>
      </c>
      <c r="H124" s="127">
        <v>0</v>
      </c>
      <c r="I124" s="127">
        <f t="shared" si="8"/>
        <v>0</v>
      </c>
      <c r="J124" s="127">
        <v>1.25</v>
      </c>
      <c r="K124" s="127">
        <f t="shared" si="9"/>
        <v>131.63</v>
      </c>
      <c r="L124" s="127">
        <v>21</v>
      </c>
      <c r="M124" s="127">
        <f t="shared" si="10"/>
        <v>0</v>
      </c>
      <c r="N124" s="127">
        <v>0</v>
      </c>
      <c r="O124" s="127">
        <f t="shared" si="11"/>
        <v>0</v>
      </c>
      <c r="P124" s="127">
        <v>0</v>
      </c>
      <c r="Q124" s="127">
        <f t="shared" si="12"/>
        <v>0</v>
      </c>
      <c r="R124" s="127"/>
      <c r="S124" s="127" t="s">
        <v>132</v>
      </c>
      <c r="T124" s="127" t="s">
        <v>132</v>
      </c>
      <c r="U124" s="127">
        <v>0</v>
      </c>
      <c r="V124" s="127">
        <f t="shared" si="13"/>
        <v>0</v>
      </c>
      <c r="W124" s="127"/>
      <c r="X124" s="127" t="s">
        <v>221</v>
      </c>
      <c r="Y124" s="122"/>
      <c r="Z124" s="122"/>
      <c r="AA124" s="122"/>
      <c r="AB124" s="122"/>
      <c r="AC124" s="122"/>
      <c r="AD124" s="122"/>
      <c r="AE124" s="122"/>
      <c r="AF124" s="122"/>
      <c r="AG124" s="122" t="s">
        <v>222</v>
      </c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</row>
    <row r="125" spans="1:60" x14ac:dyDescent="0.2">
      <c r="A125" s="133" t="s">
        <v>127</v>
      </c>
      <c r="B125" s="134" t="s">
        <v>73</v>
      </c>
      <c r="C125" s="151" t="s">
        <v>74</v>
      </c>
      <c r="D125" s="135"/>
      <c r="E125" s="136"/>
      <c r="F125" s="137"/>
      <c r="G125" s="138">
        <f>SUMIF(AG126:AG157,"&lt;&gt;NOR",G126:G157)</f>
        <v>0</v>
      </c>
      <c r="H125" s="132"/>
      <c r="I125" s="132">
        <f>SUM(I126:I157)</f>
        <v>28148.9</v>
      </c>
      <c r="J125" s="132"/>
      <c r="K125" s="132">
        <f>SUM(K126:K157)</f>
        <v>8748.86</v>
      </c>
      <c r="L125" s="132"/>
      <c r="M125" s="132">
        <f>SUM(M126:M157)</f>
        <v>0</v>
      </c>
      <c r="N125" s="132"/>
      <c r="O125" s="132">
        <f>SUM(O126:O157)</f>
        <v>0.08</v>
      </c>
      <c r="P125" s="132"/>
      <c r="Q125" s="132">
        <f>SUM(Q126:Q157)</f>
        <v>7.0000000000000007E-2</v>
      </c>
      <c r="R125" s="132"/>
      <c r="S125" s="132"/>
      <c r="T125" s="132"/>
      <c r="U125" s="132"/>
      <c r="V125" s="132">
        <f>SUM(V126:V157)</f>
        <v>18.089999999999996</v>
      </c>
      <c r="W125" s="132"/>
      <c r="X125" s="132"/>
      <c r="AG125" t="s">
        <v>128</v>
      </c>
    </row>
    <row r="126" spans="1:60" outlineLevel="1" x14ac:dyDescent="0.2">
      <c r="A126" s="145">
        <v>51</v>
      </c>
      <c r="B126" s="146" t="s">
        <v>273</v>
      </c>
      <c r="C126" s="154" t="s">
        <v>274</v>
      </c>
      <c r="D126" s="147" t="s">
        <v>275</v>
      </c>
      <c r="E126" s="148">
        <v>1</v>
      </c>
      <c r="F126" s="149"/>
      <c r="G126" s="150">
        <f t="shared" ref="G126:G146" si="14">ROUND(E126*F126,2)</f>
        <v>0</v>
      </c>
      <c r="H126" s="127">
        <v>0</v>
      </c>
      <c r="I126" s="127">
        <f t="shared" ref="I126:I146" si="15">ROUND(E126*H126,2)</f>
        <v>0</v>
      </c>
      <c r="J126" s="127">
        <v>233.5</v>
      </c>
      <c r="K126" s="127">
        <f t="shared" ref="K126:K146" si="16">ROUND(E126*J126,2)</f>
        <v>233.5</v>
      </c>
      <c r="L126" s="127">
        <v>21</v>
      </c>
      <c r="M126" s="127">
        <f t="shared" ref="M126:M146" si="17">G126*(1+L126/100)</f>
        <v>0</v>
      </c>
      <c r="N126" s="127">
        <v>0</v>
      </c>
      <c r="O126" s="127">
        <f t="shared" ref="O126:O146" si="18">ROUND(E126*N126,2)</f>
        <v>0</v>
      </c>
      <c r="P126" s="127">
        <v>1.933E-2</v>
      </c>
      <c r="Q126" s="127">
        <f t="shared" ref="Q126:Q146" si="19">ROUND(E126*P126,2)</f>
        <v>0.02</v>
      </c>
      <c r="R126" s="127"/>
      <c r="S126" s="127" t="s">
        <v>132</v>
      </c>
      <c r="T126" s="127" t="s">
        <v>132</v>
      </c>
      <c r="U126" s="127">
        <v>0.59</v>
      </c>
      <c r="V126" s="127">
        <f t="shared" ref="V126:V146" si="20">ROUND(E126*U126,2)</f>
        <v>0.59</v>
      </c>
      <c r="W126" s="127"/>
      <c r="X126" s="127" t="s">
        <v>133</v>
      </c>
      <c r="Y126" s="122"/>
      <c r="Z126" s="122"/>
      <c r="AA126" s="122"/>
      <c r="AB126" s="122"/>
      <c r="AC126" s="122"/>
      <c r="AD126" s="122"/>
      <c r="AE126" s="122"/>
      <c r="AF126" s="122"/>
      <c r="AG126" s="122" t="s">
        <v>134</v>
      </c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</row>
    <row r="127" spans="1:60" ht="22.5" outlineLevel="1" x14ac:dyDescent="0.2">
      <c r="A127" s="145">
        <v>52</v>
      </c>
      <c r="B127" s="146" t="s">
        <v>276</v>
      </c>
      <c r="C127" s="154" t="s">
        <v>277</v>
      </c>
      <c r="D127" s="147" t="s">
        <v>275</v>
      </c>
      <c r="E127" s="148">
        <v>1</v>
      </c>
      <c r="F127" s="149"/>
      <c r="G127" s="150">
        <f t="shared" si="14"/>
        <v>0</v>
      </c>
      <c r="H127" s="127">
        <v>5865.31</v>
      </c>
      <c r="I127" s="127">
        <f t="shared" si="15"/>
        <v>5865.31</v>
      </c>
      <c r="J127" s="127">
        <v>819.69</v>
      </c>
      <c r="K127" s="127">
        <f t="shared" si="16"/>
        <v>819.69</v>
      </c>
      <c r="L127" s="127">
        <v>21</v>
      </c>
      <c r="M127" s="127">
        <f t="shared" si="17"/>
        <v>0</v>
      </c>
      <c r="N127" s="127">
        <v>2.8719999999999999E-2</v>
      </c>
      <c r="O127" s="127">
        <f t="shared" si="18"/>
        <v>0.03</v>
      </c>
      <c r="P127" s="127">
        <v>0</v>
      </c>
      <c r="Q127" s="127">
        <f t="shared" si="19"/>
        <v>0</v>
      </c>
      <c r="R127" s="127"/>
      <c r="S127" s="127" t="s">
        <v>132</v>
      </c>
      <c r="T127" s="127" t="s">
        <v>132</v>
      </c>
      <c r="U127" s="127">
        <v>1.5</v>
      </c>
      <c r="V127" s="127">
        <f t="shared" si="20"/>
        <v>1.5</v>
      </c>
      <c r="W127" s="127"/>
      <c r="X127" s="127" t="s">
        <v>133</v>
      </c>
      <c r="Y127" s="122"/>
      <c r="Z127" s="122"/>
      <c r="AA127" s="122"/>
      <c r="AB127" s="122"/>
      <c r="AC127" s="122"/>
      <c r="AD127" s="122"/>
      <c r="AE127" s="122"/>
      <c r="AF127" s="122"/>
      <c r="AG127" s="122" t="s">
        <v>134</v>
      </c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</row>
    <row r="128" spans="1:60" outlineLevel="1" x14ac:dyDescent="0.2">
      <c r="A128" s="145">
        <v>53</v>
      </c>
      <c r="B128" s="146" t="s">
        <v>278</v>
      </c>
      <c r="C128" s="154" t="s">
        <v>279</v>
      </c>
      <c r="D128" s="147" t="s">
        <v>275</v>
      </c>
      <c r="E128" s="148">
        <v>1</v>
      </c>
      <c r="F128" s="149"/>
      <c r="G128" s="150">
        <f t="shared" si="14"/>
        <v>0</v>
      </c>
      <c r="H128" s="127">
        <v>563.53</v>
      </c>
      <c r="I128" s="127">
        <f t="shared" si="15"/>
        <v>563.53</v>
      </c>
      <c r="J128" s="127">
        <v>672.47</v>
      </c>
      <c r="K128" s="127">
        <f t="shared" si="16"/>
        <v>672.47</v>
      </c>
      <c r="L128" s="127">
        <v>21</v>
      </c>
      <c r="M128" s="127">
        <f t="shared" si="17"/>
        <v>0</v>
      </c>
      <c r="N128" s="127">
        <v>1.8600000000000001E-3</v>
      </c>
      <c r="O128" s="127">
        <f t="shared" si="18"/>
        <v>0</v>
      </c>
      <c r="P128" s="127">
        <v>0</v>
      </c>
      <c r="Q128" s="127">
        <f t="shared" si="19"/>
        <v>0</v>
      </c>
      <c r="R128" s="127"/>
      <c r="S128" s="127" t="s">
        <v>132</v>
      </c>
      <c r="T128" s="127" t="s">
        <v>132</v>
      </c>
      <c r="U128" s="127">
        <v>1.3340000000000001</v>
      </c>
      <c r="V128" s="127">
        <f t="shared" si="20"/>
        <v>1.33</v>
      </c>
      <c r="W128" s="127"/>
      <c r="X128" s="127" t="s">
        <v>133</v>
      </c>
      <c r="Y128" s="122"/>
      <c r="Z128" s="122"/>
      <c r="AA128" s="122"/>
      <c r="AB128" s="122"/>
      <c r="AC128" s="122"/>
      <c r="AD128" s="122"/>
      <c r="AE128" s="122"/>
      <c r="AF128" s="122"/>
      <c r="AG128" s="122" t="s">
        <v>134</v>
      </c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</row>
    <row r="129" spans="1:60" outlineLevel="1" x14ac:dyDescent="0.2">
      <c r="A129" s="145">
        <v>54</v>
      </c>
      <c r="B129" s="146" t="s">
        <v>280</v>
      </c>
      <c r="C129" s="154" t="s">
        <v>281</v>
      </c>
      <c r="D129" s="147" t="s">
        <v>275</v>
      </c>
      <c r="E129" s="148">
        <v>1</v>
      </c>
      <c r="F129" s="149"/>
      <c r="G129" s="150">
        <f t="shared" si="14"/>
        <v>0</v>
      </c>
      <c r="H129" s="127">
        <v>99.75</v>
      </c>
      <c r="I129" s="127">
        <f t="shared" si="15"/>
        <v>99.75</v>
      </c>
      <c r="J129" s="127">
        <v>759.25</v>
      </c>
      <c r="K129" s="127">
        <f t="shared" si="16"/>
        <v>759.25</v>
      </c>
      <c r="L129" s="127">
        <v>21</v>
      </c>
      <c r="M129" s="127">
        <f t="shared" si="17"/>
        <v>0</v>
      </c>
      <c r="N129" s="127">
        <v>1.41E-3</v>
      </c>
      <c r="O129" s="127">
        <f t="shared" si="18"/>
        <v>0</v>
      </c>
      <c r="P129" s="127">
        <v>0</v>
      </c>
      <c r="Q129" s="127">
        <f t="shared" si="19"/>
        <v>0</v>
      </c>
      <c r="R129" s="127"/>
      <c r="S129" s="127" t="s">
        <v>132</v>
      </c>
      <c r="T129" s="127" t="s">
        <v>132</v>
      </c>
      <c r="U129" s="127">
        <v>1.575</v>
      </c>
      <c r="V129" s="127">
        <f t="shared" si="20"/>
        <v>1.58</v>
      </c>
      <c r="W129" s="127"/>
      <c r="X129" s="127" t="s">
        <v>133</v>
      </c>
      <c r="Y129" s="122"/>
      <c r="Z129" s="122"/>
      <c r="AA129" s="122"/>
      <c r="AB129" s="122"/>
      <c r="AC129" s="122"/>
      <c r="AD129" s="122"/>
      <c r="AE129" s="122"/>
      <c r="AF129" s="122"/>
      <c r="AG129" s="122" t="s">
        <v>134</v>
      </c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</row>
    <row r="130" spans="1:60" outlineLevel="1" x14ac:dyDescent="0.2">
      <c r="A130" s="145">
        <v>55</v>
      </c>
      <c r="B130" s="146" t="s">
        <v>282</v>
      </c>
      <c r="C130" s="154" t="s">
        <v>283</v>
      </c>
      <c r="D130" s="147" t="s">
        <v>275</v>
      </c>
      <c r="E130" s="148">
        <v>1</v>
      </c>
      <c r="F130" s="149"/>
      <c r="G130" s="150">
        <f t="shared" si="14"/>
        <v>0</v>
      </c>
      <c r="H130" s="127">
        <v>0</v>
      </c>
      <c r="I130" s="127">
        <f t="shared" si="15"/>
        <v>0</v>
      </c>
      <c r="J130" s="127">
        <v>171</v>
      </c>
      <c r="K130" s="127">
        <f t="shared" si="16"/>
        <v>171</v>
      </c>
      <c r="L130" s="127">
        <v>21</v>
      </c>
      <c r="M130" s="127">
        <f t="shared" si="17"/>
        <v>0</v>
      </c>
      <c r="N130" s="127">
        <v>0</v>
      </c>
      <c r="O130" s="127">
        <f t="shared" si="18"/>
        <v>0</v>
      </c>
      <c r="P130" s="127">
        <v>3.2899999999999999E-2</v>
      </c>
      <c r="Q130" s="127">
        <f t="shared" si="19"/>
        <v>0.03</v>
      </c>
      <c r="R130" s="127"/>
      <c r="S130" s="127" t="s">
        <v>132</v>
      </c>
      <c r="T130" s="127" t="s">
        <v>132</v>
      </c>
      <c r="U130" s="127">
        <v>0.432</v>
      </c>
      <c r="V130" s="127">
        <f t="shared" si="20"/>
        <v>0.43</v>
      </c>
      <c r="W130" s="127"/>
      <c r="X130" s="127" t="s">
        <v>133</v>
      </c>
      <c r="Y130" s="122"/>
      <c r="Z130" s="122"/>
      <c r="AA130" s="122"/>
      <c r="AB130" s="122"/>
      <c r="AC130" s="122"/>
      <c r="AD130" s="122"/>
      <c r="AE130" s="122"/>
      <c r="AF130" s="122"/>
      <c r="AG130" s="122" t="s">
        <v>134</v>
      </c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</row>
    <row r="131" spans="1:60" outlineLevel="1" x14ac:dyDescent="0.2">
      <c r="A131" s="145">
        <v>56</v>
      </c>
      <c r="B131" s="146" t="s">
        <v>284</v>
      </c>
      <c r="C131" s="154" t="s">
        <v>285</v>
      </c>
      <c r="D131" s="147" t="s">
        <v>275</v>
      </c>
      <c r="E131" s="148">
        <v>1</v>
      </c>
      <c r="F131" s="149"/>
      <c r="G131" s="150">
        <f t="shared" si="14"/>
        <v>0</v>
      </c>
      <c r="H131" s="127">
        <v>587.94000000000005</v>
      </c>
      <c r="I131" s="127">
        <f t="shared" si="15"/>
        <v>587.94000000000005</v>
      </c>
      <c r="J131" s="127">
        <v>1311.06</v>
      </c>
      <c r="K131" s="127">
        <f t="shared" si="16"/>
        <v>1311.06</v>
      </c>
      <c r="L131" s="127">
        <v>21</v>
      </c>
      <c r="M131" s="127">
        <f t="shared" si="17"/>
        <v>0</v>
      </c>
      <c r="N131" s="127">
        <v>6.2E-4</v>
      </c>
      <c r="O131" s="127">
        <f t="shared" si="18"/>
        <v>0</v>
      </c>
      <c r="P131" s="127">
        <v>0</v>
      </c>
      <c r="Q131" s="127">
        <f t="shared" si="19"/>
        <v>0</v>
      </c>
      <c r="R131" s="127"/>
      <c r="S131" s="127" t="s">
        <v>132</v>
      </c>
      <c r="T131" s="127" t="s">
        <v>132</v>
      </c>
      <c r="U131" s="127">
        <v>2.6</v>
      </c>
      <c r="V131" s="127">
        <f t="shared" si="20"/>
        <v>2.6</v>
      </c>
      <c r="W131" s="127"/>
      <c r="X131" s="127" t="s">
        <v>133</v>
      </c>
      <c r="Y131" s="122"/>
      <c r="Z131" s="122"/>
      <c r="AA131" s="122"/>
      <c r="AB131" s="122"/>
      <c r="AC131" s="122"/>
      <c r="AD131" s="122"/>
      <c r="AE131" s="122"/>
      <c r="AF131" s="122"/>
      <c r="AG131" s="122" t="s">
        <v>134</v>
      </c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</row>
    <row r="132" spans="1:60" ht="22.5" outlineLevel="1" x14ac:dyDescent="0.2">
      <c r="A132" s="145">
        <v>57</v>
      </c>
      <c r="B132" s="146" t="s">
        <v>286</v>
      </c>
      <c r="C132" s="154" t="s">
        <v>287</v>
      </c>
      <c r="D132" s="147" t="s">
        <v>275</v>
      </c>
      <c r="E132" s="148">
        <v>2</v>
      </c>
      <c r="F132" s="149"/>
      <c r="G132" s="150">
        <f t="shared" si="14"/>
        <v>0</v>
      </c>
      <c r="H132" s="127">
        <v>23.85</v>
      </c>
      <c r="I132" s="127">
        <f t="shared" si="15"/>
        <v>47.7</v>
      </c>
      <c r="J132" s="127">
        <v>166.15</v>
      </c>
      <c r="K132" s="127">
        <f t="shared" si="16"/>
        <v>332.3</v>
      </c>
      <c r="L132" s="127">
        <v>21</v>
      </c>
      <c r="M132" s="127">
        <f t="shared" si="17"/>
        <v>0</v>
      </c>
      <c r="N132" s="127">
        <v>3.0000000000000001E-5</v>
      </c>
      <c r="O132" s="127">
        <f t="shared" si="18"/>
        <v>0</v>
      </c>
      <c r="P132" s="127">
        <v>0</v>
      </c>
      <c r="Q132" s="127">
        <f t="shared" si="19"/>
        <v>0</v>
      </c>
      <c r="R132" s="127"/>
      <c r="S132" s="127" t="s">
        <v>132</v>
      </c>
      <c r="T132" s="127" t="s">
        <v>132</v>
      </c>
      <c r="U132" s="127">
        <v>0.33</v>
      </c>
      <c r="V132" s="127">
        <f t="shared" si="20"/>
        <v>0.66</v>
      </c>
      <c r="W132" s="127"/>
      <c r="X132" s="127" t="s">
        <v>133</v>
      </c>
      <c r="Y132" s="122"/>
      <c r="Z132" s="122"/>
      <c r="AA132" s="122"/>
      <c r="AB132" s="122"/>
      <c r="AC132" s="122"/>
      <c r="AD132" s="122"/>
      <c r="AE132" s="122"/>
      <c r="AF132" s="122"/>
      <c r="AG132" s="122" t="s">
        <v>134</v>
      </c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</row>
    <row r="133" spans="1:60" outlineLevel="1" x14ac:dyDescent="0.2">
      <c r="A133" s="145">
        <v>58</v>
      </c>
      <c r="B133" s="146" t="s">
        <v>288</v>
      </c>
      <c r="C133" s="154" t="s">
        <v>289</v>
      </c>
      <c r="D133" s="147" t="s">
        <v>275</v>
      </c>
      <c r="E133" s="148">
        <v>5</v>
      </c>
      <c r="F133" s="149"/>
      <c r="G133" s="150">
        <f t="shared" si="14"/>
        <v>0</v>
      </c>
      <c r="H133" s="127">
        <v>129.06</v>
      </c>
      <c r="I133" s="127">
        <f t="shared" si="15"/>
        <v>645.29999999999995</v>
      </c>
      <c r="J133" s="127">
        <v>114.44</v>
      </c>
      <c r="K133" s="127">
        <f t="shared" si="16"/>
        <v>572.20000000000005</v>
      </c>
      <c r="L133" s="127">
        <v>21</v>
      </c>
      <c r="M133" s="127">
        <f t="shared" si="17"/>
        <v>0</v>
      </c>
      <c r="N133" s="127">
        <v>1.7000000000000001E-4</v>
      </c>
      <c r="O133" s="127">
        <f t="shared" si="18"/>
        <v>0</v>
      </c>
      <c r="P133" s="127">
        <v>0</v>
      </c>
      <c r="Q133" s="127">
        <f t="shared" si="19"/>
        <v>0</v>
      </c>
      <c r="R133" s="127"/>
      <c r="S133" s="127" t="s">
        <v>132</v>
      </c>
      <c r="T133" s="127" t="s">
        <v>132</v>
      </c>
      <c r="U133" s="127">
        <v>0.22700000000000001</v>
      </c>
      <c r="V133" s="127">
        <f t="shared" si="20"/>
        <v>1.1399999999999999</v>
      </c>
      <c r="W133" s="127"/>
      <c r="X133" s="127" t="s">
        <v>133</v>
      </c>
      <c r="Y133" s="122"/>
      <c r="Z133" s="122"/>
      <c r="AA133" s="122"/>
      <c r="AB133" s="122"/>
      <c r="AC133" s="122"/>
      <c r="AD133" s="122"/>
      <c r="AE133" s="122"/>
      <c r="AF133" s="122"/>
      <c r="AG133" s="122" t="s">
        <v>134</v>
      </c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</row>
    <row r="134" spans="1:60" ht="22.5" outlineLevel="1" x14ac:dyDescent="0.2">
      <c r="A134" s="145">
        <v>59</v>
      </c>
      <c r="B134" s="146" t="s">
        <v>290</v>
      </c>
      <c r="C134" s="154" t="s">
        <v>291</v>
      </c>
      <c r="D134" s="147" t="s">
        <v>275</v>
      </c>
      <c r="E134" s="148">
        <v>1</v>
      </c>
      <c r="F134" s="149"/>
      <c r="G134" s="150">
        <f t="shared" si="14"/>
        <v>0</v>
      </c>
      <c r="H134" s="127">
        <v>196.5</v>
      </c>
      <c r="I134" s="127">
        <f t="shared" si="15"/>
        <v>196.5</v>
      </c>
      <c r="J134" s="127">
        <v>62.5</v>
      </c>
      <c r="K134" s="127">
        <f t="shared" si="16"/>
        <v>62.5</v>
      </c>
      <c r="L134" s="127">
        <v>21</v>
      </c>
      <c r="M134" s="127">
        <f t="shared" si="17"/>
        <v>0</v>
      </c>
      <c r="N134" s="127">
        <v>2.4000000000000001E-4</v>
      </c>
      <c r="O134" s="127">
        <f t="shared" si="18"/>
        <v>0</v>
      </c>
      <c r="P134" s="127">
        <v>0</v>
      </c>
      <c r="Q134" s="127">
        <f t="shared" si="19"/>
        <v>0</v>
      </c>
      <c r="R134" s="127"/>
      <c r="S134" s="127" t="s">
        <v>132</v>
      </c>
      <c r="T134" s="127" t="s">
        <v>132</v>
      </c>
      <c r="U134" s="127">
        <v>0.124</v>
      </c>
      <c r="V134" s="127">
        <f t="shared" si="20"/>
        <v>0.12</v>
      </c>
      <c r="W134" s="127"/>
      <c r="X134" s="127" t="s">
        <v>133</v>
      </c>
      <c r="Y134" s="122"/>
      <c r="Z134" s="122"/>
      <c r="AA134" s="122"/>
      <c r="AB134" s="122"/>
      <c r="AC134" s="122"/>
      <c r="AD134" s="122"/>
      <c r="AE134" s="122"/>
      <c r="AF134" s="122"/>
      <c r="AG134" s="122" t="s">
        <v>134</v>
      </c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</row>
    <row r="135" spans="1:60" ht="22.5" outlineLevel="1" x14ac:dyDescent="0.2">
      <c r="A135" s="145">
        <v>60</v>
      </c>
      <c r="B135" s="146" t="s">
        <v>292</v>
      </c>
      <c r="C135" s="154" t="s">
        <v>293</v>
      </c>
      <c r="D135" s="147" t="s">
        <v>140</v>
      </c>
      <c r="E135" s="148">
        <v>1</v>
      </c>
      <c r="F135" s="149"/>
      <c r="G135" s="150">
        <f t="shared" si="14"/>
        <v>0</v>
      </c>
      <c r="H135" s="127">
        <v>1800.68</v>
      </c>
      <c r="I135" s="127">
        <f t="shared" si="15"/>
        <v>1800.68</v>
      </c>
      <c r="J135" s="127">
        <v>224.32</v>
      </c>
      <c r="K135" s="127">
        <f t="shared" si="16"/>
        <v>224.32</v>
      </c>
      <c r="L135" s="127">
        <v>21</v>
      </c>
      <c r="M135" s="127">
        <f t="shared" si="17"/>
        <v>0</v>
      </c>
      <c r="N135" s="127">
        <v>1.64E-3</v>
      </c>
      <c r="O135" s="127">
        <f t="shared" si="18"/>
        <v>0</v>
      </c>
      <c r="P135" s="127">
        <v>0</v>
      </c>
      <c r="Q135" s="127">
        <f t="shared" si="19"/>
        <v>0</v>
      </c>
      <c r="R135" s="127"/>
      <c r="S135" s="127" t="s">
        <v>132</v>
      </c>
      <c r="T135" s="127" t="s">
        <v>132</v>
      </c>
      <c r="U135" s="127">
        <v>0.44500000000000001</v>
      </c>
      <c r="V135" s="127">
        <f t="shared" si="20"/>
        <v>0.45</v>
      </c>
      <c r="W135" s="127"/>
      <c r="X135" s="127" t="s">
        <v>133</v>
      </c>
      <c r="Y135" s="122"/>
      <c r="Z135" s="122"/>
      <c r="AA135" s="122"/>
      <c r="AB135" s="122"/>
      <c r="AC135" s="122"/>
      <c r="AD135" s="122"/>
      <c r="AE135" s="122"/>
      <c r="AF135" s="122"/>
      <c r="AG135" s="122" t="s">
        <v>134</v>
      </c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</row>
    <row r="136" spans="1:60" outlineLevel="1" x14ac:dyDescent="0.2">
      <c r="A136" s="145">
        <v>61</v>
      </c>
      <c r="B136" s="146" t="s">
        <v>294</v>
      </c>
      <c r="C136" s="154" t="s">
        <v>295</v>
      </c>
      <c r="D136" s="147" t="s">
        <v>140</v>
      </c>
      <c r="E136" s="148">
        <v>1</v>
      </c>
      <c r="F136" s="149"/>
      <c r="G136" s="150">
        <f t="shared" si="14"/>
        <v>0</v>
      </c>
      <c r="H136" s="127">
        <v>2120.5100000000002</v>
      </c>
      <c r="I136" s="127">
        <f t="shared" si="15"/>
        <v>2120.5100000000002</v>
      </c>
      <c r="J136" s="127">
        <v>244.49</v>
      </c>
      <c r="K136" s="127">
        <f t="shared" si="16"/>
        <v>244.49</v>
      </c>
      <c r="L136" s="127">
        <v>21</v>
      </c>
      <c r="M136" s="127">
        <f t="shared" si="17"/>
        <v>0</v>
      </c>
      <c r="N136" s="127">
        <v>8.4999999999999995E-4</v>
      </c>
      <c r="O136" s="127">
        <f t="shared" si="18"/>
        <v>0</v>
      </c>
      <c r="P136" s="127">
        <v>0</v>
      </c>
      <c r="Q136" s="127">
        <f t="shared" si="19"/>
        <v>0</v>
      </c>
      <c r="R136" s="127"/>
      <c r="S136" s="127" t="s">
        <v>132</v>
      </c>
      <c r="T136" s="127" t="s">
        <v>132</v>
      </c>
      <c r="U136" s="127">
        <v>0.48499999999999999</v>
      </c>
      <c r="V136" s="127">
        <f t="shared" si="20"/>
        <v>0.49</v>
      </c>
      <c r="W136" s="127"/>
      <c r="X136" s="127" t="s">
        <v>133</v>
      </c>
      <c r="Y136" s="122"/>
      <c r="Z136" s="122"/>
      <c r="AA136" s="122"/>
      <c r="AB136" s="122"/>
      <c r="AC136" s="122"/>
      <c r="AD136" s="122"/>
      <c r="AE136" s="122"/>
      <c r="AF136" s="122"/>
      <c r="AG136" s="122" t="s">
        <v>134</v>
      </c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122"/>
      <c r="BH136" s="122"/>
    </row>
    <row r="137" spans="1:60" outlineLevel="1" x14ac:dyDescent="0.2">
      <c r="A137" s="145">
        <v>62</v>
      </c>
      <c r="B137" s="146" t="s">
        <v>296</v>
      </c>
      <c r="C137" s="154" t="s">
        <v>297</v>
      </c>
      <c r="D137" s="147" t="s">
        <v>140</v>
      </c>
      <c r="E137" s="148">
        <v>2</v>
      </c>
      <c r="F137" s="149"/>
      <c r="G137" s="150">
        <f t="shared" si="14"/>
        <v>0</v>
      </c>
      <c r="H137" s="127">
        <v>7.11</v>
      </c>
      <c r="I137" s="127">
        <f t="shared" si="15"/>
        <v>14.22</v>
      </c>
      <c r="J137" s="127">
        <v>224.39</v>
      </c>
      <c r="K137" s="127">
        <f t="shared" si="16"/>
        <v>448.78</v>
      </c>
      <c r="L137" s="127">
        <v>21</v>
      </c>
      <c r="M137" s="127">
        <f t="shared" si="17"/>
        <v>0</v>
      </c>
      <c r="N137" s="127">
        <v>4.0000000000000003E-5</v>
      </c>
      <c r="O137" s="127">
        <f t="shared" si="18"/>
        <v>0</v>
      </c>
      <c r="P137" s="127">
        <v>0</v>
      </c>
      <c r="Q137" s="127">
        <f t="shared" si="19"/>
        <v>0</v>
      </c>
      <c r="R137" s="127"/>
      <c r="S137" s="127" t="s">
        <v>132</v>
      </c>
      <c r="T137" s="127" t="s">
        <v>132</v>
      </c>
      <c r="U137" s="127">
        <v>0.44500000000000001</v>
      </c>
      <c r="V137" s="127">
        <f t="shared" si="20"/>
        <v>0.89</v>
      </c>
      <c r="W137" s="127"/>
      <c r="X137" s="127" t="s">
        <v>133</v>
      </c>
      <c r="Y137" s="122"/>
      <c r="Z137" s="122"/>
      <c r="AA137" s="122"/>
      <c r="AB137" s="122"/>
      <c r="AC137" s="122"/>
      <c r="AD137" s="122"/>
      <c r="AE137" s="122"/>
      <c r="AF137" s="122"/>
      <c r="AG137" s="122" t="s">
        <v>134</v>
      </c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122"/>
      <c r="BH137" s="122"/>
    </row>
    <row r="138" spans="1:60" ht="22.5" outlineLevel="1" x14ac:dyDescent="0.2">
      <c r="A138" s="145">
        <v>63</v>
      </c>
      <c r="B138" s="146" t="s">
        <v>298</v>
      </c>
      <c r="C138" s="154" t="s">
        <v>299</v>
      </c>
      <c r="D138" s="147" t="s">
        <v>140</v>
      </c>
      <c r="E138" s="148">
        <v>1</v>
      </c>
      <c r="F138" s="149"/>
      <c r="G138" s="150">
        <f t="shared" si="14"/>
        <v>0</v>
      </c>
      <c r="H138" s="127">
        <v>1764.08</v>
      </c>
      <c r="I138" s="127">
        <f t="shared" si="15"/>
        <v>1764.08</v>
      </c>
      <c r="J138" s="127">
        <v>295.92</v>
      </c>
      <c r="K138" s="127">
        <f t="shared" si="16"/>
        <v>295.92</v>
      </c>
      <c r="L138" s="127">
        <v>21</v>
      </c>
      <c r="M138" s="127">
        <f t="shared" si="17"/>
        <v>0</v>
      </c>
      <c r="N138" s="127">
        <v>1.5200000000000001E-3</v>
      </c>
      <c r="O138" s="127">
        <f t="shared" si="18"/>
        <v>0</v>
      </c>
      <c r="P138" s="127">
        <v>0</v>
      </c>
      <c r="Q138" s="127">
        <f t="shared" si="19"/>
        <v>0</v>
      </c>
      <c r="R138" s="127"/>
      <c r="S138" s="127" t="s">
        <v>132</v>
      </c>
      <c r="T138" s="127" t="s">
        <v>132</v>
      </c>
      <c r="U138" s="127">
        <v>0.58699999999999997</v>
      </c>
      <c r="V138" s="127">
        <f t="shared" si="20"/>
        <v>0.59</v>
      </c>
      <c r="W138" s="127"/>
      <c r="X138" s="127" t="s">
        <v>133</v>
      </c>
      <c r="Y138" s="122"/>
      <c r="Z138" s="122"/>
      <c r="AA138" s="122"/>
      <c r="AB138" s="122"/>
      <c r="AC138" s="122"/>
      <c r="AD138" s="122"/>
      <c r="AE138" s="122"/>
      <c r="AF138" s="122"/>
      <c r="AG138" s="122" t="s">
        <v>134</v>
      </c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</row>
    <row r="139" spans="1:60" outlineLevel="1" x14ac:dyDescent="0.2">
      <c r="A139" s="145">
        <v>64</v>
      </c>
      <c r="B139" s="146" t="s">
        <v>300</v>
      </c>
      <c r="C139" s="154" t="s">
        <v>301</v>
      </c>
      <c r="D139" s="147" t="s">
        <v>140</v>
      </c>
      <c r="E139" s="148">
        <v>1</v>
      </c>
      <c r="F139" s="149"/>
      <c r="G139" s="150">
        <f t="shared" si="14"/>
        <v>0</v>
      </c>
      <c r="H139" s="127">
        <v>78.97</v>
      </c>
      <c r="I139" s="127">
        <f t="shared" si="15"/>
        <v>78.97</v>
      </c>
      <c r="J139" s="127">
        <v>313.02999999999997</v>
      </c>
      <c r="K139" s="127">
        <f t="shared" si="16"/>
        <v>313.02999999999997</v>
      </c>
      <c r="L139" s="127">
        <v>21</v>
      </c>
      <c r="M139" s="127">
        <f t="shared" si="17"/>
        <v>0</v>
      </c>
      <c r="N139" s="127">
        <v>1.2999999999999999E-4</v>
      </c>
      <c r="O139" s="127">
        <f t="shared" si="18"/>
        <v>0</v>
      </c>
      <c r="P139" s="127">
        <v>0</v>
      </c>
      <c r="Q139" s="127">
        <f t="shared" si="19"/>
        <v>0</v>
      </c>
      <c r="R139" s="127"/>
      <c r="S139" s="127" t="s">
        <v>132</v>
      </c>
      <c r="T139" s="127" t="s">
        <v>132</v>
      </c>
      <c r="U139" s="127">
        <v>0.624</v>
      </c>
      <c r="V139" s="127">
        <f t="shared" si="20"/>
        <v>0.62</v>
      </c>
      <c r="W139" s="127"/>
      <c r="X139" s="127" t="s">
        <v>133</v>
      </c>
      <c r="Y139" s="122"/>
      <c r="Z139" s="122"/>
      <c r="AA139" s="122"/>
      <c r="AB139" s="122"/>
      <c r="AC139" s="122"/>
      <c r="AD139" s="122"/>
      <c r="AE139" s="122"/>
      <c r="AF139" s="122"/>
      <c r="AG139" s="122" t="s">
        <v>134</v>
      </c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</row>
    <row r="140" spans="1:60" ht="22.5" outlineLevel="1" x14ac:dyDescent="0.2">
      <c r="A140" s="145">
        <v>65</v>
      </c>
      <c r="B140" s="146" t="s">
        <v>302</v>
      </c>
      <c r="C140" s="154" t="s">
        <v>303</v>
      </c>
      <c r="D140" s="147" t="s">
        <v>140</v>
      </c>
      <c r="E140" s="148">
        <v>2</v>
      </c>
      <c r="F140" s="149"/>
      <c r="G140" s="150">
        <f t="shared" si="14"/>
        <v>0</v>
      </c>
      <c r="H140" s="127">
        <v>125.99</v>
      </c>
      <c r="I140" s="127">
        <f t="shared" si="15"/>
        <v>251.98</v>
      </c>
      <c r="J140" s="127">
        <v>124.01</v>
      </c>
      <c r="K140" s="127">
        <f t="shared" si="16"/>
        <v>248.02</v>
      </c>
      <c r="L140" s="127">
        <v>21</v>
      </c>
      <c r="M140" s="127">
        <f t="shared" si="17"/>
        <v>0</v>
      </c>
      <c r="N140" s="127">
        <v>4.2000000000000002E-4</v>
      </c>
      <c r="O140" s="127">
        <f t="shared" si="18"/>
        <v>0</v>
      </c>
      <c r="P140" s="127">
        <v>0</v>
      </c>
      <c r="Q140" s="127">
        <f t="shared" si="19"/>
        <v>0</v>
      </c>
      <c r="R140" s="127"/>
      <c r="S140" s="127" t="s">
        <v>132</v>
      </c>
      <c r="T140" s="127" t="s">
        <v>132</v>
      </c>
      <c r="U140" s="127">
        <v>0.246</v>
      </c>
      <c r="V140" s="127">
        <f t="shared" si="20"/>
        <v>0.49</v>
      </c>
      <c r="W140" s="127"/>
      <c r="X140" s="127" t="s">
        <v>133</v>
      </c>
      <c r="Y140" s="122"/>
      <c r="Z140" s="122"/>
      <c r="AA140" s="122"/>
      <c r="AB140" s="122"/>
      <c r="AC140" s="122"/>
      <c r="AD140" s="122"/>
      <c r="AE140" s="122"/>
      <c r="AF140" s="122"/>
      <c r="AG140" s="122" t="s">
        <v>134</v>
      </c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122"/>
      <c r="BH140" s="122"/>
    </row>
    <row r="141" spans="1:60" ht="22.5" outlineLevel="1" x14ac:dyDescent="0.2">
      <c r="A141" s="145">
        <v>66</v>
      </c>
      <c r="B141" s="146" t="s">
        <v>304</v>
      </c>
      <c r="C141" s="154" t="s">
        <v>305</v>
      </c>
      <c r="D141" s="147" t="s">
        <v>140</v>
      </c>
      <c r="E141" s="148">
        <v>1</v>
      </c>
      <c r="F141" s="149"/>
      <c r="G141" s="150">
        <f t="shared" si="14"/>
        <v>0</v>
      </c>
      <c r="H141" s="127">
        <v>435.99</v>
      </c>
      <c r="I141" s="127">
        <f t="shared" si="15"/>
        <v>435.99</v>
      </c>
      <c r="J141" s="127">
        <v>124.01</v>
      </c>
      <c r="K141" s="127">
        <f t="shared" si="16"/>
        <v>124.01</v>
      </c>
      <c r="L141" s="127">
        <v>21</v>
      </c>
      <c r="M141" s="127">
        <f t="shared" si="17"/>
        <v>0</v>
      </c>
      <c r="N141" s="127">
        <v>2.0000000000000001E-4</v>
      </c>
      <c r="O141" s="127">
        <f t="shared" si="18"/>
        <v>0</v>
      </c>
      <c r="P141" s="127">
        <v>0</v>
      </c>
      <c r="Q141" s="127">
        <f t="shared" si="19"/>
        <v>0</v>
      </c>
      <c r="R141" s="127"/>
      <c r="S141" s="127" t="s">
        <v>132</v>
      </c>
      <c r="T141" s="127" t="s">
        <v>132</v>
      </c>
      <c r="U141" s="127">
        <v>0.246</v>
      </c>
      <c r="V141" s="127">
        <f t="shared" si="20"/>
        <v>0.25</v>
      </c>
      <c r="W141" s="127"/>
      <c r="X141" s="127" t="s">
        <v>133</v>
      </c>
      <c r="Y141" s="122"/>
      <c r="Z141" s="122"/>
      <c r="AA141" s="122"/>
      <c r="AB141" s="122"/>
      <c r="AC141" s="122"/>
      <c r="AD141" s="122"/>
      <c r="AE141" s="122"/>
      <c r="AF141" s="122"/>
      <c r="AG141" s="122" t="s">
        <v>134</v>
      </c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</row>
    <row r="142" spans="1:60" outlineLevel="1" x14ac:dyDescent="0.2">
      <c r="A142" s="145">
        <v>67</v>
      </c>
      <c r="B142" s="146" t="s">
        <v>306</v>
      </c>
      <c r="C142" s="154" t="s">
        <v>307</v>
      </c>
      <c r="D142" s="147" t="s">
        <v>140</v>
      </c>
      <c r="E142" s="148">
        <v>1</v>
      </c>
      <c r="F142" s="149"/>
      <c r="G142" s="150">
        <f t="shared" si="14"/>
        <v>0</v>
      </c>
      <c r="H142" s="127">
        <v>358.49</v>
      </c>
      <c r="I142" s="127">
        <f t="shared" si="15"/>
        <v>358.49</v>
      </c>
      <c r="J142" s="127">
        <v>124.01</v>
      </c>
      <c r="K142" s="127">
        <f t="shared" si="16"/>
        <v>124.01</v>
      </c>
      <c r="L142" s="127">
        <v>21</v>
      </c>
      <c r="M142" s="127">
        <f t="shared" si="17"/>
        <v>0</v>
      </c>
      <c r="N142" s="127">
        <v>2.5999999999999998E-4</v>
      </c>
      <c r="O142" s="127">
        <f t="shared" si="18"/>
        <v>0</v>
      </c>
      <c r="P142" s="127">
        <v>0</v>
      </c>
      <c r="Q142" s="127">
        <f t="shared" si="19"/>
        <v>0</v>
      </c>
      <c r="R142" s="127"/>
      <c r="S142" s="127" t="s">
        <v>132</v>
      </c>
      <c r="T142" s="127" t="s">
        <v>132</v>
      </c>
      <c r="U142" s="127">
        <v>0.246</v>
      </c>
      <c r="V142" s="127">
        <f t="shared" si="20"/>
        <v>0.25</v>
      </c>
      <c r="W142" s="127"/>
      <c r="X142" s="127" t="s">
        <v>133</v>
      </c>
      <c r="Y142" s="122"/>
      <c r="Z142" s="122"/>
      <c r="AA142" s="122"/>
      <c r="AB142" s="122"/>
      <c r="AC142" s="122"/>
      <c r="AD142" s="122"/>
      <c r="AE142" s="122"/>
      <c r="AF142" s="122"/>
      <c r="AG142" s="122" t="s">
        <v>134</v>
      </c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</row>
    <row r="143" spans="1:60" ht="22.5" outlineLevel="1" x14ac:dyDescent="0.2">
      <c r="A143" s="145">
        <v>68</v>
      </c>
      <c r="B143" s="146" t="s">
        <v>308</v>
      </c>
      <c r="C143" s="154" t="s">
        <v>309</v>
      </c>
      <c r="D143" s="147" t="s">
        <v>140</v>
      </c>
      <c r="E143" s="148">
        <v>1</v>
      </c>
      <c r="F143" s="149"/>
      <c r="G143" s="150">
        <f t="shared" si="14"/>
        <v>0</v>
      </c>
      <c r="H143" s="127">
        <v>572.99</v>
      </c>
      <c r="I143" s="127">
        <f t="shared" si="15"/>
        <v>572.99</v>
      </c>
      <c r="J143" s="127">
        <v>124.01</v>
      </c>
      <c r="K143" s="127">
        <f t="shared" si="16"/>
        <v>124.01</v>
      </c>
      <c r="L143" s="127">
        <v>21</v>
      </c>
      <c r="M143" s="127">
        <f t="shared" si="17"/>
        <v>0</v>
      </c>
      <c r="N143" s="127">
        <v>3.3E-4</v>
      </c>
      <c r="O143" s="127">
        <f t="shared" si="18"/>
        <v>0</v>
      </c>
      <c r="P143" s="127">
        <v>0</v>
      </c>
      <c r="Q143" s="127">
        <f t="shared" si="19"/>
        <v>0</v>
      </c>
      <c r="R143" s="127"/>
      <c r="S143" s="127" t="s">
        <v>132</v>
      </c>
      <c r="T143" s="127" t="s">
        <v>132</v>
      </c>
      <c r="U143" s="127">
        <v>0.246</v>
      </c>
      <c r="V143" s="127">
        <f t="shared" si="20"/>
        <v>0.25</v>
      </c>
      <c r="W143" s="127"/>
      <c r="X143" s="127" t="s">
        <v>133</v>
      </c>
      <c r="Y143" s="122"/>
      <c r="Z143" s="122"/>
      <c r="AA143" s="122"/>
      <c r="AB143" s="122"/>
      <c r="AC143" s="122"/>
      <c r="AD143" s="122"/>
      <c r="AE143" s="122"/>
      <c r="AF143" s="122"/>
      <c r="AG143" s="122" t="s">
        <v>134</v>
      </c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</row>
    <row r="144" spans="1:60" outlineLevel="1" x14ac:dyDescent="0.2">
      <c r="A144" s="145">
        <v>69</v>
      </c>
      <c r="B144" s="146" t="s">
        <v>310</v>
      </c>
      <c r="C144" s="154" t="s">
        <v>311</v>
      </c>
      <c r="D144" s="147" t="s">
        <v>140</v>
      </c>
      <c r="E144" s="148">
        <v>1</v>
      </c>
      <c r="F144" s="149"/>
      <c r="G144" s="150">
        <f t="shared" si="14"/>
        <v>0</v>
      </c>
      <c r="H144" s="127">
        <v>110.58</v>
      </c>
      <c r="I144" s="127">
        <f t="shared" si="15"/>
        <v>110.58</v>
      </c>
      <c r="J144" s="127">
        <v>52.42</v>
      </c>
      <c r="K144" s="127">
        <f t="shared" si="16"/>
        <v>52.42</v>
      </c>
      <c r="L144" s="127">
        <v>21</v>
      </c>
      <c r="M144" s="127">
        <f t="shared" si="17"/>
        <v>0</v>
      </c>
      <c r="N144" s="127">
        <v>2.0000000000000002E-5</v>
      </c>
      <c r="O144" s="127">
        <f t="shared" si="18"/>
        <v>0</v>
      </c>
      <c r="P144" s="127">
        <v>0</v>
      </c>
      <c r="Q144" s="127">
        <f t="shared" si="19"/>
        <v>0</v>
      </c>
      <c r="R144" s="127"/>
      <c r="S144" s="127" t="s">
        <v>132</v>
      </c>
      <c r="T144" s="127" t="s">
        <v>132</v>
      </c>
      <c r="U144" s="127">
        <v>0.104</v>
      </c>
      <c r="V144" s="127">
        <f t="shared" si="20"/>
        <v>0.1</v>
      </c>
      <c r="W144" s="127"/>
      <c r="X144" s="127" t="s">
        <v>133</v>
      </c>
      <c r="Y144" s="122"/>
      <c r="Z144" s="122"/>
      <c r="AA144" s="122"/>
      <c r="AB144" s="122"/>
      <c r="AC144" s="122"/>
      <c r="AD144" s="122"/>
      <c r="AE144" s="122"/>
      <c r="AF144" s="122"/>
      <c r="AG144" s="122" t="s">
        <v>134</v>
      </c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</row>
    <row r="145" spans="1:60" outlineLevel="1" x14ac:dyDescent="0.2">
      <c r="A145" s="145">
        <v>70</v>
      </c>
      <c r="B145" s="146" t="s">
        <v>312</v>
      </c>
      <c r="C145" s="154" t="s">
        <v>313</v>
      </c>
      <c r="D145" s="147" t="s">
        <v>140</v>
      </c>
      <c r="E145" s="148">
        <v>3</v>
      </c>
      <c r="F145" s="149"/>
      <c r="G145" s="150">
        <f t="shared" si="14"/>
        <v>0</v>
      </c>
      <c r="H145" s="127">
        <v>0</v>
      </c>
      <c r="I145" s="127">
        <f t="shared" si="15"/>
        <v>0</v>
      </c>
      <c r="J145" s="127">
        <v>246</v>
      </c>
      <c r="K145" s="127">
        <f t="shared" si="16"/>
        <v>738</v>
      </c>
      <c r="L145" s="127">
        <v>21</v>
      </c>
      <c r="M145" s="127">
        <f t="shared" si="17"/>
        <v>0</v>
      </c>
      <c r="N145" s="127">
        <v>0</v>
      </c>
      <c r="O145" s="127">
        <f t="shared" si="18"/>
        <v>0</v>
      </c>
      <c r="P145" s="127">
        <v>0</v>
      </c>
      <c r="Q145" s="127">
        <f t="shared" si="19"/>
        <v>0</v>
      </c>
      <c r="R145" s="127"/>
      <c r="S145" s="127" t="s">
        <v>132</v>
      </c>
      <c r="T145" s="127" t="s">
        <v>132</v>
      </c>
      <c r="U145" s="127">
        <v>0.45</v>
      </c>
      <c r="V145" s="127">
        <f t="shared" si="20"/>
        <v>1.35</v>
      </c>
      <c r="W145" s="127"/>
      <c r="X145" s="127" t="s">
        <v>133</v>
      </c>
      <c r="Y145" s="122"/>
      <c r="Z145" s="122"/>
      <c r="AA145" s="122"/>
      <c r="AB145" s="122"/>
      <c r="AC145" s="122"/>
      <c r="AD145" s="122"/>
      <c r="AE145" s="122"/>
      <c r="AF145" s="122"/>
      <c r="AG145" s="122" t="s">
        <v>134</v>
      </c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  <c r="BF145" s="122"/>
      <c r="BG145" s="122"/>
      <c r="BH145" s="122"/>
    </row>
    <row r="146" spans="1:60" outlineLevel="1" x14ac:dyDescent="0.2">
      <c r="A146" s="139">
        <v>71</v>
      </c>
      <c r="B146" s="140" t="s">
        <v>314</v>
      </c>
      <c r="C146" s="152" t="s">
        <v>315</v>
      </c>
      <c r="D146" s="141" t="s">
        <v>131</v>
      </c>
      <c r="E146" s="142">
        <v>0.36</v>
      </c>
      <c r="F146" s="143"/>
      <c r="G146" s="144">
        <f t="shared" si="14"/>
        <v>0</v>
      </c>
      <c r="H146" s="127">
        <v>30.35</v>
      </c>
      <c r="I146" s="127">
        <f t="shared" si="15"/>
        <v>10.93</v>
      </c>
      <c r="J146" s="127">
        <v>1075.6500000000001</v>
      </c>
      <c r="K146" s="127">
        <f t="shared" si="16"/>
        <v>387.23</v>
      </c>
      <c r="L146" s="127">
        <v>21</v>
      </c>
      <c r="M146" s="127">
        <f t="shared" si="17"/>
        <v>0</v>
      </c>
      <c r="N146" s="127">
        <v>8.0000000000000007E-5</v>
      </c>
      <c r="O146" s="127">
        <f t="shared" si="18"/>
        <v>0</v>
      </c>
      <c r="P146" s="127">
        <v>0</v>
      </c>
      <c r="Q146" s="127">
        <f t="shared" si="19"/>
        <v>0</v>
      </c>
      <c r="R146" s="127"/>
      <c r="S146" s="127" t="s">
        <v>132</v>
      </c>
      <c r="T146" s="127" t="s">
        <v>132</v>
      </c>
      <c r="U146" s="127">
        <v>2.1</v>
      </c>
      <c r="V146" s="127">
        <f t="shared" si="20"/>
        <v>0.76</v>
      </c>
      <c r="W146" s="127"/>
      <c r="X146" s="127" t="s">
        <v>133</v>
      </c>
      <c r="Y146" s="122"/>
      <c r="Z146" s="122"/>
      <c r="AA146" s="122"/>
      <c r="AB146" s="122"/>
      <c r="AC146" s="122"/>
      <c r="AD146" s="122"/>
      <c r="AE146" s="122"/>
      <c r="AF146" s="122"/>
      <c r="AG146" s="122" t="s">
        <v>134</v>
      </c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</row>
    <row r="147" spans="1:60" outlineLevel="1" x14ac:dyDescent="0.2">
      <c r="A147" s="125"/>
      <c r="B147" s="126"/>
      <c r="C147" s="153" t="s">
        <v>316</v>
      </c>
      <c r="D147" s="128"/>
      <c r="E147" s="129">
        <v>0.36</v>
      </c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2"/>
      <c r="Z147" s="122"/>
      <c r="AA147" s="122"/>
      <c r="AB147" s="122"/>
      <c r="AC147" s="122"/>
      <c r="AD147" s="122"/>
      <c r="AE147" s="122"/>
      <c r="AF147" s="122"/>
      <c r="AG147" s="122" t="s">
        <v>136</v>
      </c>
      <c r="AH147" s="122">
        <v>0</v>
      </c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</row>
    <row r="148" spans="1:60" ht="22.5" outlineLevel="1" x14ac:dyDescent="0.2">
      <c r="A148" s="145">
        <v>72</v>
      </c>
      <c r="B148" s="146" t="s">
        <v>317</v>
      </c>
      <c r="C148" s="154" t="s">
        <v>318</v>
      </c>
      <c r="D148" s="147" t="s">
        <v>275</v>
      </c>
      <c r="E148" s="148">
        <v>5</v>
      </c>
      <c r="F148" s="149"/>
      <c r="G148" s="150">
        <f t="shared" ref="G148:G157" si="21">ROUND(E148*F148,2)</f>
        <v>0</v>
      </c>
      <c r="H148" s="127">
        <v>4.71</v>
      </c>
      <c r="I148" s="127">
        <f t="shared" ref="I148:I157" si="22">ROUND(E148*H148,2)</f>
        <v>23.55</v>
      </c>
      <c r="J148" s="127">
        <v>44.29</v>
      </c>
      <c r="K148" s="127">
        <f t="shared" ref="K148:K157" si="23">ROUND(E148*J148,2)</f>
        <v>221.45</v>
      </c>
      <c r="L148" s="127">
        <v>21</v>
      </c>
      <c r="M148" s="127">
        <f t="shared" ref="M148:M157" si="24">G148*(1+L148/100)</f>
        <v>0</v>
      </c>
      <c r="N148" s="127">
        <v>3.0000000000000001E-5</v>
      </c>
      <c r="O148" s="127">
        <f t="shared" ref="O148:O157" si="25">ROUND(E148*N148,2)</f>
        <v>0</v>
      </c>
      <c r="P148" s="127">
        <v>0</v>
      </c>
      <c r="Q148" s="127">
        <f t="shared" ref="Q148:Q157" si="26">ROUND(E148*P148,2)</f>
        <v>0</v>
      </c>
      <c r="R148" s="127"/>
      <c r="S148" s="127" t="s">
        <v>154</v>
      </c>
      <c r="T148" s="127" t="s">
        <v>155</v>
      </c>
      <c r="U148" s="127">
        <v>0.33</v>
      </c>
      <c r="V148" s="127">
        <f t="shared" ref="V148:V157" si="27">ROUND(E148*U148,2)</f>
        <v>1.65</v>
      </c>
      <c r="W148" s="127"/>
      <c r="X148" s="127" t="s">
        <v>133</v>
      </c>
      <c r="Y148" s="122"/>
      <c r="Z148" s="122"/>
      <c r="AA148" s="122"/>
      <c r="AB148" s="122"/>
      <c r="AC148" s="122"/>
      <c r="AD148" s="122"/>
      <c r="AE148" s="122"/>
      <c r="AF148" s="122"/>
      <c r="AG148" s="122" t="s">
        <v>134</v>
      </c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</row>
    <row r="149" spans="1:60" outlineLevel="1" x14ac:dyDescent="0.2">
      <c r="A149" s="145">
        <v>73</v>
      </c>
      <c r="B149" s="146" t="s">
        <v>319</v>
      </c>
      <c r="C149" s="154" t="s">
        <v>320</v>
      </c>
      <c r="D149" s="147" t="s">
        <v>140</v>
      </c>
      <c r="E149" s="148">
        <v>2</v>
      </c>
      <c r="F149" s="149"/>
      <c r="G149" s="150">
        <f t="shared" si="21"/>
        <v>0</v>
      </c>
      <c r="H149" s="127">
        <v>77</v>
      </c>
      <c r="I149" s="127">
        <f t="shared" si="22"/>
        <v>154</v>
      </c>
      <c r="J149" s="127">
        <v>0</v>
      </c>
      <c r="K149" s="127">
        <f t="shared" si="23"/>
        <v>0</v>
      </c>
      <c r="L149" s="127">
        <v>21</v>
      </c>
      <c r="M149" s="127">
        <f t="shared" si="24"/>
        <v>0</v>
      </c>
      <c r="N149" s="127">
        <v>8.9999999999999998E-4</v>
      </c>
      <c r="O149" s="127">
        <f t="shared" si="25"/>
        <v>0</v>
      </c>
      <c r="P149" s="127">
        <v>0</v>
      </c>
      <c r="Q149" s="127">
        <f t="shared" si="26"/>
        <v>0</v>
      </c>
      <c r="R149" s="127"/>
      <c r="S149" s="127" t="s">
        <v>154</v>
      </c>
      <c r="T149" s="127" t="s">
        <v>155</v>
      </c>
      <c r="U149" s="127">
        <v>0</v>
      </c>
      <c r="V149" s="127">
        <f t="shared" si="27"/>
        <v>0</v>
      </c>
      <c r="W149" s="127"/>
      <c r="X149" s="127" t="s">
        <v>156</v>
      </c>
      <c r="Y149" s="122"/>
      <c r="Z149" s="122"/>
      <c r="AA149" s="122"/>
      <c r="AB149" s="122"/>
      <c r="AC149" s="122"/>
      <c r="AD149" s="122"/>
      <c r="AE149" s="122"/>
      <c r="AF149" s="122"/>
      <c r="AG149" s="122" t="s">
        <v>157</v>
      </c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</row>
    <row r="150" spans="1:60" outlineLevel="1" x14ac:dyDescent="0.2">
      <c r="A150" s="145">
        <v>74</v>
      </c>
      <c r="B150" s="146" t="s">
        <v>321</v>
      </c>
      <c r="C150" s="154" t="s">
        <v>322</v>
      </c>
      <c r="D150" s="147" t="s">
        <v>140</v>
      </c>
      <c r="E150" s="148">
        <v>1</v>
      </c>
      <c r="F150" s="149"/>
      <c r="G150" s="150">
        <f t="shared" si="21"/>
        <v>0</v>
      </c>
      <c r="H150" s="127">
        <v>1192</v>
      </c>
      <c r="I150" s="127">
        <f t="shared" si="22"/>
        <v>1192</v>
      </c>
      <c r="J150" s="127">
        <v>0</v>
      </c>
      <c r="K150" s="127">
        <f t="shared" si="23"/>
        <v>0</v>
      </c>
      <c r="L150" s="127">
        <v>21</v>
      </c>
      <c r="M150" s="127">
        <f t="shared" si="24"/>
        <v>0</v>
      </c>
      <c r="N150" s="127">
        <v>1E-4</v>
      </c>
      <c r="O150" s="127">
        <f t="shared" si="25"/>
        <v>0</v>
      </c>
      <c r="P150" s="127">
        <v>0</v>
      </c>
      <c r="Q150" s="127">
        <f t="shared" si="26"/>
        <v>0</v>
      </c>
      <c r="R150" s="127"/>
      <c r="S150" s="127" t="s">
        <v>154</v>
      </c>
      <c r="T150" s="127" t="s">
        <v>155</v>
      </c>
      <c r="U150" s="127">
        <v>0</v>
      </c>
      <c r="V150" s="127">
        <f t="shared" si="27"/>
        <v>0</v>
      </c>
      <c r="W150" s="127"/>
      <c r="X150" s="127" t="s">
        <v>156</v>
      </c>
      <c r="Y150" s="122"/>
      <c r="Z150" s="122"/>
      <c r="AA150" s="122"/>
      <c r="AB150" s="122"/>
      <c r="AC150" s="122"/>
      <c r="AD150" s="122"/>
      <c r="AE150" s="122"/>
      <c r="AF150" s="122"/>
      <c r="AG150" s="122" t="s">
        <v>157</v>
      </c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</row>
    <row r="151" spans="1:60" outlineLevel="1" x14ac:dyDescent="0.2">
      <c r="A151" s="145">
        <v>75</v>
      </c>
      <c r="B151" s="146" t="s">
        <v>323</v>
      </c>
      <c r="C151" s="154" t="s">
        <v>324</v>
      </c>
      <c r="D151" s="147" t="s">
        <v>140</v>
      </c>
      <c r="E151" s="148">
        <v>1</v>
      </c>
      <c r="F151" s="149"/>
      <c r="G151" s="150">
        <f t="shared" si="21"/>
        <v>0</v>
      </c>
      <c r="H151" s="127">
        <v>1670</v>
      </c>
      <c r="I151" s="127">
        <f t="shared" si="22"/>
        <v>1670</v>
      </c>
      <c r="J151" s="127">
        <v>0</v>
      </c>
      <c r="K151" s="127">
        <f t="shared" si="23"/>
        <v>0</v>
      </c>
      <c r="L151" s="127">
        <v>21</v>
      </c>
      <c r="M151" s="127">
        <f t="shared" si="24"/>
        <v>0</v>
      </c>
      <c r="N151" s="127">
        <v>8.0000000000000004E-4</v>
      </c>
      <c r="O151" s="127">
        <f t="shared" si="25"/>
        <v>0</v>
      </c>
      <c r="P151" s="127">
        <v>0</v>
      </c>
      <c r="Q151" s="127">
        <f t="shared" si="26"/>
        <v>0</v>
      </c>
      <c r="R151" s="127" t="s">
        <v>185</v>
      </c>
      <c r="S151" s="127" t="s">
        <v>132</v>
      </c>
      <c r="T151" s="127" t="s">
        <v>132</v>
      </c>
      <c r="U151" s="127">
        <v>0</v>
      </c>
      <c r="V151" s="127">
        <f t="shared" si="27"/>
        <v>0</v>
      </c>
      <c r="W151" s="127"/>
      <c r="X151" s="127" t="s">
        <v>156</v>
      </c>
      <c r="Y151" s="122"/>
      <c r="Z151" s="122"/>
      <c r="AA151" s="122"/>
      <c r="AB151" s="122"/>
      <c r="AC151" s="122"/>
      <c r="AD151" s="122"/>
      <c r="AE151" s="122"/>
      <c r="AF151" s="122"/>
      <c r="AG151" s="122" t="s">
        <v>157</v>
      </c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</row>
    <row r="152" spans="1:60" outlineLevel="1" x14ac:dyDescent="0.2">
      <c r="A152" s="145">
        <v>76</v>
      </c>
      <c r="B152" s="146" t="s">
        <v>325</v>
      </c>
      <c r="C152" s="154" t="s">
        <v>326</v>
      </c>
      <c r="D152" s="147" t="s">
        <v>140</v>
      </c>
      <c r="E152" s="148">
        <v>1</v>
      </c>
      <c r="F152" s="149"/>
      <c r="G152" s="150">
        <f t="shared" si="21"/>
        <v>0</v>
      </c>
      <c r="H152" s="127">
        <v>529</v>
      </c>
      <c r="I152" s="127">
        <f t="shared" si="22"/>
        <v>529</v>
      </c>
      <c r="J152" s="127">
        <v>0</v>
      </c>
      <c r="K152" s="127">
        <f t="shared" si="23"/>
        <v>0</v>
      </c>
      <c r="L152" s="127">
        <v>21</v>
      </c>
      <c r="M152" s="127">
        <f t="shared" si="24"/>
        <v>0</v>
      </c>
      <c r="N152" s="127">
        <v>0</v>
      </c>
      <c r="O152" s="127">
        <f t="shared" si="25"/>
        <v>0</v>
      </c>
      <c r="P152" s="127">
        <v>0</v>
      </c>
      <c r="Q152" s="127">
        <f t="shared" si="26"/>
        <v>0</v>
      </c>
      <c r="R152" s="127" t="s">
        <v>185</v>
      </c>
      <c r="S152" s="127" t="s">
        <v>132</v>
      </c>
      <c r="T152" s="127" t="s">
        <v>132</v>
      </c>
      <c r="U152" s="127">
        <v>0</v>
      </c>
      <c r="V152" s="127">
        <f t="shared" si="27"/>
        <v>0</v>
      </c>
      <c r="W152" s="127"/>
      <c r="X152" s="127" t="s">
        <v>156</v>
      </c>
      <c r="Y152" s="122"/>
      <c r="Z152" s="122"/>
      <c r="AA152" s="122"/>
      <c r="AB152" s="122"/>
      <c r="AC152" s="122"/>
      <c r="AD152" s="122"/>
      <c r="AE152" s="122"/>
      <c r="AF152" s="122"/>
      <c r="AG152" s="122" t="s">
        <v>157</v>
      </c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22"/>
    </row>
    <row r="153" spans="1:60" outlineLevel="1" x14ac:dyDescent="0.2">
      <c r="A153" s="145">
        <v>77</v>
      </c>
      <c r="B153" s="146" t="s">
        <v>327</v>
      </c>
      <c r="C153" s="154" t="s">
        <v>328</v>
      </c>
      <c r="D153" s="147" t="s">
        <v>131</v>
      </c>
      <c r="E153" s="148">
        <v>0.36</v>
      </c>
      <c r="F153" s="149"/>
      <c r="G153" s="150">
        <f t="shared" si="21"/>
        <v>0</v>
      </c>
      <c r="H153" s="127">
        <v>352.5</v>
      </c>
      <c r="I153" s="127">
        <f t="shared" si="22"/>
        <v>126.9</v>
      </c>
      <c r="J153" s="127">
        <v>0</v>
      </c>
      <c r="K153" s="127">
        <f t="shared" si="23"/>
        <v>0</v>
      </c>
      <c r="L153" s="127">
        <v>21</v>
      </c>
      <c r="M153" s="127">
        <f t="shared" si="24"/>
        <v>0</v>
      </c>
      <c r="N153" s="127">
        <v>0.01</v>
      </c>
      <c r="O153" s="127">
        <f t="shared" si="25"/>
        <v>0</v>
      </c>
      <c r="P153" s="127">
        <v>0</v>
      </c>
      <c r="Q153" s="127">
        <f t="shared" si="26"/>
        <v>0</v>
      </c>
      <c r="R153" s="127" t="s">
        <v>185</v>
      </c>
      <c r="S153" s="127" t="s">
        <v>132</v>
      </c>
      <c r="T153" s="127" t="s">
        <v>132</v>
      </c>
      <c r="U153" s="127">
        <v>0</v>
      </c>
      <c r="V153" s="127">
        <f t="shared" si="27"/>
        <v>0</v>
      </c>
      <c r="W153" s="127"/>
      <c r="X153" s="127" t="s">
        <v>156</v>
      </c>
      <c r="Y153" s="122"/>
      <c r="Z153" s="122"/>
      <c r="AA153" s="122"/>
      <c r="AB153" s="122"/>
      <c r="AC153" s="122"/>
      <c r="AD153" s="122"/>
      <c r="AE153" s="122"/>
      <c r="AF153" s="122"/>
      <c r="AG153" s="122" t="s">
        <v>157</v>
      </c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</row>
    <row r="154" spans="1:60" outlineLevel="1" x14ac:dyDescent="0.2">
      <c r="A154" s="145">
        <v>78</v>
      </c>
      <c r="B154" s="146" t="s">
        <v>329</v>
      </c>
      <c r="C154" s="154" t="s">
        <v>330</v>
      </c>
      <c r="D154" s="147" t="s">
        <v>140</v>
      </c>
      <c r="E154" s="148">
        <v>1</v>
      </c>
      <c r="F154" s="149"/>
      <c r="G154" s="150">
        <f t="shared" si="21"/>
        <v>0</v>
      </c>
      <c r="H154" s="127">
        <v>1073</v>
      </c>
      <c r="I154" s="127">
        <f t="shared" si="22"/>
        <v>1073</v>
      </c>
      <c r="J154" s="127">
        <v>0</v>
      </c>
      <c r="K154" s="127">
        <f t="shared" si="23"/>
        <v>0</v>
      </c>
      <c r="L154" s="127">
        <v>21</v>
      </c>
      <c r="M154" s="127">
        <f t="shared" si="24"/>
        <v>0</v>
      </c>
      <c r="N154" s="127">
        <v>1.2999999999999999E-2</v>
      </c>
      <c r="O154" s="127">
        <f t="shared" si="25"/>
        <v>0.01</v>
      </c>
      <c r="P154" s="127">
        <v>0</v>
      </c>
      <c r="Q154" s="127">
        <f t="shared" si="26"/>
        <v>0</v>
      </c>
      <c r="R154" s="127" t="s">
        <v>185</v>
      </c>
      <c r="S154" s="127" t="s">
        <v>132</v>
      </c>
      <c r="T154" s="127" t="s">
        <v>132</v>
      </c>
      <c r="U154" s="127">
        <v>0</v>
      </c>
      <c r="V154" s="127">
        <f t="shared" si="27"/>
        <v>0</v>
      </c>
      <c r="W154" s="127"/>
      <c r="X154" s="127" t="s">
        <v>156</v>
      </c>
      <c r="Y154" s="122"/>
      <c r="Z154" s="122"/>
      <c r="AA154" s="122"/>
      <c r="AB154" s="122"/>
      <c r="AC154" s="122"/>
      <c r="AD154" s="122"/>
      <c r="AE154" s="122"/>
      <c r="AF154" s="122"/>
      <c r="AG154" s="122" t="s">
        <v>157</v>
      </c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</row>
    <row r="155" spans="1:60" outlineLevel="1" x14ac:dyDescent="0.2">
      <c r="A155" s="145">
        <v>79</v>
      </c>
      <c r="B155" s="146" t="s">
        <v>331</v>
      </c>
      <c r="C155" s="154" t="s">
        <v>332</v>
      </c>
      <c r="D155" s="147" t="s">
        <v>140</v>
      </c>
      <c r="E155" s="148">
        <v>1</v>
      </c>
      <c r="F155" s="149"/>
      <c r="G155" s="150">
        <f t="shared" si="21"/>
        <v>0</v>
      </c>
      <c r="H155" s="127">
        <v>7855</v>
      </c>
      <c r="I155" s="127">
        <f t="shared" si="22"/>
        <v>7855</v>
      </c>
      <c r="J155" s="127">
        <v>0</v>
      </c>
      <c r="K155" s="127">
        <f t="shared" si="23"/>
        <v>0</v>
      </c>
      <c r="L155" s="127">
        <v>21</v>
      </c>
      <c r="M155" s="127">
        <f t="shared" si="24"/>
        <v>0</v>
      </c>
      <c r="N155" s="127">
        <v>3.6999999999999998E-2</v>
      </c>
      <c r="O155" s="127">
        <f t="shared" si="25"/>
        <v>0.04</v>
      </c>
      <c r="P155" s="127">
        <v>0</v>
      </c>
      <c r="Q155" s="127">
        <f t="shared" si="26"/>
        <v>0</v>
      </c>
      <c r="R155" s="127" t="s">
        <v>185</v>
      </c>
      <c r="S155" s="127" t="s">
        <v>132</v>
      </c>
      <c r="T155" s="127" t="s">
        <v>155</v>
      </c>
      <c r="U155" s="127">
        <v>0</v>
      </c>
      <c r="V155" s="127">
        <f t="shared" si="27"/>
        <v>0</v>
      </c>
      <c r="W155" s="127"/>
      <c r="X155" s="127" t="s">
        <v>156</v>
      </c>
      <c r="Y155" s="122"/>
      <c r="Z155" s="122"/>
      <c r="AA155" s="122"/>
      <c r="AB155" s="122"/>
      <c r="AC155" s="122"/>
      <c r="AD155" s="122"/>
      <c r="AE155" s="122"/>
      <c r="AF155" s="122"/>
      <c r="AG155" s="122" t="s">
        <v>157</v>
      </c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  <c r="BF155" s="122"/>
      <c r="BG155" s="122"/>
      <c r="BH155" s="122"/>
    </row>
    <row r="156" spans="1:60" outlineLevel="1" x14ac:dyDescent="0.2">
      <c r="A156" s="145">
        <v>80</v>
      </c>
      <c r="B156" s="146" t="s">
        <v>333</v>
      </c>
      <c r="C156" s="154" t="s">
        <v>334</v>
      </c>
      <c r="D156" s="147" t="s">
        <v>275</v>
      </c>
      <c r="E156" s="148">
        <v>1</v>
      </c>
      <c r="F156" s="149"/>
      <c r="G156" s="150">
        <f t="shared" si="21"/>
        <v>0</v>
      </c>
      <c r="H156" s="127">
        <v>0</v>
      </c>
      <c r="I156" s="127">
        <f t="shared" si="22"/>
        <v>0</v>
      </c>
      <c r="J156" s="127">
        <v>151.5</v>
      </c>
      <c r="K156" s="127">
        <f t="shared" si="23"/>
        <v>151.5</v>
      </c>
      <c r="L156" s="127">
        <v>21</v>
      </c>
      <c r="M156" s="127">
        <f t="shared" si="24"/>
        <v>0</v>
      </c>
      <c r="N156" s="127">
        <v>0</v>
      </c>
      <c r="O156" s="127">
        <f t="shared" si="25"/>
        <v>0</v>
      </c>
      <c r="P156" s="127">
        <v>1.9460000000000002E-2</v>
      </c>
      <c r="Q156" s="127">
        <f t="shared" si="26"/>
        <v>0.02</v>
      </c>
      <c r="R156" s="127"/>
      <c r="S156" s="127" t="s">
        <v>132</v>
      </c>
      <c r="T156" s="127" t="s">
        <v>132</v>
      </c>
      <c r="U156" s="127">
        <v>0</v>
      </c>
      <c r="V156" s="127">
        <f t="shared" si="27"/>
        <v>0</v>
      </c>
      <c r="W156" s="127"/>
      <c r="X156" s="127" t="s">
        <v>335</v>
      </c>
      <c r="Y156" s="122"/>
      <c r="Z156" s="122"/>
      <c r="AA156" s="122"/>
      <c r="AB156" s="122"/>
      <c r="AC156" s="122"/>
      <c r="AD156" s="122"/>
      <c r="AE156" s="122"/>
      <c r="AF156" s="122"/>
      <c r="AG156" s="122" t="s">
        <v>336</v>
      </c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  <c r="BF156" s="122"/>
      <c r="BG156" s="122"/>
      <c r="BH156" s="122"/>
    </row>
    <row r="157" spans="1:60" ht="22.5" outlineLevel="1" x14ac:dyDescent="0.2">
      <c r="A157" s="145">
        <v>81</v>
      </c>
      <c r="B157" s="146" t="s">
        <v>337</v>
      </c>
      <c r="C157" s="154" t="s">
        <v>338</v>
      </c>
      <c r="D157" s="147" t="s">
        <v>0</v>
      </c>
      <c r="E157" s="148">
        <v>367.80059999999997</v>
      </c>
      <c r="F157" s="149"/>
      <c r="G157" s="150">
        <f t="shared" si="21"/>
        <v>0</v>
      </c>
      <c r="H157" s="127">
        <v>0</v>
      </c>
      <c r="I157" s="127">
        <f t="shared" si="22"/>
        <v>0</v>
      </c>
      <c r="J157" s="127">
        <v>0.32</v>
      </c>
      <c r="K157" s="127">
        <f t="shared" si="23"/>
        <v>117.7</v>
      </c>
      <c r="L157" s="127">
        <v>21</v>
      </c>
      <c r="M157" s="127">
        <f t="shared" si="24"/>
        <v>0</v>
      </c>
      <c r="N157" s="127">
        <v>0</v>
      </c>
      <c r="O157" s="127">
        <f t="shared" si="25"/>
        <v>0</v>
      </c>
      <c r="P157" s="127">
        <v>0</v>
      </c>
      <c r="Q157" s="127">
        <f t="shared" si="26"/>
        <v>0</v>
      </c>
      <c r="R157" s="127"/>
      <c r="S157" s="127" t="s">
        <v>132</v>
      </c>
      <c r="T157" s="127" t="s">
        <v>132</v>
      </c>
      <c r="U157" s="127">
        <v>0</v>
      </c>
      <c r="V157" s="127">
        <f t="shared" si="27"/>
        <v>0</v>
      </c>
      <c r="W157" s="127"/>
      <c r="X157" s="127" t="s">
        <v>221</v>
      </c>
      <c r="Y157" s="122"/>
      <c r="Z157" s="122"/>
      <c r="AA157" s="122"/>
      <c r="AB157" s="122"/>
      <c r="AC157" s="122"/>
      <c r="AD157" s="122"/>
      <c r="AE157" s="122"/>
      <c r="AF157" s="122"/>
      <c r="AG157" s="122" t="s">
        <v>222</v>
      </c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22"/>
      <c r="BE157" s="122"/>
      <c r="BF157" s="122"/>
      <c r="BG157" s="122"/>
      <c r="BH157" s="122"/>
    </row>
    <row r="158" spans="1:60" x14ac:dyDescent="0.2">
      <c r="A158" s="133" t="s">
        <v>127</v>
      </c>
      <c r="B158" s="134" t="s">
        <v>75</v>
      </c>
      <c r="C158" s="151" t="s">
        <v>76</v>
      </c>
      <c r="D158" s="135"/>
      <c r="E158" s="136"/>
      <c r="F158" s="137"/>
      <c r="G158" s="138">
        <f>SUMIF(AG159:AG160,"&lt;&gt;NOR",G159:G160)</f>
        <v>0</v>
      </c>
      <c r="H158" s="132"/>
      <c r="I158" s="132">
        <f>SUM(I159:I160)</f>
        <v>544</v>
      </c>
      <c r="J158" s="132"/>
      <c r="K158" s="132">
        <f>SUM(K159:K160)</f>
        <v>230</v>
      </c>
      <c r="L158" s="132"/>
      <c r="M158" s="132">
        <f>SUM(M159:M160)</f>
        <v>0</v>
      </c>
      <c r="N158" s="132"/>
      <c r="O158" s="132">
        <f>SUM(O159:O160)</f>
        <v>0</v>
      </c>
      <c r="P158" s="132"/>
      <c r="Q158" s="132">
        <f>SUM(Q159:Q160)</f>
        <v>0</v>
      </c>
      <c r="R158" s="132"/>
      <c r="S158" s="132"/>
      <c r="T158" s="132"/>
      <c r="U158" s="132"/>
      <c r="V158" s="132">
        <f>SUM(V159:V160)</f>
        <v>0.5</v>
      </c>
      <c r="W158" s="132"/>
      <c r="X158" s="132"/>
      <c r="AG158" t="s">
        <v>128</v>
      </c>
    </row>
    <row r="159" spans="1:60" ht="22.5" outlineLevel="1" x14ac:dyDescent="0.2">
      <c r="A159" s="145">
        <v>82</v>
      </c>
      <c r="B159" s="146" t="s">
        <v>339</v>
      </c>
      <c r="C159" s="154" t="s">
        <v>340</v>
      </c>
      <c r="D159" s="147" t="s">
        <v>140</v>
      </c>
      <c r="E159" s="148">
        <v>1</v>
      </c>
      <c r="F159" s="149"/>
      <c r="G159" s="150">
        <f>ROUND(E159*F159,2)</f>
        <v>0</v>
      </c>
      <c r="H159" s="127">
        <v>0</v>
      </c>
      <c r="I159" s="127">
        <f>ROUND(E159*H159,2)</f>
        <v>0</v>
      </c>
      <c r="J159" s="127">
        <v>230</v>
      </c>
      <c r="K159" s="127">
        <f>ROUND(E159*J159,2)</f>
        <v>230</v>
      </c>
      <c r="L159" s="127">
        <v>21</v>
      </c>
      <c r="M159" s="127">
        <f>G159*(1+L159/100)</f>
        <v>0</v>
      </c>
      <c r="N159" s="127">
        <v>0</v>
      </c>
      <c r="O159" s="127">
        <f>ROUND(E159*N159,2)</f>
        <v>0</v>
      </c>
      <c r="P159" s="127">
        <v>0</v>
      </c>
      <c r="Q159" s="127">
        <f>ROUND(E159*P159,2)</f>
        <v>0</v>
      </c>
      <c r="R159" s="127"/>
      <c r="S159" s="127" t="s">
        <v>132</v>
      </c>
      <c r="T159" s="127" t="s">
        <v>132</v>
      </c>
      <c r="U159" s="127">
        <v>0.5</v>
      </c>
      <c r="V159" s="127">
        <f>ROUND(E159*U159,2)</f>
        <v>0.5</v>
      </c>
      <c r="W159" s="127"/>
      <c r="X159" s="127" t="s">
        <v>133</v>
      </c>
      <c r="Y159" s="122"/>
      <c r="Z159" s="122"/>
      <c r="AA159" s="122"/>
      <c r="AB159" s="122"/>
      <c r="AC159" s="122"/>
      <c r="AD159" s="122"/>
      <c r="AE159" s="122"/>
      <c r="AF159" s="122"/>
      <c r="AG159" s="122" t="s">
        <v>134</v>
      </c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  <c r="AZ159" s="122"/>
      <c r="BA159" s="122"/>
      <c r="BB159" s="122"/>
      <c r="BC159" s="122"/>
      <c r="BD159" s="122"/>
      <c r="BE159" s="122"/>
      <c r="BF159" s="122"/>
      <c r="BG159" s="122"/>
      <c r="BH159" s="122"/>
    </row>
    <row r="160" spans="1:60" outlineLevel="1" x14ac:dyDescent="0.2">
      <c r="A160" s="145">
        <v>83</v>
      </c>
      <c r="B160" s="146" t="s">
        <v>341</v>
      </c>
      <c r="C160" s="154" t="s">
        <v>342</v>
      </c>
      <c r="D160" s="147" t="s">
        <v>140</v>
      </c>
      <c r="E160" s="148">
        <v>1</v>
      </c>
      <c r="F160" s="149"/>
      <c r="G160" s="150">
        <f>ROUND(E160*F160,2)</f>
        <v>0</v>
      </c>
      <c r="H160" s="127">
        <v>544</v>
      </c>
      <c r="I160" s="127">
        <f>ROUND(E160*H160,2)</f>
        <v>544</v>
      </c>
      <c r="J160" s="127">
        <v>0</v>
      </c>
      <c r="K160" s="127">
        <f>ROUND(E160*J160,2)</f>
        <v>0</v>
      </c>
      <c r="L160" s="127">
        <v>21</v>
      </c>
      <c r="M160" s="127">
        <f>G160*(1+L160/100)</f>
        <v>0</v>
      </c>
      <c r="N160" s="127">
        <v>5.9000000000000003E-4</v>
      </c>
      <c r="O160" s="127">
        <f>ROUND(E160*N160,2)</f>
        <v>0</v>
      </c>
      <c r="P160" s="127">
        <v>0</v>
      </c>
      <c r="Q160" s="127">
        <f>ROUND(E160*P160,2)</f>
        <v>0</v>
      </c>
      <c r="R160" s="127" t="s">
        <v>185</v>
      </c>
      <c r="S160" s="127" t="s">
        <v>132</v>
      </c>
      <c r="T160" s="127" t="s">
        <v>132</v>
      </c>
      <c r="U160" s="127">
        <v>0</v>
      </c>
      <c r="V160" s="127">
        <f>ROUND(E160*U160,2)</f>
        <v>0</v>
      </c>
      <c r="W160" s="127"/>
      <c r="X160" s="127" t="s">
        <v>156</v>
      </c>
      <c r="Y160" s="122"/>
      <c r="Z160" s="122"/>
      <c r="AA160" s="122"/>
      <c r="AB160" s="122"/>
      <c r="AC160" s="122"/>
      <c r="AD160" s="122"/>
      <c r="AE160" s="122"/>
      <c r="AF160" s="122"/>
      <c r="AG160" s="122" t="s">
        <v>157</v>
      </c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22"/>
      <c r="BC160" s="122"/>
      <c r="BD160" s="122"/>
      <c r="BE160" s="122"/>
      <c r="BF160" s="122"/>
      <c r="BG160" s="122"/>
      <c r="BH160" s="122"/>
    </row>
    <row r="161" spans="1:60" x14ac:dyDescent="0.2">
      <c r="A161" s="133" t="s">
        <v>127</v>
      </c>
      <c r="B161" s="134" t="s">
        <v>77</v>
      </c>
      <c r="C161" s="151" t="s">
        <v>78</v>
      </c>
      <c r="D161" s="135"/>
      <c r="E161" s="136"/>
      <c r="F161" s="137"/>
      <c r="G161" s="138">
        <f>SUMIF(AG162:AG163,"&lt;&gt;NOR",G162:G163)</f>
        <v>0</v>
      </c>
      <c r="H161" s="132"/>
      <c r="I161" s="132">
        <f>SUM(I162:I163)</f>
        <v>1054.42</v>
      </c>
      <c r="J161" s="132"/>
      <c r="K161" s="132">
        <f>SUM(K162:K163)</f>
        <v>591.58000000000004</v>
      </c>
      <c r="L161" s="132"/>
      <c r="M161" s="132">
        <f>SUM(M162:M163)</f>
        <v>0</v>
      </c>
      <c r="N161" s="132"/>
      <c r="O161" s="132">
        <f>SUM(O162:O163)</f>
        <v>0.02</v>
      </c>
      <c r="P161" s="132"/>
      <c r="Q161" s="132">
        <f>SUM(Q162:Q163)</f>
        <v>0</v>
      </c>
      <c r="R161" s="132"/>
      <c r="S161" s="132"/>
      <c r="T161" s="132"/>
      <c r="U161" s="132"/>
      <c r="V161" s="132">
        <f>SUM(V162:V163)</f>
        <v>0.63</v>
      </c>
      <c r="W161" s="132"/>
      <c r="X161" s="132"/>
      <c r="AG161" t="s">
        <v>128</v>
      </c>
    </row>
    <row r="162" spans="1:60" ht="22.5" outlineLevel="1" x14ac:dyDescent="0.2">
      <c r="A162" s="139">
        <v>84</v>
      </c>
      <c r="B162" s="140" t="s">
        <v>343</v>
      </c>
      <c r="C162" s="152" t="s">
        <v>344</v>
      </c>
      <c r="D162" s="141" t="s">
        <v>131</v>
      </c>
      <c r="E162" s="142">
        <v>2</v>
      </c>
      <c r="F162" s="143"/>
      <c r="G162" s="144">
        <f>ROUND(E162*F162,2)</f>
        <v>0</v>
      </c>
      <c r="H162" s="127">
        <v>527.21</v>
      </c>
      <c r="I162" s="127">
        <f>ROUND(E162*H162,2)</f>
        <v>1054.42</v>
      </c>
      <c r="J162" s="127">
        <v>295.79000000000002</v>
      </c>
      <c r="K162" s="127">
        <f>ROUND(E162*J162,2)</f>
        <v>591.58000000000004</v>
      </c>
      <c r="L162" s="127">
        <v>21</v>
      </c>
      <c r="M162" s="127">
        <f>G162*(1+L162/100)</f>
        <v>0</v>
      </c>
      <c r="N162" s="127">
        <v>9.3900000000000008E-3</v>
      </c>
      <c r="O162" s="127">
        <f>ROUND(E162*N162,2)</f>
        <v>0.02</v>
      </c>
      <c r="P162" s="127">
        <v>0</v>
      </c>
      <c r="Q162" s="127">
        <f>ROUND(E162*P162,2)</f>
        <v>0</v>
      </c>
      <c r="R162" s="127"/>
      <c r="S162" s="127" t="s">
        <v>132</v>
      </c>
      <c r="T162" s="127" t="s">
        <v>155</v>
      </c>
      <c r="U162" s="127">
        <v>0.313</v>
      </c>
      <c r="V162" s="127">
        <f>ROUND(E162*U162,2)</f>
        <v>0.63</v>
      </c>
      <c r="W162" s="127"/>
      <c r="X162" s="127" t="s">
        <v>133</v>
      </c>
      <c r="Y162" s="122"/>
      <c r="Z162" s="122"/>
      <c r="AA162" s="122"/>
      <c r="AB162" s="122"/>
      <c r="AC162" s="122"/>
      <c r="AD162" s="122"/>
      <c r="AE162" s="122"/>
      <c r="AF162" s="122"/>
      <c r="AG162" s="122" t="s">
        <v>134</v>
      </c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</row>
    <row r="163" spans="1:60" ht="22.5" outlineLevel="1" x14ac:dyDescent="0.2">
      <c r="A163" s="125"/>
      <c r="B163" s="126"/>
      <c r="C163" s="153" t="s">
        <v>345</v>
      </c>
      <c r="D163" s="128"/>
      <c r="E163" s="129">
        <v>2</v>
      </c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2"/>
      <c r="Z163" s="122"/>
      <c r="AA163" s="122"/>
      <c r="AB163" s="122"/>
      <c r="AC163" s="122"/>
      <c r="AD163" s="122"/>
      <c r="AE163" s="122"/>
      <c r="AF163" s="122"/>
      <c r="AG163" s="122" t="s">
        <v>136</v>
      </c>
      <c r="AH163" s="122">
        <v>0</v>
      </c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</row>
    <row r="164" spans="1:60" x14ac:dyDescent="0.2">
      <c r="A164" s="133" t="s">
        <v>127</v>
      </c>
      <c r="B164" s="134" t="s">
        <v>79</v>
      </c>
      <c r="C164" s="151" t="s">
        <v>80</v>
      </c>
      <c r="D164" s="135"/>
      <c r="E164" s="136"/>
      <c r="F164" s="137"/>
      <c r="G164" s="138">
        <f>SUMIF(AG165:AG188,"&lt;&gt;NOR",G165:G188)</f>
        <v>0</v>
      </c>
      <c r="H164" s="132"/>
      <c r="I164" s="132">
        <f>SUM(I165:I188)</f>
        <v>15544</v>
      </c>
      <c r="J164" s="132"/>
      <c r="K164" s="132">
        <f>SUM(K165:K188)</f>
        <v>61061.06</v>
      </c>
      <c r="L164" s="132"/>
      <c r="M164" s="132">
        <f>SUM(M165:M188)</f>
        <v>0</v>
      </c>
      <c r="N164" s="132"/>
      <c r="O164" s="132">
        <f>SUM(O165:O188)</f>
        <v>0.03</v>
      </c>
      <c r="P164" s="132"/>
      <c r="Q164" s="132">
        <f>SUM(Q165:Q188)</f>
        <v>2.2599999999999998</v>
      </c>
      <c r="R164" s="132"/>
      <c r="S164" s="132"/>
      <c r="T164" s="132"/>
      <c r="U164" s="132"/>
      <c r="V164" s="132">
        <f>SUM(V165:V188)</f>
        <v>28.119999999999997</v>
      </c>
      <c r="W164" s="132"/>
      <c r="X164" s="132"/>
      <c r="AG164" t="s">
        <v>128</v>
      </c>
    </row>
    <row r="165" spans="1:60" outlineLevel="1" x14ac:dyDescent="0.2">
      <c r="A165" s="145">
        <v>85</v>
      </c>
      <c r="B165" s="146" t="s">
        <v>346</v>
      </c>
      <c r="C165" s="154" t="s">
        <v>347</v>
      </c>
      <c r="D165" s="147" t="s">
        <v>140</v>
      </c>
      <c r="E165" s="148">
        <v>2</v>
      </c>
      <c r="F165" s="149"/>
      <c r="G165" s="150">
        <f t="shared" ref="G165:G171" si="28">ROUND(E165*F165,2)</f>
        <v>0</v>
      </c>
      <c r="H165" s="127">
        <v>0</v>
      </c>
      <c r="I165" s="127">
        <f t="shared" ref="I165:I171" si="29">ROUND(E165*H165,2)</f>
        <v>0</v>
      </c>
      <c r="J165" s="127">
        <v>666</v>
      </c>
      <c r="K165" s="127">
        <f t="shared" ref="K165:K171" si="30">ROUND(E165*J165,2)</f>
        <v>1332</v>
      </c>
      <c r="L165" s="127">
        <v>21</v>
      </c>
      <c r="M165" s="127">
        <f t="shared" ref="M165:M171" si="31">G165*(1+L165/100)</f>
        <v>0</v>
      </c>
      <c r="N165" s="127">
        <v>0</v>
      </c>
      <c r="O165" s="127">
        <f t="shared" ref="O165:O171" si="32">ROUND(E165*N165,2)</f>
        <v>0</v>
      </c>
      <c r="P165" s="127">
        <v>0</v>
      </c>
      <c r="Q165" s="127">
        <f t="shared" ref="Q165:Q171" si="33">ROUND(E165*P165,2)</f>
        <v>0</v>
      </c>
      <c r="R165" s="127"/>
      <c r="S165" s="127" t="s">
        <v>132</v>
      </c>
      <c r="T165" s="127" t="s">
        <v>132</v>
      </c>
      <c r="U165" s="127">
        <v>1.45</v>
      </c>
      <c r="V165" s="127">
        <f t="shared" ref="V165:V171" si="34">ROUND(E165*U165,2)</f>
        <v>2.9</v>
      </c>
      <c r="W165" s="127"/>
      <c r="X165" s="127" t="s">
        <v>133</v>
      </c>
      <c r="Y165" s="122"/>
      <c r="Z165" s="122"/>
      <c r="AA165" s="122"/>
      <c r="AB165" s="122"/>
      <c r="AC165" s="122"/>
      <c r="AD165" s="122"/>
      <c r="AE165" s="122"/>
      <c r="AF165" s="122"/>
      <c r="AG165" s="122" t="s">
        <v>134</v>
      </c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22"/>
      <c r="BD165" s="122"/>
      <c r="BE165" s="122"/>
      <c r="BF165" s="122"/>
      <c r="BG165" s="122"/>
      <c r="BH165" s="122"/>
    </row>
    <row r="166" spans="1:60" ht="22.5" outlineLevel="1" x14ac:dyDescent="0.2">
      <c r="A166" s="145">
        <v>86</v>
      </c>
      <c r="B166" s="146" t="s">
        <v>348</v>
      </c>
      <c r="C166" s="154" t="s">
        <v>349</v>
      </c>
      <c r="D166" s="147" t="s">
        <v>140</v>
      </c>
      <c r="E166" s="148">
        <v>10</v>
      </c>
      <c r="F166" s="149"/>
      <c r="G166" s="150">
        <f t="shared" si="28"/>
        <v>0</v>
      </c>
      <c r="H166" s="127">
        <v>0</v>
      </c>
      <c r="I166" s="127">
        <f t="shared" si="29"/>
        <v>0</v>
      </c>
      <c r="J166" s="127">
        <v>250</v>
      </c>
      <c r="K166" s="127">
        <f t="shared" si="30"/>
        <v>2500</v>
      </c>
      <c r="L166" s="127">
        <v>21</v>
      </c>
      <c r="M166" s="127">
        <f t="shared" si="31"/>
        <v>0</v>
      </c>
      <c r="N166" s="127">
        <v>0</v>
      </c>
      <c r="O166" s="127">
        <f t="shared" si="32"/>
        <v>0</v>
      </c>
      <c r="P166" s="127">
        <v>0.17399999999999999</v>
      </c>
      <c r="Q166" s="127">
        <f t="shared" si="33"/>
        <v>1.74</v>
      </c>
      <c r="R166" s="127"/>
      <c r="S166" s="127" t="s">
        <v>132</v>
      </c>
      <c r="T166" s="127" t="s">
        <v>155</v>
      </c>
      <c r="U166" s="127">
        <v>0.95</v>
      </c>
      <c r="V166" s="127">
        <f t="shared" si="34"/>
        <v>9.5</v>
      </c>
      <c r="W166" s="127"/>
      <c r="X166" s="127" t="s">
        <v>133</v>
      </c>
      <c r="Y166" s="122"/>
      <c r="Z166" s="122"/>
      <c r="AA166" s="122"/>
      <c r="AB166" s="122"/>
      <c r="AC166" s="122"/>
      <c r="AD166" s="122"/>
      <c r="AE166" s="122"/>
      <c r="AF166" s="122"/>
      <c r="AG166" s="122" t="s">
        <v>134</v>
      </c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2"/>
      <c r="BD166" s="122"/>
      <c r="BE166" s="122"/>
      <c r="BF166" s="122"/>
      <c r="BG166" s="122"/>
      <c r="BH166" s="122"/>
    </row>
    <row r="167" spans="1:60" outlineLevel="1" x14ac:dyDescent="0.2">
      <c r="A167" s="145">
        <v>87</v>
      </c>
      <c r="B167" s="146" t="s">
        <v>350</v>
      </c>
      <c r="C167" s="154" t="s">
        <v>351</v>
      </c>
      <c r="D167" s="147" t="s">
        <v>140</v>
      </c>
      <c r="E167" s="148">
        <v>1</v>
      </c>
      <c r="F167" s="149"/>
      <c r="G167" s="150">
        <f t="shared" si="28"/>
        <v>0</v>
      </c>
      <c r="H167" s="127">
        <v>0</v>
      </c>
      <c r="I167" s="127">
        <f t="shared" si="29"/>
        <v>0</v>
      </c>
      <c r="J167" s="127">
        <v>5279</v>
      </c>
      <c r="K167" s="127">
        <f t="shared" si="30"/>
        <v>5279</v>
      </c>
      <c r="L167" s="127">
        <v>21</v>
      </c>
      <c r="M167" s="127">
        <f t="shared" si="31"/>
        <v>0</v>
      </c>
      <c r="N167" s="127">
        <v>0</v>
      </c>
      <c r="O167" s="127">
        <f t="shared" si="32"/>
        <v>0</v>
      </c>
      <c r="P167" s="127">
        <v>0</v>
      </c>
      <c r="Q167" s="127">
        <f t="shared" si="33"/>
        <v>0</v>
      </c>
      <c r="R167" s="127"/>
      <c r="S167" s="127" t="s">
        <v>154</v>
      </c>
      <c r="T167" s="127" t="s">
        <v>155</v>
      </c>
      <c r="U167" s="127">
        <v>0</v>
      </c>
      <c r="V167" s="127">
        <f t="shared" si="34"/>
        <v>0</v>
      </c>
      <c r="W167" s="127"/>
      <c r="X167" s="127" t="s">
        <v>133</v>
      </c>
      <c r="Y167" s="122"/>
      <c r="Z167" s="122"/>
      <c r="AA167" s="122"/>
      <c r="AB167" s="122"/>
      <c r="AC167" s="122"/>
      <c r="AD167" s="122"/>
      <c r="AE167" s="122"/>
      <c r="AF167" s="122"/>
      <c r="AG167" s="122" t="s">
        <v>134</v>
      </c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22"/>
      <c r="BD167" s="122"/>
      <c r="BE167" s="122"/>
      <c r="BF167" s="122"/>
      <c r="BG167" s="122"/>
      <c r="BH167" s="122"/>
    </row>
    <row r="168" spans="1:60" ht="22.5" outlineLevel="1" x14ac:dyDescent="0.2">
      <c r="A168" s="145">
        <v>88</v>
      </c>
      <c r="B168" s="146" t="s">
        <v>352</v>
      </c>
      <c r="C168" s="154" t="s">
        <v>353</v>
      </c>
      <c r="D168" s="147" t="s">
        <v>140</v>
      </c>
      <c r="E168" s="148">
        <v>1</v>
      </c>
      <c r="F168" s="149"/>
      <c r="G168" s="150">
        <f t="shared" si="28"/>
        <v>0</v>
      </c>
      <c r="H168" s="127">
        <v>0</v>
      </c>
      <c r="I168" s="127">
        <f t="shared" si="29"/>
        <v>0</v>
      </c>
      <c r="J168" s="127">
        <v>2500</v>
      </c>
      <c r="K168" s="127">
        <f t="shared" si="30"/>
        <v>2500</v>
      </c>
      <c r="L168" s="127">
        <v>21</v>
      </c>
      <c r="M168" s="127">
        <f t="shared" si="31"/>
        <v>0</v>
      </c>
      <c r="N168" s="127">
        <v>0</v>
      </c>
      <c r="O168" s="127">
        <f t="shared" si="32"/>
        <v>0</v>
      </c>
      <c r="P168" s="127">
        <v>0</v>
      </c>
      <c r="Q168" s="127">
        <f t="shared" si="33"/>
        <v>0</v>
      </c>
      <c r="R168" s="127"/>
      <c r="S168" s="127" t="s">
        <v>154</v>
      </c>
      <c r="T168" s="127" t="s">
        <v>155</v>
      </c>
      <c r="U168" s="127">
        <v>0</v>
      </c>
      <c r="V168" s="127">
        <f t="shared" si="34"/>
        <v>0</v>
      </c>
      <c r="W168" s="127"/>
      <c r="X168" s="127" t="s">
        <v>133</v>
      </c>
      <c r="Y168" s="122"/>
      <c r="Z168" s="122"/>
      <c r="AA168" s="122"/>
      <c r="AB168" s="122"/>
      <c r="AC168" s="122"/>
      <c r="AD168" s="122"/>
      <c r="AE168" s="122"/>
      <c r="AF168" s="122"/>
      <c r="AG168" s="122" t="s">
        <v>134</v>
      </c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</row>
    <row r="169" spans="1:60" ht="33.75" outlineLevel="1" x14ac:dyDescent="0.2">
      <c r="A169" s="145">
        <v>89</v>
      </c>
      <c r="B169" s="146" t="s">
        <v>354</v>
      </c>
      <c r="C169" s="154" t="s">
        <v>355</v>
      </c>
      <c r="D169" s="147" t="s">
        <v>140</v>
      </c>
      <c r="E169" s="148">
        <v>1</v>
      </c>
      <c r="F169" s="149"/>
      <c r="G169" s="150">
        <f t="shared" si="28"/>
        <v>0</v>
      </c>
      <c r="H169" s="127">
        <v>0</v>
      </c>
      <c r="I169" s="127">
        <f t="shared" si="29"/>
        <v>0</v>
      </c>
      <c r="J169" s="127">
        <v>11250</v>
      </c>
      <c r="K169" s="127">
        <f t="shared" si="30"/>
        <v>11250</v>
      </c>
      <c r="L169" s="127">
        <v>21</v>
      </c>
      <c r="M169" s="127">
        <f t="shared" si="31"/>
        <v>0</v>
      </c>
      <c r="N169" s="127">
        <v>0</v>
      </c>
      <c r="O169" s="127">
        <f t="shared" si="32"/>
        <v>0</v>
      </c>
      <c r="P169" s="127">
        <v>0.17399999999999999</v>
      </c>
      <c r="Q169" s="127">
        <f t="shared" si="33"/>
        <v>0.17</v>
      </c>
      <c r="R169" s="127"/>
      <c r="S169" s="127" t="s">
        <v>154</v>
      </c>
      <c r="T169" s="127" t="s">
        <v>155</v>
      </c>
      <c r="U169" s="127">
        <v>0.95</v>
      </c>
      <c r="V169" s="127">
        <f t="shared" si="34"/>
        <v>0.95</v>
      </c>
      <c r="W169" s="127"/>
      <c r="X169" s="127" t="s">
        <v>133</v>
      </c>
      <c r="Y169" s="122"/>
      <c r="Z169" s="122"/>
      <c r="AA169" s="122"/>
      <c r="AB169" s="122"/>
      <c r="AC169" s="122"/>
      <c r="AD169" s="122"/>
      <c r="AE169" s="122"/>
      <c r="AF169" s="122"/>
      <c r="AG169" s="122" t="s">
        <v>134</v>
      </c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122"/>
      <c r="BF169" s="122"/>
      <c r="BG169" s="122"/>
      <c r="BH169" s="122"/>
    </row>
    <row r="170" spans="1:60" ht="22.5" outlineLevel="1" x14ac:dyDescent="0.2">
      <c r="A170" s="145">
        <v>90</v>
      </c>
      <c r="B170" s="146" t="s">
        <v>356</v>
      </c>
      <c r="C170" s="154" t="s">
        <v>357</v>
      </c>
      <c r="D170" s="147" t="s">
        <v>140</v>
      </c>
      <c r="E170" s="148">
        <v>2</v>
      </c>
      <c r="F170" s="149"/>
      <c r="G170" s="150">
        <f t="shared" si="28"/>
        <v>0</v>
      </c>
      <c r="H170" s="127">
        <v>0</v>
      </c>
      <c r="I170" s="127">
        <f t="shared" si="29"/>
        <v>0</v>
      </c>
      <c r="J170" s="127">
        <v>1100</v>
      </c>
      <c r="K170" s="127">
        <f t="shared" si="30"/>
        <v>2200</v>
      </c>
      <c r="L170" s="127">
        <v>21</v>
      </c>
      <c r="M170" s="127">
        <f t="shared" si="31"/>
        <v>0</v>
      </c>
      <c r="N170" s="127">
        <v>0</v>
      </c>
      <c r="O170" s="127">
        <f t="shared" si="32"/>
        <v>0</v>
      </c>
      <c r="P170" s="127">
        <v>0.17399999999999999</v>
      </c>
      <c r="Q170" s="127">
        <f t="shared" si="33"/>
        <v>0.35</v>
      </c>
      <c r="R170" s="127"/>
      <c r="S170" s="127" t="s">
        <v>154</v>
      </c>
      <c r="T170" s="127" t="s">
        <v>155</v>
      </c>
      <c r="U170" s="127">
        <v>0.95</v>
      </c>
      <c r="V170" s="127">
        <f t="shared" si="34"/>
        <v>1.9</v>
      </c>
      <c r="W170" s="127"/>
      <c r="X170" s="127" t="s">
        <v>133</v>
      </c>
      <c r="Y170" s="122"/>
      <c r="Z170" s="122"/>
      <c r="AA170" s="122"/>
      <c r="AB170" s="122"/>
      <c r="AC170" s="122"/>
      <c r="AD170" s="122"/>
      <c r="AE170" s="122"/>
      <c r="AF170" s="122"/>
      <c r="AG170" s="122" t="s">
        <v>134</v>
      </c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22"/>
      <c r="BF170" s="122"/>
      <c r="BG170" s="122"/>
      <c r="BH170" s="122"/>
    </row>
    <row r="171" spans="1:60" ht="22.5" outlineLevel="1" x14ac:dyDescent="0.2">
      <c r="A171" s="139">
        <v>91</v>
      </c>
      <c r="B171" s="140" t="s">
        <v>358</v>
      </c>
      <c r="C171" s="152" t="s">
        <v>359</v>
      </c>
      <c r="D171" s="141" t="s">
        <v>190</v>
      </c>
      <c r="E171" s="142">
        <v>1.2</v>
      </c>
      <c r="F171" s="143"/>
      <c r="G171" s="144">
        <f t="shared" si="28"/>
        <v>0</v>
      </c>
      <c r="H171" s="127">
        <v>0</v>
      </c>
      <c r="I171" s="127">
        <f t="shared" si="29"/>
        <v>0</v>
      </c>
      <c r="J171" s="127">
        <v>25415</v>
      </c>
      <c r="K171" s="127">
        <f t="shared" si="30"/>
        <v>30498</v>
      </c>
      <c r="L171" s="127">
        <v>21</v>
      </c>
      <c r="M171" s="127">
        <f t="shared" si="31"/>
        <v>0</v>
      </c>
      <c r="N171" s="127">
        <v>0</v>
      </c>
      <c r="O171" s="127">
        <f t="shared" si="32"/>
        <v>0</v>
      </c>
      <c r="P171" s="127">
        <v>0</v>
      </c>
      <c r="Q171" s="127">
        <f t="shared" si="33"/>
        <v>0</v>
      </c>
      <c r="R171" s="127"/>
      <c r="S171" s="127" t="s">
        <v>154</v>
      </c>
      <c r="T171" s="127" t="s">
        <v>155</v>
      </c>
      <c r="U171" s="127">
        <v>10.728</v>
      </c>
      <c r="V171" s="127">
        <f t="shared" si="34"/>
        <v>12.87</v>
      </c>
      <c r="W171" s="127"/>
      <c r="X171" s="127" t="s">
        <v>133</v>
      </c>
      <c r="Y171" s="122"/>
      <c r="Z171" s="122"/>
      <c r="AA171" s="122"/>
      <c r="AB171" s="122"/>
      <c r="AC171" s="122"/>
      <c r="AD171" s="122"/>
      <c r="AE171" s="122"/>
      <c r="AF171" s="122"/>
      <c r="AG171" s="122" t="s">
        <v>134</v>
      </c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122"/>
      <c r="BF171" s="122"/>
      <c r="BG171" s="122"/>
      <c r="BH171" s="122"/>
    </row>
    <row r="172" spans="1:60" ht="22.5" outlineLevel="1" x14ac:dyDescent="0.2">
      <c r="A172" s="125"/>
      <c r="B172" s="126"/>
      <c r="C172" s="153" t="s">
        <v>360</v>
      </c>
      <c r="D172" s="128"/>
      <c r="E172" s="129">
        <v>1.2</v>
      </c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2"/>
      <c r="Z172" s="122"/>
      <c r="AA172" s="122"/>
      <c r="AB172" s="122"/>
      <c r="AC172" s="122"/>
      <c r="AD172" s="122"/>
      <c r="AE172" s="122"/>
      <c r="AF172" s="122"/>
      <c r="AG172" s="122" t="s">
        <v>136</v>
      </c>
      <c r="AH172" s="122">
        <v>0</v>
      </c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  <c r="AX172" s="122"/>
      <c r="AY172" s="122"/>
      <c r="AZ172" s="122"/>
      <c r="BA172" s="122"/>
      <c r="BB172" s="122"/>
      <c r="BC172" s="122"/>
      <c r="BD172" s="122"/>
      <c r="BE172" s="122"/>
      <c r="BF172" s="122"/>
      <c r="BG172" s="122"/>
      <c r="BH172" s="122"/>
    </row>
    <row r="173" spans="1:60" outlineLevel="1" x14ac:dyDescent="0.2">
      <c r="A173" s="125"/>
      <c r="B173" s="126"/>
      <c r="C173" s="153" t="s">
        <v>361</v>
      </c>
      <c r="D173" s="128"/>
      <c r="E173" s="129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2"/>
      <c r="Z173" s="122"/>
      <c r="AA173" s="122"/>
      <c r="AB173" s="122"/>
      <c r="AC173" s="122"/>
      <c r="AD173" s="122"/>
      <c r="AE173" s="122"/>
      <c r="AF173" s="122"/>
      <c r="AG173" s="122" t="s">
        <v>136</v>
      </c>
      <c r="AH173" s="122">
        <v>0</v>
      </c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2"/>
      <c r="AW173" s="122"/>
      <c r="AX173" s="122"/>
      <c r="AY173" s="122"/>
      <c r="AZ173" s="122"/>
      <c r="BA173" s="122"/>
      <c r="BB173" s="122"/>
      <c r="BC173" s="122"/>
      <c r="BD173" s="122"/>
      <c r="BE173" s="122"/>
      <c r="BF173" s="122"/>
      <c r="BG173" s="122"/>
      <c r="BH173" s="122"/>
    </row>
    <row r="174" spans="1:60" outlineLevel="1" x14ac:dyDescent="0.2">
      <c r="A174" s="125"/>
      <c r="B174" s="126"/>
      <c r="C174" s="153" t="s">
        <v>362</v>
      </c>
      <c r="D174" s="128"/>
      <c r="E174" s="129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2"/>
      <c r="Z174" s="122"/>
      <c r="AA174" s="122"/>
      <c r="AB174" s="122"/>
      <c r="AC174" s="122"/>
      <c r="AD174" s="122"/>
      <c r="AE174" s="122"/>
      <c r="AF174" s="122"/>
      <c r="AG174" s="122" t="s">
        <v>136</v>
      </c>
      <c r="AH174" s="122">
        <v>0</v>
      </c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  <c r="BF174" s="122"/>
      <c r="BG174" s="122"/>
      <c r="BH174" s="122"/>
    </row>
    <row r="175" spans="1:60" ht="22.5" outlineLevel="1" x14ac:dyDescent="0.2">
      <c r="A175" s="125"/>
      <c r="B175" s="126"/>
      <c r="C175" s="153" t="s">
        <v>363</v>
      </c>
      <c r="D175" s="128"/>
      <c r="E175" s="129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2"/>
      <c r="Z175" s="122"/>
      <c r="AA175" s="122"/>
      <c r="AB175" s="122"/>
      <c r="AC175" s="122"/>
      <c r="AD175" s="122"/>
      <c r="AE175" s="122"/>
      <c r="AF175" s="122"/>
      <c r="AG175" s="122" t="s">
        <v>136</v>
      </c>
      <c r="AH175" s="122">
        <v>0</v>
      </c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22"/>
      <c r="AY175" s="122"/>
      <c r="AZ175" s="122"/>
      <c r="BA175" s="122"/>
      <c r="BB175" s="122"/>
      <c r="BC175" s="122"/>
      <c r="BD175" s="122"/>
      <c r="BE175" s="122"/>
      <c r="BF175" s="122"/>
      <c r="BG175" s="122"/>
      <c r="BH175" s="122"/>
    </row>
    <row r="176" spans="1:60" outlineLevel="1" x14ac:dyDescent="0.2">
      <c r="A176" s="125"/>
      <c r="B176" s="126"/>
      <c r="C176" s="153" t="s">
        <v>364</v>
      </c>
      <c r="D176" s="128"/>
      <c r="E176" s="129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2"/>
      <c r="Z176" s="122"/>
      <c r="AA176" s="122"/>
      <c r="AB176" s="122"/>
      <c r="AC176" s="122"/>
      <c r="AD176" s="122"/>
      <c r="AE176" s="122"/>
      <c r="AF176" s="122"/>
      <c r="AG176" s="122" t="s">
        <v>136</v>
      </c>
      <c r="AH176" s="122">
        <v>0</v>
      </c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2"/>
      <c r="BD176" s="122"/>
      <c r="BE176" s="122"/>
      <c r="BF176" s="122"/>
      <c r="BG176" s="122"/>
      <c r="BH176" s="122"/>
    </row>
    <row r="177" spans="1:60" ht="22.5" outlineLevel="1" x14ac:dyDescent="0.2">
      <c r="A177" s="125"/>
      <c r="B177" s="126"/>
      <c r="C177" s="153" t="s">
        <v>365</v>
      </c>
      <c r="D177" s="128"/>
      <c r="E177" s="129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2"/>
      <c r="Z177" s="122"/>
      <c r="AA177" s="122"/>
      <c r="AB177" s="122"/>
      <c r="AC177" s="122"/>
      <c r="AD177" s="122"/>
      <c r="AE177" s="122"/>
      <c r="AF177" s="122"/>
      <c r="AG177" s="122" t="s">
        <v>136</v>
      </c>
      <c r="AH177" s="122">
        <v>0</v>
      </c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22"/>
      <c r="BD177" s="122"/>
      <c r="BE177" s="122"/>
      <c r="BF177" s="122"/>
      <c r="BG177" s="122"/>
      <c r="BH177" s="122"/>
    </row>
    <row r="178" spans="1:60" ht="22.5" outlineLevel="1" x14ac:dyDescent="0.2">
      <c r="A178" s="125"/>
      <c r="B178" s="126"/>
      <c r="C178" s="153" t="s">
        <v>366</v>
      </c>
      <c r="D178" s="128"/>
      <c r="E178" s="129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2"/>
      <c r="Z178" s="122"/>
      <c r="AA178" s="122"/>
      <c r="AB178" s="122"/>
      <c r="AC178" s="122"/>
      <c r="AD178" s="122"/>
      <c r="AE178" s="122"/>
      <c r="AF178" s="122"/>
      <c r="AG178" s="122" t="s">
        <v>136</v>
      </c>
      <c r="AH178" s="122">
        <v>0</v>
      </c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22"/>
      <c r="BD178" s="122"/>
      <c r="BE178" s="122"/>
      <c r="BF178" s="122"/>
      <c r="BG178" s="122"/>
      <c r="BH178" s="122"/>
    </row>
    <row r="179" spans="1:60" outlineLevel="1" x14ac:dyDescent="0.2">
      <c r="A179" s="125"/>
      <c r="B179" s="126"/>
      <c r="C179" s="153" t="s">
        <v>367</v>
      </c>
      <c r="D179" s="128"/>
      <c r="E179" s="129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2"/>
      <c r="Z179" s="122"/>
      <c r="AA179" s="122"/>
      <c r="AB179" s="122"/>
      <c r="AC179" s="122"/>
      <c r="AD179" s="122"/>
      <c r="AE179" s="122"/>
      <c r="AF179" s="122"/>
      <c r="AG179" s="122" t="s">
        <v>136</v>
      </c>
      <c r="AH179" s="122">
        <v>0</v>
      </c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  <c r="AU179" s="122"/>
      <c r="AV179" s="122"/>
      <c r="AW179" s="122"/>
      <c r="AX179" s="122"/>
      <c r="AY179" s="122"/>
      <c r="AZ179" s="122"/>
      <c r="BA179" s="122"/>
      <c r="BB179" s="122"/>
      <c r="BC179" s="122"/>
      <c r="BD179" s="122"/>
      <c r="BE179" s="122"/>
      <c r="BF179" s="122"/>
      <c r="BG179" s="122"/>
      <c r="BH179" s="122"/>
    </row>
    <row r="180" spans="1:60" outlineLevel="1" x14ac:dyDescent="0.2">
      <c r="A180" s="125"/>
      <c r="B180" s="126"/>
      <c r="C180" s="153" t="s">
        <v>368</v>
      </c>
      <c r="D180" s="128"/>
      <c r="E180" s="129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2"/>
      <c r="Z180" s="122"/>
      <c r="AA180" s="122"/>
      <c r="AB180" s="122"/>
      <c r="AC180" s="122"/>
      <c r="AD180" s="122"/>
      <c r="AE180" s="122"/>
      <c r="AF180" s="122"/>
      <c r="AG180" s="122" t="s">
        <v>136</v>
      </c>
      <c r="AH180" s="122">
        <v>0</v>
      </c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22"/>
      <c r="BD180" s="122"/>
      <c r="BE180" s="122"/>
      <c r="BF180" s="122"/>
      <c r="BG180" s="122"/>
      <c r="BH180" s="122"/>
    </row>
    <row r="181" spans="1:60" ht="22.5" outlineLevel="1" x14ac:dyDescent="0.2">
      <c r="A181" s="125"/>
      <c r="B181" s="126"/>
      <c r="C181" s="153" t="s">
        <v>369</v>
      </c>
      <c r="D181" s="128"/>
      <c r="E181" s="129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2"/>
      <c r="Z181" s="122"/>
      <c r="AA181" s="122"/>
      <c r="AB181" s="122"/>
      <c r="AC181" s="122"/>
      <c r="AD181" s="122"/>
      <c r="AE181" s="122"/>
      <c r="AF181" s="122"/>
      <c r="AG181" s="122" t="s">
        <v>136</v>
      </c>
      <c r="AH181" s="122">
        <v>0</v>
      </c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  <c r="AU181" s="122"/>
      <c r="AV181" s="122"/>
      <c r="AW181" s="122"/>
      <c r="AX181" s="122"/>
      <c r="AY181" s="122"/>
      <c r="AZ181" s="122"/>
      <c r="BA181" s="122"/>
      <c r="BB181" s="122"/>
      <c r="BC181" s="122"/>
      <c r="BD181" s="122"/>
      <c r="BE181" s="122"/>
      <c r="BF181" s="122"/>
      <c r="BG181" s="122"/>
      <c r="BH181" s="122"/>
    </row>
    <row r="182" spans="1:60" ht="22.5" outlineLevel="1" x14ac:dyDescent="0.2">
      <c r="A182" s="125"/>
      <c r="B182" s="126"/>
      <c r="C182" s="153" t="s">
        <v>370</v>
      </c>
      <c r="D182" s="128"/>
      <c r="E182" s="129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2"/>
      <c r="Z182" s="122"/>
      <c r="AA182" s="122"/>
      <c r="AB182" s="122"/>
      <c r="AC182" s="122"/>
      <c r="AD182" s="122"/>
      <c r="AE182" s="122"/>
      <c r="AF182" s="122"/>
      <c r="AG182" s="122" t="s">
        <v>136</v>
      </c>
      <c r="AH182" s="122">
        <v>0</v>
      </c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22"/>
      <c r="BD182" s="122"/>
      <c r="BE182" s="122"/>
      <c r="BF182" s="122"/>
      <c r="BG182" s="122"/>
      <c r="BH182" s="122"/>
    </row>
    <row r="183" spans="1:60" outlineLevel="1" x14ac:dyDescent="0.2">
      <c r="A183" s="125"/>
      <c r="B183" s="126"/>
      <c r="C183" s="153" t="s">
        <v>371</v>
      </c>
      <c r="D183" s="128"/>
      <c r="E183" s="129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2"/>
      <c r="Z183" s="122"/>
      <c r="AA183" s="122"/>
      <c r="AB183" s="122"/>
      <c r="AC183" s="122"/>
      <c r="AD183" s="122"/>
      <c r="AE183" s="122"/>
      <c r="AF183" s="122"/>
      <c r="AG183" s="122" t="s">
        <v>136</v>
      </c>
      <c r="AH183" s="122">
        <v>0</v>
      </c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22"/>
      <c r="BD183" s="122"/>
      <c r="BE183" s="122"/>
      <c r="BF183" s="122"/>
      <c r="BG183" s="122"/>
      <c r="BH183" s="122"/>
    </row>
    <row r="184" spans="1:60" ht="22.5" outlineLevel="1" x14ac:dyDescent="0.2">
      <c r="A184" s="145">
        <v>92</v>
      </c>
      <c r="B184" s="146" t="s">
        <v>372</v>
      </c>
      <c r="C184" s="154" t="s">
        <v>373</v>
      </c>
      <c r="D184" s="147" t="s">
        <v>140</v>
      </c>
      <c r="E184" s="148">
        <v>1</v>
      </c>
      <c r="F184" s="149"/>
      <c r="G184" s="150">
        <f>ROUND(E184*F184,2)</f>
        <v>0</v>
      </c>
      <c r="H184" s="127">
        <v>1131</v>
      </c>
      <c r="I184" s="127">
        <f>ROUND(E184*H184,2)</f>
        <v>1131</v>
      </c>
      <c r="J184" s="127">
        <v>0</v>
      </c>
      <c r="K184" s="127">
        <f>ROUND(E184*J184,2)</f>
        <v>0</v>
      </c>
      <c r="L184" s="127">
        <v>21</v>
      </c>
      <c r="M184" s="127">
        <f>G184*(1+L184/100)</f>
        <v>0</v>
      </c>
      <c r="N184" s="127">
        <v>1.2999999999999999E-2</v>
      </c>
      <c r="O184" s="127">
        <f>ROUND(E184*N184,2)</f>
        <v>0.01</v>
      </c>
      <c r="P184" s="127">
        <v>0</v>
      </c>
      <c r="Q184" s="127">
        <f>ROUND(E184*P184,2)</f>
        <v>0</v>
      </c>
      <c r="R184" s="127" t="s">
        <v>185</v>
      </c>
      <c r="S184" s="127" t="s">
        <v>132</v>
      </c>
      <c r="T184" s="127" t="s">
        <v>132</v>
      </c>
      <c r="U184" s="127">
        <v>0</v>
      </c>
      <c r="V184" s="127">
        <f>ROUND(E184*U184,2)</f>
        <v>0</v>
      </c>
      <c r="W184" s="127"/>
      <c r="X184" s="127" t="s">
        <v>156</v>
      </c>
      <c r="Y184" s="122"/>
      <c r="Z184" s="122"/>
      <c r="AA184" s="122"/>
      <c r="AB184" s="122"/>
      <c r="AC184" s="122"/>
      <c r="AD184" s="122"/>
      <c r="AE184" s="122"/>
      <c r="AF184" s="122"/>
      <c r="AG184" s="122" t="s">
        <v>157</v>
      </c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  <c r="AV184" s="122"/>
      <c r="AW184" s="122"/>
      <c r="AX184" s="122"/>
      <c r="AY184" s="122"/>
      <c r="AZ184" s="122"/>
      <c r="BA184" s="122"/>
      <c r="BB184" s="122"/>
      <c r="BC184" s="122"/>
      <c r="BD184" s="122"/>
      <c r="BE184" s="122"/>
      <c r="BF184" s="122"/>
      <c r="BG184" s="122"/>
      <c r="BH184" s="122"/>
    </row>
    <row r="185" spans="1:60" ht="22.5" outlineLevel="1" x14ac:dyDescent="0.2">
      <c r="A185" s="145">
        <v>93</v>
      </c>
      <c r="B185" s="146" t="s">
        <v>374</v>
      </c>
      <c r="C185" s="154" t="s">
        <v>375</v>
      </c>
      <c r="D185" s="147" t="s">
        <v>140</v>
      </c>
      <c r="E185" s="148">
        <v>1</v>
      </c>
      <c r="F185" s="149"/>
      <c r="G185" s="150">
        <f>ROUND(E185*F185,2)</f>
        <v>0</v>
      </c>
      <c r="H185" s="127">
        <v>1963</v>
      </c>
      <c r="I185" s="127">
        <f>ROUND(E185*H185,2)</f>
        <v>1963</v>
      </c>
      <c r="J185" s="127">
        <v>0</v>
      </c>
      <c r="K185" s="127">
        <f>ROUND(E185*J185,2)</f>
        <v>0</v>
      </c>
      <c r="L185" s="127">
        <v>21</v>
      </c>
      <c r="M185" s="127">
        <f>G185*(1+L185/100)</f>
        <v>0</v>
      </c>
      <c r="N185" s="127">
        <v>0.02</v>
      </c>
      <c r="O185" s="127">
        <f>ROUND(E185*N185,2)</f>
        <v>0.02</v>
      </c>
      <c r="P185" s="127">
        <v>0</v>
      </c>
      <c r="Q185" s="127">
        <f>ROUND(E185*P185,2)</f>
        <v>0</v>
      </c>
      <c r="R185" s="127" t="s">
        <v>185</v>
      </c>
      <c r="S185" s="127" t="s">
        <v>132</v>
      </c>
      <c r="T185" s="127" t="s">
        <v>132</v>
      </c>
      <c r="U185" s="127">
        <v>0</v>
      </c>
      <c r="V185" s="127">
        <f>ROUND(E185*U185,2)</f>
        <v>0</v>
      </c>
      <c r="W185" s="127"/>
      <c r="X185" s="127" t="s">
        <v>156</v>
      </c>
      <c r="Y185" s="122"/>
      <c r="Z185" s="122"/>
      <c r="AA185" s="122"/>
      <c r="AB185" s="122"/>
      <c r="AC185" s="122"/>
      <c r="AD185" s="122"/>
      <c r="AE185" s="122"/>
      <c r="AF185" s="122"/>
      <c r="AG185" s="122" t="s">
        <v>157</v>
      </c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  <c r="AV185" s="122"/>
      <c r="AW185" s="122"/>
      <c r="AX185" s="122"/>
      <c r="AY185" s="122"/>
      <c r="AZ185" s="122"/>
      <c r="BA185" s="122"/>
      <c r="BB185" s="122"/>
      <c r="BC185" s="122"/>
      <c r="BD185" s="122"/>
      <c r="BE185" s="122"/>
      <c r="BF185" s="122"/>
      <c r="BG185" s="122"/>
      <c r="BH185" s="122"/>
    </row>
    <row r="186" spans="1:60" ht="56.25" outlineLevel="1" x14ac:dyDescent="0.2">
      <c r="A186" s="145">
        <v>94</v>
      </c>
      <c r="B186" s="146" t="s">
        <v>376</v>
      </c>
      <c r="C186" s="154" t="s">
        <v>377</v>
      </c>
      <c r="D186" s="147" t="s">
        <v>241</v>
      </c>
      <c r="E186" s="148">
        <v>1</v>
      </c>
      <c r="F186" s="149"/>
      <c r="G186" s="150">
        <f>ROUND(E186*F186,2)</f>
        <v>0</v>
      </c>
      <c r="H186" s="127">
        <v>12450</v>
      </c>
      <c r="I186" s="127">
        <f>ROUND(E186*H186,2)</f>
        <v>12450</v>
      </c>
      <c r="J186" s="127">
        <v>0</v>
      </c>
      <c r="K186" s="127">
        <f>ROUND(E186*J186,2)</f>
        <v>0</v>
      </c>
      <c r="L186" s="127">
        <v>21</v>
      </c>
      <c r="M186" s="127">
        <f>G186*(1+L186/100)</f>
        <v>0</v>
      </c>
      <c r="N186" s="127">
        <v>0</v>
      </c>
      <c r="O186" s="127">
        <f>ROUND(E186*N186,2)</f>
        <v>0</v>
      </c>
      <c r="P186" s="127">
        <v>0</v>
      </c>
      <c r="Q186" s="127">
        <f>ROUND(E186*P186,2)</f>
        <v>0</v>
      </c>
      <c r="R186" s="127"/>
      <c r="S186" s="127" t="s">
        <v>154</v>
      </c>
      <c r="T186" s="127" t="s">
        <v>155</v>
      </c>
      <c r="U186" s="127">
        <v>0</v>
      </c>
      <c r="V186" s="127">
        <f>ROUND(E186*U186,2)</f>
        <v>0</v>
      </c>
      <c r="W186" s="127"/>
      <c r="X186" s="127" t="s">
        <v>156</v>
      </c>
      <c r="Y186" s="122"/>
      <c r="Z186" s="122"/>
      <c r="AA186" s="122"/>
      <c r="AB186" s="122"/>
      <c r="AC186" s="122"/>
      <c r="AD186" s="122"/>
      <c r="AE186" s="122"/>
      <c r="AF186" s="122"/>
      <c r="AG186" s="122" t="s">
        <v>157</v>
      </c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22"/>
      <c r="AY186" s="122"/>
      <c r="AZ186" s="122"/>
      <c r="BA186" s="122"/>
      <c r="BB186" s="122"/>
      <c r="BC186" s="122"/>
      <c r="BD186" s="122"/>
      <c r="BE186" s="122"/>
      <c r="BF186" s="122"/>
      <c r="BG186" s="122"/>
      <c r="BH186" s="122"/>
    </row>
    <row r="187" spans="1:60" ht="22.5" outlineLevel="1" x14ac:dyDescent="0.2">
      <c r="A187" s="145">
        <v>95</v>
      </c>
      <c r="B187" s="146" t="s">
        <v>378</v>
      </c>
      <c r="C187" s="154" t="s">
        <v>379</v>
      </c>
      <c r="D187" s="147" t="s">
        <v>241</v>
      </c>
      <c r="E187" s="148">
        <v>1</v>
      </c>
      <c r="F187" s="149"/>
      <c r="G187" s="150">
        <f>ROUND(E187*F187,2)</f>
        <v>0</v>
      </c>
      <c r="H187" s="127">
        <v>0</v>
      </c>
      <c r="I187" s="127">
        <f>ROUND(E187*H187,2)</f>
        <v>0</v>
      </c>
      <c r="J187" s="127">
        <v>4000</v>
      </c>
      <c r="K187" s="127">
        <f>ROUND(E187*J187,2)</f>
        <v>4000</v>
      </c>
      <c r="L187" s="127">
        <v>21</v>
      </c>
      <c r="M187" s="127">
        <f>G187*(1+L187/100)</f>
        <v>0</v>
      </c>
      <c r="N187" s="127">
        <v>0</v>
      </c>
      <c r="O187" s="127">
        <f>ROUND(E187*N187,2)</f>
        <v>0</v>
      </c>
      <c r="P187" s="127">
        <v>0</v>
      </c>
      <c r="Q187" s="127">
        <f>ROUND(E187*P187,2)</f>
        <v>0</v>
      </c>
      <c r="R187" s="127"/>
      <c r="S187" s="127" t="s">
        <v>154</v>
      </c>
      <c r="T187" s="127" t="s">
        <v>155</v>
      </c>
      <c r="U187" s="127">
        <v>0</v>
      </c>
      <c r="V187" s="127">
        <f>ROUND(E187*U187,2)</f>
        <v>0</v>
      </c>
      <c r="W187" s="127"/>
      <c r="X187" s="127" t="s">
        <v>335</v>
      </c>
      <c r="Y187" s="122"/>
      <c r="Z187" s="122"/>
      <c r="AA187" s="122"/>
      <c r="AB187" s="122"/>
      <c r="AC187" s="122"/>
      <c r="AD187" s="122"/>
      <c r="AE187" s="122"/>
      <c r="AF187" s="122"/>
      <c r="AG187" s="122" t="s">
        <v>336</v>
      </c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2"/>
      <c r="AT187" s="122"/>
      <c r="AU187" s="122"/>
      <c r="AV187" s="122"/>
      <c r="AW187" s="122"/>
      <c r="AX187" s="122"/>
      <c r="AY187" s="122"/>
      <c r="AZ187" s="122"/>
      <c r="BA187" s="122"/>
      <c r="BB187" s="122"/>
      <c r="BC187" s="122"/>
      <c r="BD187" s="122"/>
      <c r="BE187" s="122"/>
      <c r="BF187" s="122"/>
      <c r="BG187" s="122"/>
      <c r="BH187" s="122"/>
    </row>
    <row r="188" spans="1:60" outlineLevel="1" x14ac:dyDescent="0.2">
      <c r="A188" s="145">
        <v>96</v>
      </c>
      <c r="B188" s="146" t="s">
        <v>380</v>
      </c>
      <c r="C188" s="154" t="s">
        <v>381</v>
      </c>
      <c r="D188" s="147" t="s">
        <v>0</v>
      </c>
      <c r="E188" s="148">
        <v>751.03</v>
      </c>
      <c r="F188" s="149"/>
      <c r="G188" s="150">
        <f>ROUND(E188*F188,2)</f>
        <v>0</v>
      </c>
      <c r="H188" s="127">
        <v>0</v>
      </c>
      <c r="I188" s="127">
        <f>ROUND(E188*H188,2)</f>
        <v>0</v>
      </c>
      <c r="J188" s="127">
        <v>2</v>
      </c>
      <c r="K188" s="127">
        <f>ROUND(E188*J188,2)</f>
        <v>1502.06</v>
      </c>
      <c r="L188" s="127">
        <v>21</v>
      </c>
      <c r="M188" s="127">
        <f>G188*(1+L188/100)</f>
        <v>0</v>
      </c>
      <c r="N188" s="127">
        <v>0</v>
      </c>
      <c r="O188" s="127">
        <f>ROUND(E188*N188,2)</f>
        <v>0</v>
      </c>
      <c r="P188" s="127">
        <v>0</v>
      </c>
      <c r="Q188" s="127">
        <f>ROUND(E188*P188,2)</f>
        <v>0</v>
      </c>
      <c r="R188" s="127"/>
      <c r="S188" s="127" t="s">
        <v>132</v>
      </c>
      <c r="T188" s="127" t="s">
        <v>155</v>
      </c>
      <c r="U188" s="127">
        <v>0</v>
      </c>
      <c r="V188" s="127">
        <f>ROUND(E188*U188,2)</f>
        <v>0</v>
      </c>
      <c r="W188" s="127"/>
      <c r="X188" s="127" t="s">
        <v>221</v>
      </c>
      <c r="Y188" s="122"/>
      <c r="Z188" s="122"/>
      <c r="AA188" s="122"/>
      <c r="AB188" s="122"/>
      <c r="AC188" s="122"/>
      <c r="AD188" s="122"/>
      <c r="AE188" s="122"/>
      <c r="AF188" s="122"/>
      <c r="AG188" s="122" t="s">
        <v>222</v>
      </c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2"/>
      <c r="AU188" s="122"/>
      <c r="AV188" s="122"/>
      <c r="AW188" s="122"/>
      <c r="AX188" s="122"/>
      <c r="AY188" s="122"/>
      <c r="AZ188" s="122"/>
      <c r="BA188" s="122"/>
      <c r="BB188" s="122"/>
      <c r="BC188" s="122"/>
      <c r="BD188" s="122"/>
      <c r="BE188" s="122"/>
      <c r="BF188" s="122"/>
      <c r="BG188" s="122"/>
      <c r="BH188" s="122"/>
    </row>
    <row r="189" spans="1:60" x14ac:dyDescent="0.2">
      <c r="A189" s="133" t="s">
        <v>127</v>
      </c>
      <c r="B189" s="134" t="s">
        <v>81</v>
      </c>
      <c r="C189" s="151" t="s">
        <v>82</v>
      </c>
      <c r="D189" s="135"/>
      <c r="E189" s="136"/>
      <c r="F189" s="137"/>
      <c r="G189" s="138">
        <f>SUMIF(AG190:AG198,"&lt;&gt;NOR",G190:G198)</f>
        <v>0</v>
      </c>
      <c r="H189" s="132"/>
      <c r="I189" s="132">
        <f>SUM(I190:I198)</f>
        <v>0</v>
      </c>
      <c r="J189" s="132"/>
      <c r="K189" s="132">
        <f>SUM(K190:K198)</f>
        <v>3039.1600000000003</v>
      </c>
      <c r="L189" s="132"/>
      <c r="M189" s="132">
        <f>SUM(M190:M198)</f>
        <v>0</v>
      </c>
      <c r="N189" s="132"/>
      <c r="O189" s="132">
        <f>SUM(O190:O198)</f>
        <v>0</v>
      </c>
      <c r="P189" s="132"/>
      <c r="Q189" s="132">
        <f>SUM(Q190:Q198)</f>
        <v>0.33</v>
      </c>
      <c r="R189" s="132"/>
      <c r="S189" s="132"/>
      <c r="T189" s="132"/>
      <c r="U189" s="132"/>
      <c r="V189" s="132">
        <f>SUM(V190:V198)</f>
        <v>6.0399999999999991</v>
      </c>
      <c r="W189" s="132"/>
      <c r="X189" s="132"/>
      <c r="AG189" t="s">
        <v>128</v>
      </c>
    </row>
    <row r="190" spans="1:60" outlineLevel="1" x14ac:dyDescent="0.2">
      <c r="A190" s="139">
        <v>97</v>
      </c>
      <c r="B190" s="140" t="s">
        <v>382</v>
      </c>
      <c r="C190" s="152" t="s">
        <v>383</v>
      </c>
      <c r="D190" s="141" t="s">
        <v>131</v>
      </c>
      <c r="E190" s="142">
        <v>20.234999999999999</v>
      </c>
      <c r="F190" s="143"/>
      <c r="G190" s="144">
        <f>ROUND(E190*F190,2)</f>
        <v>0</v>
      </c>
      <c r="H190" s="127">
        <v>0</v>
      </c>
      <c r="I190" s="127">
        <f>ROUND(E190*H190,2)</f>
        <v>0</v>
      </c>
      <c r="J190" s="127">
        <v>65.5</v>
      </c>
      <c r="K190" s="127">
        <f>ROUND(E190*J190,2)</f>
        <v>1325.39</v>
      </c>
      <c r="L190" s="127">
        <v>21</v>
      </c>
      <c r="M190" s="127">
        <f>G190*(1+L190/100)</f>
        <v>0</v>
      </c>
      <c r="N190" s="127">
        <v>0</v>
      </c>
      <c r="O190" s="127">
        <f>ROUND(E190*N190,2)</f>
        <v>0</v>
      </c>
      <c r="P190" s="127">
        <v>2E-3</v>
      </c>
      <c r="Q190" s="127">
        <f>ROUND(E190*P190,2)</f>
        <v>0.04</v>
      </c>
      <c r="R190" s="127"/>
      <c r="S190" s="127" t="s">
        <v>132</v>
      </c>
      <c r="T190" s="127" t="s">
        <v>132</v>
      </c>
      <c r="U190" s="127">
        <v>0.13</v>
      </c>
      <c r="V190" s="127">
        <f>ROUND(E190*U190,2)</f>
        <v>2.63</v>
      </c>
      <c r="W190" s="127"/>
      <c r="X190" s="127" t="s">
        <v>133</v>
      </c>
      <c r="Y190" s="122"/>
      <c r="Z190" s="122"/>
      <c r="AA190" s="122"/>
      <c r="AB190" s="122"/>
      <c r="AC190" s="122"/>
      <c r="AD190" s="122"/>
      <c r="AE190" s="122"/>
      <c r="AF190" s="122"/>
      <c r="AG190" s="122" t="s">
        <v>134</v>
      </c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22"/>
      <c r="AY190" s="122"/>
      <c r="AZ190" s="122"/>
      <c r="BA190" s="122"/>
      <c r="BB190" s="122"/>
      <c r="BC190" s="122"/>
      <c r="BD190" s="122"/>
      <c r="BE190" s="122"/>
      <c r="BF190" s="122"/>
      <c r="BG190" s="122"/>
      <c r="BH190" s="122"/>
    </row>
    <row r="191" spans="1:60" outlineLevel="1" x14ac:dyDescent="0.2">
      <c r="A191" s="125"/>
      <c r="B191" s="126"/>
      <c r="C191" s="153" t="s">
        <v>384</v>
      </c>
      <c r="D191" s="128"/>
      <c r="E191" s="129">
        <v>20.234999999999999</v>
      </c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2"/>
      <c r="Z191" s="122"/>
      <c r="AA191" s="122"/>
      <c r="AB191" s="122"/>
      <c r="AC191" s="122"/>
      <c r="AD191" s="122"/>
      <c r="AE191" s="122"/>
      <c r="AF191" s="122"/>
      <c r="AG191" s="122" t="s">
        <v>136</v>
      </c>
      <c r="AH191" s="122">
        <v>0</v>
      </c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</row>
    <row r="192" spans="1:60" outlineLevel="1" x14ac:dyDescent="0.2">
      <c r="A192" s="139">
        <v>98</v>
      </c>
      <c r="B192" s="140" t="s">
        <v>385</v>
      </c>
      <c r="C192" s="152" t="s">
        <v>386</v>
      </c>
      <c r="D192" s="141" t="s">
        <v>131</v>
      </c>
      <c r="E192" s="142">
        <v>23.585899999999999</v>
      </c>
      <c r="F192" s="143"/>
      <c r="G192" s="144">
        <f>ROUND(E192*F192,2)</f>
        <v>0</v>
      </c>
      <c r="H192" s="127">
        <v>0</v>
      </c>
      <c r="I192" s="127">
        <f>ROUND(E192*H192,2)</f>
        <v>0</v>
      </c>
      <c r="J192" s="127">
        <v>65.5</v>
      </c>
      <c r="K192" s="127">
        <f>ROUND(E192*J192,2)</f>
        <v>1544.88</v>
      </c>
      <c r="L192" s="127">
        <v>21</v>
      </c>
      <c r="M192" s="127">
        <f>G192*(1+L192/100)</f>
        <v>0</v>
      </c>
      <c r="N192" s="127">
        <v>0</v>
      </c>
      <c r="O192" s="127">
        <f>ROUND(E192*N192,2)</f>
        <v>0</v>
      </c>
      <c r="P192" s="127">
        <v>1.2E-2</v>
      </c>
      <c r="Q192" s="127">
        <f>ROUND(E192*P192,2)</f>
        <v>0.28000000000000003</v>
      </c>
      <c r="R192" s="127"/>
      <c r="S192" s="127" t="s">
        <v>132</v>
      </c>
      <c r="T192" s="127" t="s">
        <v>132</v>
      </c>
      <c r="U192" s="127">
        <v>0.13</v>
      </c>
      <c r="V192" s="127">
        <f>ROUND(E192*U192,2)</f>
        <v>3.07</v>
      </c>
      <c r="W192" s="127"/>
      <c r="X192" s="127" t="s">
        <v>133</v>
      </c>
      <c r="Y192" s="122"/>
      <c r="Z192" s="122"/>
      <c r="AA192" s="122"/>
      <c r="AB192" s="122"/>
      <c r="AC192" s="122"/>
      <c r="AD192" s="122"/>
      <c r="AE192" s="122"/>
      <c r="AF192" s="122"/>
      <c r="AG192" s="122" t="s">
        <v>134</v>
      </c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2"/>
      <c r="AY192" s="122"/>
      <c r="AZ192" s="122"/>
      <c r="BA192" s="122"/>
      <c r="BB192" s="122"/>
      <c r="BC192" s="122"/>
      <c r="BD192" s="122"/>
      <c r="BE192" s="122"/>
      <c r="BF192" s="122"/>
      <c r="BG192" s="122"/>
      <c r="BH192" s="122"/>
    </row>
    <row r="193" spans="1:60" outlineLevel="1" x14ac:dyDescent="0.2">
      <c r="A193" s="125"/>
      <c r="B193" s="126"/>
      <c r="C193" s="153" t="s">
        <v>384</v>
      </c>
      <c r="D193" s="128"/>
      <c r="E193" s="129">
        <v>20.234999999999999</v>
      </c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2"/>
      <c r="Z193" s="122"/>
      <c r="AA193" s="122"/>
      <c r="AB193" s="122"/>
      <c r="AC193" s="122"/>
      <c r="AD193" s="122"/>
      <c r="AE193" s="122"/>
      <c r="AF193" s="122"/>
      <c r="AG193" s="122" t="s">
        <v>136</v>
      </c>
      <c r="AH193" s="122">
        <v>0</v>
      </c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2"/>
      <c r="AY193" s="122"/>
      <c r="AZ193" s="122"/>
      <c r="BA193" s="122"/>
      <c r="BB193" s="122"/>
      <c r="BC193" s="122"/>
      <c r="BD193" s="122"/>
      <c r="BE193" s="122"/>
      <c r="BF193" s="122"/>
      <c r="BG193" s="122"/>
      <c r="BH193" s="122"/>
    </row>
    <row r="194" spans="1:60" outlineLevel="1" x14ac:dyDescent="0.2">
      <c r="A194" s="125"/>
      <c r="B194" s="126"/>
      <c r="C194" s="153" t="s">
        <v>387</v>
      </c>
      <c r="D194" s="128"/>
      <c r="E194" s="129">
        <v>1.0613999999999999</v>
      </c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2"/>
      <c r="Z194" s="122"/>
      <c r="AA194" s="122"/>
      <c r="AB194" s="122"/>
      <c r="AC194" s="122"/>
      <c r="AD194" s="122"/>
      <c r="AE194" s="122"/>
      <c r="AF194" s="122"/>
      <c r="AG194" s="122" t="s">
        <v>136</v>
      </c>
      <c r="AH194" s="122">
        <v>0</v>
      </c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22"/>
      <c r="AY194" s="122"/>
      <c r="AZ194" s="122"/>
      <c r="BA194" s="122"/>
      <c r="BB194" s="122"/>
      <c r="BC194" s="122"/>
      <c r="BD194" s="122"/>
      <c r="BE194" s="122"/>
      <c r="BF194" s="122"/>
      <c r="BG194" s="122"/>
      <c r="BH194" s="122"/>
    </row>
    <row r="195" spans="1:60" outlineLevel="1" x14ac:dyDescent="0.2">
      <c r="A195" s="125"/>
      <c r="B195" s="126"/>
      <c r="C195" s="153" t="s">
        <v>388</v>
      </c>
      <c r="D195" s="128"/>
      <c r="E195" s="129">
        <v>2.2894999999999999</v>
      </c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2"/>
      <c r="Z195" s="122"/>
      <c r="AA195" s="122"/>
      <c r="AB195" s="122"/>
      <c r="AC195" s="122"/>
      <c r="AD195" s="122"/>
      <c r="AE195" s="122"/>
      <c r="AF195" s="122"/>
      <c r="AG195" s="122" t="s">
        <v>136</v>
      </c>
      <c r="AH195" s="122">
        <v>0</v>
      </c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22"/>
      <c r="AY195" s="122"/>
      <c r="AZ195" s="122"/>
      <c r="BA195" s="122"/>
      <c r="BB195" s="122"/>
      <c r="BC195" s="122"/>
      <c r="BD195" s="122"/>
      <c r="BE195" s="122"/>
      <c r="BF195" s="122"/>
      <c r="BG195" s="122"/>
      <c r="BH195" s="122"/>
    </row>
    <row r="196" spans="1:60" outlineLevel="1" x14ac:dyDescent="0.2">
      <c r="A196" s="139">
        <v>99</v>
      </c>
      <c r="B196" s="140" t="s">
        <v>389</v>
      </c>
      <c r="C196" s="152" t="s">
        <v>390</v>
      </c>
      <c r="D196" s="141" t="s">
        <v>131</v>
      </c>
      <c r="E196" s="142">
        <v>3.3509000000000002</v>
      </c>
      <c r="F196" s="143"/>
      <c r="G196" s="144">
        <f>ROUND(E196*F196,2)</f>
        <v>0</v>
      </c>
      <c r="H196" s="127">
        <v>0</v>
      </c>
      <c r="I196" s="127">
        <f>ROUND(E196*H196,2)</f>
        <v>0</v>
      </c>
      <c r="J196" s="127">
        <v>50.4</v>
      </c>
      <c r="K196" s="127">
        <f>ROUND(E196*J196,2)</f>
        <v>168.89</v>
      </c>
      <c r="L196" s="127">
        <v>21</v>
      </c>
      <c r="M196" s="127">
        <f>G196*(1+L196/100)</f>
        <v>0</v>
      </c>
      <c r="N196" s="127">
        <v>0</v>
      </c>
      <c r="O196" s="127">
        <f>ROUND(E196*N196,2)</f>
        <v>0</v>
      </c>
      <c r="P196" s="127">
        <v>2E-3</v>
      </c>
      <c r="Q196" s="127">
        <f>ROUND(E196*P196,2)</f>
        <v>0.01</v>
      </c>
      <c r="R196" s="127"/>
      <c r="S196" s="127" t="s">
        <v>132</v>
      </c>
      <c r="T196" s="127" t="s">
        <v>132</v>
      </c>
      <c r="U196" s="127">
        <v>0.1</v>
      </c>
      <c r="V196" s="127">
        <f>ROUND(E196*U196,2)</f>
        <v>0.34</v>
      </c>
      <c r="W196" s="127"/>
      <c r="X196" s="127" t="s">
        <v>133</v>
      </c>
      <c r="Y196" s="122"/>
      <c r="Z196" s="122"/>
      <c r="AA196" s="122"/>
      <c r="AB196" s="122"/>
      <c r="AC196" s="122"/>
      <c r="AD196" s="122"/>
      <c r="AE196" s="122"/>
      <c r="AF196" s="122"/>
      <c r="AG196" s="122" t="s">
        <v>134</v>
      </c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2"/>
      <c r="AT196" s="122"/>
      <c r="AU196" s="122"/>
      <c r="AV196" s="122"/>
      <c r="AW196" s="122"/>
      <c r="AX196" s="122"/>
      <c r="AY196" s="122"/>
      <c r="AZ196" s="122"/>
      <c r="BA196" s="122"/>
      <c r="BB196" s="122"/>
      <c r="BC196" s="122"/>
      <c r="BD196" s="122"/>
      <c r="BE196" s="122"/>
      <c r="BF196" s="122"/>
      <c r="BG196" s="122"/>
      <c r="BH196" s="122"/>
    </row>
    <row r="197" spans="1:60" outlineLevel="1" x14ac:dyDescent="0.2">
      <c r="A197" s="125"/>
      <c r="B197" s="126"/>
      <c r="C197" s="153" t="s">
        <v>387</v>
      </c>
      <c r="D197" s="128"/>
      <c r="E197" s="129">
        <v>1.0613999999999999</v>
      </c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2"/>
      <c r="Z197" s="122"/>
      <c r="AA197" s="122"/>
      <c r="AB197" s="122"/>
      <c r="AC197" s="122"/>
      <c r="AD197" s="122"/>
      <c r="AE197" s="122"/>
      <c r="AF197" s="122"/>
      <c r="AG197" s="122" t="s">
        <v>136</v>
      </c>
      <c r="AH197" s="122">
        <v>0</v>
      </c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122"/>
      <c r="BB197" s="122"/>
      <c r="BC197" s="122"/>
      <c r="BD197" s="122"/>
      <c r="BE197" s="122"/>
      <c r="BF197" s="122"/>
      <c r="BG197" s="122"/>
      <c r="BH197" s="122"/>
    </row>
    <row r="198" spans="1:60" outlineLevel="1" x14ac:dyDescent="0.2">
      <c r="A198" s="125"/>
      <c r="B198" s="126"/>
      <c r="C198" s="153" t="s">
        <v>388</v>
      </c>
      <c r="D198" s="128"/>
      <c r="E198" s="129">
        <v>2.2894999999999999</v>
      </c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2"/>
      <c r="Z198" s="122"/>
      <c r="AA198" s="122"/>
      <c r="AB198" s="122"/>
      <c r="AC198" s="122"/>
      <c r="AD198" s="122"/>
      <c r="AE198" s="122"/>
      <c r="AF198" s="122"/>
      <c r="AG198" s="122" t="s">
        <v>136</v>
      </c>
      <c r="AH198" s="122">
        <v>0</v>
      </c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</row>
    <row r="199" spans="1:60" x14ac:dyDescent="0.2">
      <c r="A199" s="133" t="s">
        <v>127</v>
      </c>
      <c r="B199" s="134" t="s">
        <v>83</v>
      </c>
      <c r="C199" s="151" t="s">
        <v>84</v>
      </c>
      <c r="D199" s="135"/>
      <c r="E199" s="136"/>
      <c r="F199" s="137"/>
      <c r="G199" s="138">
        <f>SUMIF(AG200:AG214,"&lt;&gt;NOR",G200:G214)</f>
        <v>0</v>
      </c>
      <c r="H199" s="132"/>
      <c r="I199" s="132">
        <f>SUM(I200:I214)</f>
        <v>2259.65</v>
      </c>
      <c r="J199" s="132"/>
      <c r="K199" s="132">
        <f>SUM(K200:K214)</f>
        <v>2274.5</v>
      </c>
      <c r="L199" s="132"/>
      <c r="M199" s="132">
        <f>SUM(M200:M214)</f>
        <v>0</v>
      </c>
      <c r="N199" s="132"/>
      <c r="O199" s="132">
        <f>SUM(O200:O214)</f>
        <v>0.01</v>
      </c>
      <c r="P199" s="132"/>
      <c r="Q199" s="132">
        <f>SUM(Q200:Q214)</f>
        <v>0</v>
      </c>
      <c r="R199" s="132"/>
      <c r="S199" s="132"/>
      <c r="T199" s="132"/>
      <c r="U199" s="132"/>
      <c r="V199" s="132">
        <f>SUM(V200:V214)</f>
        <v>3.96</v>
      </c>
      <c r="W199" s="132"/>
      <c r="X199" s="132"/>
      <c r="AG199" t="s">
        <v>128</v>
      </c>
    </row>
    <row r="200" spans="1:60" ht="22.5" outlineLevel="1" x14ac:dyDescent="0.2">
      <c r="A200" s="139">
        <v>100</v>
      </c>
      <c r="B200" s="140" t="s">
        <v>391</v>
      </c>
      <c r="C200" s="152" t="s">
        <v>392</v>
      </c>
      <c r="D200" s="141" t="s">
        <v>131</v>
      </c>
      <c r="E200" s="142">
        <v>3.33</v>
      </c>
      <c r="F200" s="143"/>
      <c r="G200" s="144">
        <f>ROUND(E200*F200,2)</f>
        <v>0</v>
      </c>
      <c r="H200" s="127">
        <v>0</v>
      </c>
      <c r="I200" s="127">
        <f>ROUND(E200*H200,2)</f>
        <v>0</v>
      </c>
      <c r="J200" s="127">
        <v>7.1</v>
      </c>
      <c r="K200" s="127">
        <f>ROUND(E200*J200,2)</f>
        <v>23.64</v>
      </c>
      <c r="L200" s="127">
        <v>21</v>
      </c>
      <c r="M200" s="127">
        <f>G200*(1+L200/100)</f>
        <v>0</v>
      </c>
      <c r="N200" s="127">
        <v>0</v>
      </c>
      <c r="O200" s="127">
        <f>ROUND(E200*N200,2)</f>
        <v>0</v>
      </c>
      <c r="P200" s="127">
        <v>0</v>
      </c>
      <c r="Q200" s="127">
        <f>ROUND(E200*P200,2)</f>
        <v>0</v>
      </c>
      <c r="R200" s="127"/>
      <c r="S200" s="127" t="s">
        <v>132</v>
      </c>
      <c r="T200" s="127" t="s">
        <v>132</v>
      </c>
      <c r="U200" s="127">
        <v>1.6E-2</v>
      </c>
      <c r="V200" s="127">
        <f>ROUND(E200*U200,2)</f>
        <v>0.05</v>
      </c>
      <c r="W200" s="127"/>
      <c r="X200" s="127" t="s">
        <v>133</v>
      </c>
      <c r="Y200" s="122"/>
      <c r="Z200" s="122"/>
      <c r="AA200" s="122"/>
      <c r="AB200" s="122"/>
      <c r="AC200" s="122"/>
      <c r="AD200" s="122"/>
      <c r="AE200" s="122"/>
      <c r="AF200" s="122"/>
      <c r="AG200" s="122" t="s">
        <v>134</v>
      </c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2"/>
      <c r="AT200" s="122"/>
      <c r="AU200" s="122"/>
      <c r="AV200" s="122"/>
      <c r="AW200" s="122"/>
      <c r="AX200" s="122"/>
      <c r="AY200" s="122"/>
      <c r="AZ200" s="122"/>
      <c r="BA200" s="122"/>
      <c r="BB200" s="122"/>
      <c r="BC200" s="122"/>
      <c r="BD200" s="122"/>
      <c r="BE200" s="122"/>
      <c r="BF200" s="122"/>
      <c r="BG200" s="122"/>
      <c r="BH200" s="122"/>
    </row>
    <row r="201" spans="1:60" outlineLevel="1" x14ac:dyDescent="0.2">
      <c r="A201" s="125"/>
      <c r="B201" s="126"/>
      <c r="C201" s="153" t="s">
        <v>225</v>
      </c>
      <c r="D201" s="128"/>
      <c r="E201" s="129">
        <v>2.2662499999999999</v>
      </c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2"/>
      <c r="Z201" s="122"/>
      <c r="AA201" s="122"/>
      <c r="AB201" s="122"/>
      <c r="AC201" s="122"/>
      <c r="AD201" s="122"/>
      <c r="AE201" s="122"/>
      <c r="AF201" s="122"/>
      <c r="AG201" s="122" t="s">
        <v>136</v>
      </c>
      <c r="AH201" s="122">
        <v>0</v>
      </c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  <c r="BF201" s="122"/>
      <c r="BG201" s="122"/>
      <c r="BH201" s="122"/>
    </row>
    <row r="202" spans="1:60" outlineLevel="1" x14ac:dyDescent="0.2">
      <c r="A202" s="125"/>
      <c r="B202" s="126"/>
      <c r="C202" s="153" t="s">
        <v>150</v>
      </c>
      <c r="D202" s="128"/>
      <c r="E202" s="129">
        <v>1.06375</v>
      </c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2"/>
      <c r="Z202" s="122"/>
      <c r="AA202" s="122"/>
      <c r="AB202" s="122"/>
      <c r="AC202" s="122"/>
      <c r="AD202" s="122"/>
      <c r="AE202" s="122"/>
      <c r="AF202" s="122"/>
      <c r="AG202" s="122" t="s">
        <v>136</v>
      </c>
      <c r="AH202" s="122">
        <v>0</v>
      </c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</row>
    <row r="203" spans="1:60" outlineLevel="1" x14ac:dyDescent="0.2">
      <c r="A203" s="139">
        <v>101</v>
      </c>
      <c r="B203" s="140" t="s">
        <v>393</v>
      </c>
      <c r="C203" s="152" t="s">
        <v>394</v>
      </c>
      <c r="D203" s="141" t="s">
        <v>131</v>
      </c>
      <c r="E203" s="142">
        <v>2.2662499999999999</v>
      </c>
      <c r="F203" s="143"/>
      <c r="G203" s="144">
        <f>ROUND(E203*F203,2)</f>
        <v>0</v>
      </c>
      <c r="H203" s="127">
        <v>130.08000000000001</v>
      </c>
      <c r="I203" s="127">
        <f>ROUND(E203*H203,2)</f>
        <v>294.79000000000002</v>
      </c>
      <c r="J203" s="127">
        <v>492.92</v>
      </c>
      <c r="K203" s="127">
        <f>ROUND(E203*J203,2)</f>
        <v>1117.08</v>
      </c>
      <c r="L203" s="127">
        <v>21</v>
      </c>
      <c r="M203" s="127">
        <f>G203*(1+L203/100)</f>
        <v>0</v>
      </c>
      <c r="N203" s="127">
        <v>5.0400000000000002E-3</v>
      </c>
      <c r="O203" s="127">
        <f>ROUND(E203*N203,2)</f>
        <v>0.01</v>
      </c>
      <c r="P203" s="127">
        <v>0</v>
      </c>
      <c r="Q203" s="127">
        <f>ROUND(E203*P203,2)</f>
        <v>0</v>
      </c>
      <c r="R203" s="127"/>
      <c r="S203" s="127" t="s">
        <v>132</v>
      </c>
      <c r="T203" s="127" t="s">
        <v>132</v>
      </c>
      <c r="U203" s="127">
        <v>0.97799999999999998</v>
      </c>
      <c r="V203" s="127">
        <f>ROUND(E203*U203,2)</f>
        <v>2.2200000000000002</v>
      </c>
      <c r="W203" s="127"/>
      <c r="X203" s="127" t="s">
        <v>133</v>
      </c>
      <c r="Y203" s="122"/>
      <c r="Z203" s="122"/>
      <c r="AA203" s="122"/>
      <c r="AB203" s="122"/>
      <c r="AC203" s="122"/>
      <c r="AD203" s="122"/>
      <c r="AE203" s="122"/>
      <c r="AF203" s="122"/>
      <c r="AG203" s="122" t="s">
        <v>134</v>
      </c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</row>
    <row r="204" spans="1:60" outlineLevel="1" x14ac:dyDescent="0.2">
      <c r="A204" s="125"/>
      <c r="B204" s="126"/>
      <c r="C204" s="153" t="s">
        <v>395</v>
      </c>
      <c r="D204" s="128"/>
      <c r="E204" s="129">
        <v>2.2662499999999999</v>
      </c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2"/>
      <c r="Z204" s="122"/>
      <c r="AA204" s="122"/>
      <c r="AB204" s="122"/>
      <c r="AC204" s="122"/>
      <c r="AD204" s="122"/>
      <c r="AE204" s="122"/>
      <c r="AF204" s="122"/>
      <c r="AG204" s="122" t="s">
        <v>136</v>
      </c>
      <c r="AH204" s="122">
        <v>0</v>
      </c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2"/>
      <c r="AT204" s="122"/>
      <c r="AU204" s="122"/>
      <c r="AV204" s="122"/>
      <c r="AW204" s="122"/>
      <c r="AX204" s="122"/>
      <c r="AY204" s="122"/>
      <c r="AZ204" s="122"/>
      <c r="BA204" s="122"/>
      <c r="BB204" s="122"/>
      <c r="BC204" s="122"/>
      <c r="BD204" s="122"/>
      <c r="BE204" s="122"/>
      <c r="BF204" s="122"/>
      <c r="BG204" s="122"/>
      <c r="BH204" s="122"/>
    </row>
    <row r="205" spans="1:60" outlineLevel="1" x14ac:dyDescent="0.2">
      <c r="A205" s="139">
        <v>102</v>
      </c>
      <c r="B205" s="140" t="s">
        <v>396</v>
      </c>
      <c r="C205" s="152" t="s">
        <v>397</v>
      </c>
      <c r="D205" s="141" t="s">
        <v>190</v>
      </c>
      <c r="E205" s="142">
        <v>23.09</v>
      </c>
      <c r="F205" s="143"/>
      <c r="G205" s="144">
        <f>ROUND(E205*F205,2)</f>
        <v>0</v>
      </c>
      <c r="H205" s="127">
        <v>21.81</v>
      </c>
      <c r="I205" s="127">
        <f>ROUND(E205*H205,2)</f>
        <v>503.59</v>
      </c>
      <c r="J205" s="127">
        <v>35.29</v>
      </c>
      <c r="K205" s="127">
        <f>ROUND(E205*J205,2)</f>
        <v>814.85</v>
      </c>
      <c r="L205" s="127">
        <v>21</v>
      </c>
      <c r="M205" s="127">
        <f>G205*(1+L205/100)</f>
        <v>0</v>
      </c>
      <c r="N205" s="127">
        <v>4.0000000000000003E-5</v>
      </c>
      <c r="O205" s="127">
        <f>ROUND(E205*N205,2)</f>
        <v>0</v>
      </c>
      <c r="P205" s="127">
        <v>0</v>
      </c>
      <c r="Q205" s="127">
        <f>ROUND(E205*P205,2)</f>
        <v>0</v>
      </c>
      <c r="R205" s="127"/>
      <c r="S205" s="127" t="s">
        <v>132</v>
      </c>
      <c r="T205" s="127" t="s">
        <v>132</v>
      </c>
      <c r="U205" s="127">
        <v>7.0000000000000007E-2</v>
      </c>
      <c r="V205" s="127">
        <f>ROUND(E205*U205,2)</f>
        <v>1.62</v>
      </c>
      <c r="W205" s="127"/>
      <c r="X205" s="127" t="s">
        <v>133</v>
      </c>
      <c r="Y205" s="122"/>
      <c r="Z205" s="122"/>
      <c r="AA205" s="122"/>
      <c r="AB205" s="122"/>
      <c r="AC205" s="122"/>
      <c r="AD205" s="122"/>
      <c r="AE205" s="122"/>
      <c r="AF205" s="122"/>
      <c r="AG205" s="122" t="s">
        <v>134</v>
      </c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2"/>
      <c r="AT205" s="122"/>
      <c r="AU205" s="122"/>
      <c r="AV205" s="122"/>
      <c r="AW205" s="122"/>
      <c r="AX205" s="122"/>
      <c r="AY205" s="122"/>
      <c r="AZ205" s="122"/>
      <c r="BA205" s="122"/>
      <c r="BB205" s="122"/>
      <c r="BC205" s="122"/>
      <c r="BD205" s="122"/>
      <c r="BE205" s="122"/>
      <c r="BF205" s="122"/>
      <c r="BG205" s="122"/>
      <c r="BH205" s="122"/>
    </row>
    <row r="206" spans="1:60" outlineLevel="1" x14ac:dyDescent="0.2">
      <c r="A206" s="125"/>
      <c r="B206" s="126"/>
      <c r="C206" s="153" t="s">
        <v>398</v>
      </c>
      <c r="D206" s="128"/>
      <c r="E206" s="129">
        <v>6.09</v>
      </c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2"/>
      <c r="Z206" s="122"/>
      <c r="AA206" s="122"/>
      <c r="AB206" s="122"/>
      <c r="AC206" s="122"/>
      <c r="AD206" s="122"/>
      <c r="AE206" s="122"/>
      <c r="AF206" s="122"/>
      <c r="AG206" s="122" t="s">
        <v>136</v>
      </c>
      <c r="AH206" s="122">
        <v>0</v>
      </c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2"/>
      <c r="AT206" s="122"/>
      <c r="AU206" s="122"/>
      <c r="AV206" s="122"/>
      <c r="AW206" s="122"/>
      <c r="AX206" s="122"/>
      <c r="AY206" s="122"/>
      <c r="AZ206" s="122"/>
      <c r="BA206" s="122"/>
      <c r="BB206" s="122"/>
      <c r="BC206" s="122"/>
      <c r="BD206" s="122"/>
      <c r="BE206" s="122"/>
      <c r="BF206" s="122"/>
      <c r="BG206" s="122"/>
      <c r="BH206" s="122"/>
    </row>
    <row r="207" spans="1:60" outlineLevel="1" x14ac:dyDescent="0.2">
      <c r="A207" s="125"/>
      <c r="B207" s="126"/>
      <c r="C207" s="153" t="s">
        <v>399</v>
      </c>
      <c r="D207" s="128"/>
      <c r="E207" s="129">
        <v>17</v>
      </c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2"/>
      <c r="Z207" s="122"/>
      <c r="AA207" s="122"/>
      <c r="AB207" s="122"/>
      <c r="AC207" s="122"/>
      <c r="AD207" s="122"/>
      <c r="AE207" s="122"/>
      <c r="AF207" s="122"/>
      <c r="AG207" s="122" t="s">
        <v>136</v>
      </c>
      <c r="AH207" s="122">
        <v>0</v>
      </c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2"/>
      <c r="AT207" s="122"/>
      <c r="AU207" s="122"/>
      <c r="AV207" s="122"/>
      <c r="AW207" s="122"/>
      <c r="AX207" s="122"/>
      <c r="AY207" s="122"/>
      <c r="AZ207" s="122"/>
      <c r="BA207" s="122"/>
      <c r="BB207" s="122"/>
      <c r="BC207" s="122"/>
      <c r="BD207" s="122"/>
      <c r="BE207" s="122"/>
      <c r="BF207" s="122"/>
      <c r="BG207" s="122"/>
      <c r="BH207" s="122"/>
    </row>
    <row r="208" spans="1:60" outlineLevel="1" x14ac:dyDescent="0.2">
      <c r="A208" s="139">
        <v>103</v>
      </c>
      <c r="B208" s="140" t="s">
        <v>400</v>
      </c>
      <c r="C208" s="152" t="s">
        <v>401</v>
      </c>
      <c r="D208" s="141" t="s">
        <v>131</v>
      </c>
      <c r="E208" s="142">
        <v>2.2662499999999999</v>
      </c>
      <c r="F208" s="143"/>
      <c r="G208" s="144">
        <f>ROUND(E208*F208,2)</f>
        <v>0</v>
      </c>
      <c r="H208" s="127">
        <v>0</v>
      </c>
      <c r="I208" s="127">
        <f>ROUND(E208*H208,2)</f>
        <v>0</v>
      </c>
      <c r="J208" s="127">
        <v>15.1</v>
      </c>
      <c r="K208" s="127">
        <f>ROUND(E208*J208,2)</f>
        <v>34.22</v>
      </c>
      <c r="L208" s="127">
        <v>21</v>
      </c>
      <c r="M208" s="127">
        <f>G208*(1+L208/100)</f>
        <v>0</v>
      </c>
      <c r="N208" s="127">
        <v>0</v>
      </c>
      <c r="O208" s="127">
        <f>ROUND(E208*N208,2)</f>
        <v>0</v>
      </c>
      <c r="P208" s="127">
        <v>0</v>
      </c>
      <c r="Q208" s="127">
        <f>ROUND(E208*P208,2)</f>
        <v>0</v>
      </c>
      <c r="R208" s="127"/>
      <c r="S208" s="127" t="s">
        <v>132</v>
      </c>
      <c r="T208" s="127" t="s">
        <v>132</v>
      </c>
      <c r="U208" s="127">
        <v>0.03</v>
      </c>
      <c r="V208" s="127">
        <f>ROUND(E208*U208,2)</f>
        <v>7.0000000000000007E-2</v>
      </c>
      <c r="W208" s="127"/>
      <c r="X208" s="127" t="s">
        <v>133</v>
      </c>
      <c r="Y208" s="122"/>
      <c r="Z208" s="122"/>
      <c r="AA208" s="122"/>
      <c r="AB208" s="122"/>
      <c r="AC208" s="122"/>
      <c r="AD208" s="122"/>
      <c r="AE208" s="122"/>
      <c r="AF208" s="122"/>
      <c r="AG208" s="122" t="s">
        <v>134</v>
      </c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  <c r="BF208" s="122"/>
      <c r="BG208" s="122"/>
      <c r="BH208" s="122"/>
    </row>
    <row r="209" spans="1:60" outlineLevel="1" x14ac:dyDescent="0.2">
      <c r="A209" s="125"/>
      <c r="B209" s="126"/>
      <c r="C209" s="153" t="s">
        <v>225</v>
      </c>
      <c r="D209" s="128"/>
      <c r="E209" s="129">
        <v>2.2662499999999999</v>
      </c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2"/>
      <c r="Z209" s="122"/>
      <c r="AA209" s="122"/>
      <c r="AB209" s="122"/>
      <c r="AC209" s="122"/>
      <c r="AD209" s="122"/>
      <c r="AE209" s="122"/>
      <c r="AF209" s="122"/>
      <c r="AG209" s="122" t="s">
        <v>136</v>
      </c>
      <c r="AH209" s="122">
        <v>0</v>
      </c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2"/>
      <c r="AT209" s="122"/>
      <c r="AU209" s="122"/>
      <c r="AV209" s="122"/>
      <c r="AW209" s="122"/>
      <c r="AX209" s="122"/>
      <c r="AY209" s="122"/>
      <c r="AZ209" s="122"/>
      <c r="BA209" s="122"/>
      <c r="BB209" s="122"/>
      <c r="BC209" s="122"/>
      <c r="BD209" s="122"/>
      <c r="BE209" s="122"/>
      <c r="BF209" s="122"/>
      <c r="BG209" s="122"/>
      <c r="BH209" s="122"/>
    </row>
    <row r="210" spans="1:60" outlineLevel="1" x14ac:dyDescent="0.2">
      <c r="A210" s="139">
        <v>104</v>
      </c>
      <c r="B210" s="140" t="s">
        <v>402</v>
      </c>
      <c r="C210" s="152" t="s">
        <v>403</v>
      </c>
      <c r="D210" s="141" t="s">
        <v>131</v>
      </c>
      <c r="E210" s="142">
        <v>2.2662499999999999</v>
      </c>
      <c r="F210" s="143"/>
      <c r="G210" s="144">
        <f>ROUND(E210*F210,2)</f>
        <v>0</v>
      </c>
      <c r="H210" s="127">
        <v>12.3</v>
      </c>
      <c r="I210" s="127">
        <f>ROUND(E210*H210,2)</f>
        <v>27.87</v>
      </c>
      <c r="J210" s="127">
        <v>0</v>
      </c>
      <c r="K210" s="127">
        <f>ROUND(E210*J210,2)</f>
        <v>0</v>
      </c>
      <c r="L210" s="127">
        <v>21</v>
      </c>
      <c r="M210" s="127">
        <f>G210*(1+L210/100)</f>
        <v>0</v>
      </c>
      <c r="N210" s="127">
        <v>1.1999999999999999E-3</v>
      </c>
      <c r="O210" s="127">
        <f>ROUND(E210*N210,2)</f>
        <v>0</v>
      </c>
      <c r="P210" s="127">
        <v>0</v>
      </c>
      <c r="Q210" s="127">
        <f>ROUND(E210*P210,2)</f>
        <v>0</v>
      </c>
      <c r="R210" s="127"/>
      <c r="S210" s="127" t="s">
        <v>132</v>
      </c>
      <c r="T210" s="127" t="s">
        <v>132</v>
      </c>
      <c r="U210" s="127">
        <v>0</v>
      </c>
      <c r="V210" s="127">
        <f>ROUND(E210*U210,2)</f>
        <v>0</v>
      </c>
      <c r="W210" s="127"/>
      <c r="X210" s="127" t="s">
        <v>133</v>
      </c>
      <c r="Y210" s="122"/>
      <c r="Z210" s="122"/>
      <c r="AA210" s="122"/>
      <c r="AB210" s="122"/>
      <c r="AC210" s="122"/>
      <c r="AD210" s="122"/>
      <c r="AE210" s="122"/>
      <c r="AF210" s="122"/>
      <c r="AG210" s="122" t="s">
        <v>134</v>
      </c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  <c r="AU210" s="122"/>
      <c r="AV210" s="122"/>
      <c r="AW210" s="122"/>
      <c r="AX210" s="122"/>
      <c r="AY210" s="122"/>
      <c r="AZ210" s="122"/>
      <c r="BA210" s="122"/>
      <c r="BB210" s="122"/>
      <c r="BC210" s="122"/>
      <c r="BD210" s="122"/>
      <c r="BE210" s="122"/>
      <c r="BF210" s="122"/>
      <c r="BG210" s="122"/>
      <c r="BH210" s="122"/>
    </row>
    <row r="211" spans="1:60" outlineLevel="1" x14ac:dyDescent="0.2">
      <c r="A211" s="125"/>
      <c r="B211" s="126"/>
      <c r="C211" s="153" t="s">
        <v>225</v>
      </c>
      <c r="D211" s="128"/>
      <c r="E211" s="129">
        <v>2.2662499999999999</v>
      </c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2"/>
      <c r="Z211" s="122"/>
      <c r="AA211" s="122"/>
      <c r="AB211" s="122"/>
      <c r="AC211" s="122"/>
      <c r="AD211" s="122"/>
      <c r="AE211" s="122"/>
      <c r="AF211" s="122"/>
      <c r="AG211" s="122" t="s">
        <v>136</v>
      </c>
      <c r="AH211" s="122">
        <v>0</v>
      </c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2"/>
      <c r="AU211" s="122"/>
      <c r="AV211" s="122"/>
      <c r="AW211" s="122"/>
      <c r="AX211" s="122"/>
      <c r="AY211" s="122"/>
      <c r="AZ211" s="122"/>
      <c r="BA211" s="122"/>
      <c r="BB211" s="122"/>
      <c r="BC211" s="122"/>
      <c r="BD211" s="122"/>
      <c r="BE211" s="122"/>
      <c r="BF211" s="122"/>
      <c r="BG211" s="122"/>
      <c r="BH211" s="122"/>
    </row>
    <row r="212" spans="1:60" ht="22.5" outlineLevel="1" x14ac:dyDescent="0.2">
      <c r="A212" s="139">
        <v>105</v>
      </c>
      <c r="B212" s="140" t="s">
        <v>404</v>
      </c>
      <c r="C212" s="152" t="s">
        <v>405</v>
      </c>
      <c r="D212" s="141" t="s">
        <v>131</v>
      </c>
      <c r="E212" s="142">
        <v>2.6061899999999998</v>
      </c>
      <c r="F212" s="143"/>
      <c r="G212" s="144">
        <f>ROUND(E212*F212,2)</f>
        <v>0</v>
      </c>
      <c r="H212" s="127">
        <v>550</v>
      </c>
      <c r="I212" s="127">
        <f>ROUND(E212*H212,2)</f>
        <v>1433.4</v>
      </c>
      <c r="J212" s="127">
        <v>0</v>
      </c>
      <c r="K212" s="127">
        <f>ROUND(E212*J212,2)</f>
        <v>0</v>
      </c>
      <c r="L212" s="127">
        <v>21</v>
      </c>
      <c r="M212" s="127">
        <f>G212*(1+L212/100)</f>
        <v>0</v>
      </c>
      <c r="N212" s="127">
        <v>0</v>
      </c>
      <c r="O212" s="127">
        <f>ROUND(E212*N212,2)</f>
        <v>0</v>
      </c>
      <c r="P212" s="127">
        <v>0</v>
      </c>
      <c r="Q212" s="127">
        <f>ROUND(E212*P212,2)</f>
        <v>0</v>
      </c>
      <c r="R212" s="127"/>
      <c r="S212" s="127" t="s">
        <v>154</v>
      </c>
      <c r="T212" s="127" t="s">
        <v>155</v>
      </c>
      <c r="U212" s="127">
        <v>0</v>
      </c>
      <c r="V212" s="127">
        <f>ROUND(E212*U212,2)</f>
        <v>0</v>
      </c>
      <c r="W212" s="127"/>
      <c r="X212" s="127" t="s">
        <v>156</v>
      </c>
      <c r="Y212" s="122"/>
      <c r="Z212" s="122"/>
      <c r="AA212" s="122"/>
      <c r="AB212" s="122"/>
      <c r="AC212" s="122"/>
      <c r="AD212" s="122"/>
      <c r="AE212" s="122"/>
      <c r="AF212" s="122"/>
      <c r="AG212" s="122" t="s">
        <v>157</v>
      </c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  <c r="BG212" s="122"/>
      <c r="BH212" s="122"/>
    </row>
    <row r="213" spans="1:60" outlineLevel="1" x14ac:dyDescent="0.2">
      <c r="A213" s="125"/>
      <c r="B213" s="126"/>
      <c r="C213" s="153" t="s">
        <v>406</v>
      </c>
      <c r="D213" s="128"/>
      <c r="E213" s="129">
        <v>2.6061899999999998</v>
      </c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2"/>
      <c r="Z213" s="122"/>
      <c r="AA213" s="122"/>
      <c r="AB213" s="122"/>
      <c r="AC213" s="122"/>
      <c r="AD213" s="122"/>
      <c r="AE213" s="122"/>
      <c r="AF213" s="122"/>
      <c r="AG213" s="122" t="s">
        <v>136</v>
      </c>
      <c r="AH213" s="122">
        <v>0</v>
      </c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</row>
    <row r="214" spans="1:60" outlineLevel="1" x14ac:dyDescent="0.2">
      <c r="A214" s="145">
        <v>106</v>
      </c>
      <c r="B214" s="146" t="s">
        <v>407</v>
      </c>
      <c r="C214" s="154" t="s">
        <v>408</v>
      </c>
      <c r="D214" s="147" t="s">
        <v>0</v>
      </c>
      <c r="E214" s="148">
        <v>42.494399999999999</v>
      </c>
      <c r="F214" s="149"/>
      <c r="G214" s="150">
        <f>ROUND(E214*F214,2)</f>
        <v>0</v>
      </c>
      <c r="H214" s="127">
        <v>0</v>
      </c>
      <c r="I214" s="127">
        <f>ROUND(E214*H214,2)</f>
        <v>0</v>
      </c>
      <c r="J214" s="127">
        <v>6.7</v>
      </c>
      <c r="K214" s="127">
        <f>ROUND(E214*J214,2)</f>
        <v>284.70999999999998</v>
      </c>
      <c r="L214" s="127">
        <v>21</v>
      </c>
      <c r="M214" s="127">
        <f>G214*(1+L214/100)</f>
        <v>0</v>
      </c>
      <c r="N214" s="127">
        <v>0</v>
      </c>
      <c r="O214" s="127">
        <f>ROUND(E214*N214,2)</f>
        <v>0</v>
      </c>
      <c r="P214" s="127">
        <v>0</v>
      </c>
      <c r="Q214" s="127">
        <f>ROUND(E214*P214,2)</f>
        <v>0</v>
      </c>
      <c r="R214" s="127"/>
      <c r="S214" s="127" t="s">
        <v>132</v>
      </c>
      <c r="T214" s="127" t="s">
        <v>132</v>
      </c>
      <c r="U214" s="127">
        <v>0</v>
      </c>
      <c r="V214" s="127">
        <f>ROUND(E214*U214,2)</f>
        <v>0</v>
      </c>
      <c r="W214" s="127"/>
      <c r="X214" s="127" t="s">
        <v>221</v>
      </c>
      <c r="Y214" s="122"/>
      <c r="Z214" s="122"/>
      <c r="AA214" s="122"/>
      <c r="AB214" s="122"/>
      <c r="AC214" s="122"/>
      <c r="AD214" s="122"/>
      <c r="AE214" s="122"/>
      <c r="AF214" s="122"/>
      <c r="AG214" s="122" t="s">
        <v>222</v>
      </c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2"/>
      <c r="AT214" s="122"/>
      <c r="AU214" s="122"/>
      <c r="AV214" s="122"/>
      <c r="AW214" s="122"/>
      <c r="AX214" s="122"/>
      <c r="AY214" s="122"/>
      <c r="AZ214" s="122"/>
      <c r="BA214" s="122"/>
      <c r="BB214" s="122"/>
      <c r="BC214" s="122"/>
      <c r="BD214" s="122"/>
      <c r="BE214" s="122"/>
      <c r="BF214" s="122"/>
      <c r="BG214" s="122"/>
      <c r="BH214" s="122"/>
    </row>
    <row r="215" spans="1:60" x14ac:dyDescent="0.2">
      <c r="A215" s="133" t="s">
        <v>127</v>
      </c>
      <c r="B215" s="134" t="s">
        <v>85</v>
      </c>
      <c r="C215" s="151" t="s">
        <v>86</v>
      </c>
      <c r="D215" s="135"/>
      <c r="E215" s="136"/>
      <c r="F215" s="137"/>
      <c r="G215" s="138">
        <f>SUMIF(AG216:AG245,"&lt;&gt;NOR",G216:G245)</f>
        <v>0</v>
      </c>
      <c r="H215" s="132"/>
      <c r="I215" s="132">
        <f>SUM(I216:I245)</f>
        <v>9539.9500000000007</v>
      </c>
      <c r="J215" s="132"/>
      <c r="K215" s="132">
        <f>SUM(K216:K245)</f>
        <v>11002.72</v>
      </c>
      <c r="L215" s="132"/>
      <c r="M215" s="132">
        <f>SUM(M216:M245)</f>
        <v>0</v>
      </c>
      <c r="N215" s="132"/>
      <c r="O215" s="132">
        <f>SUM(O216:O245)</f>
        <v>0.09</v>
      </c>
      <c r="P215" s="132"/>
      <c r="Q215" s="132">
        <f>SUM(Q216:Q245)</f>
        <v>0.03</v>
      </c>
      <c r="R215" s="132"/>
      <c r="S215" s="132"/>
      <c r="T215" s="132"/>
      <c r="U215" s="132"/>
      <c r="V215" s="132">
        <f>SUM(V216:V245)</f>
        <v>23.940000000000005</v>
      </c>
      <c r="W215" s="132"/>
      <c r="X215" s="132"/>
      <c r="AG215" t="s">
        <v>128</v>
      </c>
    </row>
    <row r="216" spans="1:60" ht="22.5" outlineLevel="1" x14ac:dyDescent="0.2">
      <c r="A216" s="139">
        <v>107</v>
      </c>
      <c r="B216" s="140" t="s">
        <v>409</v>
      </c>
      <c r="C216" s="152" t="s">
        <v>410</v>
      </c>
      <c r="D216" s="141" t="s">
        <v>131</v>
      </c>
      <c r="E216" s="142">
        <v>23.61</v>
      </c>
      <c r="F216" s="143"/>
      <c r="G216" s="144">
        <f>ROUND(E216*F216,2)</f>
        <v>0</v>
      </c>
      <c r="H216" s="127">
        <v>0</v>
      </c>
      <c r="I216" s="127">
        <f>ROUND(E216*H216,2)</f>
        <v>0</v>
      </c>
      <c r="J216" s="127">
        <v>6.8</v>
      </c>
      <c r="K216" s="127">
        <f>ROUND(E216*J216,2)</f>
        <v>160.55000000000001</v>
      </c>
      <c r="L216" s="127">
        <v>21</v>
      </c>
      <c r="M216" s="127">
        <f>G216*(1+L216/100)</f>
        <v>0</v>
      </c>
      <c r="N216" s="127">
        <v>0</v>
      </c>
      <c r="O216" s="127">
        <f>ROUND(E216*N216,2)</f>
        <v>0</v>
      </c>
      <c r="P216" s="127">
        <v>0</v>
      </c>
      <c r="Q216" s="127">
        <f>ROUND(E216*P216,2)</f>
        <v>0</v>
      </c>
      <c r="R216" s="127"/>
      <c r="S216" s="127" t="s">
        <v>132</v>
      </c>
      <c r="T216" s="127" t="s">
        <v>162</v>
      </c>
      <c r="U216" s="127">
        <v>1.6E-2</v>
      </c>
      <c r="V216" s="127">
        <f>ROUND(E216*U216,2)</f>
        <v>0.38</v>
      </c>
      <c r="W216" s="127"/>
      <c r="X216" s="127" t="s">
        <v>133</v>
      </c>
      <c r="Y216" s="122"/>
      <c r="Z216" s="122"/>
      <c r="AA216" s="122"/>
      <c r="AB216" s="122"/>
      <c r="AC216" s="122"/>
      <c r="AD216" s="122"/>
      <c r="AE216" s="122"/>
      <c r="AF216" s="122"/>
      <c r="AG216" s="122" t="s">
        <v>134</v>
      </c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  <c r="BF216" s="122"/>
      <c r="BG216" s="122"/>
      <c r="BH216" s="122"/>
    </row>
    <row r="217" spans="1:60" outlineLevel="1" x14ac:dyDescent="0.2">
      <c r="A217" s="125"/>
      <c r="B217" s="126"/>
      <c r="C217" s="153" t="s">
        <v>151</v>
      </c>
      <c r="D217" s="128"/>
      <c r="E217" s="129">
        <v>3.61</v>
      </c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2"/>
      <c r="Z217" s="122"/>
      <c r="AA217" s="122"/>
      <c r="AB217" s="122"/>
      <c r="AC217" s="122"/>
      <c r="AD217" s="122"/>
      <c r="AE217" s="122"/>
      <c r="AF217" s="122"/>
      <c r="AG217" s="122" t="s">
        <v>136</v>
      </c>
      <c r="AH217" s="122">
        <v>0</v>
      </c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</row>
    <row r="218" spans="1:60" outlineLevel="1" x14ac:dyDescent="0.2">
      <c r="A218" s="125"/>
      <c r="B218" s="126"/>
      <c r="C218" s="153" t="s">
        <v>166</v>
      </c>
      <c r="D218" s="128"/>
      <c r="E218" s="129">
        <v>20</v>
      </c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2"/>
      <c r="Z218" s="122"/>
      <c r="AA218" s="122"/>
      <c r="AB218" s="122"/>
      <c r="AC218" s="122"/>
      <c r="AD218" s="122"/>
      <c r="AE218" s="122"/>
      <c r="AF218" s="122"/>
      <c r="AG218" s="122" t="s">
        <v>136</v>
      </c>
      <c r="AH218" s="122">
        <v>0</v>
      </c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  <c r="AU218" s="122"/>
      <c r="AV218" s="122"/>
      <c r="AW218" s="122"/>
      <c r="AX218" s="122"/>
      <c r="AY218" s="122"/>
      <c r="AZ218" s="122"/>
      <c r="BA218" s="122"/>
      <c r="BB218" s="122"/>
      <c r="BC218" s="122"/>
      <c r="BD218" s="122"/>
      <c r="BE218" s="122"/>
      <c r="BF218" s="122"/>
      <c r="BG218" s="122"/>
      <c r="BH218" s="122"/>
    </row>
    <row r="219" spans="1:60" outlineLevel="1" x14ac:dyDescent="0.2">
      <c r="A219" s="139">
        <v>108</v>
      </c>
      <c r="B219" s="140" t="s">
        <v>411</v>
      </c>
      <c r="C219" s="152" t="s">
        <v>412</v>
      </c>
      <c r="D219" s="141" t="s">
        <v>131</v>
      </c>
      <c r="E219" s="142">
        <v>23.61</v>
      </c>
      <c r="F219" s="143"/>
      <c r="G219" s="144">
        <f>ROUND(E219*F219,2)</f>
        <v>0</v>
      </c>
      <c r="H219" s="127">
        <v>0</v>
      </c>
      <c r="I219" s="127">
        <f>ROUND(E219*H219,2)</f>
        <v>0</v>
      </c>
      <c r="J219" s="127">
        <v>22.4</v>
      </c>
      <c r="K219" s="127">
        <f>ROUND(E219*J219,2)</f>
        <v>528.86</v>
      </c>
      <c r="L219" s="127">
        <v>21</v>
      </c>
      <c r="M219" s="127">
        <f>G219*(1+L219/100)</f>
        <v>0</v>
      </c>
      <c r="N219" s="127">
        <v>0</v>
      </c>
      <c r="O219" s="127">
        <f>ROUND(E219*N219,2)</f>
        <v>0</v>
      </c>
      <c r="P219" s="127">
        <v>0</v>
      </c>
      <c r="Q219" s="127">
        <f>ROUND(E219*P219,2)</f>
        <v>0</v>
      </c>
      <c r="R219" s="127"/>
      <c r="S219" s="127" t="s">
        <v>132</v>
      </c>
      <c r="T219" s="127" t="s">
        <v>162</v>
      </c>
      <c r="U219" s="127">
        <v>4.5999999999999999E-2</v>
      </c>
      <c r="V219" s="127">
        <f>ROUND(E219*U219,2)</f>
        <v>1.0900000000000001</v>
      </c>
      <c r="W219" s="127"/>
      <c r="X219" s="127" t="s">
        <v>133</v>
      </c>
      <c r="Y219" s="122"/>
      <c r="Z219" s="122"/>
      <c r="AA219" s="122"/>
      <c r="AB219" s="122"/>
      <c r="AC219" s="122"/>
      <c r="AD219" s="122"/>
      <c r="AE219" s="122"/>
      <c r="AF219" s="122"/>
      <c r="AG219" s="122" t="s">
        <v>134</v>
      </c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  <c r="AU219" s="122"/>
      <c r="AV219" s="122"/>
      <c r="AW219" s="122"/>
      <c r="AX219" s="122"/>
      <c r="AY219" s="122"/>
      <c r="AZ219" s="122"/>
      <c r="BA219" s="122"/>
      <c r="BB219" s="122"/>
      <c r="BC219" s="122"/>
      <c r="BD219" s="122"/>
      <c r="BE219" s="122"/>
      <c r="BF219" s="122"/>
      <c r="BG219" s="122"/>
      <c r="BH219" s="122"/>
    </row>
    <row r="220" spans="1:60" outlineLevel="1" x14ac:dyDescent="0.2">
      <c r="A220" s="125"/>
      <c r="B220" s="126"/>
      <c r="C220" s="153" t="s">
        <v>151</v>
      </c>
      <c r="D220" s="128"/>
      <c r="E220" s="129">
        <v>3.61</v>
      </c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2"/>
      <c r="Z220" s="122"/>
      <c r="AA220" s="122"/>
      <c r="AB220" s="122"/>
      <c r="AC220" s="122"/>
      <c r="AD220" s="122"/>
      <c r="AE220" s="122"/>
      <c r="AF220" s="122"/>
      <c r="AG220" s="122" t="s">
        <v>136</v>
      </c>
      <c r="AH220" s="122">
        <v>0</v>
      </c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2"/>
      <c r="AY220" s="122"/>
      <c r="AZ220" s="122"/>
      <c r="BA220" s="122"/>
      <c r="BB220" s="122"/>
      <c r="BC220" s="122"/>
      <c r="BD220" s="122"/>
      <c r="BE220" s="122"/>
      <c r="BF220" s="122"/>
      <c r="BG220" s="122"/>
      <c r="BH220" s="122"/>
    </row>
    <row r="221" spans="1:60" outlineLevel="1" x14ac:dyDescent="0.2">
      <c r="A221" s="125"/>
      <c r="B221" s="126"/>
      <c r="C221" s="153" t="s">
        <v>166</v>
      </c>
      <c r="D221" s="128"/>
      <c r="E221" s="129">
        <v>20</v>
      </c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2"/>
      <c r="Z221" s="122"/>
      <c r="AA221" s="122"/>
      <c r="AB221" s="122"/>
      <c r="AC221" s="122"/>
      <c r="AD221" s="122"/>
      <c r="AE221" s="122"/>
      <c r="AF221" s="122"/>
      <c r="AG221" s="122" t="s">
        <v>136</v>
      </c>
      <c r="AH221" s="122">
        <v>0</v>
      </c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  <c r="BG221" s="122"/>
      <c r="BH221" s="122"/>
    </row>
    <row r="222" spans="1:60" ht="22.5" outlineLevel="1" x14ac:dyDescent="0.2">
      <c r="A222" s="139">
        <v>109</v>
      </c>
      <c r="B222" s="140" t="s">
        <v>413</v>
      </c>
      <c r="C222" s="152" t="s">
        <v>414</v>
      </c>
      <c r="D222" s="141" t="s">
        <v>190</v>
      </c>
      <c r="E222" s="142">
        <v>30.43</v>
      </c>
      <c r="F222" s="143"/>
      <c r="G222" s="144">
        <f>ROUND(E222*F222,2)</f>
        <v>0</v>
      </c>
      <c r="H222" s="127">
        <v>0</v>
      </c>
      <c r="I222" s="127">
        <f>ROUND(E222*H222,2)</f>
        <v>0</v>
      </c>
      <c r="J222" s="127">
        <v>13.9</v>
      </c>
      <c r="K222" s="127">
        <f>ROUND(E222*J222,2)</f>
        <v>422.98</v>
      </c>
      <c r="L222" s="127">
        <v>21</v>
      </c>
      <c r="M222" s="127">
        <f>G222*(1+L222/100)</f>
        <v>0</v>
      </c>
      <c r="N222" s="127">
        <v>0</v>
      </c>
      <c r="O222" s="127">
        <f>ROUND(E222*N222,2)</f>
        <v>0</v>
      </c>
      <c r="P222" s="127">
        <v>8.0000000000000007E-5</v>
      </c>
      <c r="Q222" s="127">
        <f>ROUND(E222*P222,2)</f>
        <v>0</v>
      </c>
      <c r="R222" s="127"/>
      <c r="S222" s="127" t="s">
        <v>132</v>
      </c>
      <c r="T222" s="127" t="s">
        <v>132</v>
      </c>
      <c r="U222" s="127">
        <v>3.5000000000000003E-2</v>
      </c>
      <c r="V222" s="127">
        <f>ROUND(E222*U222,2)</f>
        <v>1.07</v>
      </c>
      <c r="W222" s="127"/>
      <c r="X222" s="127" t="s">
        <v>133</v>
      </c>
      <c r="Y222" s="122"/>
      <c r="Z222" s="122"/>
      <c r="AA222" s="122"/>
      <c r="AB222" s="122"/>
      <c r="AC222" s="122"/>
      <c r="AD222" s="122"/>
      <c r="AE222" s="122"/>
      <c r="AF222" s="122"/>
      <c r="AG222" s="122" t="s">
        <v>134</v>
      </c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22"/>
      <c r="BD222" s="122"/>
      <c r="BE222" s="122"/>
      <c r="BF222" s="122"/>
      <c r="BG222" s="122"/>
      <c r="BH222" s="122"/>
    </row>
    <row r="223" spans="1:60" outlineLevel="1" x14ac:dyDescent="0.2">
      <c r="A223" s="125"/>
      <c r="B223" s="126"/>
      <c r="C223" s="153" t="s">
        <v>415</v>
      </c>
      <c r="D223" s="128"/>
      <c r="E223" s="129">
        <v>5.4</v>
      </c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2"/>
      <c r="Z223" s="122"/>
      <c r="AA223" s="122"/>
      <c r="AB223" s="122"/>
      <c r="AC223" s="122"/>
      <c r="AD223" s="122"/>
      <c r="AE223" s="122"/>
      <c r="AF223" s="122"/>
      <c r="AG223" s="122" t="s">
        <v>136</v>
      </c>
      <c r="AH223" s="122">
        <v>0</v>
      </c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  <c r="AU223" s="122"/>
      <c r="AV223" s="122"/>
      <c r="AW223" s="122"/>
      <c r="AX223" s="122"/>
      <c r="AY223" s="122"/>
      <c r="AZ223" s="122"/>
      <c r="BA223" s="122"/>
      <c r="BB223" s="122"/>
      <c r="BC223" s="122"/>
      <c r="BD223" s="122"/>
      <c r="BE223" s="122"/>
      <c r="BF223" s="122"/>
      <c r="BG223" s="122"/>
      <c r="BH223" s="122"/>
    </row>
    <row r="224" spans="1:60" outlineLevel="1" x14ac:dyDescent="0.2">
      <c r="A224" s="125"/>
      <c r="B224" s="126"/>
      <c r="C224" s="153" t="s">
        <v>416</v>
      </c>
      <c r="D224" s="128"/>
      <c r="E224" s="129">
        <v>17.2</v>
      </c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2"/>
      <c r="Z224" s="122"/>
      <c r="AA224" s="122"/>
      <c r="AB224" s="122"/>
      <c r="AC224" s="122"/>
      <c r="AD224" s="122"/>
      <c r="AE224" s="122"/>
      <c r="AF224" s="122"/>
      <c r="AG224" s="122" t="s">
        <v>136</v>
      </c>
      <c r="AH224" s="122">
        <v>0</v>
      </c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2"/>
      <c r="AU224" s="122"/>
      <c r="AV224" s="122"/>
      <c r="AW224" s="122"/>
      <c r="AX224" s="122"/>
      <c r="AY224" s="122"/>
      <c r="AZ224" s="122"/>
      <c r="BA224" s="122"/>
      <c r="BB224" s="122"/>
      <c r="BC224" s="122"/>
      <c r="BD224" s="122"/>
      <c r="BE224" s="122"/>
      <c r="BF224" s="122"/>
      <c r="BG224" s="122"/>
      <c r="BH224" s="122"/>
    </row>
    <row r="225" spans="1:60" outlineLevel="1" x14ac:dyDescent="0.2">
      <c r="A225" s="125"/>
      <c r="B225" s="126"/>
      <c r="C225" s="153" t="s">
        <v>417</v>
      </c>
      <c r="D225" s="128"/>
      <c r="E225" s="129">
        <v>7.83</v>
      </c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2"/>
      <c r="Z225" s="122"/>
      <c r="AA225" s="122"/>
      <c r="AB225" s="122"/>
      <c r="AC225" s="122"/>
      <c r="AD225" s="122"/>
      <c r="AE225" s="122"/>
      <c r="AF225" s="122"/>
      <c r="AG225" s="122" t="s">
        <v>136</v>
      </c>
      <c r="AH225" s="122">
        <v>0</v>
      </c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2"/>
      <c r="AU225" s="122"/>
      <c r="AV225" s="122"/>
      <c r="AW225" s="122"/>
      <c r="AX225" s="122"/>
      <c r="AY225" s="122"/>
      <c r="AZ225" s="122"/>
      <c r="BA225" s="122"/>
      <c r="BB225" s="122"/>
      <c r="BC225" s="122"/>
      <c r="BD225" s="122"/>
      <c r="BE225" s="122"/>
      <c r="BF225" s="122"/>
      <c r="BG225" s="122"/>
      <c r="BH225" s="122"/>
    </row>
    <row r="226" spans="1:60" ht="22.5" outlineLevel="1" x14ac:dyDescent="0.2">
      <c r="A226" s="139">
        <v>110</v>
      </c>
      <c r="B226" s="140" t="s">
        <v>418</v>
      </c>
      <c r="C226" s="152" t="s">
        <v>419</v>
      </c>
      <c r="D226" s="141" t="s">
        <v>190</v>
      </c>
      <c r="E226" s="142">
        <v>22.6</v>
      </c>
      <c r="F226" s="143"/>
      <c r="G226" s="144">
        <f>ROUND(E226*F226,2)</f>
        <v>0</v>
      </c>
      <c r="H226" s="127">
        <v>31.22</v>
      </c>
      <c r="I226" s="127">
        <f>ROUND(E226*H226,2)</f>
        <v>705.57</v>
      </c>
      <c r="J226" s="127">
        <v>66.78</v>
      </c>
      <c r="K226" s="127">
        <f>ROUND(E226*J226,2)</f>
        <v>1509.23</v>
      </c>
      <c r="L226" s="127">
        <v>21</v>
      </c>
      <c r="M226" s="127">
        <f>G226*(1+L226/100)</f>
        <v>0</v>
      </c>
      <c r="N226" s="127">
        <v>8.0000000000000007E-5</v>
      </c>
      <c r="O226" s="127">
        <f>ROUND(E226*N226,2)</f>
        <v>0</v>
      </c>
      <c r="P226" s="127">
        <v>0</v>
      </c>
      <c r="Q226" s="127">
        <f>ROUND(E226*P226,2)</f>
        <v>0</v>
      </c>
      <c r="R226" s="127"/>
      <c r="S226" s="127" t="s">
        <v>132</v>
      </c>
      <c r="T226" s="127" t="s">
        <v>162</v>
      </c>
      <c r="U226" s="127">
        <v>0.13719999999999999</v>
      </c>
      <c r="V226" s="127">
        <f>ROUND(E226*U226,2)</f>
        <v>3.1</v>
      </c>
      <c r="W226" s="127"/>
      <c r="X226" s="127" t="s">
        <v>133</v>
      </c>
      <c r="Y226" s="122"/>
      <c r="Z226" s="122"/>
      <c r="AA226" s="122"/>
      <c r="AB226" s="122"/>
      <c r="AC226" s="122"/>
      <c r="AD226" s="122"/>
      <c r="AE226" s="122"/>
      <c r="AF226" s="122"/>
      <c r="AG226" s="122" t="s">
        <v>134</v>
      </c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  <c r="AV226" s="122"/>
      <c r="AW226" s="122"/>
      <c r="AX226" s="122"/>
      <c r="AY226" s="122"/>
      <c r="AZ226" s="122"/>
      <c r="BA226" s="122"/>
      <c r="BB226" s="122"/>
      <c r="BC226" s="122"/>
      <c r="BD226" s="122"/>
      <c r="BE226" s="122"/>
      <c r="BF226" s="122"/>
      <c r="BG226" s="122"/>
      <c r="BH226" s="122"/>
    </row>
    <row r="227" spans="1:60" outlineLevel="1" x14ac:dyDescent="0.2">
      <c r="A227" s="125"/>
      <c r="B227" s="126"/>
      <c r="C227" s="153" t="s">
        <v>415</v>
      </c>
      <c r="D227" s="128"/>
      <c r="E227" s="129">
        <v>5.4</v>
      </c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2"/>
      <c r="Z227" s="122"/>
      <c r="AA227" s="122"/>
      <c r="AB227" s="122"/>
      <c r="AC227" s="122"/>
      <c r="AD227" s="122"/>
      <c r="AE227" s="122"/>
      <c r="AF227" s="122"/>
      <c r="AG227" s="122" t="s">
        <v>136</v>
      </c>
      <c r="AH227" s="122">
        <v>0</v>
      </c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2"/>
      <c r="AZ227" s="122"/>
      <c r="BA227" s="122"/>
      <c r="BB227" s="122"/>
      <c r="BC227" s="122"/>
      <c r="BD227" s="122"/>
      <c r="BE227" s="122"/>
      <c r="BF227" s="122"/>
      <c r="BG227" s="122"/>
      <c r="BH227" s="122"/>
    </row>
    <row r="228" spans="1:60" outlineLevel="1" x14ac:dyDescent="0.2">
      <c r="A228" s="125"/>
      <c r="B228" s="126"/>
      <c r="C228" s="153" t="s">
        <v>416</v>
      </c>
      <c r="D228" s="128"/>
      <c r="E228" s="129">
        <v>17.2</v>
      </c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2"/>
      <c r="Z228" s="122"/>
      <c r="AA228" s="122"/>
      <c r="AB228" s="122"/>
      <c r="AC228" s="122"/>
      <c r="AD228" s="122"/>
      <c r="AE228" s="122"/>
      <c r="AF228" s="122"/>
      <c r="AG228" s="122" t="s">
        <v>136</v>
      </c>
      <c r="AH228" s="122">
        <v>0</v>
      </c>
      <c r="AI228" s="122"/>
      <c r="AJ228" s="122"/>
      <c r="AK228" s="122"/>
      <c r="AL228" s="122"/>
      <c r="AM228" s="122"/>
      <c r="AN228" s="122"/>
      <c r="AO228" s="122"/>
      <c r="AP228" s="122"/>
      <c r="AQ228" s="122"/>
      <c r="AR228" s="122"/>
      <c r="AS228" s="122"/>
      <c r="AT228" s="122"/>
      <c r="AU228" s="122"/>
      <c r="AV228" s="122"/>
      <c r="AW228" s="122"/>
      <c r="AX228" s="122"/>
      <c r="AY228" s="122"/>
      <c r="AZ228" s="122"/>
      <c r="BA228" s="122"/>
      <c r="BB228" s="122"/>
      <c r="BC228" s="122"/>
      <c r="BD228" s="122"/>
      <c r="BE228" s="122"/>
      <c r="BF228" s="122"/>
      <c r="BG228" s="122"/>
      <c r="BH228" s="122"/>
    </row>
    <row r="229" spans="1:60" outlineLevel="1" x14ac:dyDescent="0.2">
      <c r="A229" s="139">
        <v>111</v>
      </c>
      <c r="B229" s="140" t="s">
        <v>420</v>
      </c>
      <c r="C229" s="152" t="s">
        <v>421</v>
      </c>
      <c r="D229" s="141" t="s">
        <v>131</v>
      </c>
      <c r="E229" s="142">
        <v>26.94</v>
      </c>
      <c r="F229" s="143"/>
      <c r="G229" s="144">
        <f>ROUND(E229*F229,2)</f>
        <v>0</v>
      </c>
      <c r="H229" s="127">
        <v>0</v>
      </c>
      <c r="I229" s="127">
        <f>ROUND(E229*H229,2)</f>
        <v>0</v>
      </c>
      <c r="J229" s="127">
        <v>101</v>
      </c>
      <c r="K229" s="127">
        <f>ROUND(E229*J229,2)</f>
        <v>2720.94</v>
      </c>
      <c r="L229" s="127">
        <v>21</v>
      </c>
      <c r="M229" s="127">
        <f>G229*(1+L229/100)</f>
        <v>0</v>
      </c>
      <c r="N229" s="127">
        <v>0</v>
      </c>
      <c r="O229" s="127">
        <f>ROUND(E229*N229,2)</f>
        <v>0</v>
      </c>
      <c r="P229" s="127">
        <v>1E-3</v>
      </c>
      <c r="Q229" s="127">
        <f>ROUND(E229*P229,2)</f>
        <v>0.03</v>
      </c>
      <c r="R229" s="127"/>
      <c r="S229" s="127" t="s">
        <v>132</v>
      </c>
      <c r="T229" s="127" t="s">
        <v>132</v>
      </c>
      <c r="U229" s="127">
        <v>0.255</v>
      </c>
      <c r="V229" s="127">
        <f>ROUND(E229*U229,2)</f>
        <v>6.87</v>
      </c>
      <c r="W229" s="127"/>
      <c r="X229" s="127" t="s">
        <v>133</v>
      </c>
      <c r="Y229" s="122"/>
      <c r="Z229" s="122"/>
      <c r="AA229" s="122"/>
      <c r="AB229" s="122"/>
      <c r="AC229" s="122"/>
      <c r="AD229" s="122"/>
      <c r="AE229" s="122"/>
      <c r="AF229" s="122"/>
      <c r="AG229" s="122" t="s">
        <v>134</v>
      </c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  <c r="BF229" s="122"/>
      <c r="BG229" s="122"/>
      <c r="BH229" s="122"/>
    </row>
    <row r="230" spans="1:60" outlineLevel="1" x14ac:dyDescent="0.2">
      <c r="A230" s="125"/>
      <c r="B230" s="126"/>
      <c r="C230" s="153" t="s">
        <v>151</v>
      </c>
      <c r="D230" s="128"/>
      <c r="E230" s="129">
        <v>3.61</v>
      </c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2"/>
      <c r="Z230" s="122"/>
      <c r="AA230" s="122"/>
      <c r="AB230" s="122"/>
      <c r="AC230" s="122"/>
      <c r="AD230" s="122"/>
      <c r="AE230" s="122"/>
      <c r="AF230" s="122"/>
      <c r="AG230" s="122" t="s">
        <v>136</v>
      </c>
      <c r="AH230" s="122">
        <v>0</v>
      </c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  <c r="AU230" s="122"/>
      <c r="AV230" s="122"/>
      <c r="AW230" s="122"/>
      <c r="AX230" s="122"/>
      <c r="AY230" s="122"/>
      <c r="AZ230" s="122"/>
      <c r="BA230" s="122"/>
      <c r="BB230" s="122"/>
      <c r="BC230" s="122"/>
      <c r="BD230" s="122"/>
      <c r="BE230" s="122"/>
      <c r="BF230" s="122"/>
      <c r="BG230" s="122"/>
      <c r="BH230" s="122"/>
    </row>
    <row r="231" spans="1:60" outlineLevel="1" x14ac:dyDescent="0.2">
      <c r="A231" s="125"/>
      <c r="B231" s="126"/>
      <c r="C231" s="153" t="s">
        <v>166</v>
      </c>
      <c r="D231" s="128"/>
      <c r="E231" s="129">
        <v>20</v>
      </c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2"/>
      <c r="Z231" s="122"/>
      <c r="AA231" s="122"/>
      <c r="AB231" s="122"/>
      <c r="AC231" s="122"/>
      <c r="AD231" s="122"/>
      <c r="AE231" s="122"/>
      <c r="AF231" s="122"/>
      <c r="AG231" s="122" t="s">
        <v>136</v>
      </c>
      <c r="AH231" s="122">
        <v>0</v>
      </c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122"/>
      <c r="BA231" s="122"/>
      <c r="BB231" s="122"/>
      <c r="BC231" s="122"/>
      <c r="BD231" s="122"/>
      <c r="BE231" s="122"/>
      <c r="BF231" s="122"/>
      <c r="BG231" s="122"/>
      <c r="BH231" s="122"/>
    </row>
    <row r="232" spans="1:60" outlineLevel="1" x14ac:dyDescent="0.2">
      <c r="A232" s="125"/>
      <c r="B232" s="126"/>
      <c r="C232" s="153" t="s">
        <v>149</v>
      </c>
      <c r="D232" s="128"/>
      <c r="E232" s="129">
        <v>2.2662499999999999</v>
      </c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2"/>
      <c r="Z232" s="122"/>
      <c r="AA232" s="122"/>
      <c r="AB232" s="122"/>
      <c r="AC232" s="122"/>
      <c r="AD232" s="122"/>
      <c r="AE232" s="122"/>
      <c r="AF232" s="122"/>
      <c r="AG232" s="122" t="s">
        <v>136</v>
      </c>
      <c r="AH232" s="122">
        <v>0</v>
      </c>
      <c r="AI232" s="122"/>
      <c r="AJ232" s="122"/>
      <c r="AK232" s="122"/>
      <c r="AL232" s="122"/>
      <c r="AM232" s="122"/>
      <c r="AN232" s="122"/>
      <c r="AO232" s="122"/>
      <c r="AP232" s="122"/>
      <c r="AQ232" s="122"/>
      <c r="AR232" s="122"/>
      <c r="AS232" s="122"/>
      <c r="AT232" s="122"/>
      <c r="AU232" s="122"/>
      <c r="AV232" s="122"/>
      <c r="AW232" s="122"/>
      <c r="AX232" s="122"/>
      <c r="AY232" s="122"/>
      <c r="AZ232" s="122"/>
      <c r="BA232" s="122"/>
      <c r="BB232" s="122"/>
      <c r="BC232" s="122"/>
      <c r="BD232" s="122"/>
      <c r="BE232" s="122"/>
      <c r="BF232" s="122"/>
      <c r="BG232" s="122"/>
      <c r="BH232" s="122"/>
    </row>
    <row r="233" spans="1:60" outlineLevel="1" x14ac:dyDescent="0.2">
      <c r="A233" s="125"/>
      <c r="B233" s="126"/>
      <c r="C233" s="153" t="s">
        <v>150</v>
      </c>
      <c r="D233" s="128"/>
      <c r="E233" s="129">
        <v>1.06375</v>
      </c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2"/>
      <c r="Z233" s="122"/>
      <c r="AA233" s="122"/>
      <c r="AB233" s="122"/>
      <c r="AC233" s="122"/>
      <c r="AD233" s="122"/>
      <c r="AE233" s="122"/>
      <c r="AF233" s="122"/>
      <c r="AG233" s="122" t="s">
        <v>136</v>
      </c>
      <c r="AH233" s="122">
        <v>0</v>
      </c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2"/>
      <c r="AU233" s="122"/>
      <c r="AV233" s="122"/>
      <c r="AW233" s="122"/>
      <c r="AX233" s="122"/>
      <c r="AY233" s="122"/>
      <c r="AZ233" s="122"/>
      <c r="BA233" s="122"/>
      <c r="BB233" s="122"/>
      <c r="BC233" s="122"/>
      <c r="BD233" s="122"/>
      <c r="BE233" s="122"/>
      <c r="BF233" s="122"/>
      <c r="BG233" s="122"/>
      <c r="BH233" s="122"/>
    </row>
    <row r="234" spans="1:60" ht="22.5" outlineLevel="1" x14ac:dyDescent="0.2">
      <c r="A234" s="139">
        <v>112</v>
      </c>
      <c r="B234" s="140" t="s">
        <v>422</v>
      </c>
      <c r="C234" s="152" t="s">
        <v>423</v>
      </c>
      <c r="D234" s="141" t="s">
        <v>131</v>
      </c>
      <c r="E234" s="142">
        <v>23.61</v>
      </c>
      <c r="F234" s="143"/>
      <c r="G234" s="144">
        <f>ROUND(E234*F234,2)</f>
        <v>0</v>
      </c>
      <c r="H234" s="127">
        <v>356.05</v>
      </c>
      <c r="I234" s="127">
        <f>ROUND(E234*H234,2)</f>
        <v>8406.34</v>
      </c>
      <c r="J234" s="127">
        <v>184.95</v>
      </c>
      <c r="K234" s="127">
        <f>ROUND(E234*J234,2)</f>
        <v>4366.67</v>
      </c>
      <c r="L234" s="127">
        <v>21</v>
      </c>
      <c r="M234" s="127">
        <f>G234*(1+L234/100)</f>
        <v>0</v>
      </c>
      <c r="N234" s="127">
        <v>3.63E-3</v>
      </c>
      <c r="O234" s="127">
        <f>ROUND(E234*N234,2)</f>
        <v>0.09</v>
      </c>
      <c r="P234" s="127">
        <v>0</v>
      </c>
      <c r="Q234" s="127">
        <f>ROUND(E234*P234,2)</f>
        <v>0</v>
      </c>
      <c r="R234" s="127"/>
      <c r="S234" s="127" t="s">
        <v>132</v>
      </c>
      <c r="T234" s="127" t="s">
        <v>162</v>
      </c>
      <c r="U234" s="127">
        <v>0.38</v>
      </c>
      <c r="V234" s="127">
        <f>ROUND(E234*U234,2)</f>
        <v>8.9700000000000006</v>
      </c>
      <c r="W234" s="127"/>
      <c r="X234" s="127" t="s">
        <v>133</v>
      </c>
      <c r="Y234" s="122"/>
      <c r="Z234" s="122"/>
      <c r="AA234" s="122"/>
      <c r="AB234" s="122"/>
      <c r="AC234" s="122"/>
      <c r="AD234" s="122"/>
      <c r="AE234" s="122"/>
      <c r="AF234" s="122"/>
      <c r="AG234" s="122" t="s">
        <v>134</v>
      </c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  <c r="AU234" s="122"/>
      <c r="AV234" s="122"/>
      <c r="AW234" s="122"/>
      <c r="AX234" s="122"/>
      <c r="AY234" s="122"/>
      <c r="AZ234" s="122"/>
      <c r="BA234" s="122"/>
      <c r="BB234" s="122"/>
      <c r="BC234" s="122"/>
      <c r="BD234" s="122"/>
      <c r="BE234" s="122"/>
      <c r="BF234" s="122"/>
      <c r="BG234" s="122"/>
      <c r="BH234" s="122"/>
    </row>
    <row r="235" spans="1:60" outlineLevel="1" x14ac:dyDescent="0.2">
      <c r="A235" s="125"/>
      <c r="B235" s="126"/>
      <c r="C235" s="153" t="s">
        <v>151</v>
      </c>
      <c r="D235" s="128"/>
      <c r="E235" s="129">
        <v>3.61</v>
      </c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2"/>
      <c r="Z235" s="122"/>
      <c r="AA235" s="122"/>
      <c r="AB235" s="122"/>
      <c r="AC235" s="122"/>
      <c r="AD235" s="122"/>
      <c r="AE235" s="122"/>
      <c r="AF235" s="122"/>
      <c r="AG235" s="122" t="s">
        <v>136</v>
      </c>
      <c r="AH235" s="122">
        <v>0</v>
      </c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2"/>
      <c r="AY235" s="122"/>
      <c r="AZ235" s="122"/>
      <c r="BA235" s="122"/>
      <c r="BB235" s="122"/>
      <c r="BC235" s="122"/>
      <c r="BD235" s="122"/>
      <c r="BE235" s="122"/>
      <c r="BF235" s="122"/>
      <c r="BG235" s="122"/>
      <c r="BH235" s="122"/>
    </row>
    <row r="236" spans="1:60" outlineLevel="1" x14ac:dyDescent="0.2">
      <c r="A236" s="125"/>
      <c r="B236" s="126"/>
      <c r="C236" s="153" t="s">
        <v>166</v>
      </c>
      <c r="D236" s="128"/>
      <c r="E236" s="129">
        <v>20</v>
      </c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2"/>
      <c r="Z236" s="122"/>
      <c r="AA236" s="122"/>
      <c r="AB236" s="122"/>
      <c r="AC236" s="122"/>
      <c r="AD236" s="122"/>
      <c r="AE236" s="122"/>
      <c r="AF236" s="122"/>
      <c r="AG236" s="122" t="s">
        <v>136</v>
      </c>
      <c r="AH236" s="122">
        <v>0</v>
      </c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22"/>
      <c r="AY236" s="122"/>
      <c r="AZ236" s="122"/>
      <c r="BA236" s="122"/>
      <c r="BB236" s="122"/>
      <c r="BC236" s="122"/>
      <c r="BD236" s="122"/>
      <c r="BE236" s="122"/>
      <c r="BF236" s="122"/>
      <c r="BG236" s="122"/>
      <c r="BH236" s="122"/>
    </row>
    <row r="237" spans="1:60" outlineLevel="1" x14ac:dyDescent="0.2">
      <c r="A237" s="145">
        <v>113</v>
      </c>
      <c r="B237" s="146" t="s">
        <v>424</v>
      </c>
      <c r="C237" s="154" t="s">
        <v>425</v>
      </c>
      <c r="D237" s="147" t="s">
        <v>190</v>
      </c>
      <c r="E237" s="148">
        <v>0.8</v>
      </c>
      <c r="F237" s="149"/>
      <c r="G237" s="150">
        <f>ROUND(E237*F237,2)</f>
        <v>0</v>
      </c>
      <c r="H237" s="127">
        <v>0</v>
      </c>
      <c r="I237" s="127">
        <f>ROUND(E237*H237,2)</f>
        <v>0</v>
      </c>
      <c r="J237" s="127">
        <v>74</v>
      </c>
      <c r="K237" s="127">
        <f>ROUND(E237*J237,2)</f>
        <v>59.2</v>
      </c>
      <c r="L237" s="127">
        <v>21</v>
      </c>
      <c r="M237" s="127">
        <f>G237*(1+L237/100)</f>
        <v>0</v>
      </c>
      <c r="N237" s="127">
        <v>0</v>
      </c>
      <c r="O237" s="127">
        <f>ROUND(E237*N237,2)</f>
        <v>0</v>
      </c>
      <c r="P237" s="127">
        <v>0</v>
      </c>
      <c r="Q237" s="127">
        <f>ROUND(E237*P237,2)</f>
        <v>0</v>
      </c>
      <c r="R237" s="127"/>
      <c r="S237" s="127" t="s">
        <v>132</v>
      </c>
      <c r="T237" s="127" t="s">
        <v>162</v>
      </c>
      <c r="U237" s="127">
        <v>0.152</v>
      </c>
      <c r="V237" s="127">
        <f>ROUND(E237*U237,2)</f>
        <v>0.12</v>
      </c>
      <c r="W237" s="127"/>
      <c r="X237" s="127" t="s">
        <v>133</v>
      </c>
      <c r="Y237" s="122"/>
      <c r="Z237" s="122"/>
      <c r="AA237" s="122"/>
      <c r="AB237" s="122"/>
      <c r="AC237" s="122"/>
      <c r="AD237" s="122"/>
      <c r="AE237" s="122"/>
      <c r="AF237" s="122"/>
      <c r="AG237" s="122" t="s">
        <v>134</v>
      </c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2"/>
      <c r="BG237" s="122"/>
      <c r="BH237" s="122"/>
    </row>
    <row r="238" spans="1:60" ht="22.5" outlineLevel="1" x14ac:dyDescent="0.2">
      <c r="A238" s="139">
        <v>114</v>
      </c>
      <c r="B238" s="140" t="s">
        <v>426</v>
      </c>
      <c r="C238" s="152" t="s">
        <v>427</v>
      </c>
      <c r="D238" s="141" t="s">
        <v>190</v>
      </c>
      <c r="E238" s="142">
        <v>11.805</v>
      </c>
      <c r="F238" s="143"/>
      <c r="G238" s="144">
        <f>ROUND(E238*F238,2)</f>
        <v>0</v>
      </c>
      <c r="H238" s="127">
        <v>10.42</v>
      </c>
      <c r="I238" s="127">
        <f>ROUND(E238*H238,2)</f>
        <v>123.01</v>
      </c>
      <c r="J238" s="127">
        <v>38.08</v>
      </c>
      <c r="K238" s="127">
        <f>ROUND(E238*J238,2)</f>
        <v>449.53</v>
      </c>
      <c r="L238" s="127">
        <v>21</v>
      </c>
      <c r="M238" s="127">
        <f>G238*(1+L238/100)</f>
        <v>0</v>
      </c>
      <c r="N238" s="127">
        <v>4.0000000000000003E-5</v>
      </c>
      <c r="O238" s="127">
        <f>ROUND(E238*N238,2)</f>
        <v>0</v>
      </c>
      <c r="P238" s="127">
        <v>0</v>
      </c>
      <c r="Q238" s="127">
        <f>ROUND(E238*P238,2)</f>
        <v>0</v>
      </c>
      <c r="R238" s="127"/>
      <c r="S238" s="127" t="s">
        <v>132</v>
      </c>
      <c r="T238" s="127" t="s">
        <v>162</v>
      </c>
      <c r="U238" s="127">
        <v>7.8200000000000006E-2</v>
      </c>
      <c r="V238" s="127">
        <f>ROUND(E238*U238,2)</f>
        <v>0.92</v>
      </c>
      <c r="W238" s="127"/>
      <c r="X238" s="127" t="s">
        <v>133</v>
      </c>
      <c r="Y238" s="122"/>
      <c r="Z238" s="122"/>
      <c r="AA238" s="122"/>
      <c r="AB238" s="122"/>
      <c r="AC238" s="122"/>
      <c r="AD238" s="122"/>
      <c r="AE238" s="122"/>
      <c r="AF238" s="122"/>
      <c r="AG238" s="122" t="s">
        <v>134</v>
      </c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  <c r="AU238" s="122"/>
      <c r="AV238" s="122"/>
      <c r="AW238" s="122"/>
      <c r="AX238" s="122"/>
      <c r="AY238" s="122"/>
      <c r="AZ238" s="122"/>
      <c r="BA238" s="122"/>
      <c r="BB238" s="122"/>
      <c r="BC238" s="122"/>
      <c r="BD238" s="122"/>
      <c r="BE238" s="122"/>
      <c r="BF238" s="122"/>
      <c r="BG238" s="122"/>
      <c r="BH238" s="122"/>
    </row>
    <row r="239" spans="1:60" outlineLevel="1" x14ac:dyDescent="0.2">
      <c r="A239" s="125"/>
      <c r="B239" s="126"/>
      <c r="C239" s="153" t="s">
        <v>428</v>
      </c>
      <c r="D239" s="128"/>
      <c r="E239" s="129">
        <v>1.8049999999999999</v>
      </c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2"/>
      <c r="Z239" s="122"/>
      <c r="AA239" s="122"/>
      <c r="AB239" s="122"/>
      <c r="AC239" s="122"/>
      <c r="AD239" s="122"/>
      <c r="AE239" s="122"/>
      <c r="AF239" s="122"/>
      <c r="AG239" s="122" t="s">
        <v>136</v>
      </c>
      <c r="AH239" s="122">
        <v>0</v>
      </c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22"/>
      <c r="BD239" s="122"/>
      <c r="BE239" s="122"/>
      <c r="BF239" s="122"/>
      <c r="BG239" s="122"/>
      <c r="BH239" s="122"/>
    </row>
    <row r="240" spans="1:60" outlineLevel="1" x14ac:dyDescent="0.2">
      <c r="A240" s="125"/>
      <c r="B240" s="126"/>
      <c r="C240" s="153" t="s">
        <v>429</v>
      </c>
      <c r="D240" s="128"/>
      <c r="E240" s="129">
        <v>10</v>
      </c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2"/>
      <c r="Z240" s="122"/>
      <c r="AA240" s="122"/>
      <c r="AB240" s="122"/>
      <c r="AC240" s="122"/>
      <c r="AD240" s="122"/>
      <c r="AE240" s="122"/>
      <c r="AF240" s="122"/>
      <c r="AG240" s="122" t="s">
        <v>136</v>
      </c>
      <c r="AH240" s="122">
        <v>0</v>
      </c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  <c r="AU240" s="122"/>
      <c r="AV240" s="122"/>
      <c r="AW240" s="122"/>
      <c r="AX240" s="122"/>
      <c r="AY240" s="122"/>
      <c r="AZ240" s="122"/>
      <c r="BA240" s="122"/>
      <c r="BB240" s="122"/>
      <c r="BC240" s="122"/>
      <c r="BD240" s="122"/>
      <c r="BE240" s="122"/>
      <c r="BF240" s="122"/>
      <c r="BG240" s="122"/>
      <c r="BH240" s="122"/>
    </row>
    <row r="241" spans="1:60" outlineLevel="1" x14ac:dyDescent="0.2">
      <c r="A241" s="139">
        <v>115</v>
      </c>
      <c r="B241" s="140" t="s">
        <v>430</v>
      </c>
      <c r="C241" s="152" t="s">
        <v>431</v>
      </c>
      <c r="D241" s="141" t="s">
        <v>131</v>
      </c>
      <c r="E241" s="142">
        <v>23.61</v>
      </c>
      <c r="F241" s="143"/>
      <c r="G241" s="144">
        <f>ROUND(E241*F241,2)</f>
        <v>0</v>
      </c>
      <c r="H241" s="127">
        <v>7.71</v>
      </c>
      <c r="I241" s="127">
        <f>ROUND(E241*H241,2)</f>
        <v>182.03</v>
      </c>
      <c r="J241" s="127">
        <v>26.59</v>
      </c>
      <c r="K241" s="127">
        <f>ROUND(E241*J241,2)</f>
        <v>627.79</v>
      </c>
      <c r="L241" s="127">
        <v>21</v>
      </c>
      <c r="M241" s="127">
        <f>G241*(1+L241/100)</f>
        <v>0</v>
      </c>
      <c r="N241" s="127">
        <v>3.0000000000000001E-5</v>
      </c>
      <c r="O241" s="127">
        <f>ROUND(E241*N241,2)</f>
        <v>0</v>
      </c>
      <c r="P241" s="127">
        <v>0</v>
      </c>
      <c r="Q241" s="127">
        <f>ROUND(E241*P241,2)</f>
        <v>0</v>
      </c>
      <c r="R241" s="127"/>
      <c r="S241" s="127" t="s">
        <v>132</v>
      </c>
      <c r="T241" s="127" t="s">
        <v>162</v>
      </c>
      <c r="U241" s="127">
        <v>0.06</v>
      </c>
      <c r="V241" s="127">
        <f>ROUND(E241*U241,2)</f>
        <v>1.42</v>
      </c>
      <c r="W241" s="127"/>
      <c r="X241" s="127" t="s">
        <v>133</v>
      </c>
      <c r="Y241" s="122"/>
      <c r="Z241" s="122"/>
      <c r="AA241" s="122"/>
      <c r="AB241" s="122"/>
      <c r="AC241" s="122"/>
      <c r="AD241" s="122"/>
      <c r="AE241" s="122"/>
      <c r="AF241" s="122"/>
      <c r="AG241" s="122" t="s">
        <v>134</v>
      </c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  <c r="AV241" s="122"/>
      <c r="AW241" s="122"/>
      <c r="AX241" s="122"/>
      <c r="AY241" s="122"/>
      <c r="AZ241" s="122"/>
      <c r="BA241" s="122"/>
      <c r="BB241" s="122"/>
      <c r="BC241" s="122"/>
      <c r="BD241" s="122"/>
      <c r="BE241" s="122"/>
      <c r="BF241" s="122"/>
      <c r="BG241" s="122"/>
      <c r="BH241" s="122"/>
    </row>
    <row r="242" spans="1:60" outlineLevel="1" x14ac:dyDescent="0.2">
      <c r="A242" s="125"/>
      <c r="B242" s="126"/>
      <c r="C242" s="153" t="s">
        <v>151</v>
      </c>
      <c r="D242" s="128"/>
      <c r="E242" s="129">
        <v>3.61</v>
      </c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2"/>
      <c r="Z242" s="122"/>
      <c r="AA242" s="122"/>
      <c r="AB242" s="122"/>
      <c r="AC242" s="122"/>
      <c r="AD242" s="122"/>
      <c r="AE242" s="122"/>
      <c r="AF242" s="122"/>
      <c r="AG242" s="122" t="s">
        <v>136</v>
      </c>
      <c r="AH242" s="122">
        <v>0</v>
      </c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2"/>
      <c r="AU242" s="122"/>
      <c r="AV242" s="122"/>
      <c r="AW242" s="122"/>
      <c r="AX242" s="122"/>
      <c r="AY242" s="122"/>
      <c r="AZ242" s="122"/>
      <c r="BA242" s="122"/>
      <c r="BB242" s="122"/>
      <c r="BC242" s="122"/>
      <c r="BD242" s="122"/>
      <c r="BE242" s="122"/>
      <c r="BF242" s="122"/>
      <c r="BG242" s="122"/>
      <c r="BH242" s="122"/>
    </row>
    <row r="243" spans="1:60" outlineLevel="1" x14ac:dyDescent="0.2">
      <c r="A243" s="125"/>
      <c r="B243" s="126"/>
      <c r="C243" s="153" t="s">
        <v>166</v>
      </c>
      <c r="D243" s="128"/>
      <c r="E243" s="129">
        <v>20</v>
      </c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2"/>
      <c r="Z243" s="122"/>
      <c r="AA243" s="122"/>
      <c r="AB243" s="122"/>
      <c r="AC243" s="122"/>
      <c r="AD243" s="122"/>
      <c r="AE243" s="122"/>
      <c r="AF243" s="122"/>
      <c r="AG243" s="122" t="s">
        <v>136</v>
      </c>
      <c r="AH243" s="122">
        <v>0</v>
      </c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2"/>
      <c r="AY243" s="122"/>
      <c r="AZ243" s="122"/>
      <c r="BA243" s="122"/>
      <c r="BB243" s="122"/>
      <c r="BC243" s="122"/>
      <c r="BD243" s="122"/>
      <c r="BE243" s="122"/>
      <c r="BF243" s="122"/>
      <c r="BG243" s="122"/>
      <c r="BH243" s="122"/>
    </row>
    <row r="244" spans="1:60" ht="22.5" outlineLevel="1" x14ac:dyDescent="0.2">
      <c r="A244" s="145">
        <v>116</v>
      </c>
      <c r="B244" s="146" t="s">
        <v>432</v>
      </c>
      <c r="C244" s="154" t="s">
        <v>433</v>
      </c>
      <c r="D244" s="147" t="s">
        <v>140</v>
      </c>
      <c r="E244" s="148">
        <v>1</v>
      </c>
      <c r="F244" s="149"/>
      <c r="G244" s="150">
        <f>ROUND(E244*F244,2)</f>
        <v>0</v>
      </c>
      <c r="H244" s="127">
        <v>123</v>
      </c>
      <c r="I244" s="127">
        <f>ROUND(E244*H244,2)</f>
        <v>123</v>
      </c>
      <c r="J244" s="127">
        <v>0</v>
      </c>
      <c r="K244" s="127">
        <f>ROUND(E244*J244,2)</f>
        <v>0</v>
      </c>
      <c r="L244" s="127">
        <v>21</v>
      </c>
      <c r="M244" s="127">
        <f>G244*(1+L244/100)</f>
        <v>0</v>
      </c>
      <c r="N244" s="127">
        <v>1.3999999999999999E-4</v>
      </c>
      <c r="O244" s="127">
        <f>ROUND(E244*N244,2)</f>
        <v>0</v>
      </c>
      <c r="P244" s="127">
        <v>0</v>
      </c>
      <c r="Q244" s="127">
        <f>ROUND(E244*P244,2)</f>
        <v>0</v>
      </c>
      <c r="R244" s="127" t="s">
        <v>185</v>
      </c>
      <c r="S244" s="127" t="s">
        <v>132</v>
      </c>
      <c r="T244" s="127" t="s">
        <v>162</v>
      </c>
      <c r="U244" s="127">
        <v>0</v>
      </c>
      <c r="V244" s="127">
        <f>ROUND(E244*U244,2)</f>
        <v>0</v>
      </c>
      <c r="W244" s="127"/>
      <c r="X244" s="127" t="s">
        <v>156</v>
      </c>
      <c r="Y244" s="122"/>
      <c r="Z244" s="122"/>
      <c r="AA244" s="122"/>
      <c r="AB244" s="122"/>
      <c r="AC244" s="122"/>
      <c r="AD244" s="122"/>
      <c r="AE244" s="122"/>
      <c r="AF244" s="122"/>
      <c r="AG244" s="122" t="s">
        <v>157</v>
      </c>
      <c r="AH244" s="122"/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2"/>
      <c r="AU244" s="122"/>
      <c r="AV244" s="122"/>
      <c r="AW244" s="122"/>
      <c r="AX244" s="122"/>
      <c r="AY244" s="122"/>
      <c r="AZ244" s="122"/>
      <c r="BA244" s="122"/>
      <c r="BB244" s="122"/>
      <c r="BC244" s="122"/>
      <c r="BD244" s="122"/>
      <c r="BE244" s="122"/>
      <c r="BF244" s="122"/>
      <c r="BG244" s="122"/>
      <c r="BH244" s="122"/>
    </row>
    <row r="245" spans="1:60" outlineLevel="1" x14ac:dyDescent="0.2">
      <c r="A245" s="145">
        <v>117</v>
      </c>
      <c r="B245" s="146" t="s">
        <v>434</v>
      </c>
      <c r="C245" s="154" t="s">
        <v>435</v>
      </c>
      <c r="D245" s="147" t="s">
        <v>0</v>
      </c>
      <c r="E245" s="148">
        <v>203.857</v>
      </c>
      <c r="F245" s="149"/>
      <c r="G245" s="150">
        <f>ROUND(E245*F245,2)</f>
        <v>0</v>
      </c>
      <c r="H245" s="127">
        <v>0</v>
      </c>
      <c r="I245" s="127">
        <f>ROUND(E245*H245,2)</f>
        <v>0</v>
      </c>
      <c r="J245" s="127">
        <v>0.77</v>
      </c>
      <c r="K245" s="127">
        <f>ROUND(E245*J245,2)</f>
        <v>156.97</v>
      </c>
      <c r="L245" s="127">
        <v>21</v>
      </c>
      <c r="M245" s="127">
        <f>G245*(1+L245/100)</f>
        <v>0</v>
      </c>
      <c r="N245" s="127">
        <v>0</v>
      </c>
      <c r="O245" s="127">
        <f>ROUND(E245*N245,2)</f>
        <v>0</v>
      </c>
      <c r="P245" s="127">
        <v>0</v>
      </c>
      <c r="Q245" s="127">
        <f>ROUND(E245*P245,2)</f>
        <v>0</v>
      </c>
      <c r="R245" s="127"/>
      <c r="S245" s="127" t="s">
        <v>132</v>
      </c>
      <c r="T245" s="127" t="s">
        <v>162</v>
      </c>
      <c r="U245" s="127">
        <v>0</v>
      </c>
      <c r="V245" s="127">
        <f>ROUND(E245*U245,2)</f>
        <v>0</v>
      </c>
      <c r="W245" s="127"/>
      <c r="X245" s="127" t="s">
        <v>221</v>
      </c>
      <c r="Y245" s="122"/>
      <c r="Z245" s="122"/>
      <c r="AA245" s="122"/>
      <c r="AB245" s="122"/>
      <c r="AC245" s="122"/>
      <c r="AD245" s="122"/>
      <c r="AE245" s="122"/>
      <c r="AF245" s="122"/>
      <c r="AG245" s="122" t="s">
        <v>222</v>
      </c>
      <c r="AH245" s="122"/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2"/>
      <c r="AU245" s="122"/>
      <c r="AV245" s="122"/>
      <c r="AW245" s="122"/>
      <c r="AX245" s="122"/>
      <c r="AY245" s="122"/>
      <c r="AZ245" s="122"/>
      <c r="BA245" s="122"/>
      <c r="BB245" s="122"/>
      <c r="BC245" s="122"/>
      <c r="BD245" s="122"/>
      <c r="BE245" s="122"/>
      <c r="BF245" s="122"/>
      <c r="BG245" s="122"/>
      <c r="BH245" s="122"/>
    </row>
    <row r="246" spans="1:60" x14ac:dyDescent="0.2">
      <c r="A246" s="133" t="s">
        <v>127</v>
      </c>
      <c r="B246" s="134" t="s">
        <v>87</v>
      </c>
      <c r="C246" s="151" t="s">
        <v>88</v>
      </c>
      <c r="D246" s="135"/>
      <c r="E246" s="136"/>
      <c r="F246" s="137"/>
      <c r="G246" s="138">
        <f>SUMIF(AG247:AG270,"&lt;&gt;NOR",G247:G270)</f>
        <v>0</v>
      </c>
      <c r="H246" s="132"/>
      <c r="I246" s="132">
        <f>SUM(I247:I270)</f>
        <v>13695.58</v>
      </c>
      <c r="J246" s="132"/>
      <c r="K246" s="132">
        <f>SUM(K247:K270)</f>
        <v>15020.470000000001</v>
      </c>
      <c r="L246" s="132"/>
      <c r="M246" s="132">
        <f>SUM(M247:M270)</f>
        <v>0</v>
      </c>
      <c r="N246" s="132"/>
      <c r="O246" s="132">
        <f>SUM(O247:O270)</f>
        <v>0.12000000000000001</v>
      </c>
      <c r="P246" s="132"/>
      <c r="Q246" s="132">
        <f>SUM(Q247:Q270)</f>
        <v>0</v>
      </c>
      <c r="R246" s="132"/>
      <c r="S246" s="132"/>
      <c r="T246" s="132"/>
      <c r="U246" s="132"/>
      <c r="V246" s="132">
        <f>SUM(V247:V270)</f>
        <v>27.63</v>
      </c>
      <c r="W246" s="132"/>
      <c r="X246" s="132"/>
      <c r="AG246" t="s">
        <v>128</v>
      </c>
    </row>
    <row r="247" spans="1:60" outlineLevel="1" x14ac:dyDescent="0.2">
      <c r="A247" s="139">
        <v>118</v>
      </c>
      <c r="B247" s="140" t="s">
        <v>436</v>
      </c>
      <c r="C247" s="152" t="s">
        <v>437</v>
      </c>
      <c r="D247" s="141" t="s">
        <v>131</v>
      </c>
      <c r="E247" s="142">
        <v>18.901</v>
      </c>
      <c r="F247" s="143"/>
      <c r="G247" s="144">
        <f>ROUND(E247*F247,2)</f>
        <v>0</v>
      </c>
      <c r="H247" s="127">
        <v>0</v>
      </c>
      <c r="I247" s="127">
        <f>ROUND(E247*H247,2)</f>
        <v>0</v>
      </c>
      <c r="J247" s="127">
        <v>50.4</v>
      </c>
      <c r="K247" s="127">
        <f>ROUND(E247*J247,2)</f>
        <v>952.61</v>
      </c>
      <c r="L247" s="127">
        <v>21</v>
      </c>
      <c r="M247" s="127">
        <f>G247*(1+L247/100)</f>
        <v>0</v>
      </c>
      <c r="N247" s="127">
        <v>0</v>
      </c>
      <c r="O247" s="127">
        <f>ROUND(E247*N247,2)</f>
        <v>0</v>
      </c>
      <c r="P247" s="127">
        <v>0</v>
      </c>
      <c r="Q247" s="127">
        <f>ROUND(E247*P247,2)</f>
        <v>0</v>
      </c>
      <c r="R247" s="127"/>
      <c r="S247" s="127" t="s">
        <v>132</v>
      </c>
      <c r="T247" s="127" t="s">
        <v>132</v>
      </c>
      <c r="U247" s="127">
        <v>0.1</v>
      </c>
      <c r="V247" s="127">
        <f>ROUND(E247*U247,2)</f>
        <v>1.89</v>
      </c>
      <c r="W247" s="127"/>
      <c r="X247" s="127" t="s">
        <v>133</v>
      </c>
      <c r="Y247" s="122"/>
      <c r="Z247" s="122"/>
      <c r="AA247" s="122"/>
      <c r="AB247" s="122"/>
      <c r="AC247" s="122"/>
      <c r="AD247" s="122"/>
      <c r="AE247" s="122"/>
      <c r="AF247" s="122"/>
      <c r="AG247" s="122" t="s">
        <v>134</v>
      </c>
      <c r="AH247" s="122"/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122"/>
      <c r="AU247" s="122"/>
      <c r="AV247" s="122"/>
      <c r="AW247" s="122"/>
      <c r="AX247" s="122"/>
      <c r="AY247" s="122"/>
      <c r="AZ247" s="122"/>
      <c r="BA247" s="122"/>
      <c r="BB247" s="122"/>
      <c r="BC247" s="122"/>
      <c r="BD247" s="122"/>
      <c r="BE247" s="122"/>
      <c r="BF247" s="122"/>
      <c r="BG247" s="122"/>
      <c r="BH247" s="122"/>
    </row>
    <row r="248" spans="1:60" ht="33.75" outlineLevel="1" x14ac:dyDescent="0.2">
      <c r="A248" s="125"/>
      <c r="B248" s="126"/>
      <c r="C248" s="153" t="s">
        <v>438</v>
      </c>
      <c r="D248" s="128"/>
      <c r="E248" s="129">
        <v>17.829999999999998</v>
      </c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2"/>
      <c r="Z248" s="122"/>
      <c r="AA248" s="122"/>
      <c r="AB248" s="122"/>
      <c r="AC248" s="122"/>
      <c r="AD248" s="122"/>
      <c r="AE248" s="122"/>
      <c r="AF248" s="122"/>
      <c r="AG248" s="122" t="s">
        <v>136</v>
      </c>
      <c r="AH248" s="122">
        <v>0</v>
      </c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122"/>
      <c r="AU248" s="122"/>
      <c r="AV248" s="122"/>
      <c r="AW248" s="122"/>
      <c r="AX248" s="122"/>
      <c r="AY248" s="122"/>
      <c r="AZ248" s="122"/>
      <c r="BA248" s="122"/>
      <c r="BB248" s="122"/>
      <c r="BC248" s="122"/>
      <c r="BD248" s="122"/>
      <c r="BE248" s="122"/>
      <c r="BF248" s="122"/>
      <c r="BG248" s="122"/>
      <c r="BH248" s="122"/>
    </row>
    <row r="249" spans="1:60" outlineLevel="1" x14ac:dyDescent="0.2">
      <c r="A249" s="125"/>
      <c r="B249" s="126"/>
      <c r="C249" s="153" t="s">
        <v>439</v>
      </c>
      <c r="D249" s="128"/>
      <c r="E249" s="129">
        <v>-1.379</v>
      </c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2"/>
      <c r="Z249" s="122"/>
      <c r="AA249" s="122"/>
      <c r="AB249" s="122"/>
      <c r="AC249" s="122"/>
      <c r="AD249" s="122"/>
      <c r="AE249" s="122"/>
      <c r="AF249" s="122"/>
      <c r="AG249" s="122" t="s">
        <v>136</v>
      </c>
      <c r="AH249" s="122">
        <v>0</v>
      </c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2"/>
      <c r="AU249" s="122"/>
      <c r="AV249" s="122"/>
      <c r="AW249" s="122"/>
      <c r="AX249" s="122"/>
      <c r="AY249" s="122"/>
      <c r="AZ249" s="122"/>
      <c r="BA249" s="122"/>
      <c r="BB249" s="122"/>
      <c r="BC249" s="122"/>
      <c r="BD249" s="122"/>
      <c r="BE249" s="122"/>
      <c r="BF249" s="122"/>
      <c r="BG249" s="122"/>
      <c r="BH249" s="122"/>
    </row>
    <row r="250" spans="1:60" outlineLevel="1" x14ac:dyDescent="0.2">
      <c r="A250" s="125"/>
      <c r="B250" s="126"/>
      <c r="C250" s="153" t="s">
        <v>440</v>
      </c>
      <c r="D250" s="128"/>
      <c r="E250" s="129">
        <v>2.4500000000000002</v>
      </c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2"/>
      <c r="Z250" s="122"/>
      <c r="AA250" s="122"/>
      <c r="AB250" s="122"/>
      <c r="AC250" s="122"/>
      <c r="AD250" s="122"/>
      <c r="AE250" s="122"/>
      <c r="AF250" s="122"/>
      <c r="AG250" s="122" t="s">
        <v>136</v>
      </c>
      <c r="AH250" s="122">
        <v>0</v>
      </c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22"/>
      <c r="AY250" s="122"/>
      <c r="AZ250" s="122"/>
      <c r="BA250" s="122"/>
      <c r="BB250" s="122"/>
      <c r="BC250" s="122"/>
      <c r="BD250" s="122"/>
      <c r="BE250" s="122"/>
      <c r="BF250" s="122"/>
      <c r="BG250" s="122"/>
      <c r="BH250" s="122"/>
    </row>
    <row r="251" spans="1:60" ht="22.5" outlineLevel="1" x14ac:dyDescent="0.2">
      <c r="A251" s="139">
        <v>119</v>
      </c>
      <c r="B251" s="140" t="s">
        <v>441</v>
      </c>
      <c r="C251" s="152" t="s">
        <v>442</v>
      </c>
      <c r="D251" s="141" t="s">
        <v>131</v>
      </c>
      <c r="E251" s="142">
        <v>18.901</v>
      </c>
      <c r="F251" s="143"/>
      <c r="G251" s="144">
        <f>ROUND(E251*F251,2)</f>
        <v>0</v>
      </c>
      <c r="H251" s="127">
        <v>142.66</v>
      </c>
      <c r="I251" s="127">
        <f>ROUND(E251*H251,2)</f>
        <v>2696.42</v>
      </c>
      <c r="J251" s="127">
        <v>653.34</v>
      </c>
      <c r="K251" s="127">
        <f>ROUND(E251*J251,2)</f>
        <v>12348.78</v>
      </c>
      <c r="L251" s="127">
        <v>21</v>
      </c>
      <c r="M251" s="127">
        <f>G251*(1+L251/100)</f>
        <v>0</v>
      </c>
      <c r="N251" s="127">
        <v>5.3499999999999997E-3</v>
      </c>
      <c r="O251" s="127">
        <f>ROUND(E251*N251,2)</f>
        <v>0.1</v>
      </c>
      <c r="P251" s="127">
        <v>0</v>
      </c>
      <c r="Q251" s="127">
        <f>ROUND(E251*P251,2)</f>
        <v>0</v>
      </c>
      <c r="R251" s="127"/>
      <c r="S251" s="127" t="s">
        <v>132</v>
      </c>
      <c r="T251" s="127" t="s">
        <v>132</v>
      </c>
      <c r="U251" s="127">
        <v>1.288</v>
      </c>
      <c r="V251" s="127">
        <f>ROUND(E251*U251,2)</f>
        <v>24.34</v>
      </c>
      <c r="W251" s="127"/>
      <c r="X251" s="127" t="s">
        <v>133</v>
      </c>
      <c r="Y251" s="122"/>
      <c r="Z251" s="122"/>
      <c r="AA251" s="122"/>
      <c r="AB251" s="122"/>
      <c r="AC251" s="122"/>
      <c r="AD251" s="122"/>
      <c r="AE251" s="122"/>
      <c r="AF251" s="122"/>
      <c r="AG251" s="122" t="s">
        <v>134</v>
      </c>
      <c r="AH251" s="122"/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2"/>
      <c r="AY251" s="122"/>
      <c r="AZ251" s="122"/>
      <c r="BA251" s="122"/>
      <c r="BB251" s="122"/>
      <c r="BC251" s="122"/>
      <c r="BD251" s="122"/>
      <c r="BE251" s="122"/>
      <c r="BF251" s="122"/>
      <c r="BG251" s="122"/>
      <c r="BH251" s="122"/>
    </row>
    <row r="252" spans="1:60" ht="33.75" outlineLevel="1" x14ac:dyDescent="0.2">
      <c r="A252" s="125"/>
      <c r="B252" s="126"/>
      <c r="C252" s="153" t="s">
        <v>438</v>
      </c>
      <c r="D252" s="128"/>
      <c r="E252" s="129">
        <v>17.829999999999998</v>
      </c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2"/>
      <c r="Z252" s="122"/>
      <c r="AA252" s="122"/>
      <c r="AB252" s="122"/>
      <c r="AC252" s="122"/>
      <c r="AD252" s="122"/>
      <c r="AE252" s="122"/>
      <c r="AF252" s="122"/>
      <c r="AG252" s="122" t="s">
        <v>136</v>
      </c>
      <c r="AH252" s="122">
        <v>0</v>
      </c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22"/>
      <c r="AY252" s="122"/>
      <c r="AZ252" s="122"/>
      <c r="BA252" s="122"/>
      <c r="BB252" s="122"/>
      <c r="BC252" s="122"/>
      <c r="BD252" s="122"/>
      <c r="BE252" s="122"/>
      <c r="BF252" s="122"/>
      <c r="BG252" s="122"/>
      <c r="BH252" s="122"/>
    </row>
    <row r="253" spans="1:60" outlineLevel="1" x14ac:dyDescent="0.2">
      <c r="A253" s="125"/>
      <c r="B253" s="126"/>
      <c r="C253" s="153" t="s">
        <v>439</v>
      </c>
      <c r="D253" s="128"/>
      <c r="E253" s="129">
        <v>-1.379</v>
      </c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2"/>
      <c r="Z253" s="122"/>
      <c r="AA253" s="122"/>
      <c r="AB253" s="122"/>
      <c r="AC253" s="122"/>
      <c r="AD253" s="122"/>
      <c r="AE253" s="122"/>
      <c r="AF253" s="122"/>
      <c r="AG253" s="122" t="s">
        <v>136</v>
      </c>
      <c r="AH253" s="122">
        <v>0</v>
      </c>
      <c r="AI253" s="122"/>
      <c r="AJ253" s="122"/>
      <c r="AK253" s="122"/>
      <c r="AL253" s="122"/>
      <c r="AM253" s="122"/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2"/>
      <c r="AY253" s="122"/>
      <c r="AZ253" s="122"/>
      <c r="BA253" s="122"/>
      <c r="BB253" s="122"/>
      <c r="BC253" s="122"/>
      <c r="BD253" s="122"/>
      <c r="BE253" s="122"/>
      <c r="BF253" s="122"/>
      <c r="BG253" s="122"/>
      <c r="BH253" s="122"/>
    </row>
    <row r="254" spans="1:60" outlineLevel="1" x14ac:dyDescent="0.2">
      <c r="A254" s="125"/>
      <c r="B254" s="126"/>
      <c r="C254" s="153" t="s">
        <v>440</v>
      </c>
      <c r="D254" s="128"/>
      <c r="E254" s="129">
        <v>2.4500000000000002</v>
      </c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2"/>
      <c r="Z254" s="122"/>
      <c r="AA254" s="122"/>
      <c r="AB254" s="122"/>
      <c r="AC254" s="122"/>
      <c r="AD254" s="122"/>
      <c r="AE254" s="122"/>
      <c r="AF254" s="122"/>
      <c r="AG254" s="122" t="s">
        <v>136</v>
      </c>
      <c r="AH254" s="122">
        <v>0</v>
      </c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22"/>
      <c r="AY254" s="122"/>
      <c r="AZ254" s="122"/>
      <c r="BA254" s="122"/>
      <c r="BB254" s="122"/>
      <c r="BC254" s="122"/>
      <c r="BD254" s="122"/>
      <c r="BE254" s="122"/>
      <c r="BF254" s="122"/>
      <c r="BG254" s="122"/>
      <c r="BH254" s="122"/>
    </row>
    <row r="255" spans="1:60" outlineLevel="1" x14ac:dyDescent="0.2">
      <c r="A255" s="139">
        <v>120</v>
      </c>
      <c r="B255" s="140" t="s">
        <v>443</v>
      </c>
      <c r="C255" s="152" t="s">
        <v>444</v>
      </c>
      <c r="D255" s="141" t="s">
        <v>131</v>
      </c>
      <c r="E255" s="142">
        <v>18.901</v>
      </c>
      <c r="F255" s="143"/>
      <c r="G255" s="144">
        <f>ROUND(E255*F255,2)</f>
        <v>0</v>
      </c>
      <c r="H255" s="127">
        <v>9.1999999999999993</v>
      </c>
      <c r="I255" s="127">
        <f>ROUND(E255*H255,2)</f>
        <v>173.89</v>
      </c>
      <c r="J255" s="127">
        <v>0</v>
      </c>
      <c r="K255" s="127">
        <f>ROUND(E255*J255,2)</f>
        <v>0</v>
      </c>
      <c r="L255" s="127">
        <v>21</v>
      </c>
      <c r="M255" s="127">
        <f>G255*(1+L255/100)</f>
        <v>0</v>
      </c>
      <c r="N255" s="127">
        <v>8.9999999999999998E-4</v>
      </c>
      <c r="O255" s="127">
        <f>ROUND(E255*N255,2)</f>
        <v>0.02</v>
      </c>
      <c r="P255" s="127">
        <v>0</v>
      </c>
      <c r="Q255" s="127">
        <f>ROUND(E255*P255,2)</f>
        <v>0</v>
      </c>
      <c r="R255" s="127"/>
      <c r="S255" s="127" t="s">
        <v>132</v>
      </c>
      <c r="T255" s="127" t="s">
        <v>132</v>
      </c>
      <c r="U255" s="127">
        <v>0</v>
      </c>
      <c r="V255" s="127">
        <f>ROUND(E255*U255,2)</f>
        <v>0</v>
      </c>
      <c r="W255" s="127"/>
      <c r="X255" s="127" t="s">
        <v>133</v>
      </c>
      <c r="Y255" s="122"/>
      <c r="Z255" s="122"/>
      <c r="AA255" s="122"/>
      <c r="AB255" s="122"/>
      <c r="AC255" s="122"/>
      <c r="AD255" s="122"/>
      <c r="AE255" s="122"/>
      <c r="AF255" s="122"/>
      <c r="AG255" s="122" t="s">
        <v>134</v>
      </c>
      <c r="AH255" s="122"/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2"/>
      <c r="AT255" s="122"/>
      <c r="AU255" s="122"/>
      <c r="AV255" s="122"/>
      <c r="AW255" s="122"/>
      <c r="AX255" s="122"/>
      <c r="AY255" s="122"/>
      <c r="AZ255" s="122"/>
      <c r="BA255" s="122"/>
      <c r="BB255" s="122"/>
      <c r="BC255" s="122"/>
      <c r="BD255" s="122"/>
      <c r="BE255" s="122"/>
      <c r="BF255" s="122"/>
      <c r="BG255" s="122"/>
      <c r="BH255" s="122"/>
    </row>
    <row r="256" spans="1:60" ht="33.75" outlineLevel="1" x14ac:dyDescent="0.2">
      <c r="A256" s="125"/>
      <c r="B256" s="126"/>
      <c r="C256" s="153" t="s">
        <v>438</v>
      </c>
      <c r="D256" s="128"/>
      <c r="E256" s="129">
        <v>17.829999999999998</v>
      </c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2"/>
      <c r="Z256" s="122"/>
      <c r="AA256" s="122"/>
      <c r="AB256" s="122"/>
      <c r="AC256" s="122"/>
      <c r="AD256" s="122"/>
      <c r="AE256" s="122"/>
      <c r="AF256" s="122"/>
      <c r="AG256" s="122" t="s">
        <v>136</v>
      </c>
      <c r="AH256" s="122">
        <v>0</v>
      </c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22"/>
      <c r="AY256" s="122"/>
      <c r="AZ256" s="122"/>
      <c r="BA256" s="122"/>
      <c r="BB256" s="122"/>
      <c r="BC256" s="122"/>
      <c r="BD256" s="122"/>
      <c r="BE256" s="122"/>
      <c r="BF256" s="122"/>
      <c r="BG256" s="122"/>
      <c r="BH256" s="122"/>
    </row>
    <row r="257" spans="1:60" outlineLevel="1" x14ac:dyDescent="0.2">
      <c r="A257" s="125"/>
      <c r="B257" s="126"/>
      <c r="C257" s="153" t="s">
        <v>439</v>
      </c>
      <c r="D257" s="128"/>
      <c r="E257" s="129">
        <v>-1.379</v>
      </c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2"/>
      <c r="Z257" s="122"/>
      <c r="AA257" s="122"/>
      <c r="AB257" s="122"/>
      <c r="AC257" s="122"/>
      <c r="AD257" s="122"/>
      <c r="AE257" s="122"/>
      <c r="AF257" s="122"/>
      <c r="AG257" s="122" t="s">
        <v>136</v>
      </c>
      <c r="AH257" s="122">
        <v>0</v>
      </c>
      <c r="AI257" s="122"/>
      <c r="AJ257" s="122"/>
      <c r="AK257" s="122"/>
      <c r="AL257" s="122"/>
      <c r="AM257" s="122"/>
      <c r="AN257" s="122"/>
      <c r="AO257" s="122"/>
      <c r="AP257" s="122"/>
      <c r="AQ257" s="122"/>
      <c r="AR257" s="122"/>
      <c r="AS257" s="122"/>
      <c r="AT257" s="122"/>
      <c r="AU257" s="122"/>
      <c r="AV257" s="122"/>
      <c r="AW257" s="122"/>
      <c r="AX257" s="122"/>
      <c r="AY257" s="122"/>
      <c r="AZ257" s="122"/>
      <c r="BA257" s="122"/>
      <c r="BB257" s="122"/>
      <c r="BC257" s="122"/>
      <c r="BD257" s="122"/>
      <c r="BE257" s="122"/>
      <c r="BF257" s="122"/>
      <c r="BG257" s="122"/>
      <c r="BH257" s="122"/>
    </row>
    <row r="258" spans="1:60" outlineLevel="1" x14ac:dyDescent="0.2">
      <c r="A258" s="125"/>
      <c r="B258" s="126"/>
      <c r="C258" s="153" t="s">
        <v>440</v>
      </c>
      <c r="D258" s="128"/>
      <c r="E258" s="129">
        <v>2.4500000000000002</v>
      </c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2"/>
      <c r="Z258" s="122"/>
      <c r="AA258" s="122"/>
      <c r="AB258" s="122"/>
      <c r="AC258" s="122"/>
      <c r="AD258" s="122"/>
      <c r="AE258" s="122"/>
      <c r="AF258" s="122"/>
      <c r="AG258" s="122" t="s">
        <v>136</v>
      </c>
      <c r="AH258" s="122">
        <v>0</v>
      </c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  <c r="BF258" s="122"/>
      <c r="BG258" s="122"/>
      <c r="BH258" s="122"/>
    </row>
    <row r="259" spans="1:60" ht="22.5" outlineLevel="1" x14ac:dyDescent="0.2">
      <c r="A259" s="139">
        <v>121</v>
      </c>
      <c r="B259" s="140" t="s">
        <v>445</v>
      </c>
      <c r="C259" s="152" t="s">
        <v>446</v>
      </c>
      <c r="D259" s="141" t="s">
        <v>190</v>
      </c>
      <c r="E259" s="142">
        <v>11.7</v>
      </c>
      <c r="F259" s="143"/>
      <c r="G259" s="144">
        <f>ROUND(E259*F259,2)</f>
        <v>0</v>
      </c>
      <c r="H259" s="127">
        <v>0</v>
      </c>
      <c r="I259" s="127">
        <f>ROUND(E259*H259,2)</f>
        <v>0</v>
      </c>
      <c r="J259" s="127">
        <v>60.5</v>
      </c>
      <c r="K259" s="127">
        <f>ROUND(E259*J259,2)</f>
        <v>707.85</v>
      </c>
      <c r="L259" s="127">
        <v>21</v>
      </c>
      <c r="M259" s="127">
        <f>G259*(1+L259/100)</f>
        <v>0</v>
      </c>
      <c r="N259" s="127">
        <v>0</v>
      </c>
      <c r="O259" s="127">
        <f>ROUND(E259*N259,2)</f>
        <v>0</v>
      </c>
      <c r="P259" s="127">
        <v>0</v>
      </c>
      <c r="Q259" s="127">
        <f>ROUND(E259*P259,2)</f>
        <v>0</v>
      </c>
      <c r="R259" s="127"/>
      <c r="S259" s="127" t="s">
        <v>132</v>
      </c>
      <c r="T259" s="127" t="s">
        <v>132</v>
      </c>
      <c r="U259" s="127">
        <v>0.12</v>
      </c>
      <c r="V259" s="127">
        <f>ROUND(E259*U259,2)</f>
        <v>1.4</v>
      </c>
      <c r="W259" s="127"/>
      <c r="X259" s="127" t="s">
        <v>133</v>
      </c>
      <c r="Y259" s="122"/>
      <c r="Z259" s="122"/>
      <c r="AA259" s="122"/>
      <c r="AB259" s="122"/>
      <c r="AC259" s="122"/>
      <c r="AD259" s="122"/>
      <c r="AE259" s="122"/>
      <c r="AF259" s="122"/>
      <c r="AG259" s="122" t="s">
        <v>134</v>
      </c>
      <c r="AH259" s="122"/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  <c r="BF259" s="122"/>
      <c r="BG259" s="122"/>
      <c r="BH259" s="122"/>
    </row>
    <row r="260" spans="1:60" outlineLevel="1" x14ac:dyDescent="0.2">
      <c r="A260" s="125"/>
      <c r="B260" s="126"/>
      <c r="C260" s="153" t="s">
        <v>447</v>
      </c>
      <c r="D260" s="128"/>
      <c r="E260" s="129">
        <v>10</v>
      </c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2"/>
      <c r="Z260" s="122"/>
      <c r="AA260" s="122"/>
      <c r="AB260" s="122"/>
      <c r="AC260" s="122"/>
      <c r="AD260" s="122"/>
      <c r="AE260" s="122"/>
      <c r="AF260" s="122"/>
      <c r="AG260" s="122" t="s">
        <v>136</v>
      </c>
      <c r="AH260" s="122">
        <v>0</v>
      </c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</row>
    <row r="261" spans="1:60" outlineLevel="1" x14ac:dyDescent="0.2">
      <c r="A261" s="125"/>
      <c r="B261" s="126"/>
      <c r="C261" s="153" t="s">
        <v>191</v>
      </c>
      <c r="D261" s="128"/>
      <c r="E261" s="129">
        <v>1.7</v>
      </c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2"/>
      <c r="Z261" s="122"/>
      <c r="AA261" s="122"/>
      <c r="AB261" s="122"/>
      <c r="AC261" s="122"/>
      <c r="AD261" s="122"/>
      <c r="AE261" s="122"/>
      <c r="AF261" s="122"/>
      <c r="AG261" s="122" t="s">
        <v>136</v>
      </c>
      <c r="AH261" s="122">
        <v>0</v>
      </c>
      <c r="AI261" s="122"/>
      <c r="AJ261" s="122"/>
      <c r="AK261" s="122"/>
      <c r="AL261" s="122"/>
      <c r="AM261" s="122"/>
      <c r="AN261" s="122"/>
      <c r="AO261" s="122"/>
      <c r="AP261" s="122"/>
      <c r="AQ261" s="122"/>
      <c r="AR261" s="122"/>
      <c r="AS261" s="122"/>
      <c r="AT261" s="122"/>
      <c r="AU261" s="122"/>
      <c r="AV261" s="122"/>
      <c r="AW261" s="122"/>
      <c r="AX261" s="122"/>
      <c r="AY261" s="122"/>
      <c r="AZ261" s="122"/>
      <c r="BA261" s="122"/>
      <c r="BB261" s="122"/>
      <c r="BC261" s="122"/>
      <c r="BD261" s="122"/>
      <c r="BE261" s="122"/>
      <c r="BF261" s="122"/>
      <c r="BG261" s="122"/>
      <c r="BH261" s="122"/>
    </row>
    <row r="262" spans="1:60" ht="22.5" outlineLevel="1" x14ac:dyDescent="0.2">
      <c r="A262" s="139">
        <v>122</v>
      </c>
      <c r="B262" s="140" t="s">
        <v>448</v>
      </c>
      <c r="C262" s="152" t="s">
        <v>449</v>
      </c>
      <c r="D262" s="141" t="s">
        <v>131</v>
      </c>
      <c r="E262" s="142">
        <v>21.736149999999999</v>
      </c>
      <c r="F262" s="143"/>
      <c r="G262" s="144">
        <f>ROUND(E262*F262,2)</f>
        <v>0</v>
      </c>
      <c r="H262" s="127">
        <v>450</v>
      </c>
      <c r="I262" s="127">
        <f>ROUND(E262*H262,2)</f>
        <v>9781.27</v>
      </c>
      <c r="J262" s="127">
        <v>0</v>
      </c>
      <c r="K262" s="127">
        <f>ROUND(E262*J262,2)</f>
        <v>0</v>
      </c>
      <c r="L262" s="127">
        <v>21</v>
      </c>
      <c r="M262" s="127">
        <f>G262*(1+L262/100)</f>
        <v>0</v>
      </c>
      <c r="N262" s="127">
        <v>0</v>
      </c>
      <c r="O262" s="127">
        <f>ROUND(E262*N262,2)</f>
        <v>0</v>
      </c>
      <c r="P262" s="127">
        <v>0</v>
      </c>
      <c r="Q262" s="127">
        <f>ROUND(E262*P262,2)</f>
        <v>0</v>
      </c>
      <c r="R262" s="127"/>
      <c r="S262" s="127" t="s">
        <v>154</v>
      </c>
      <c r="T262" s="127" t="s">
        <v>155</v>
      </c>
      <c r="U262" s="127">
        <v>0</v>
      </c>
      <c r="V262" s="127">
        <f>ROUND(E262*U262,2)</f>
        <v>0</v>
      </c>
      <c r="W262" s="127"/>
      <c r="X262" s="127" t="s">
        <v>156</v>
      </c>
      <c r="Y262" s="122"/>
      <c r="Z262" s="122"/>
      <c r="AA262" s="122"/>
      <c r="AB262" s="122"/>
      <c r="AC262" s="122"/>
      <c r="AD262" s="122"/>
      <c r="AE262" s="122"/>
      <c r="AF262" s="122"/>
      <c r="AG262" s="122" t="s">
        <v>157</v>
      </c>
      <c r="AH262" s="122"/>
      <c r="AI262" s="122"/>
      <c r="AJ262" s="122"/>
      <c r="AK262" s="122"/>
      <c r="AL262" s="122"/>
      <c r="AM262" s="122"/>
      <c r="AN262" s="122"/>
      <c r="AO262" s="122"/>
      <c r="AP262" s="122"/>
      <c r="AQ262" s="122"/>
      <c r="AR262" s="122"/>
      <c r="AS262" s="122"/>
      <c r="AT262" s="122"/>
      <c r="AU262" s="122"/>
      <c r="AV262" s="122"/>
      <c r="AW262" s="122"/>
      <c r="AX262" s="122"/>
      <c r="AY262" s="122"/>
      <c r="AZ262" s="122"/>
      <c r="BA262" s="122"/>
      <c r="BB262" s="122"/>
      <c r="BC262" s="122"/>
      <c r="BD262" s="122"/>
      <c r="BE262" s="122"/>
      <c r="BF262" s="122"/>
      <c r="BG262" s="122"/>
      <c r="BH262" s="122"/>
    </row>
    <row r="263" spans="1:60" outlineLevel="1" x14ac:dyDescent="0.2">
      <c r="A263" s="125"/>
      <c r="B263" s="126"/>
      <c r="C263" s="155" t="s">
        <v>450</v>
      </c>
      <c r="D263" s="130"/>
      <c r="E263" s="131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2"/>
      <c r="Z263" s="122"/>
      <c r="AA263" s="122"/>
      <c r="AB263" s="122"/>
      <c r="AC263" s="122"/>
      <c r="AD263" s="122"/>
      <c r="AE263" s="122"/>
      <c r="AF263" s="122"/>
      <c r="AG263" s="122" t="s">
        <v>136</v>
      </c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  <c r="AU263" s="122"/>
      <c r="AV263" s="122"/>
      <c r="AW263" s="122"/>
      <c r="AX263" s="122"/>
      <c r="AY263" s="122"/>
      <c r="AZ263" s="122"/>
      <c r="BA263" s="122"/>
      <c r="BB263" s="122"/>
      <c r="BC263" s="122"/>
      <c r="BD263" s="122"/>
      <c r="BE263" s="122"/>
      <c r="BF263" s="122"/>
      <c r="BG263" s="122"/>
      <c r="BH263" s="122"/>
    </row>
    <row r="264" spans="1:60" ht="33.75" outlineLevel="1" x14ac:dyDescent="0.2">
      <c r="A264" s="125"/>
      <c r="B264" s="126"/>
      <c r="C264" s="156" t="s">
        <v>451</v>
      </c>
      <c r="D264" s="130"/>
      <c r="E264" s="131">
        <v>17.829999999999998</v>
      </c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2"/>
      <c r="Z264" s="122"/>
      <c r="AA264" s="122"/>
      <c r="AB264" s="122"/>
      <c r="AC264" s="122"/>
      <c r="AD264" s="122"/>
      <c r="AE264" s="122"/>
      <c r="AF264" s="122"/>
      <c r="AG264" s="122" t="s">
        <v>136</v>
      </c>
      <c r="AH264" s="122">
        <v>2</v>
      </c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  <c r="AU264" s="122"/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  <c r="BF264" s="122"/>
      <c r="BG264" s="122"/>
      <c r="BH264" s="122"/>
    </row>
    <row r="265" spans="1:60" outlineLevel="1" x14ac:dyDescent="0.2">
      <c r="A265" s="125"/>
      <c r="B265" s="126"/>
      <c r="C265" s="156" t="s">
        <v>452</v>
      </c>
      <c r="D265" s="130"/>
      <c r="E265" s="131">
        <v>-1.379</v>
      </c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2"/>
      <c r="Z265" s="122"/>
      <c r="AA265" s="122"/>
      <c r="AB265" s="122"/>
      <c r="AC265" s="122"/>
      <c r="AD265" s="122"/>
      <c r="AE265" s="122"/>
      <c r="AF265" s="122"/>
      <c r="AG265" s="122" t="s">
        <v>136</v>
      </c>
      <c r="AH265" s="122">
        <v>2</v>
      </c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</row>
    <row r="266" spans="1:60" outlineLevel="1" x14ac:dyDescent="0.2">
      <c r="A266" s="125"/>
      <c r="B266" s="126"/>
      <c r="C266" s="156" t="s">
        <v>453</v>
      </c>
      <c r="D266" s="130"/>
      <c r="E266" s="131">
        <v>2.4500000000000002</v>
      </c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2"/>
      <c r="Z266" s="122"/>
      <c r="AA266" s="122"/>
      <c r="AB266" s="122"/>
      <c r="AC266" s="122"/>
      <c r="AD266" s="122"/>
      <c r="AE266" s="122"/>
      <c r="AF266" s="122"/>
      <c r="AG266" s="122" t="s">
        <v>136</v>
      </c>
      <c r="AH266" s="122">
        <v>2</v>
      </c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</row>
    <row r="267" spans="1:60" outlineLevel="1" x14ac:dyDescent="0.2">
      <c r="A267" s="125"/>
      <c r="B267" s="126"/>
      <c r="C267" s="155" t="s">
        <v>454</v>
      </c>
      <c r="D267" s="130"/>
      <c r="E267" s="131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2"/>
      <c r="Z267" s="122"/>
      <c r="AA267" s="122"/>
      <c r="AB267" s="122"/>
      <c r="AC267" s="122"/>
      <c r="AD267" s="122"/>
      <c r="AE267" s="122"/>
      <c r="AF267" s="122"/>
      <c r="AG267" s="122" t="s">
        <v>136</v>
      </c>
      <c r="AH267" s="122"/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</row>
    <row r="268" spans="1:60" outlineLevel="1" x14ac:dyDescent="0.2">
      <c r="A268" s="125"/>
      <c r="B268" s="126"/>
      <c r="C268" s="153" t="s">
        <v>455</v>
      </c>
      <c r="D268" s="128"/>
      <c r="E268" s="129">
        <v>21.736149999999999</v>
      </c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2"/>
      <c r="Z268" s="122"/>
      <c r="AA268" s="122"/>
      <c r="AB268" s="122"/>
      <c r="AC268" s="122"/>
      <c r="AD268" s="122"/>
      <c r="AE268" s="122"/>
      <c r="AF268" s="122"/>
      <c r="AG268" s="122" t="s">
        <v>136</v>
      </c>
      <c r="AH268" s="122">
        <v>0</v>
      </c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</row>
    <row r="269" spans="1:60" outlineLevel="1" x14ac:dyDescent="0.2">
      <c r="A269" s="145">
        <v>123</v>
      </c>
      <c r="B269" s="146" t="s">
        <v>456</v>
      </c>
      <c r="C269" s="154" t="s">
        <v>457</v>
      </c>
      <c r="D269" s="147" t="s">
        <v>190</v>
      </c>
      <c r="E269" s="148">
        <v>12</v>
      </c>
      <c r="F269" s="149"/>
      <c r="G269" s="150">
        <f>ROUND(E269*F269,2)</f>
        <v>0</v>
      </c>
      <c r="H269" s="127">
        <v>87</v>
      </c>
      <c r="I269" s="127">
        <f>ROUND(E269*H269,2)</f>
        <v>1044</v>
      </c>
      <c r="J269" s="127">
        <v>0</v>
      </c>
      <c r="K269" s="127">
        <f>ROUND(E269*J269,2)</f>
        <v>0</v>
      </c>
      <c r="L269" s="127">
        <v>21</v>
      </c>
      <c r="M269" s="127">
        <f>G269*(1+L269/100)</f>
        <v>0</v>
      </c>
      <c r="N269" s="127">
        <v>2.2000000000000001E-4</v>
      </c>
      <c r="O269" s="127">
        <f>ROUND(E269*N269,2)</f>
        <v>0</v>
      </c>
      <c r="P269" s="127">
        <v>0</v>
      </c>
      <c r="Q269" s="127">
        <f>ROUND(E269*P269,2)</f>
        <v>0</v>
      </c>
      <c r="R269" s="127"/>
      <c r="S269" s="127" t="s">
        <v>154</v>
      </c>
      <c r="T269" s="127" t="s">
        <v>155</v>
      </c>
      <c r="U269" s="127">
        <v>0</v>
      </c>
      <c r="V269" s="127">
        <f>ROUND(E269*U269,2)</f>
        <v>0</v>
      </c>
      <c r="W269" s="127"/>
      <c r="X269" s="127" t="s">
        <v>156</v>
      </c>
      <c r="Y269" s="122"/>
      <c r="Z269" s="122"/>
      <c r="AA269" s="122"/>
      <c r="AB269" s="122"/>
      <c r="AC269" s="122"/>
      <c r="AD269" s="122"/>
      <c r="AE269" s="122"/>
      <c r="AF269" s="122"/>
      <c r="AG269" s="122" t="s">
        <v>157</v>
      </c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22"/>
      <c r="BD269" s="122"/>
      <c r="BE269" s="122"/>
      <c r="BF269" s="122"/>
      <c r="BG269" s="122"/>
      <c r="BH269" s="122"/>
    </row>
    <row r="270" spans="1:60" outlineLevel="1" x14ac:dyDescent="0.2">
      <c r="A270" s="145">
        <v>124</v>
      </c>
      <c r="B270" s="146" t="s">
        <v>458</v>
      </c>
      <c r="C270" s="154" t="s">
        <v>459</v>
      </c>
      <c r="D270" s="147" t="s">
        <v>0</v>
      </c>
      <c r="E270" s="148">
        <v>277.04820000000001</v>
      </c>
      <c r="F270" s="149"/>
      <c r="G270" s="150">
        <f>ROUND(E270*F270,2)</f>
        <v>0</v>
      </c>
      <c r="H270" s="127">
        <v>0</v>
      </c>
      <c r="I270" s="127">
        <f>ROUND(E270*H270,2)</f>
        <v>0</v>
      </c>
      <c r="J270" s="127">
        <v>3.65</v>
      </c>
      <c r="K270" s="127">
        <f>ROUND(E270*J270,2)</f>
        <v>1011.23</v>
      </c>
      <c r="L270" s="127">
        <v>21</v>
      </c>
      <c r="M270" s="127">
        <f>G270*(1+L270/100)</f>
        <v>0</v>
      </c>
      <c r="N270" s="127">
        <v>0</v>
      </c>
      <c r="O270" s="127">
        <f>ROUND(E270*N270,2)</f>
        <v>0</v>
      </c>
      <c r="P270" s="127">
        <v>0</v>
      </c>
      <c r="Q270" s="127">
        <f>ROUND(E270*P270,2)</f>
        <v>0</v>
      </c>
      <c r="R270" s="127"/>
      <c r="S270" s="127" t="s">
        <v>132</v>
      </c>
      <c r="T270" s="127" t="s">
        <v>162</v>
      </c>
      <c r="U270" s="127">
        <v>0</v>
      </c>
      <c r="V270" s="127">
        <f>ROUND(E270*U270,2)</f>
        <v>0</v>
      </c>
      <c r="W270" s="127"/>
      <c r="X270" s="127" t="s">
        <v>221</v>
      </c>
      <c r="Y270" s="122"/>
      <c r="Z270" s="122"/>
      <c r="AA270" s="122"/>
      <c r="AB270" s="122"/>
      <c r="AC270" s="122"/>
      <c r="AD270" s="122"/>
      <c r="AE270" s="122"/>
      <c r="AF270" s="122"/>
      <c r="AG270" s="122" t="s">
        <v>222</v>
      </c>
      <c r="AH270" s="122"/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22"/>
      <c r="BD270" s="122"/>
      <c r="BE270" s="122"/>
      <c r="BF270" s="122"/>
      <c r="BG270" s="122"/>
      <c r="BH270" s="122"/>
    </row>
    <row r="271" spans="1:60" x14ac:dyDescent="0.2">
      <c r="A271" s="133" t="s">
        <v>127</v>
      </c>
      <c r="B271" s="134" t="s">
        <v>89</v>
      </c>
      <c r="C271" s="151" t="s">
        <v>90</v>
      </c>
      <c r="D271" s="135"/>
      <c r="E271" s="136"/>
      <c r="F271" s="137"/>
      <c r="G271" s="138">
        <f>SUMIF(AG272:AG277,"&lt;&gt;NOR",G272:G277)</f>
        <v>0</v>
      </c>
      <c r="H271" s="132"/>
      <c r="I271" s="132">
        <f>SUM(I272:I277)</f>
        <v>316.73</v>
      </c>
      <c r="J271" s="132"/>
      <c r="K271" s="132">
        <f>SUM(K272:K277)</f>
        <v>932.97</v>
      </c>
      <c r="L271" s="132"/>
      <c r="M271" s="132">
        <f>SUM(M272:M277)</f>
        <v>0</v>
      </c>
      <c r="N271" s="132"/>
      <c r="O271" s="132">
        <f>SUM(O272:O277)</f>
        <v>0</v>
      </c>
      <c r="P271" s="132"/>
      <c r="Q271" s="132">
        <f>SUM(Q272:Q277)</f>
        <v>0</v>
      </c>
      <c r="R271" s="132"/>
      <c r="S271" s="132"/>
      <c r="T271" s="132"/>
      <c r="U271" s="132"/>
      <c r="V271" s="132">
        <f>SUM(V272:V277)</f>
        <v>1.92</v>
      </c>
      <c r="W271" s="132"/>
      <c r="X271" s="132"/>
      <c r="AG271" t="s">
        <v>128</v>
      </c>
    </row>
    <row r="272" spans="1:60" outlineLevel="1" x14ac:dyDescent="0.2">
      <c r="A272" s="139">
        <v>125</v>
      </c>
      <c r="B272" s="140" t="s">
        <v>460</v>
      </c>
      <c r="C272" s="152" t="s">
        <v>461</v>
      </c>
      <c r="D272" s="141" t="s">
        <v>131</v>
      </c>
      <c r="E272" s="142">
        <v>1.44</v>
      </c>
      <c r="F272" s="143"/>
      <c r="G272" s="144">
        <f>ROUND(E272*F272,2)</f>
        <v>0</v>
      </c>
      <c r="H272" s="127">
        <v>70.86</v>
      </c>
      <c r="I272" s="127">
        <f>ROUND(E272*H272,2)</f>
        <v>102.04</v>
      </c>
      <c r="J272" s="127">
        <v>67.64</v>
      </c>
      <c r="K272" s="127">
        <f>ROUND(E272*J272,2)</f>
        <v>97.4</v>
      </c>
      <c r="L272" s="127">
        <v>21</v>
      </c>
      <c r="M272" s="127">
        <f>G272*(1+L272/100)</f>
        <v>0</v>
      </c>
      <c r="N272" s="127">
        <v>3.6999999999999999E-4</v>
      </c>
      <c r="O272" s="127">
        <f>ROUND(E272*N272,2)</f>
        <v>0</v>
      </c>
      <c r="P272" s="127">
        <v>0</v>
      </c>
      <c r="Q272" s="127">
        <f>ROUND(E272*P272,2)</f>
        <v>0</v>
      </c>
      <c r="R272" s="127"/>
      <c r="S272" s="127" t="s">
        <v>132</v>
      </c>
      <c r="T272" s="127" t="s">
        <v>162</v>
      </c>
      <c r="U272" s="127">
        <v>0.13900000000000001</v>
      </c>
      <c r="V272" s="127">
        <f>ROUND(E272*U272,2)</f>
        <v>0.2</v>
      </c>
      <c r="W272" s="127"/>
      <c r="X272" s="127" t="s">
        <v>133</v>
      </c>
      <c r="Y272" s="122"/>
      <c r="Z272" s="122"/>
      <c r="AA272" s="122"/>
      <c r="AB272" s="122"/>
      <c r="AC272" s="122"/>
      <c r="AD272" s="122"/>
      <c r="AE272" s="122"/>
      <c r="AF272" s="122"/>
      <c r="AG272" s="122" t="s">
        <v>134</v>
      </c>
      <c r="AH272" s="122"/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122"/>
      <c r="AU272" s="122"/>
      <c r="AV272" s="122"/>
      <c r="AW272" s="122"/>
      <c r="AX272" s="122"/>
      <c r="AY272" s="122"/>
      <c r="AZ272" s="122"/>
      <c r="BA272" s="122"/>
      <c r="BB272" s="122"/>
      <c r="BC272" s="122"/>
      <c r="BD272" s="122"/>
      <c r="BE272" s="122"/>
      <c r="BF272" s="122"/>
      <c r="BG272" s="122"/>
      <c r="BH272" s="122"/>
    </row>
    <row r="273" spans="1:60" outlineLevel="1" x14ac:dyDescent="0.2">
      <c r="A273" s="125"/>
      <c r="B273" s="126"/>
      <c r="C273" s="153" t="s">
        <v>462</v>
      </c>
      <c r="D273" s="128"/>
      <c r="E273" s="129">
        <v>1.44</v>
      </c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2"/>
      <c r="Z273" s="122"/>
      <c r="AA273" s="122"/>
      <c r="AB273" s="122"/>
      <c r="AC273" s="122"/>
      <c r="AD273" s="122"/>
      <c r="AE273" s="122"/>
      <c r="AF273" s="122"/>
      <c r="AG273" s="122" t="s">
        <v>136</v>
      </c>
      <c r="AH273" s="122">
        <v>0</v>
      </c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  <c r="AU273" s="122"/>
      <c r="AV273" s="122"/>
      <c r="AW273" s="122"/>
      <c r="AX273" s="122"/>
      <c r="AY273" s="122"/>
      <c r="AZ273" s="122"/>
      <c r="BA273" s="122"/>
      <c r="BB273" s="122"/>
      <c r="BC273" s="122"/>
      <c r="BD273" s="122"/>
      <c r="BE273" s="122"/>
      <c r="BF273" s="122"/>
      <c r="BG273" s="122"/>
      <c r="BH273" s="122"/>
    </row>
    <row r="274" spans="1:60" outlineLevel="1" x14ac:dyDescent="0.2">
      <c r="A274" s="145">
        <v>126</v>
      </c>
      <c r="B274" s="146" t="s">
        <v>463</v>
      </c>
      <c r="C274" s="154" t="s">
        <v>464</v>
      </c>
      <c r="D274" s="147" t="s">
        <v>190</v>
      </c>
      <c r="E274" s="148">
        <v>6</v>
      </c>
      <c r="F274" s="149"/>
      <c r="G274" s="150">
        <f>ROUND(E274*F274,2)</f>
        <v>0</v>
      </c>
      <c r="H274" s="127">
        <v>16.11</v>
      </c>
      <c r="I274" s="127">
        <f>ROUND(E274*H274,2)</f>
        <v>96.66</v>
      </c>
      <c r="J274" s="127">
        <v>58.49</v>
      </c>
      <c r="K274" s="127">
        <f>ROUND(E274*J274,2)</f>
        <v>350.94</v>
      </c>
      <c r="L274" s="127">
        <v>21</v>
      </c>
      <c r="M274" s="127">
        <f>G274*(1+L274/100)</f>
        <v>0</v>
      </c>
      <c r="N274" s="127">
        <v>9.0000000000000006E-5</v>
      </c>
      <c r="O274" s="127">
        <f>ROUND(E274*N274,2)</f>
        <v>0</v>
      </c>
      <c r="P274" s="127">
        <v>0</v>
      </c>
      <c r="Q274" s="127">
        <f>ROUND(E274*P274,2)</f>
        <v>0</v>
      </c>
      <c r="R274" s="127"/>
      <c r="S274" s="127" t="s">
        <v>132</v>
      </c>
      <c r="T274" s="127" t="s">
        <v>132</v>
      </c>
      <c r="U274" s="127">
        <v>0.11600000000000001</v>
      </c>
      <c r="V274" s="127">
        <f>ROUND(E274*U274,2)</f>
        <v>0.7</v>
      </c>
      <c r="W274" s="127"/>
      <c r="X274" s="127" t="s">
        <v>133</v>
      </c>
      <c r="Y274" s="122"/>
      <c r="Z274" s="122"/>
      <c r="AA274" s="122"/>
      <c r="AB274" s="122"/>
      <c r="AC274" s="122"/>
      <c r="AD274" s="122"/>
      <c r="AE274" s="122"/>
      <c r="AF274" s="122"/>
      <c r="AG274" s="122" t="s">
        <v>134</v>
      </c>
      <c r="AH274" s="122"/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  <c r="AU274" s="122"/>
      <c r="AV274" s="122"/>
      <c r="AW274" s="122"/>
      <c r="AX274" s="122"/>
      <c r="AY274" s="122"/>
      <c r="AZ274" s="122"/>
      <c r="BA274" s="122"/>
      <c r="BB274" s="122"/>
      <c r="BC274" s="122"/>
      <c r="BD274" s="122"/>
      <c r="BE274" s="122"/>
      <c r="BF274" s="122"/>
      <c r="BG274" s="122"/>
      <c r="BH274" s="122"/>
    </row>
    <row r="275" spans="1:60" outlineLevel="1" x14ac:dyDescent="0.2">
      <c r="A275" s="139">
        <v>127</v>
      </c>
      <c r="B275" s="140" t="s">
        <v>465</v>
      </c>
      <c r="C275" s="152" t="s">
        <v>466</v>
      </c>
      <c r="D275" s="141" t="s">
        <v>131</v>
      </c>
      <c r="E275" s="142">
        <v>2.4750000000000001</v>
      </c>
      <c r="F275" s="143"/>
      <c r="G275" s="144">
        <f>ROUND(E275*F275,2)</f>
        <v>0</v>
      </c>
      <c r="H275" s="127">
        <v>47.69</v>
      </c>
      <c r="I275" s="127">
        <f>ROUND(E275*H275,2)</f>
        <v>118.03</v>
      </c>
      <c r="J275" s="127">
        <v>195.81</v>
      </c>
      <c r="K275" s="127">
        <f>ROUND(E275*J275,2)</f>
        <v>484.63</v>
      </c>
      <c r="L275" s="127">
        <v>21</v>
      </c>
      <c r="M275" s="127">
        <f>G275*(1+L275/100)</f>
        <v>0</v>
      </c>
      <c r="N275" s="127">
        <v>3.6000000000000002E-4</v>
      </c>
      <c r="O275" s="127">
        <f>ROUND(E275*N275,2)</f>
        <v>0</v>
      </c>
      <c r="P275" s="127">
        <v>0</v>
      </c>
      <c r="Q275" s="127">
        <f>ROUND(E275*P275,2)</f>
        <v>0</v>
      </c>
      <c r="R275" s="127"/>
      <c r="S275" s="127" t="s">
        <v>154</v>
      </c>
      <c r="T275" s="127" t="s">
        <v>155</v>
      </c>
      <c r="U275" s="127">
        <v>0.41299999999999998</v>
      </c>
      <c r="V275" s="127">
        <f>ROUND(E275*U275,2)</f>
        <v>1.02</v>
      </c>
      <c r="W275" s="127"/>
      <c r="X275" s="127" t="s">
        <v>133</v>
      </c>
      <c r="Y275" s="122"/>
      <c r="Z275" s="122"/>
      <c r="AA275" s="122"/>
      <c r="AB275" s="122"/>
      <c r="AC275" s="122"/>
      <c r="AD275" s="122"/>
      <c r="AE275" s="122"/>
      <c r="AF275" s="122"/>
      <c r="AG275" s="122" t="s">
        <v>134</v>
      </c>
      <c r="AH275" s="122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  <c r="AU275" s="122"/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  <c r="BG275" s="122"/>
      <c r="BH275" s="122"/>
    </row>
    <row r="276" spans="1:60" outlineLevel="1" x14ac:dyDescent="0.2">
      <c r="A276" s="125"/>
      <c r="B276" s="126"/>
      <c r="C276" s="153" t="s">
        <v>467</v>
      </c>
      <c r="D276" s="128"/>
      <c r="E276" s="129">
        <v>1.25</v>
      </c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2"/>
      <c r="Z276" s="122"/>
      <c r="AA276" s="122"/>
      <c r="AB276" s="122"/>
      <c r="AC276" s="122"/>
      <c r="AD276" s="122"/>
      <c r="AE276" s="122"/>
      <c r="AF276" s="122"/>
      <c r="AG276" s="122" t="s">
        <v>136</v>
      </c>
      <c r="AH276" s="122">
        <v>0</v>
      </c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  <c r="AU276" s="122"/>
      <c r="AV276" s="122"/>
      <c r="AW276" s="122"/>
      <c r="AX276" s="122"/>
      <c r="AY276" s="122"/>
      <c r="AZ276" s="122"/>
      <c r="BA276" s="122"/>
      <c r="BB276" s="122"/>
      <c r="BC276" s="122"/>
      <c r="BD276" s="122"/>
      <c r="BE276" s="122"/>
      <c r="BF276" s="122"/>
      <c r="BG276" s="122"/>
      <c r="BH276" s="122"/>
    </row>
    <row r="277" spans="1:60" outlineLevel="1" x14ac:dyDescent="0.2">
      <c r="A277" s="125"/>
      <c r="B277" s="126"/>
      <c r="C277" s="153" t="s">
        <v>468</v>
      </c>
      <c r="D277" s="128"/>
      <c r="E277" s="129">
        <v>1.2250000000000001</v>
      </c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2"/>
      <c r="Z277" s="122"/>
      <c r="AA277" s="122"/>
      <c r="AB277" s="122"/>
      <c r="AC277" s="122"/>
      <c r="AD277" s="122"/>
      <c r="AE277" s="122"/>
      <c r="AF277" s="122"/>
      <c r="AG277" s="122" t="s">
        <v>136</v>
      </c>
      <c r="AH277" s="122">
        <v>0</v>
      </c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  <c r="AU277" s="122"/>
      <c r="AV277" s="122"/>
      <c r="AW277" s="122"/>
      <c r="AX277" s="122"/>
      <c r="AY277" s="122"/>
      <c r="AZ277" s="122"/>
      <c r="BA277" s="122"/>
      <c r="BB277" s="122"/>
      <c r="BC277" s="122"/>
      <c r="BD277" s="122"/>
      <c r="BE277" s="122"/>
      <c r="BF277" s="122"/>
      <c r="BG277" s="122"/>
      <c r="BH277" s="122"/>
    </row>
    <row r="278" spans="1:60" x14ac:dyDescent="0.2">
      <c r="A278" s="133" t="s">
        <v>127</v>
      </c>
      <c r="B278" s="134" t="s">
        <v>91</v>
      </c>
      <c r="C278" s="151" t="s">
        <v>92</v>
      </c>
      <c r="D278" s="135"/>
      <c r="E278" s="136"/>
      <c r="F278" s="137"/>
      <c r="G278" s="138">
        <f>SUMIF(AG279:AG321,"&lt;&gt;NOR",G279:G321)</f>
        <v>0</v>
      </c>
      <c r="H278" s="132"/>
      <c r="I278" s="132">
        <f>SUM(I279:I321)</f>
        <v>910.45999999999992</v>
      </c>
      <c r="J278" s="132"/>
      <c r="K278" s="132">
        <f>SUM(K279:K321)</f>
        <v>8246.94</v>
      </c>
      <c r="L278" s="132"/>
      <c r="M278" s="132">
        <f>SUM(M279:M321)</f>
        <v>0</v>
      </c>
      <c r="N278" s="132"/>
      <c r="O278" s="132">
        <f>SUM(O279:O321)</f>
        <v>0.03</v>
      </c>
      <c r="P278" s="132"/>
      <c r="Q278" s="132">
        <f>SUM(Q279:Q321)</f>
        <v>0</v>
      </c>
      <c r="R278" s="132"/>
      <c r="S278" s="132"/>
      <c r="T278" s="132"/>
      <c r="U278" s="132"/>
      <c r="V278" s="132">
        <f>SUM(V279:V321)</f>
        <v>16.149999999999999</v>
      </c>
      <c r="W278" s="132"/>
      <c r="X278" s="132"/>
      <c r="AG278" t="s">
        <v>128</v>
      </c>
    </row>
    <row r="279" spans="1:60" outlineLevel="1" x14ac:dyDescent="0.2">
      <c r="A279" s="139">
        <v>128</v>
      </c>
      <c r="B279" s="140" t="s">
        <v>469</v>
      </c>
      <c r="C279" s="152" t="s">
        <v>470</v>
      </c>
      <c r="D279" s="141" t="s">
        <v>131</v>
      </c>
      <c r="E279" s="142">
        <v>75.94</v>
      </c>
      <c r="F279" s="143"/>
      <c r="G279" s="144">
        <f>ROUND(E279*F279,2)</f>
        <v>0</v>
      </c>
      <c r="H279" s="127">
        <v>0.1</v>
      </c>
      <c r="I279" s="127">
        <f>ROUND(E279*H279,2)</f>
        <v>7.59</v>
      </c>
      <c r="J279" s="127">
        <v>34</v>
      </c>
      <c r="K279" s="127">
        <f>ROUND(E279*J279,2)</f>
        <v>2581.96</v>
      </c>
      <c r="L279" s="127">
        <v>21</v>
      </c>
      <c r="M279" s="127">
        <f>G279*(1+L279/100)</f>
        <v>0</v>
      </c>
      <c r="N279" s="127">
        <v>0</v>
      </c>
      <c r="O279" s="127">
        <f>ROUND(E279*N279,2)</f>
        <v>0</v>
      </c>
      <c r="P279" s="127">
        <v>0</v>
      </c>
      <c r="Q279" s="127">
        <f>ROUND(E279*P279,2)</f>
        <v>0</v>
      </c>
      <c r="R279" s="127"/>
      <c r="S279" s="127" t="s">
        <v>132</v>
      </c>
      <c r="T279" s="127" t="s">
        <v>132</v>
      </c>
      <c r="U279" s="127">
        <v>6.9709999999999994E-2</v>
      </c>
      <c r="V279" s="127">
        <f>ROUND(E279*U279,2)</f>
        <v>5.29</v>
      </c>
      <c r="W279" s="127"/>
      <c r="X279" s="127" t="s">
        <v>133</v>
      </c>
      <c r="Y279" s="122"/>
      <c r="Z279" s="122"/>
      <c r="AA279" s="122"/>
      <c r="AB279" s="122"/>
      <c r="AC279" s="122"/>
      <c r="AD279" s="122"/>
      <c r="AE279" s="122"/>
      <c r="AF279" s="122"/>
      <c r="AG279" s="122" t="s">
        <v>134</v>
      </c>
      <c r="AH279" s="122"/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  <c r="AU279" s="122"/>
      <c r="AV279" s="122"/>
      <c r="AW279" s="122"/>
      <c r="AX279" s="122"/>
      <c r="AY279" s="122"/>
      <c r="AZ279" s="122"/>
      <c r="BA279" s="122"/>
      <c r="BB279" s="122"/>
      <c r="BC279" s="122"/>
      <c r="BD279" s="122"/>
      <c r="BE279" s="122"/>
      <c r="BF279" s="122"/>
      <c r="BG279" s="122"/>
      <c r="BH279" s="122"/>
    </row>
    <row r="280" spans="1:60" outlineLevel="1" x14ac:dyDescent="0.2">
      <c r="A280" s="125"/>
      <c r="B280" s="126"/>
      <c r="C280" s="153" t="s">
        <v>471</v>
      </c>
      <c r="D280" s="128"/>
      <c r="E280" s="129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2"/>
      <c r="Z280" s="122"/>
      <c r="AA280" s="122"/>
      <c r="AB280" s="122"/>
      <c r="AC280" s="122"/>
      <c r="AD280" s="122"/>
      <c r="AE280" s="122"/>
      <c r="AF280" s="122"/>
      <c r="AG280" s="122" t="s">
        <v>136</v>
      </c>
      <c r="AH280" s="122">
        <v>0</v>
      </c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  <c r="AU280" s="122"/>
      <c r="AV280" s="122"/>
      <c r="AW280" s="122"/>
      <c r="AX280" s="122"/>
      <c r="AY280" s="122"/>
      <c r="AZ280" s="122"/>
      <c r="BA280" s="122"/>
      <c r="BB280" s="122"/>
      <c r="BC280" s="122"/>
      <c r="BD280" s="122"/>
      <c r="BE280" s="122"/>
      <c r="BF280" s="122"/>
      <c r="BG280" s="122"/>
      <c r="BH280" s="122"/>
    </row>
    <row r="281" spans="1:60" outlineLevel="1" x14ac:dyDescent="0.2">
      <c r="A281" s="125"/>
      <c r="B281" s="126"/>
      <c r="C281" s="153" t="s">
        <v>151</v>
      </c>
      <c r="D281" s="128"/>
      <c r="E281" s="129">
        <v>3.61</v>
      </c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2"/>
      <c r="Z281" s="122"/>
      <c r="AA281" s="122"/>
      <c r="AB281" s="122"/>
      <c r="AC281" s="122"/>
      <c r="AD281" s="122"/>
      <c r="AE281" s="122"/>
      <c r="AF281" s="122"/>
      <c r="AG281" s="122" t="s">
        <v>136</v>
      </c>
      <c r="AH281" s="122">
        <v>0</v>
      </c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2"/>
      <c r="AT281" s="122"/>
      <c r="AU281" s="122"/>
      <c r="AV281" s="122"/>
      <c r="AW281" s="122"/>
      <c r="AX281" s="122"/>
      <c r="AY281" s="122"/>
      <c r="AZ281" s="122"/>
      <c r="BA281" s="122"/>
      <c r="BB281" s="122"/>
      <c r="BC281" s="122"/>
      <c r="BD281" s="122"/>
      <c r="BE281" s="122"/>
      <c r="BF281" s="122"/>
      <c r="BG281" s="122"/>
      <c r="BH281" s="122"/>
    </row>
    <row r="282" spans="1:60" outlineLevel="1" x14ac:dyDescent="0.2">
      <c r="A282" s="125"/>
      <c r="B282" s="126"/>
      <c r="C282" s="153" t="s">
        <v>166</v>
      </c>
      <c r="D282" s="128"/>
      <c r="E282" s="129">
        <v>20</v>
      </c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2"/>
      <c r="Z282" s="122"/>
      <c r="AA282" s="122"/>
      <c r="AB282" s="122"/>
      <c r="AC282" s="122"/>
      <c r="AD282" s="122"/>
      <c r="AE282" s="122"/>
      <c r="AF282" s="122"/>
      <c r="AG282" s="122" t="s">
        <v>136</v>
      </c>
      <c r="AH282" s="122">
        <v>0</v>
      </c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2"/>
      <c r="AY282" s="122"/>
      <c r="AZ282" s="122"/>
      <c r="BA282" s="122"/>
      <c r="BB282" s="122"/>
      <c r="BC282" s="122"/>
      <c r="BD282" s="122"/>
      <c r="BE282" s="122"/>
      <c r="BF282" s="122"/>
      <c r="BG282" s="122"/>
      <c r="BH282" s="122"/>
    </row>
    <row r="283" spans="1:60" outlineLevel="1" x14ac:dyDescent="0.2">
      <c r="A283" s="125"/>
      <c r="B283" s="126"/>
      <c r="C283" s="153" t="s">
        <v>472</v>
      </c>
      <c r="D283" s="128"/>
      <c r="E283" s="129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2"/>
      <c r="Z283" s="122"/>
      <c r="AA283" s="122"/>
      <c r="AB283" s="122"/>
      <c r="AC283" s="122"/>
      <c r="AD283" s="122"/>
      <c r="AE283" s="122"/>
      <c r="AF283" s="122"/>
      <c r="AG283" s="122" t="s">
        <v>136</v>
      </c>
      <c r="AH283" s="122">
        <v>0</v>
      </c>
      <c r="AI283" s="122"/>
      <c r="AJ283" s="122"/>
      <c r="AK283" s="122"/>
      <c r="AL283" s="122"/>
      <c r="AM283" s="122"/>
      <c r="AN283" s="122"/>
      <c r="AO283" s="122"/>
      <c r="AP283" s="122"/>
      <c r="AQ283" s="122"/>
      <c r="AR283" s="122"/>
      <c r="AS283" s="122"/>
      <c r="AT283" s="122"/>
      <c r="AU283" s="122"/>
      <c r="AV283" s="122"/>
      <c r="AW283" s="122"/>
      <c r="AX283" s="122"/>
      <c r="AY283" s="122"/>
      <c r="AZ283" s="122"/>
      <c r="BA283" s="122"/>
      <c r="BB283" s="122"/>
      <c r="BC283" s="122"/>
      <c r="BD283" s="122"/>
      <c r="BE283" s="122"/>
      <c r="BF283" s="122"/>
      <c r="BG283" s="122"/>
      <c r="BH283" s="122"/>
    </row>
    <row r="284" spans="1:60" outlineLevel="1" x14ac:dyDescent="0.2">
      <c r="A284" s="125"/>
      <c r="B284" s="126"/>
      <c r="C284" s="153" t="s">
        <v>172</v>
      </c>
      <c r="D284" s="128"/>
      <c r="E284" s="129">
        <v>9.8800000000000008</v>
      </c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2"/>
      <c r="Z284" s="122"/>
      <c r="AA284" s="122"/>
      <c r="AB284" s="122"/>
      <c r="AC284" s="122"/>
      <c r="AD284" s="122"/>
      <c r="AE284" s="122"/>
      <c r="AF284" s="122"/>
      <c r="AG284" s="122" t="s">
        <v>136</v>
      </c>
      <c r="AH284" s="122">
        <v>0</v>
      </c>
      <c r="AI284" s="122"/>
      <c r="AJ284" s="122"/>
      <c r="AK284" s="122"/>
      <c r="AL284" s="122"/>
      <c r="AM284" s="122"/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22"/>
      <c r="AY284" s="122"/>
      <c r="AZ284" s="122"/>
      <c r="BA284" s="122"/>
      <c r="BB284" s="122"/>
      <c r="BC284" s="122"/>
      <c r="BD284" s="122"/>
      <c r="BE284" s="122"/>
      <c r="BF284" s="122"/>
      <c r="BG284" s="122"/>
      <c r="BH284" s="122"/>
    </row>
    <row r="285" spans="1:60" outlineLevel="1" x14ac:dyDescent="0.2">
      <c r="A285" s="125"/>
      <c r="B285" s="126"/>
      <c r="C285" s="153" t="s">
        <v>174</v>
      </c>
      <c r="D285" s="128"/>
      <c r="E285" s="129">
        <v>46.8</v>
      </c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2"/>
      <c r="Z285" s="122"/>
      <c r="AA285" s="122"/>
      <c r="AB285" s="122"/>
      <c r="AC285" s="122"/>
      <c r="AD285" s="122"/>
      <c r="AE285" s="122"/>
      <c r="AF285" s="122"/>
      <c r="AG285" s="122" t="s">
        <v>136</v>
      </c>
      <c r="AH285" s="122">
        <v>0</v>
      </c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  <c r="AU285" s="122"/>
      <c r="AV285" s="122"/>
      <c r="AW285" s="122"/>
      <c r="AX285" s="122"/>
      <c r="AY285" s="122"/>
      <c r="AZ285" s="122"/>
      <c r="BA285" s="122"/>
      <c r="BB285" s="122"/>
      <c r="BC285" s="122"/>
      <c r="BD285" s="122"/>
      <c r="BE285" s="122"/>
      <c r="BF285" s="122"/>
      <c r="BG285" s="122"/>
      <c r="BH285" s="122"/>
    </row>
    <row r="286" spans="1:60" outlineLevel="1" x14ac:dyDescent="0.2">
      <c r="A286" s="125"/>
      <c r="B286" s="126"/>
      <c r="C286" s="153" t="s">
        <v>176</v>
      </c>
      <c r="D286" s="128"/>
      <c r="E286" s="129">
        <v>-4.3499999999999996</v>
      </c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2"/>
      <c r="Z286" s="122"/>
      <c r="AA286" s="122"/>
      <c r="AB286" s="122"/>
      <c r="AC286" s="122"/>
      <c r="AD286" s="122"/>
      <c r="AE286" s="122"/>
      <c r="AF286" s="122"/>
      <c r="AG286" s="122" t="s">
        <v>136</v>
      </c>
      <c r="AH286" s="122">
        <v>0</v>
      </c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2"/>
      <c r="AT286" s="122"/>
      <c r="AU286" s="122"/>
      <c r="AV286" s="122"/>
      <c r="AW286" s="122"/>
      <c r="AX286" s="122"/>
      <c r="AY286" s="122"/>
      <c r="AZ286" s="122"/>
      <c r="BA286" s="122"/>
      <c r="BB286" s="122"/>
      <c r="BC286" s="122"/>
      <c r="BD286" s="122"/>
      <c r="BE286" s="122"/>
      <c r="BF286" s="122"/>
      <c r="BG286" s="122"/>
      <c r="BH286" s="122"/>
    </row>
    <row r="287" spans="1:60" outlineLevel="1" x14ac:dyDescent="0.2">
      <c r="A287" s="139">
        <v>129</v>
      </c>
      <c r="B287" s="140" t="s">
        <v>473</v>
      </c>
      <c r="C287" s="152" t="s">
        <v>474</v>
      </c>
      <c r="D287" s="141" t="s">
        <v>131</v>
      </c>
      <c r="E287" s="142">
        <v>74.254999999999995</v>
      </c>
      <c r="F287" s="143"/>
      <c r="G287" s="144">
        <f>ROUND(E287*F287,2)</f>
        <v>0</v>
      </c>
      <c r="H287" s="127">
        <v>4.68</v>
      </c>
      <c r="I287" s="127">
        <f>ROUND(E287*H287,2)</f>
        <v>347.51</v>
      </c>
      <c r="J287" s="127">
        <v>16.420000000000002</v>
      </c>
      <c r="K287" s="127">
        <f>ROUND(E287*J287,2)</f>
        <v>1219.27</v>
      </c>
      <c r="L287" s="127">
        <v>21</v>
      </c>
      <c r="M287" s="127">
        <f>G287*(1+L287/100)</f>
        <v>0</v>
      </c>
      <c r="N287" s="127">
        <v>6.9999999999999994E-5</v>
      </c>
      <c r="O287" s="127">
        <f>ROUND(E287*N287,2)</f>
        <v>0.01</v>
      </c>
      <c r="P287" s="127">
        <v>0</v>
      </c>
      <c r="Q287" s="127">
        <f>ROUND(E287*P287,2)</f>
        <v>0</v>
      </c>
      <c r="R287" s="127"/>
      <c r="S287" s="127" t="s">
        <v>132</v>
      </c>
      <c r="T287" s="127" t="s">
        <v>132</v>
      </c>
      <c r="U287" s="127">
        <v>3.2480000000000002E-2</v>
      </c>
      <c r="V287" s="127">
        <f>ROUND(E287*U287,2)</f>
        <v>2.41</v>
      </c>
      <c r="W287" s="127"/>
      <c r="X287" s="127" t="s">
        <v>133</v>
      </c>
      <c r="Y287" s="122"/>
      <c r="Z287" s="122"/>
      <c r="AA287" s="122"/>
      <c r="AB287" s="122"/>
      <c r="AC287" s="122"/>
      <c r="AD287" s="122"/>
      <c r="AE287" s="122"/>
      <c r="AF287" s="122"/>
      <c r="AG287" s="122" t="s">
        <v>134</v>
      </c>
      <c r="AH287" s="122"/>
      <c r="AI287" s="122"/>
      <c r="AJ287" s="122"/>
      <c r="AK287" s="122"/>
      <c r="AL287" s="122"/>
      <c r="AM287" s="122"/>
      <c r="AN287" s="122"/>
      <c r="AO287" s="122"/>
      <c r="AP287" s="122"/>
      <c r="AQ287" s="122"/>
      <c r="AR287" s="122"/>
      <c r="AS287" s="122"/>
      <c r="AT287" s="122"/>
      <c r="AU287" s="122"/>
      <c r="AV287" s="122"/>
      <c r="AW287" s="122"/>
      <c r="AX287" s="122"/>
      <c r="AY287" s="122"/>
      <c r="AZ287" s="122"/>
      <c r="BA287" s="122"/>
      <c r="BB287" s="122"/>
      <c r="BC287" s="122"/>
      <c r="BD287" s="122"/>
      <c r="BE287" s="122"/>
      <c r="BF287" s="122"/>
      <c r="BG287" s="122"/>
      <c r="BH287" s="122"/>
    </row>
    <row r="288" spans="1:60" outlineLevel="1" x14ac:dyDescent="0.2">
      <c r="A288" s="125"/>
      <c r="B288" s="126"/>
      <c r="C288" s="153" t="s">
        <v>471</v>
      </c>
      <c r="D288" s="128"/>
      <c r="E288" s="129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2"/>
      <c r="Z288" s="122"/>
      <c r="AA288" s="122"/>
      <c r="AB288" s="122"/>
      <c r="AC288" s="122"/>
      <c r="AD288" s="122"/>
      <c r="AE288" s="122"/>
      <c r="AF288" s="122"/>
      <c r="AG288" s="122" t="s">
        <v>136</v>
      </c>
      <c r="AH288" s="122">
        <v>0</v>
      </c>
      <c r="AI288" s="122"/>
      <c r="AJ288" s="122"/>
      <c r="AK288" s="122"/>
      <c r="AL288" s="122"/>
      <c r="AM288" s="122"/>
      <c r="AN288" s="122"/>
      <c r="AO288" s="122"/>
      <c r="AP288" s="122"/>
      <c r="AQ288" s="122"/>
      <c r="AR288" s="122"/>
      <c r="AS288" s="122"/>
      <c r="AT288" s="122"/>
      <c r="AU288" s="122"/>
      <c r="AV288" s="122"/>
      <c r="AW288" s="122"/>
      <c r="AX288" s="122"/>
      <c r="AY288" s="122"/>
      <c r="AZ288" s="122"/>
      <c r="BA288" s="122"/>
      <c r="BB288" s="122"/>
      <c r="BC288" s="122"/>
      <c r="BD288" s="122"/>
      <c r="BE288" s="122"/>
      <c r="BF288" s="122"/>
      <c r="BG288" s="122"/>
      <c r="BH288" s="122"/>
    </row>
    <row r="289" spans="1:60" outlineLevel="1" x14ac:dyDescent="0.2">
      <c r="A289" s="125"/>
      <c r="B289" s="126"/>
      <c r="C289" s="153" t="s">
        <v>151</v>
      </c>
      <c r="D289" s="128"/>
      <c r="E289" s="129">
        <v>3.61</v>
      </c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2"/>
      <c r="Z289" s="122"/>
      <c r="AA289" s="122"/>
      <c r="AB289" s="122"/>
      <c r="AC289" s="122"/>
      <c r="AD289" s="122"/>
      <c r="AE289" s="122"/>
      <c r="AF289" s="122"/>
      <c r="AG289" s="122" t="s">
        <v>136</v>
      </c>
      <c r="AH289" s="122">
        <v>0</v>
      </c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2"/>
      <c r="BA289" s="122"/>
      <c r="BB289" s="122"/>
      <c r="BC289" s="122"/>
      <c r="BD289" s="122"/>
      <c r="BE289" s="122"/>
      <c r="BF289" s="122"/>
      <c r="BG289" s="122"/>
      <c r="BH289" s="122"/>
    </row>
    <row r="290" spans="1:60" outlineLevel="1" x14ac:dyDescent="0.2">
      <c r="A290" s="125"/>
      <c r="B290" s="126"/>
      <c r="C290" s="153" t="s">
        <v>166</v>
      </c>
      <c r="D290" s="128"/>
      <c r="E290" s="129">
        <v>20</v>
      </c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2"/>
      <c r="Z290" s="122"/>
      <c r="AA290" s="122"/>
      <c r="AB290" s="122"/>
      <c r="AC290" s="122"/>
      <c r="AD290" s="122"/>
      <c r="AE290" s="122"/>
      <c r="AF290" s="122"/>
      <c r="AG290" s="122" t="s">
        <v>136</v>
      </c>
      <c r="AH290" s="122">
        <v>0</v>
      </c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  <c r="AU290" s="122"/>
      <c r="AV290" s="122"/>
      <c r="AW290" s="122"/>
      <c r="AX290" s="122"/>
      <c r="AY290" s="122"/>
      <c r="AZ290" s="122"/>
      <c r="BA290" s="122"/>
      <c r="BB290" s="122"/>
      <c r="BC290" s="122"/>
      <c r="BD290" s="122"/>
      <c r="BE290" s="122"/>
      <c r="BF290" s="122"/>
      <c r="BG290" s="122"/>
      <c r="BH290" s="122"/>
    </row>
    <row r="291" spans="1:60" outlineLevel="1" x14ac:dyDescent="0.2">
      <c r="A291" s="125"/>
      <c r="B291" s="126"/>
      <c r="C291" s="153" t="s">
        <v>472</v>
      </c>
      <c r="D291" s="128"/>
      <c r="E291" s="129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2"/>
      <c r="Z291" s="122"/>
      <c r="AA291" s="122"/>
      <c r="AB291" s="122"/>
      <c r="AC291" s="122"/>
      <c r="AD291" s="122"/>
      <c r="AE291" s="122"/>
      <c r="AF291" s="122"/>
      <c r="AG291" s="122" t="s">
        <v>136</v>
      </c>
      <c r="AH291" s="122">
        <v>0</v>
      </c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122"/>
    </row>
    <row r="292" spans="1:60" outlineLevel="1" x14ac:dyDescent="0.2">
      <c r="A292" s="125"/>
      <c r="B292" s="126"/>
      <c r="C292" s="153" t="s">
        <v>172</v>
      </c>
      <c r="D292" s="128"/>
      <c r="E292" s="129">
        <v>9.8800000000000008</v>
      </c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2"/>
      <c r="Z292" s="122"/>
      <c r="AA292" s="122"/>
      <c r="AB292" s="122"/>
      <c r="AC292" s="122"/>
      <c r="AD292" s="122"/>
      <c r="AE292" s="122"/>
      <c r="AF292" s="122"/>
      <c r="AG292" s="122" t="s">
        <v>136</v>
      </c>
      <c r="AH292" s="122">
        <v>0</v>
      </c>
      <c r="AI292" s="122"/>
      <c r="AJ292" s="122"/>
      <c r="AK292" s="122"/>
      <c r="AL292" s="122"/>
      <c r="AM292" s="122"/>
      <c r="AN292" s="122"/>
      <c r="AO292" s="122"/>
      <c r="AP292" s="122"/>
      <c r="AQ292" s="122"/>
      <c r="AR292" s="122"/>
      <c r="AS292" s="122"/>
      <c r="AT292" s="122"/>
      <c r="AU292" s="122"/>
      <c r="AV292" s="122"/>
      <c r="AW292" s="122"/>
      <c r="AX292" s="122"/>
      <c r="AY292" s="122"/>
      <c r="AZ292" s="122"/>
      <c r="BA292" s="122"/>
      <c r="BB292" s="122"/>
      <c r="BC292" s="122"/>
      <c r="BD292" s="122"/>
      <c r="BE292" s="122"/>
      <c r="BF292" s="122"/>
      <c r="BG292" s="122"/>
      <c r="BH292" s="122"/>
    </row>
    <row r="293" spans="1:60" outlineLevel="1" x14ac:dyDescent="0.2">
      <c r="A293" s="125"/>
      <c r="B293" s="126"/>
      <c r="C293" s="153" t="s">
        <v>174</v>
      </c>
      <c r="D293" s="128"/>
      <c r="E293" s="129">
        <v>46.8</v>
      </c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2"/>
      <c r="Z293" s="122"/>
      <c r="AA293" s="122"/>
      <c r="AB293" s="122"/>
      <c r="AC293" s="122"/>
      <c r="AD293" s="122"/>
      <c r="AE293" s="122"/>
      <c r="AF293" s="122"/>
      <c r="AG293" s="122" t="s">
        <v>136</v>
      </c>
      <c r="AH293" s="122">
        <v>0</v>
      </c>
      <c r="AI293" s="122"/>
      <c r="AJ293" s="122"/>
      <c r="AK293" s="122"/>
      <c r="AL293" s="122"/>
      <c r="AM293" s="122"/>
      <c r="AN293" s="122"/>
      <c r="AO293" s="122"/>
      <c r="AP293" s="122"/>
      <c r="AQ293" s="122"/>
      <c r="AR293" s="122"/>
      <c r="AS293" s="122"/>
      <c r="AT293" s="122"/>
      <c r="AU293" s="122"/>
      <c r="AV293" s="122"/>
      <c r="AW293" s="122"/>
      <c r="AX293" s="122"/>
      <c r="AY293" s="122"/>
      <c r="AZ293" s="122"/>
      <c r="BA293" s="122"/>
      <c r="BB293" s="122"/>
      <c r="BC293" s="122"/>
      <c r="BD293" s="122"/>
      <c r="BE293" s="122"/>
      <c r="BF293" s="122"/>
      <c r="BG293" s="122"/>
      <c r="BH293" s="122"/>
    </row>
    <row r="294" spans="1:60" outlineLevel="1" x14ac:dyDescent="0.2">
      <c r="A294" s="125"/>
      <c r="B294" s="126"/>
      <c r="C294" s="153" t="s">
        <v>176</v>
      </c>
      <c r="D294" s="128"/>
      <c r="E294" s="129">
        <v>-4.3499999999999996</v>
      </c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2"/>
      <c r="Z294" s="122"/>
      <c r="AA294" s="122"/>
      <c r="AB294" s="122"/>
      <c r="AC294" s="122"/>
      <c r="AD294" s="122"/>
      <c r="AE294" s="122"/>
      <c r="AF294" s="122"/>
      <c r="AG294" s="122" t="s">
        <v>136</v>
      </c>
      <c r="AH294" s="122">
        <v>0</v>
      </c>
      <c r="AI294" s="122"/>
      <c r="AJ294" s="122"/>
      <c r="AK294" s="122"/>
      <c r="AL294" s="122"/>
      <c r="AM294" s="122"/>
      <c r="AN294" s="122"/>
      <c r="AO294" s="122"/>
      <c r="AP294" s="122"/>
      <c r="AQ294" s="122"/>
      <c r="AR294" s="122"/>
      <c r="AS294" s="122"/>
      <c r="AT294" s="122"/>
      <c r="AU294" s="122"/>
      <c r="AV294" s="122"/>
      <c r="AW294" s="122"/>
      <c r="AX294" s="122"/>
      <c r="AY294" s="122"/>
      <c r="AZ294" s="122"/>
      <c r="BA294" s="122"/>
      <c r="BB294" s="122"/>
      <c r="BC294" s="122"/>
      <c r="BD294" s="122"/>
      <c r="BE294" s="122"/>
      <c r="BF294" s="122"/>
      <c r="BG294" s="122"/>
      <c r="BH294" s="122"/>
    </row>
    <row r="295" spans="1:60" outlineLevel="1" x14ac:dyDescent="0.2">
      <c r="A295" s="125"/>
      <c r="B295" s="126"/>
      <c r="C295" s="153" t="s">
        <v>475</v>
      </c>
      <c r="D295" s="128"/>
      <c r="E295" s="129">
        <v>18.186</v>
      </c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2"/>
      <c r="Z295" s="122"/>
      <c r="AA295" s="122"/>
      <c r="AB295" s="122"/>
      <c r="AC295" s="122"/>
      <c r="AD295" s="122"/>
      <c r="AE295" s="122"/>
      <c r="AF295" s="122"/>
      <c r="AG295" s="122" t="s">
        <v>136</v>
      </c>
      <c r="AH295" s="122">
        <v>0</v>
      </c>
      <c r="AI295" s="122"/>
      <c r="AJ295" s="122"/>
      <c r="AK295" s="122"/>
      <c r="AL295" s="122"/>
      <c r="AM295" s="122"/>
      <c r="AN295" s="122"/>
      <c r="AO295" s="122"/>
      <c r="AP295" s="122"/>
      <c r="AQ295" s="122"/>
      <c r="AR295" s="122"/>
      <c r="AS295" s="122"/>
      <c r="AT295" s="122"/>
      <c r="AU295" s="122"/>
      <c r="AV295" s="122"/>
      <c r="AW295" s="122"/>
      <c r="AX295" s="122"/>
      <c r="AY295" s="122"/>
      <c r="AZ295" s="122"/>
      <c r="BA295" s="122"/>
      <c r="BB295" s="122"/>
      <c r="BC295" s="122"/>
      <c r="BD295" s="122"/>
      <c r="BE295" s="122"/>
      <c r="BF295" s="122"/>
      <c r="BG295" s="122"/>
      <c r="BH295" s="122"/>
    </row>
    <row r="296" spans="1:60" outlineLevel="1" x14ac:dyDescent="0.2">
      <c r="A296" s="125"/>
      <c r="B296" s="126"/>
      <c r="C296" s="153" t="s">
        <v>476</v>
      </c>
      <c r="D296" s="128"/>
      <c r="E296" s="129">
        <v>-19.870999999999999</v>
      </c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2"/>
      <c r="Z296" s="122"/>
      <c r="AA296" s="122"/>
      <c r="AB296" s="122"/>
      <c r="AC296" s="122"/>
      <c r="AD296" s="122"/>
      <c r="AE296" s="122"/>
      <c r="AF296" s="122"/>
      <c r="AG296" s="122" t="s">
        <v>136</v>
      </c>
      <c r="AH296" s="122">
        <v>0</v>
      </c>
      <c r="AI296" s="122"/>
      <c r="AJ296" s="122"/>
      <c r="AK296" s="122"/>
      <c r="AL296" s="122"/>
      <c r="AM296" s="122"/>
      <c r="AN296" s="122"/>
      <c r="AO296" s="122"/>
      <c r="AP296" s="122"/>
      <c r="AQ296" s="122"/>
      <c r="AR296" s="122"/>
      <c r="AS296" s="122"/>
      <c r="AT296" s="122"/>
      <c r="AU296" s="122"/>
      <c r="AV296" s="122"/>
      <c r="AW296" s="122"/>
      <c r="AX296" s="122"/>
      <c r="AY296" s="122"/>
      <c r="AZ296" s="122"/>
      <c r="BA296" s="122"/>
      <c r="BB296" s="122"/>
      <c r="BC296" s="122"/>
      <c r="BD296" s="122"/>
      <c r="BE296" s="122"/>
      <c r="BF296" s="122"/>
      <c r="BG296" s="122"/>
      <c r="BH296" s="122"/>
    </row>
    <row r="297" spans="1:60" outlineLevel="1" x14ac:dyDescent="0.2">
      <c r="A297" s="139">
        <v>130</v>
      </c>
      <c r="B297" s="140" t="s">
        <v>477</v>
      </c>
      <c r="C297" s="152" t="s">
        <v>478</v>
      </c>
      <c r="D297" s="141" t="s">
        <v>131</v>
      </c>
      <c r="E297" s="142">
        <v>74.254999999999995</v>
      </c>
      <c r="F297" s="143"/>
      <c r="G297" s="144">
        <f>ROUND(E297*F297,2)</f>
        <v>0</v>
      </c>
      <c r="H297" s="127">
        <v>3.92</v>
      </c>
      <c r="I297" s="127">
        <f>ROUND(E297*H297,2)</f>
        <v>291.08</v>
      </c>
      <c r="J297" s="127">
        <v>54.08</v>
      </c>
      <c r="K297" s="127">
        <f>ROUND(E297*J297,2)</f>
        <v>4015.71</v>
      </c>
      <c r="L297" s="127">
        <v>21</v>
      </c>
      <c r="M297" s="127">
        <f>G297*(1+L297/100)</f>
        <v>0</v>
      </c>
      <c r="N297" s="127">
        <v>1.3999999999999999E-4</v>
      </c>
      <c r="O297" s="127">
        <f>ROUND(E297*N297,2)</f>
        <v>0.01</v>
      </c>
      <c r="P297" s="127">
        <v>0</v>
      </c>
      <c r="Q297" s="127">
        <f>ROUND(E297*P297,2)</f>
        <v>0</v>
      </c>
      <c r="R297" s="127"/>
      <c r="S297" s="127" t="s">
        <v>132</v>
      </c>
      <c r="T297" s="127" t="s">
        <v>155</v>
      </c>
      <c r="U297" s="127">
        <v>0.10191</v>
      </c>
      <c r="V297" s="127">
        <f>ROUND(E297*U297,2)</f>
        <v>7.57</v>
      </c>
      <c r="W297" s="127"/>
      <c r="X297" s="127" t="s">
        <v>133</v>
      </c>
      <c r="Y297" s="122"/>
      <c r="Z297" s="122"/>
      <c r="AA297" s="122"/>
      <c r="AB297" s="122"/>
      <c r="AC297" s="122"/>
      <c r="AD297" s="122"/>
      <c r="AE297" s="122"/>
      <c r="AF297" s="122"/>
      <c r="AG297" s="122" t="s">
        <v>134</v>
      </c>
      <c r="AH297" s="122"/>
      <c r="AI297" s="122"/>
      <c r="AJ297" s="122"/>
      <c r="AK297" s="122"/>
      <c r="AL297" s="122"/>
      <c r="AM297" s="122"/>
      <c r="AN297" s="122"/>
      <c r="AO297" s="122"/>
      <c r="AP297" s="122"/>
      <c r="AQ297" s="122"/>
      <c r="AR297" s="122"/>
      <c r="AS297" s="122"/>
      <c r="AT297" s="122"/>
      <c r="AU297" s="122"/>
      <c r="AV297" s="122"/>
      <c r="AW297" s="122"/>
      <c r="AX297" s="122"/>
      <c r="AY297" s="122"/>
      <c r="AZ297" s="122"/>
      <c r="BA297" s="122"/>
      <c r="BB297" s="122"/>
      <c r="BC297" s="122"/>
      <c r="BD297" s="122"/>
      <c r="BE297" s="122"/>
      <c r="BF297" s="122"/>
      <c r="BG297" s="122"/>
      <c r="BH297" s="122"/>
    </row>
    <row r="298" spans="1:60" outlineLevel="1" x14ac:dyDescent="0.2">
      <c r="A298" s="125"/>
      <c r="B298" s="126"/>
      <c r="C298" s="153" t="s">
        <v>471</v>
      </c>
      <c r="D298" s="128"/>
      <c r="E298" s="129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2"/>
      <c r="Z298" s="122"/>
      <c r="AA298" s="122"/>
      <c r="AB298" s="122"/>
      <c r="AC298" s="122"/>
      <c r="AD298" s="122"/>
      <c r="AE298" s="122"/>
      <c r="AF298" s="122"/>
      <c r="AG298" s="122" t="s">
        <v>136</v>
      </c>
      <c r="AH298" s="122">
        <v>0</v>
      </c>
      <c r="AI298" s="122"/>
      <c r="AJ298" s="122"/>
      <c r="AK298" s="122"/>
      <c r="AL298" s="122"/>
      <c r="AM298" s="122"/>
      <c r="AN298" s="122"/>
      <c r="AO298" s="122"/>
      <c r="AP298" s="122"/>
      <c r="AQ298" s="122"/>
      <c r="AR298" s="122"/>
      <c r="AS298" s="122"/>
      <c r="AT298" s="122"/>
      <c r="AU298" s="122"/>
      <c r="AV298" s="122"/>
      <c r="AW298" s="122"/>
      <c r="AX298" s="122"/>
      <c r="AY298" s="122"/>
      <c r="AZ298" s="122"/>
      <c r="BA298" s="122"/>
      <c r="BB298" s="122"/>
      <c r="BC298" s="122"/>
      <c r="BD298" s="122"/>
      <c r="BE298" s="122"/>
      <c r="BF298" s="122"/>
      <c r="BG298" s="122"/>
      <c r="BH298" s="122"/>
    </row>
    <row r="299" spans="1:60" outlineLevel="1" x14ac:dyDescent="0.2">
      <c r="A299" s="125"/>
      <c r="B299" s="126"/>
      <c r="C299" s="153" t="s">
        <v>151</v>
      </c>
      <c r="D299" s="128"/>
      <c r="E299" s="129">
        <v>3.61</v>
      </c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2"/>
      <c r="Z299" s="122"/>
      <c r="AA299" s="122"/>
      <c r="AB299" s="122"/>
      <c r="AC299" s="122"/>
      <c r="AD299" s="122"/>
      <c r="AE299" s="122"/>
      <c r="AF299" s="122"/>
      <c r="AG299" s="122" t="s">
        <v>136</v>
      </c>
      <c r="AH299" s="122">
        <v>0</v>
      </c>
      <c r="AI299" s="122"/>
      <c r="AJ299" s="122"/>
      <c r="AK299" s="122"/>
      <c r="AL299" s="122"/>
      <c r="AM299" s="122"/>
      <c r="AN299" s="122"/>
      <c r="AO299" s="122"/>
      <c r="AP299" s="122"/>
      <c r="AQ299" s="122"/>
      <c r="AR299" s="122"/>
      <c r="AS299" s="122"/>
      <c r="AT299" s="122"/>
      <c r="AU299" s="122"/>
      <c r="AV299" s="122"/>
      <c r="AW299" s="122"/>
      <c r="AX299" s="122"/>
      <c r="AY299" s="122"/>
      <c r="AZ299" s="122"/>
      <c r="BA299" s="122"/>
      <c r="BB299" s="122"/>
      <c r="BC299" s="122"/>
      <c r="BD299" s="122"/>
      <c r="BE299" s="122"/>
      <c r="BF299" s="122"/>
      <c r="BG299" s="122"/>
      <c r="BH299" s="122"/>
    </row>
    <row r="300" spans="1:60" outlineLevel="1" x14ac:dyDescent="0.2">
      <c r="A300" s="125"/>
      <c r="B300" s="126"/>
      <c r="C300" s="153" t="s">
        <v>166</v>
      </c>
      <c r="D300" s="128"/>
      <c r="E300" s="129">
        <v>20</v>
      </c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2"/>
      <c r="Z300" s="122"/>
      <c r="AA300" s="122"/>
      <c r="AB300" s="122"/>
      <c r="AC300" s="122"/>
      <c r="AD300" s="122"/>
      <c r="AE300" s="122"/>
      <c r="AF300" s="122"/>
      <c r="AG300" s="122" t="s">
        <v>136</v>
      </c>
      <c r="AH300" s="122">
        <v>0</v>
      </c>
      <c r="AI300" s="122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2"/>
      <c r="AT300" s="122"/>
      <c r="AU300" s="122"/>
      <c r="AV300" s="122"/>
      <c r="AW300" s="122"/>
      <c r="AX300" s="122"/>
      <c r="AY300" s="122"/>
      <c r="AZ300" s="122"/>
      <c r="BA300" s="122"/>
      <c r="BB300" s="122"/>
      <c r="BC300" s="122"/>
      <c r="BD300" s="122"/>
      <c r="BE300" s="122"/>
      <c r="BF300" s="122"/>
      <c r="BG300" s="122"/>
      <c r="BH300" s="122"/>
    </row>
    <row r="301" spans="1:60" outlineLevel="1" x14ac:dyDescent="0.2">
      <c r="A301" s="125"/>
      <c r="B301" s="126"/>
      <c r="C301" s="153" t="s">
        <v>472</v>
      </c>
      <c r="D301" s="128"/>
      <c r="E301" s="129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2"/>
      <c r="Z301" s="122"/>
      <c r="AA301" s="122"/>
      <c r="AB301" s="122"/>
      <c r="AC301" s="122"/>
      <c r="AD301" s="122"/>
      <c r="AE301" s="122"/>
      <c r="AF301" s="122"/>
      <c r="AG301" s="122" t="s">
        <v>136</v>
      </c>
      <c r="AH301" s="122">
        <v>0</v>
      </c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22"/>
      <c r="BD301" s="122"/>
      <c r="BE301" s="122"/>
      <c r="BF301" s="122"/>
      <c r="BG301" s="122"/>
      <c r="BH301" s="122"/>
    </row>
    <row r="302" spans="1:60" outlineLevel="1" x14ac:dyDescent="0.2">
      <c r="A302" s="125"/>
      <c r="B302" s="126"/>
      <c r="C302" s="153" t="s">
        <v>172</v>
      </c>
      <c r="D302" s="128"/>
      <c r="E302" s="129">
        <v>9.8800000000000008</v>
      </c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2"/>
      <c r="Z302" s="122"/>
      <c r="AA302" s="122"/>
      <c r="AB302" s="122"/>
      <c r="AC302" s="122"/>
      <c r="AD302" s="122"/>
      <c r="AE302" s="122"/>
      <c r="AF302" s="122"/>
      <c r="AG302" s="122" t="s">
        <v>136</v>
      </c>
      <c r="AH302" s="122">
        <v>0</v>
      </c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122"/>
      <c r="AU302" s="122"/>
      <c r="AV302" s="122"/>
      <c r="AW302" s="122"/>
      <c r="AX302" s="122"/>
      <c r="AY302" s="122"/>
      <c r="AZ302" s="122"/>
      <c r="BA302" s="122"/>
      <c r="BB302" s="122"/>
      <c r="BC302" s="122"/>
      <c r="BD302" s="122"/>
      <c r="BE302" s="122"/>
      <c r="BF302" s="122"/>
      <c r="BG302" s="122"/>
      <c r="BH302" s="122"/>
    </row>
    <row r="303" spans="1:60" outlineLevel="1" x14ac:dyDescent="0.2">
      <c r="A303" s="125"/>
      <c r="B303" s="126"/>
      <c r="C303" s="153" t="s">
        <v>174</v>
      </c>
      <c r="D303" s="128"/>
      <c r="E303" s="129">
        <v>46.8</v>
      </c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2"/>
      <c r="Z303" s="122"/>
      <c r="AA303" s="122"/>
      <c r="AB303" s="122"/>
      <c r="AC303" s="122"/>
      <c r="AD303" s="122"/>
      <c r="AE303" s="122"/>
      <c r="AF303" s="122"/>
      <c r="AG303" s="122" t="s">
        <v>136</v>
      </c>
      <c r="AH303" s="122">
        <v>0</v>
      </c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  <c r="AU303" s="122"/>
      <c r="AV303" s="122"/>
      <c r="AW303" s="122"/>
      <c r="AX303" s="122"/>
      <c r="AY303" s="122"/>
      <c r="AZ303" s="122"/>
      <c r="BA303" s="122"/>
      <c r="BB303" s="122"/>
      <c r="BC303" s="122"/>
      <c r="BD303" s="122"/>
      <c r="BE303" s="122"/>
      <c r="BF303" s="122"/>
      <c r="BG303" s="122"/>
      <c r="BH303" s="122"/>
    </row>
    <row r="304" spans="1:60" outlineLevel="1" x14ac:dyDescent="0.2">
      <c r="A304" s="125"/>
      <c r="B304" s="126"/>
      <c r="C304" s="153" t="s">
        <v>176</v>
      </c>
      <c r="D304" s="128"/>
      <c r="E304" s="129">
        <v>-4.3499999999999996</v>
      </c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2"/>
      <c r="Z304" s="122"/>
      <c r="AA304" s="122"/>
      <c r="AB304" s="122"/>
      <c r="AC304" s="122"/>
      <c r="AD304" s="122"/>
      <c r="AE304" s="122"/>
      <c r="AF304" s="122"/>
      <c r="AG304" s="122" t="s">
        <v>136</v>
      </c>
      <c r="AH304" s="122">
        <v>0</v>
      </c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  <c r="AU304" s="122"/>
      <c r="AV304" s="122"/>
      <c r="AW304" s="122"/>
      <c r="AX304" s="122"/>
      <c r="AY304" s="122"/>
      <c r="AZ304" s="122"/>
      <c r="BA304" s="122"/>
      <c r="BB304" s="122"/>
      <c r="BC304" s="122"/>
      <c r="BD304" s="122"/>
      <c r="BE304" s="122"/>
      <c r="BF304" s="122"/>
      <c r="BG304" s="122"/>
      <c r="BH304" s="122"/>
    </row>
    <row r="305" spans="1:60" outlineLevel="1" x14ac:dyDescent="0.2">
      <c r="A305" s="125"/>
      <c r="B305" s="126"/>
      <c r="C305" s="153" t="s">
        <v>475</v>
      </c>
      <c r="D305" s="128"/>
      <c r="E305" s="129">
        <v>18.186</v>
      </c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2"/>
      <c r="Z305" s="122"/>
      <c r="AA305" s="122"/>
      <c r="AB305" s="122"/>
      <c r="AC305" s="122"/>
      <c r="AD305" s="122"/>
      <c r="AE305" s="122"/>
      <c r="AF305" s="122"/>
      <c r="AG305" s="122" t="s">
        <v>136</v>
      </c>
      <c r="AH305" s="122">
        <v>0</v>
      </c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2"/>
      <c r="AU305" s="122"/>
      <c r="AV305" s="122"/>
      <c r="AW305" s="122"/>
      <c r="AX305" s="122"/>
      <c r="AY305" s="122"/>
      <c r="AZ305" s="122"/>
      <c r="BA305" s="122"/>
      <c r="BB305" s="122"/>
      <c r="BC305" s="122"/>
      <c r="BD305" s="122"/>
      <c r="BE305" s="122"/>
      <c r="BF305" s="122"/>
      <c r="BG305" s="122"/>
      <c r="BH305" s="122"/>
    </row>
    <row r="306" spans="1:60" outlineLevel="1" x14ac:dyDescent="0.2">
      <c r="A306" s="125"/>
      <c r="B306" s="126"/>
      <c r="C306" s="153" t="s">
        <v>476</v>
      </c>
      <c r="D306" s="128"/>
      <c r="E306" s="129">
        <v>-19.870999999999999</v>
      </c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2"/>
      <c r="Z306" s="122"/>
      <c r="AA306" s="122"/>
      <c r="AB306" s="122"/>
      <c r="AC306" s="122"/>
      <c r="AD306" s="122"/>
      <c r="AE306" s="122"/>
      <c r="AF306" s="122"/>
      <c r="AG306" s="122" t="s">
        <v>136</v>
      </c>
      <c r="AH306" s="122">
        <v>0</v>
      </c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2"/>
      <c r="AU306" s="122"/>
      <c r="AV306" s="122"/>
      <c r="AW306" s="122"/>
      <c r="AX306" s="122"/>
      <c r="AY306" s="122"/>
      <c r="AZ306" s="122"/>
      <c r="BA306" s="122"/>
      <c r="BB306" s="122"/>
      <c r="BC306" s="122"/>
      <c r="BD306" s="122"/>
      <c r="BE306" s="122"/>
      <c r="BF306" s="122"/>
      <c r="BG306" s="122"/>
      <c r="BH306" s="122"/>
    </row>
    <row r="307" spans="1:60" outlineLevel="1" x14ac:dyDescent="0.2">
      <c r="A307" s="139">
        <v>131</v>
      </c>
      <c r="B307" s="140" t="s">
        <v>479</v>
      </c>
      <c r="C307" s="152" t="s">
        <v>480</v>
      </c>
      <c r="D307" s="141" t="s">
        <v>131</v>
      </c>
      <c r="E307" s="142">
        <v>74.254999999999995</v>
      </c>
      <c r="F307" s="143"/>
      <c r="G307" s="144">
        <f>ROUND(E307*F307,2)</f>
        <v>0</v>
      </c>
      <c r="H307" s="127">
        <v>0</v>
      </c>
      <c r="I307" s="127">
        <f>ROUND(E307*H307,2)</f>
        <v>0</v>
      </c>
      <c r="J307" s="127">
        <v>3.4</v>
      </c>
      <c r="K307" s="127">
        <f>ROUND(E307*J307,2)</f>
        <v>252.47</v>
      </c>
      <c r="L307" s="127">
        <v>21</v>
      </c>
      <c r="M307" s="127">
        <f>G307*(1+L307/100)</f>
        <v>0</v>
      </c>
      <c r="N307" s="127">
        <v>0</v>
      </c>
      <c r="O307" s="127">
        <f>ROUND(E307*N307,2)</f>
        <v>0</v>
      </c>
      <c r="P307" s="127">
        <v>0</v>
      </c>
      <c r="Q307" s="127">
        <f>ROUND(E307*P307,2)</f>
        <v>0</v>
      </c>
      <c r="R307" s="127"/>
      <c r="S307" s="127" t="s">
        <v>132</v>
      </c>
      <c r="T307" s="127" t="s">
        <v>132</v>
      </c>
      <c r="U307" s="127">
        <v>7.0000000000000001E-3</v>
      </c>
      <c r="V307" s="127">
        <f>ROUND(E307*U307,2)</f>
        <v>0.52</v>
      </c>
      <c r="W307" s="127"/>
      <c r="X307" s="127" t="s">
        <v>133</v>
      </c>
      <c r="Y307" s="122"/>
      <c r="Z307" s="122"/>
      <c r="AA307" s="122"/>
      <c r="AB307" s="122"/>
      <c r="AC307" s="122"/>
      <c r="AD307" s="122"/>
      <c r="AE307" s="122"/>
      <c r="AF307" s="122"/>
      <c r="AG307" s="122" t="s">
        <v>134</v>
      </c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22"/>
      <c r="AV307" s="122"/>
      <c r="AW307" s="122"/>
      <c r="AX307" s="122"/>
      <c r="AY307" s="122"/>
      <c r="AZ307" s="122"/>
      <c r="BA307" s="122"/>
      <c r="BB307" s="122"/>
      <c r="BC307" s="122"/>
      <c r="BD307" s="122"/>
      <c r="BE307" s="122"/>
      <c r="BF307" s="122"/>
      <c r="BG307" s="122"/>
      <c r="BH307" s="122"/>
    </row>
    <row r="308" spans="1:60" outlineLevel="1" x14ac:dyDescent="0.2">
      <c r="A308" s="125"/>
      <c r="B308" s="126"/>
      <c r="C308" s="153" t="s">
        <v>471</v>
      </c>
      <c r="D308" s="128"/>
      <c r="E308" s="129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2"/>
      <c r="Z308" s="122"/>
      <c r="AA308" s="122"/>
      <c r="AB308" s="122"/>
      <c r="AC308" s="122"/>
      <c r="AD308" s="122"/>
      <c r="AE308" s="122"/>
      <c r="AF308" s="122"/>
      <c r="AG308" s="122" t="s">
        <v>136</v>
      </c>
      <c r="AH308" s="122">
        <v>0</v>
      </c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2"/>
      <c r="AT308" s="122"/>
      <c r="AU308" s="122"/>
      <c r="AV308" s="122"/>
      <c r="AW308" s="122"/>
      <c r="AX308" s="122"/>
      <c r="AY308" s="122"/>
      <c r="AZ308" s="122"/>
      <c r="BA308" s="122"/>
      <c r="BB308" s="122"/>
      <c r="BC308" s="122"/>
      <c r="BD308" s="122"/>
      <c r="BE308" s="122"/>
      <c r="BF308" s="122"/>
      <c r="BG308" s="122"/>
      <c r="BH308" s="122"/>
    </row>
    <row r="309" spans="1:60" outlineLevel="1" x14ac:dyDescent="0.2">
      <c r="A309" s="125"/>
      <c r="B309" s="126"/>
      <c r="C309" s="153" t="s">
        <v>151</v>
      </c>
      <c r="D309" s="128"/>
      <c r="E309" s="129">
        <v>3.61</v>
      </c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2"/>
      <c r="Z309" s="122"/>
      <c r="AA309" s="122"/>
      <c r="AB309" s="122"/>
      <c r="AC309" s="122"/>
      <c r="AD309" s="122"/>
      <c r="AE309" s="122"/>
      <c r="AF309" s="122"/>
      <c r="AG309" s="122" t="s">
        <v>136</v>
      </c>
      <c r="AH309" s="122">
        <v>0</v>
      </c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2"/>
      <c r="AT309" s="122"/>
      <c r="AU309" s="122"/>
      <c r="AV309" s="122"/>
      <c r="AW309" s="122"/>
      <c r="AX309" s="122"/>
      <c r="AY309" s="122"/>
      <c r="AZ309" s="122"/>
      <c r="BA309" s="122"/>
      <c r="BB309" s="122"/>
      <c r="BC309" s="122"/>
      <c r="BD309" s="122"/>
      <c r="BE309" s="122"/>
      <c r="BF309" s="122"/>
      <c r="BG309" s="122"/>
      <c r="BH309" s="122"/>
    </row>
    <row r="310" spans="1:60" outlineLevel="1" x14ac:dyDescent="0.2">
      <c r="A310" s="125"/>
      <c r="B310" s="126"/>
      <c r="C310" s="153" t="s">
        <v>166</v>
      </c>
      <c r="D310" s="128"/>
      <c r="E310" s="129">
        <v>20</v>
      </c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2"/>
      <c r="Z310" s="122"/>
      <c r="AA310" s="122"/>
      <c r="AB310" s="122"/>
      <c r="AC310" s="122"/>
      <c r="AD310" s="122"/>
      <c r="AE310" s="122"/>
      <c r="AF310" s="122"/>
      <c r="AG310" s="122" t="s">
        <v>136</v>
      </c>
      <c r="AH310" s="122">
        <v>0</v>
      </c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2"/>
      <c r="AT310" s="122"/>
      <c r="AU310" s="122"/>
      <c r="AV310" s="122"/>
      <c r="AW310" s="122"/>
      <c r="AX310" s="122"/>
      <c r="AY310" s="122"/>
      <c r="AZ310" s="122"/>
      <c r="BA310" s="122"/>
      <c r="BB310" s="122"/>
      <c r="BC310" s="122"/>
      <c r="BD310" s="122"/>
      <c r="BE310" s="122"/>
      <c r="BF310" s="122"/>
      <c r="BG310" s="122"/>
      <c r="BH310" s="122"/>
    </row>
    <row r="311" spans="1:60" outlineLevel="1" x14ac:dyDescent="0.2">
      <c r="A311" s="125"/>
      <c r="B311" s="126"/>
      <c r="C311" s="153" t="s">
        <v>472</v>
      </c>
      <c r="D311" s="128"/>
      <c r="E311" s="129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2"/>
      <c r="Z311" s="122"/>
      <c r="AA311" s="122"/>
      <c r="AB311" s="122"/>
      <c r="AC311" s="122"/>
      <c r="AD311" s="122"/>
      <c r="AE311" s="122"/>
      <c r="AF311" s="122"/>
      <c r="AG311" s="122" t="s">
        <v>136</v>
      </c>
      <c r="AH311" s="122">
        <v>0</v>
      </c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  <c r="AU311" s="122"/>
      <c r="AV311" s="122"/>
      <c r="AW311" s="122"/>
      <c r="AX311" s="122"/>
      <c r="AY311" s="122"/>
      <c r="AZ311" s="122"/>
      <c r="BA311" s="122"/>
      <c r="BB311" s="122"/>
      <c r="BC311" s="122"/>
      <c r="BD311" s="122"/>
      <c r="BE311" s="122"/>
      <c r="BF311" s="122"/>
      <c r="BG311" s="122"/>
      <c r="BH311" s="122"/>
    </row>
    <row r="312" spans="1:60" outlineLevel="1" x14ac:dyDescent="0.2">
      <c r="A312" s="125"/>
      <c r="B312" s="126"/>
      <c r="C312" s="153" t="s">
        <v>172</v>
      </c>
      <c r="D312" s="128"/>
      <c r="E312" s="129">
        <v>9.8800000000000008</v>
      </c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2"/>
      <c r="Z312" s="122"/>
      <c r="AA312" s="122"/>
      <c r="AB312" s="122"/>
      <c r="AC312" s="122"/>
      <c r="AD312" s="122"/>
      <c r="AE312" s="122"/>
      <c r="AF312" s="122"/>
      <c r="AG312" s="122" t="s">
        <v>136</v>
      </c>
      <c r="AH312" s="122">
        <v>0</v>
      </c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2"/>
      <c r="AT312" s="122"/>
      <c r="AU312" s="122"/>
      <c r="AV312" s="122"/>
      <c r="AW312" s="122"/>
      <c r="AX312" s="122"/>
      <c r="AY312" s="122"/>
      <c r="AZ312" s="122"/>
      <c r="BA312" s="122"/>
      <c r="BB312" s="122"/>
      <c r="BC312" s="122"/>
      <c r="BD312" s="122"/>
      <c r="BE312" s="122"/>
      <c r="BF312" s="122"/>
      <c r="BG312" s="122"/>
      <c r="BH312" s="122"/>
    </row>
    <row r="313" spans="1:60" outlineLevel="1" x14ac:dyDescent="0.2">
      <c r="A313" s="125"/>
      <c r="B313" s="126"/>
      <c r="C313" s="153" t="s">
        <v>174</v>
      </c>
      <c r="D313" s="128"/>
      <c r="E313" s="129">
        <v>46.8</v>
      </c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2"/>
      <c r="Z313" s="122"/>
      <c r="AA313" s="122"/>
      <c r="AB313" s="122"/>
      <c r="AC313" s="122"/>
      <c r="AD313" s="122"/>
      <c r="AE313" s="122"/>
      <c r="AF313" s="122"/>
      <c r="AG313" s="122" t="s">
        <v>136</v>
      </c>
      <c r="AH313" s="122">
        <v>0</v>
      </c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2"/>
      <c r="AY313" s="122"/>
      <c r="AZ313" s="122"/>
      <c r="BA313" s="122"/>
      <c r="BB313" s="122"/>
      <c r="BC313" s="122"/>
      <c r="BD313" s="122"/>
      <c r="BE313" s="122"/>
      <c r="BF313" s="122"/>
      <c r="BG313" s="122"/>
      <c r="BH313" s="122"/>
    </row>
    <row r="314" spans="1:60" outlineLevel="1" x14ac:dyDescent="0.2">
      <c r="A314" s="125"/>
      <c r="B314" s="126"/>
      <c r="C314" s="153" t="s">
        <v>176</v>
      </c>
      <c r="D314" s="128"/>
      <c r="E314" s="129">
        <v>-4.3499999999999996</v>
      </c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2"/>
      <c r="Z314" s="122"/>
      <c r="AA314" s="122"/>
      <c r="AB314" s="122"/>
      <c r="AC314" s="122"/>
      <c r="AD314" s="122"/>
      <c r="AE314" s="122"/>
      <c r="AF314" s="122"/>
      <c r="AG314" s="122" t="s">
        <v>136</v>
      </c>
      <c r="AH314" s="122">
        <v>0</v>
      </c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  <c r="AU314" s="122"/>
      <c r="AV314" s="122"/>
      <c r="AW314" s="122"/>
      <c r="AX314" s="122"/>
      <c r="AY314" s="122"/>
      <c r="AZ314" s="122"/>
      <c r="BA314" s="122"/>
      <c r="BB314" s="122"/>
      <c r="BC314" s="122"/>
      <c r="BD314" s="122"/>
      <c r="BE314" s="122"/>
      <c r="BF314" s="122"/>
      <c r="BG314" s="122"/>
      <c r="BH314" s="122"/>
    </row>
    <row r="315" spans="1:60" outlineLevel="1" x14ac:dyDescent="0.2">
      <c r="A315" s="125"/>
      <c r="B315" s="126"/>
      <c r="C315" s="153" t="s">
        <v>475</v>
      </c>
      <c r="D315" s="128"/>
      <c r="E315" s="129">
        <v>18.186</v>
      </c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2"/>
      <c r="Z315" s="122"/>
      <c r="AA315" s="122"/>
      <c r="AB315" s="122"/>
      <c r="AC315" s="122"/>
      <c r="AD315" s="122"/>
      <c r="AE315" s="122"/>
      <c r="AF315" s="122"/>
      <c r="AG315" s="122" t="s">
        <v>136</v>
      </c>
      <c r="AH315" s="122">
        <v>0</v>
      </c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22"/>
      <c r="AY315" s="122"/>
      <c r="AZ315" s="122"/>
      <c r="BA315" s="122"/>
      <c r="BB315" s="122"/>
      <c r="BC315" s="122"/>
      <c r="BD315" s="122"/>
      <c r="BE315" s="122"/>
      <c r="BF315" s="122"/>
      <c r="BG315" s="122"/>
      <c r="BH315" s="122"/>
    </row>
    <row r="316" spans="1:60" outlineLevel="1" x14ac:dyDescent="0.2">
      <c r="A316" s="125"/>
      <c r="B316" s="126"/>
      <c r="C316" s="153" t="s">
        <v>476</v>
      </c>
      <c r="D316" s="128"/>
      <c r="E316" s="129">
        <v>-19.870999999999999</v>
      </c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2"/>
      <c r="Z316" s="122"/>
      <c r="AA316" s="122"/>
      <c r="AB316" s="122"/>
      <c r="AC316" s="122"/>
      <c r="AD316" s="122"/>
      <c r="AE316" s="122"/>
      <c r="AF316" s="122"/>
      <c r="AG316" s="122" t="s">
        <v>136</v>
      </c>
      <c r="AH316" s="122">
        <v>0</v>
      </c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2"/>
      <c r="AT316" s="122"/>
      <c r="AU316" s="122"/>
      <c r="AV316" s="122"/>
      <c r="AW316" s="122"/>
      <c r="AX316" s="122"/>
      <c r="AY316" s="122"/>
      <c r="AZ316" s="122"/>
      <c r="BA316" s="122"/>
      <c r="BB316" s="122"/>
      <c r="BC316" s="122"/>
      <c r="BD316" s="122"/>
      <c r="BE316" s="122"/>
      <c r="BF316" s="122"/>
      <c r="BG316" s="122"/>
      <c r="BH316" s="122"/>
    </row>
    <row r="317" spans="1:60" outlineLevel="1" x14ac:dyDescent="0.2">
      <c r="A317" s="139">
        <v>132</v>
      </c>
      <c r="B317" s="140" t="s">
        <v>481</v>
      </c>
      <c r="C317" s="152" t="s">
        <v>482</v>
      </c>
      <c r="D317" s="141" t="s">
        <v>131</v>
      </c>
      <c r="E317" s="142">
        <v>26.94</v>
      </c>
      <c r="F317" s="143"/>
      <c r="G317" s="144">
        <f>ROUND(E317*F317,2)</f>
        <v>0</v>
      </c>
      <c r="H317" s="127">
        <v>9.81</v>
      </c>
      <c r="I317" s="127">
        <f>ROUND(E317*H317,2)</f>
        <v>264.27999999999997</v>
      </c>
      <c r="J317" s="127">
        <v>6.59</v>
      </c>
      <c r="K317" s="127">
        <f>ROUND(E317*J317,2)</f>
        <v>177.53</v>
      </c>
      <c r="L317" s="127">
        <v>21</v>
      </c>
      <c r="M317" s="127">
        <f>G317*(1+L317/100)</f>
        <v>0</v>
      </c>
      <c r="N317" s="127">
        <v>3.5E-4</v>
      </c>
      <c r="O317" s="127">
        <f>ROUND(E317*N317,2)</f>
        <v>0.01</v>
      </c>
      <c r="P317" s="127">
        <v>0</v>
      </c>
      <c r="Q317" s="127">
        <f>ROUND(E317*P317,2)</f>
        <v>0</v>
      </c>
      <c r="R317" s="127"/>
      <c r="S317" s="127" t="s">
        <v>132</v>
      </c>
      <c r="T317" s="127" t="s">
        <v>132</v>
      </c>
      <c r="U317" s="127">
        <v>1.35E-2</v>
      </c>
      <c r="V317" s="127">
        <f>ROUND(E317*U317,2)</f>
        <v>0.36</v>
      </c>
      <c r="W317" s="127"/>
      <c r="X317" s="127" t="s">
        <v>133</v>
      </c>
      <c r="Y317" s="122"/>
      <c r="Z317" s="122"/>
      <c r="AA317" s="122"/>
      <c r="AB317" s="122"/>
      <c r="AC317" s="122"/>
      <c r="AD317" s="122"/>
      <c r="AE317" s="122"/>
      <c r="AF317" s="122"/>
      <c r="AG317" s="122" t="s">
        <v>134</v>
      </c>
      <c r="AH317" s="122"/>
      <c r="AI317" s="122"/>
      <c r="AJ317" s="122"/>
      <c r="AK317" s="122"/>
      <c r="AL317" s="122"/>
      <c r="AM317" s="122"/>
      <c r="AN317" s="122"/>
      <c r="AO317" s="122"/>
      <c r="AP317" s="122"/>
      <c r="AQ317" s="122"/>
      <c r="AR317" s="122"/>
      <c r="AS317" s="122"/>
      <c r="AT317" s="122"/>
      <c r="AU317" s="122"/>
      <c r="AV317" s="122"/>
      <c r="AW317" s="122"/>
      <c r="AX317" s="122"/>
      <c r="AY317" s="122"/>
      <c r="AZ317" s="122"/>
      <c r="BA317" s="122"/>
      <c r="BB317" s="122"/>
      <c r="BC317" s="122"/>
      <c r="BD317" s="122"/>
      <c r="BE317" s="122"/>
      <c r="BF317" s="122"/>
      <c r="BG317" s="122"/>
      <c r="BH317" s="122"/>
    </row>
    <row r="318" spans="1:60" outlineLevel="1" x14ac:dyDescent="0.2">
      <c r="A318" s="125"/>
      <c r="B318" s="126"/>
      <c r="C318" s="153" t="s">
        <v>151</v>
      </c>
      <c r="D318" s="128"/>
      <c r="E318" s="129">
        <v>3.61</v>
      </c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2"/>
      <c r="Z318" s="122"/>
      <c r="AA318" s="122"/>
      <c r="AB318" s="122"/>
      <c r="AC318" s="122"/>
      <c r="AD318" s="122"/>
      <c r="AE318" s="122"/>
      <c r="AF318" s="122"/>
      <c r="AG318" s="122" t="s">
        <v>136</v>
      </c>
      <c r="AH318" s="122">
        <v>0</v>
      </c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2"/>
      <c r="AU318" s="122"/>
      <c r="AV318" s="122"/>
      <c r="AW318" s="122"/>
      <c r="AX318" s="122"/>
      <c r="AY318" s="122"/>
      <c r="AZ318" s="122"/>
      <c r="BA318" s="122"/>
      <c r="BB318" s="122"/>
      <c r="BC318" s="122"/>
      <c r="BD318" s="122"/>
      <c r="BE318" s="122"/>
      <c r="BF318" s="122"/>
      <c r="BG318" s="122"/>
      <c r="BH318" s="122"/>
    </row>
    <row r="319" spans="1:60" outlineLevel="1" x14ac:dyDescent="0.2">
      <c r="A319" s="125"/>
      <c r="B319" s="126"/>
      <c r="C319" s="153" t="s">
        <v>166</v>
      </c>
      <c r="D319" s="128"/>
      <c r="E319" s="129">
        <v>20</v>
      </c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2"/>
      <c r="Z319" s="122"/>
      <c r="AA319" s="122"/>
      <c r="AB319" s="122"/>
      <c r="AC319" s="122"/>
      <c r="AD319" s="122"/>
      <c r="AE319" s="122"/>
      <c r="AF319" s="122"/>
      <c r="AG319" s="122" t="s">
        <v>136</v>
      </c>
      <c r="AH319" s="122">
        <v>0</v>
      </c>
      <c r="AI319" s="122"/>
      <c r="AJ319" s="122"/>
      <c r="AK319" s="122"/>
      <c r="AL319" s="122"/>
      <c r="AM319" s="122"/>
      <c r="AN319" s="122"/>
      <c r="AO319" s="122"/>
      <c r="AP319" s="122"/>
      <c r="AQ319" s="122"/>
      <c r="AR319" s="122"/>
      <c r="AS319" s="122"/>
      <c r="AT319" s="122"/>
      <c r="AU319" s="122"/>
      <c r="AV319" s="122"/>
      <c r="AW319" s="122"/>
      <c r="AX319" s="122"/>
      <c r="AY319" s="122"/>
      <c r="AZ319" s="122"/>
      <c r="BA319" s="122"/>
      <c r="BB319" s="122"/>
      <c r="BC319" s="122"/>
      <c r="BD319" s="122"/>
      <c r="BE319" s="122"/>
      <c r="BF319" s="122"/>
      <c r="BG319" s="122"/>
      <c r="BH319" s="122"/>
    </row>
    <row r="320" spans="1:60" outlineLevel="1" x14ac:dyDescent="0.2">
      <c r="A320" s="125"/>
      <c r="B320" s="126"/>
      <c r="C320" s="153" t="s">
        <v>149</v>
      </c>
      <c r="D320" s="128"/>
      <c r="E320" s="129">
        <v>2.2662499999999999</v>
      </c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2"/>
      <c r="Z320" s="122"/>
      <c r="AA320" s="122"/>
      <c r="AB320" s="122"/>
      <c r="AC320" s="122"/>
      <c r="AD320" s="122"/>
      <c r="AE320" s="122"/>
      <c r="AF320" s="122"/>
      <c r="AG320" s="122" t="s">
        <v>136</v>
      </c>
      <c r="AH320" s="122">
        <v>0</v>
      </c>
      <c r="AI320" s="122"/>
      <c r="AJ320" s="122"/>
      <c r="AK320" s="122"/>
      <c r="AL320" s="122"/>
      <c r="AM320" s="122"/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2"/>
      <c r="AY320" s="122"/>
      <c r="AZ320" s="122"/>
      <c r="BA320" s="122"/>
      <c r="BB320" s="122"/>
      <c r="BC320" s="122"/>
      <c r="BD320" s="122"/>
      <c r="BE320" s="122"/>
      <c r="BF320" s="122"/>
      <c r="BG320" s="122"/>
      <c r="BH320" s="122"/>
    </row>
    <row r="321" spans="1:60" outlineLevel="1" x14ac:dyDescent="0.2">
      <c r="A321" s="125"/>
      <c r="B321" s="126"/>
      <c r="C321" s="153" t="s">
        <v>150</v>
      </c>
      <c r="D321" s="128"/>
      <c r="E321" s="129">
        <v>1.06375</v>
      </c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2"/>
      <c r="Z321" s="122"/>
      <c r="AA321" s="122"/>
      <c r="AB321" s="122"/>
      <c r="AC321" s="122"/>
      <c r="AD321" s="122"/>
      <c r="AE321" s="122"/>
      <c r="AF321" s="122"/>
      <c r="AG321" s="122" t="s">
        <v>136</v>
      </c>
      <c r="AH321" s="122">
        <v>0</v>
      </c>
      <c r="AI321" s="122"/>
      <c r="AJ321" s="122"/>
      <c r="AK321" s="122"/>
      <c r="AL321" s="122"/>
      <c r="AM321" s="122"/>
      <c r="AN321" s="122"/>
      <c r="AO321" s="122"/>
      <c r="AP321" s="122"/>
      <c r="AQ321" s="122"/>
      <c r="AR321" s="122"/>
      <c r="AS321" s="122"/>
      <c r="AT321" s="122"/>
      <c r="AU321" s="122"/>
      <c r="AV321" s="122"/>
      <c r="AW321" s="122"/>
      <c r="AX321" s="122"/>
      <c r="AY321" s="122"/>
      <c r="AZ321" s="122"/>
      <c r="BA321" s="122"/>
      <c r="BB321" s="122"/>
      <c r="BC321" s="122"/>
      <c r="BD321" s="122"/>
      <c r="BE321" s="122"/>
      <c r="BF321" s="122"/>
      <c r="BG321" s="122"/>
      <c r="BH321" s="122"/>
    </row>
    <row r="322" spans="1:60" x14ac:dyDescent="0.2">
      <c r="A322" s="133" t="s">
        <v>127</v>
      </c>
      <c r="B322" s="134" t="s">
        <v>93</v>
      </c>
      <c r="C322" s="151" t="s">
        <v>94</v>
      </c>
      <c r="D322" s="135"/>
      <c r="E322" s="136"/>
      <c r="F322" s="137"/>
      <c r="G322" s="138">
        <f>SUMIF(AG323:AG324,"&lt;&gt;NOR",G323:G324)</f>
        <v>0</v>
      </c>
      <c r="H322" s="132"/>
      <c r="I322" s="132">
        <f>SUM(I323:I324)</f>
        <v>0</v>
      </c>
      <c r="J322" s="132"/>
      <c r="K322" s="132">
        <f>SUM(K323:K324)</f>
        <v>93.15</v>
      </c>
      <c r="L322" s="132"/>
      <c r="M322" s="132">
        <f>SUM(M323:M324)</f>
        <v>0</v>
      </c>
      <c r="N322" s="132"/>
      <c r="O322" s="132">
        <f>SUM(O323:O324)</f>
        <v>0</v>
      </c>
      <c r="P322" s="132"/>
      <c r="Q322" s="132">
        <f>SUM(Q323:Q324)</f>
        <v>0</v>
      </c>
      <c r="R322" s="132"/>
      <c r="S322" s="132"/>
      <c r="T322" s="132"/>
      <c r="U322" s="132"/>
      <c r="V322" s="132">
        <f>SUM(V323:V324)</f>
        <v>0.2</v>
      </c>
      <c r="W322" s="132"/>
      <c r="X322" s="132"/>
      <c r="AG322" t="s">
        <v>128</v>
      </c>
    </row>
    <row r="323" spans="1:60" outlineLevel="1" x14ac:dyDescent="0.2">
      <c r="A323" s="139">
        <v>133</v>
      </c>
      <c r="B323" s="140" t="s">
        <v>483</v>
      </c>
      <c r="C323" s="152" t="s">
        <v>484</v>
      </c>
      <c r="D323" s="141" t="s">
        <v>131</v>
      </c>
      <c r="E323" s="142">
        <v>2.25</v>
      </c>
      <c r="F323" s="143"/>
      <c r="G323" s="144">
        <f>ROUND(E323*F323,2)</f>
        <v>0</v>
      </c>
      <c r="H323" s="127">
        <v>0</v>
      </c>
      <c r="I323" s="127">
        <f>ROUND(E323*H323,2)</f>
        <v>0</v>
      </c>
      <c r="J323" s="127">
        <v>41.4</v>
      </c>
      <c r="K323" s="127">
        <f>ROUND(E323*J323,2)</f>
        <v>93.15</v>
      </c>
      <c r="L323" s="127">
        <v>21</v>
      </c>
      <c r="M323" s="127">
        <f>G323*(1+L323/100)</f>
        <v>0</v>
      </c>
      <c r="N323" s="127">
        <v>0</v>
      </c>
      <c r="O323" s="127">
        <f>ROUND(E323*N323,2)</f>
        <v>0</v>
      </c>
      <c r="P323" s="127">
        <v>0</v>
      </c>
      <c r="Q323" s="127">
        <f>ROUND(E323*P323,2)</f>
        <v>0</v>
      </c>
      <c r="R323" s="127"/>
      <c r="S323" s="127" t="s">
        <v>132</v>
      </c>
      <c r="T323" s="127" t="s">
        <v>132</v>
      </c>
      <c r="U323" s="127">
        <v>0.09</v>
      </c>
      <c r="V323" s="127">
        <f>ROUND(E323*U323,2)</f>
        <v>0.2</v>
      </c>
      <c r="W323" s="127"/>
      <c r="X323" s="127" t="s">
        <v>133</v>
      </c>
      <c r="Y323" s="122"/>
      <c r="Z323" s="122"/>
      <c r="AA323" s="122"/>
      <c r="AB323" s="122"/>
      <c r="AC323" s="122"/>
      <c r="AD323" s="122"/>
      <c r="AE323" s="122"/>
      <c r="AF323" s="122"/>
      <c r="AG323" s="122" t="s">
        <v>134</v>
      </c>
      <c r="AH323" s="122"/>
      <c r="AI323" s="122"/>
      <c r="AJ323" s="122"/>
      <c r="AK323" s="122"/>
      <c r="AL323" s="122"/>
      <c r="AM323" s="122"/>
      <c r="AN323" s="122"/>
      <c r="AO323" s="122"/>
      <c r="AP323" s="122"/>
      <c r="AQ323" s="122"/>
      <c r="AR323" s="122"/>
      <c r="AS323" s="122"/>
      <c r="AT323" s="122"/>
      <c r="AU323" s="122"/>
      <c r="AV323" s="122"/>
      <c r="AW323" s="122"/>
      <c r="AX323" s="122"/>
      <c r="AY323" s="122"/>
      <c r="AZ323" s="122"/>
      <c r="BA323" s="122"/>
      <c r="BB323" s="122"/>
      <c r="BC323" s="122"/>
      <c r="BD323" s="122"/>
      <c r="BE323" s="122"/>
      <c r="BF323" s="122"/>
      <c r="BG323" s="122"/>
      <c r="BH323" s="122"/>
    </row>
    <row r="324" spans="1:60" outlineLevel="1" x14ac:dyDescent="0.2">
      <c r="A324" s="125"/>
      <c r="B324" s="126"/>
      <c r="C324" s="153" t="s">
        <v>215</v>
      </c>
      <c r="D324" s="128"/>
      <c r="E324" s="129">
        <v>2.25</v>
      </c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2"/>
      <c r="Z324" s="122"/>
      <c r="AA324" s="122"/>
      <c r="AB324" s="122"/>
      <c r="AC324" s="122"/>
      <c r="AD324" s="122"/>
      <c r="AE324" s="122"/>
      <c r="AF324" s="122"/>
      <c r="AG324" s="122" t="s">
        <v>136</v>
      </c>
      <c r="AH324" s="122">
        <v>0</v>
      </c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2"/>
      <c r="AT324" s="122"/>
      <c r="AU324" s="122"/>
      <c r="AV324" s="122"/>
      <c r="AW324" s="122"/>
      <c r="AX324" s="122"/>
      <c r="AY324" s="122"/>
      <c r="AZ324" s="122"/>
      <c r="BA324" s="122"/>
      <c r="BB324" s="122"/>
      <c r="BC324" s="122"/>
      <c r="BD324" s="122"/>
      <c r="BE324" s="122"/>
      <c r="BF324" s="122"/>
      <c r="BG324" s="122"/>
      <c r="BH324" s="122"/>
    </row>
    <row r="325" spans="1:60" x14ac:dyDescent="0.2">
      <c r="A325" s="133" t="s">
        <v>127</v>
      </c>
      <c r="B325" s="134" t="s">
        <v>95</v>
      </c>
      <c r="C325" s="151" t="s">
        <v>96</v>
      </c>
      <c r="D325" s="135"/>
      <c r="E325" s="136"/>
      <c r="F325" s="137"/>
      <c r="G325" s="138">
        <f>SUMIF(AG326:AG361,"&lt;&gt;NOR",G326:G361)</f>
        <v>0</v>
      </c>
      <c r="H325" s="132"/>
      <c r="I325" s="132">
        <f>SUM(I326:I361)</f>
        <v>14260.37</v>
      </c>
      <c r="J325" s="132"/>
      <c r="K325" s="132">
        <f>SUM(K326:K361)</f>
        <v>21310.129999999997</v>
      </c>
      <c r="L325" s="132"/>
      <c r="M325" s="132">
        <f>SUM(M326:M361)</f>
        <v>0</v>
      </c>
      <c r="N325" s="132"/>
      <c r="O325" s="132">
        <f>SUM(O326:O361)</f>
        <v>30.05</v>
      </c>
      <c r="P325" s="132"/>
      <c r="Q325" s="132">
        <f>SUM(Q326:Q361)</f>
        <v>0</v>
      </c>
      <c r="R325" s="132"/>
      <c r="S325" s="132"/>
      <c r="T325" s="132"/>
      <c r="U325" s="132"/>
      <c r="V325" s="132">
        <f>SUM(V326:V361)</f>
        <v>21.43</v>
      </c>
      <c r="W325" s="132"/>
      <c r="X325" s="132"/>
      <c r="AG325" t="s">
        <v>128</v>
      </c>
    </row>
    <row r="326" spans="1:60" outlineLevel="1" x14ac:dyDescent="0.2">
      <c r="A326" s="145">
        <v>134</v>
      </c>
      <c r="B326" s="146" t="s">
        <v>485</v>
      </c>
      <c r="C326" s="154" t="s">
        <v>486</v>
      </c>
      <c r="D326" s="147" t="s">
        <v>140</v>
      </c>
      <c r="E326" s="148">
        <v>6</v>
      </c>
      <c r="F326" s="149"/>
      <c r="G326" s="150">
        <f t="shared" ref="G326:G361" si="35">ROUND(E326*F326,2)</f>
        <v>0</v>
      </c>
      <c r="H326" s="127">
        <v>0</v>
      </c>
      <c r="I326" s="127">
        <f t="shared" ref="I326:I361" si="36">ROUND(E326*H326,2)</f>
        <v>0</v>
      </c>
      <c r="J326" s="127">
        <v>28</v>
      </c>
      <c r="K326" s="127">
        <f t="shared" ref="K326:K361" si="37">ROUND(E326*J326,2)</f>
        <v>168</v>
      </c>
      <c r="L326" s="127">
        <v>21</v>
      </c>
      <c r="M326" s="127">
        <f t="shared" ref="M326:M361" si="38">G326*(1+L326/100)</f>
        <v>0</v>
      </c>
      <c r="N326" s="127">
        <v>0</v>
      </c>
      <c r="O326" s="127">
        <f t="shared" ref="O326:O361" si="39">ROUND(E326*N326,2)</f>
        <v>0</v>
      </c>
      <c r="P326" s="127">
        <v>0</v>
      </c>
      <c r="Q326" s="127">
        <f t="shared" ref="Q326:Q361" si="40">ROUND(E326*P326,2)</f>
        <v>0</v>
      </c>
      <c r="R326" s="127"/>
      <c r="S326" s="127" t="s">
        <v>132</v>
      </c>
      <c r="T326" s="127" t="s">
        <v>155</v>
      </c>
      <c r="U326" s="127">
        <v>5.0500000000000003E-2</v>
      </c>
      <c r="V326" s="127">
        <f t="shared" ref="V326:V361" si="41">ROUND(E326*U326,2)</f>
        <v>0.3</v>
      </c>
      <c r="W326" s="127"/>
      <c r="X326" s="127" t="s">
        <v>133</v>
      </c>
      <c r="Y326" s="122"/>
      <c r="Z326" s="122"/>
      <c r="AA326" s="122"/>
      <c r="AB326" s="122"/>
      <c r="AC326" s="122"/>
      <c r="AD326" s="122"/>
      <c r="AE326" s="122"/>
      <c r="AF326" s="122"/>
      <c r="AG326" s="122" t="s">
        <v>134</v>
      </c>
      <c r="AH326" s="122"/>
      <c r="AI326" s="122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2"/>
      <c r="AT326" s="122"/>
      <c r="AU326" s="122"/>
      <c r="AV326" s="122"/>
      <c r="AW326" s="122"/>
      <c r="AX326" s="122"/>
      <c r="AY326" s="122"/>
      <c r="AZ326" s="122"/>
      <c r="BA326" s="122"/>
      <c r="BB326" s="122"/>
      <c r="BC326" s="122"/>
      <c r="BD326" s="122"/>
      <c r="BE326" s="122"/>
      <c r="BF326" s="122"/>
      <c r="BG326" s="122"/>
      <c r="BH326" s="122"/>
    </row>
    <row r="327" spans="1:60" outlineLevel="1" x14ac:dyDescent="0.2">
      <c r="A327" s="145">
        <v>135</v>
      </c>
      <c r="B327" s="146" t="s">
        <v>487</v>
      </c>
      <c r="C327" s="154" t="s">
        <v>488</v>
      </c>
      <c r="D327" s="147" t="s">
        <v>140</v>
      </c>
      <c r="E327" s="148">
        <v>1</v>
      </c>
      <c r="F327" s="149"/>
      <c r="G327" s="150">
        <f t="shared" si="35"/>
        <v>0</v>
      </c>
      <c r="H327" s="127">
        <v>0</v>
      </c>
      <c r="I327" s="127">
        <f t="shared" si="36"/>
        <v>0</v>
      </c>
      <c r="J327" s="127">
        <v>33</v>
      </c>
      <c r="K327" s="127">
        <f t="shared" si="37"/>
        <v>33</v>
      </c>
      <c r="L327" s="127">
        <v>21</v>
      </c>
      <c r="M327" s="127">
        <f t="shared" si="38"/>
        <v>0</v>
      </c>
      <c r="N327" s="127">
        <v>0</v>
      </c>
      <c r="O327" s="127">
        <f t="shared" si="39"/>
        <v>0</v>
      </c>
      <c r="P327" s="127">
        <v>0</v>
      </c>
      <c r="Q327" s="127">
        <f t="shared" si="40"/>
        <v>0</v>
      </c>
      <c r="R327" s="127"/>
      <c r="S327" s="127" t="s">
        <v>132</v>
      </c>
      <c r="T327" s="127" t="s">
        <v>155</v>
      </c>
      <c r="U327" s="127">
        <v>0.06</v>
      </c>
      <c r="V327" s="127">
        <f t="shared" si="41"/>
        <v>0.06</v>
      </c>
      <c r="W327" s="127"/>
      <c r="X327" s="127" t="s">
        <v>133</v>
      </c>
      <c r="Y327" s="122"/>
      <c r="Z327" s="122"/>
      <c r="AA327" s="122"/>
      <c r="AB327" s="122"/>
      <c r="AC327" s="122"/>
      <c r="AD327" s="122"/>
      <c r="AE327" s="122"/>
      <c r="AF327" s="122"/>
      <c r="AG327" s="122" t="s">
        <v>134</v>
      </c>
      <c r="AH327" s="122"/>
      <c r="AI327" s="122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2"/>
      <c r="AT327" s="122"/>
      <c r="AU327" s="122"/>
      <c r="AV327" s="122"/>
      <c r="AW327" s="122"/>
      <c r="AX327" s="122"/>
      <c r="AY327" s="122"/>
      <c r="AZ327" s="122"/>
      <c r="BA327" s="122"/>
      <c r="BB327" s="122"/>
      <c r="BC327" s="122"/>
      <c r="BD327" s="122"/>
      <c r="BE327" s="122"/>
      <c r="BF327" s="122"/>
      <c r="BG327" s="122"/>
      <c r="BH327" s="122"/>
    </row>
    <row r="328" spans="1:60" outlineLevel="1" x14ac:dyDescent="0.2">
      <c r="A328" s="145">
        <v>136</v>
      </c>
      <c r="B328" s="146" t="s">
        <v>489</v>
      </c>
      <c r="C328" s="154" t="s">
        <v>490</v>
      </c>
      <c r="D328" s="147" t="s">
        <v>140</v>
      </c>
      <c r="E328" s="148">
        <v>4</v>
      </c>
      <c r="F328" s="149"/>
      <c r="G328" s="150">
        <f t="shared" si="35"/>
        <v>0</v>
      </c>
      <c r="H328" s="127">
        <v>0</v>
      </c>
      <c r="I328" s="127">
        <f t="shared" si="36"/>
        <v>0</v>
      </c>
      <c r="J328" s="127">
        <v>167</v>
      </c>
      <c r="K328" s="127">
        <f t="shared" si="37"/>
        <v>668</v>
      </c>
      <c r="L328" s="127">
        <v>21</v>
      </c>
      <c r="M328" s="127">
        <f t="shared" si="38"/>
        <v>0</v>
      </c>
      <c r="N328" s="127">
        <v>0</v>
      </c>
      <c r="O328" s="127">
        <f t="shared" si="39"/>
        <v>0</v>
      </c>
      <c r="P328" s="127">
        <v>0</v>
      </c>
      <c r="Q328" s="127">
        <f t="shared" si="40"/>
        <v>0</v>
      </c>
      <c r="R328" s="127"/>
      <c r="S328" s="127" t="s">
        <v>132</v>
      </c>
      <c r="T328" s="127" t="s">
        <v>155</v>
      </c>
      <c r="U328" s="127">
        <v>0.30567</v>
      </c>
      <c r="V328" s="127">
        <f t="shared" si="41"/>
        <v>1.22</v>
      </c>
      <c r="W328" s="127"/>
      <c r="X328" s="127" t="s">
        <v>133</v>
      </c>
      <c r="Y328" s="122"/>
      <c r="Z328" s="122"/>
      <c r="AA328" s="122"/>
      <c r="AB328" s="122"/>
      <c r="AC328" s="122"/>
      <c r="AD328" s="122"/>
      <c r="AE328" s="122"/>
      <c r="AF328" s="122"/>
      <c r="AG328" s="122" t="s">
        <v>134</v>
      </c>
      <c r="AH328" s="122"/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122"/>
      <c r="AU328" s="122"/>
      <c r="AV328" s="122"/>
      <c r="AW328" s="122"/>
      <c r="AX328" s="122"/>
      <c r="AY328" s="122"/>
      <c r="AZ328" s="122"/>
      <c r="BA328" s="122"/>
      <c r="BB328" s="122"/>
      <c r="BC328" s="122"/>
      <c r="BD328" s="122"/>
      <c r="BE328" s="122"/>
      <c r="BF328" s="122"/>
      <c r="BG328" s="122"/>
      <c r="BH328" s="122"/>
    </row>
    <row r="329" spans="1:60" ht="22.5" outlineLevel="1" x14ac:dyDescent="0.2">
      <c r="A329" s="145">
        <v>137</v>
      </c>
      <c r="B329" s="146" t="s">
        <v>491</v>
      </c>
      <c r="C329" s="154" t="s">
        <v>492</v>
      </c>
      <c r="D329" s="147" t="s">
        <v>140</v>
      </c>
      <c r="E329" s="148">
        <v>2</v>
      </c>
      <c r="F329" s="149"/>
      <c r="G329" s="150">
        <f t="shared" si="35"/>
        <v>0</v>
      </c>
      <c r="H329" s="127">
        <v>200.76</v>
      </c>
      <c r="I329" s="127">
        <f t="shared" si="36"/>
        <v>401.52</v>
      </c>
      <c r="J329" s="127">
        <v>149.24</v>
      </c>
      <c r="K329" s="127">
        <f t="shared" si="37"/>
        <v>298.48</v>
      </c>
      <c r="L329" s="127">
        <v>21</v>
      </c>
      <c r="M329" s="127">
        <f t="shared" si="38"/>
        <v>0</v>
      </c>
      <c r="N329" s="127">
        <v>9.0000000000000006E-5</v>
      </c>
      <c r="O329" s="127">
        <f t="shared" si="39"/>
        <v>0</v>
      </c>
      <c r="P329" s="127">
        <v>0</v>
      </c>
      <c r="Q329" s="127">
        <f t="shared" si="40"/>
        <v>0</v>
      </c>
      <c r="R329" s="127"/>
      <c r="S329" s="127" t="s">
        <v>132</v>
      </c>
      <c r="T329" s="127" t="s">
        <v>155</v>
      </c>
      <c r="U329" s="127">
        <v>0.2475</v>
      </c>
      <c r="V329" s="127">
        <f t="shared" si="41"/>
        <v>0.5</v>
      </c>
      <c r="W329" s="127"/>
      <c r="X329" s="127" t="s">
        <v>133</v>
      </c>
      <c r="Y329" s="122"/>
      <c r="Z329" s="122"/>
      <c r="AA329" s="122"/>
      <c r="AB329" s="122"/>
      <c r="AC329" s="122"/>
      <c r="AD329" s="122"/>
      <c r="AE329" s="122"/>
      <c r="AF329" s="122"/>
      <c r="AG329" s="122" t="s">
        <v>134</v>
      </c>
      <c r="AH329" s="122"/>
      <c r="AI329" s="122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2"/>
      <c r="AT329" s="122"/>
      <c r="AU329" s="122"/>
      <c r="AV329" s="122"/>
      <c r="AW329" s="122"/>
      <c r="AX329" s="122"/>
      <c r="AY329" s="122"/>
      <c r="AZ329" s="122"/>
      <c r="BA329" s="122"/>
      <c r="BB329" s="122"/>
      <c r="BC329" s="122"/>
      <c r="BD329" s="122"/>
      <c r="BE329" s="122"/>
      <c r="BF329" s="122"/>
      <c r="BG329" s="122"/>
      <c r="BH329" s="122"/>
    </row>
    <row r="330" spans="1:60" ht="33.75" outlineLevel="1" x14ac:dyDescent="0.2">
      <c r="A330" s="145">
        <v>138</v>
      </c>
      <c r="B330" s="146" t="s">
        <v>493</v>
      </c>
      <c r="C330" s="154" t="s">
        <v>494</v>
      </c>
      <c r="D330" s="147" t="s">
        <v>140</v>
      </c>
      <c r="E330" s="148">
        <v>5</v>
      </c>
      <c r="F330" s="149"/>
      <c r="G330" s="150">
        <f t="shared" si="35"/>
        <v>0</v>
      </c>
      <c r="H330" s="127">
        <v>256.45</v>
      </c>
      <c r="I330" s="127">
        <f t="shared" si="36"/>
        <v>1282.25</v>
      </c>
      <c r="J330" s="127">
        <v>151.55000000000001</v>
      </c>
      <c r="K330" s="127">
        <f t="shared" si="37"/>
        <v>757.75</v>
      </c>
      <c r="L330" s="127">
        <v>21</v>
      </c>
      <c r="M330" s="127">
        <f t="shared" si="38"/>
        <v>0</v>
      </c>
      <c r="N330" s="127">
        <v>1E-4</v>
      </c>
      <c r="O330" s="127">
        <f t="shared" si="39"/>
        <v>0</v>
      </c>
      <c r="P330" s="127">
        <v>0</v>
      </c>
      <c r="Q330" s="127">
        <f t="shared" si="40"/>
        <v>0</v>
      </c>
      <c r="R330" s="127"/>
      <c r="S330" s="127" t="s">
        <v>132</v>
      </c>
      <c r="T330" s="127" t="s">
        <v>155</v>
      </c>
      <c r="U330" s="127">
        <v>0.249</v>
      </c>
      <c r="V330" s="127">
        <f t="shared" si="41"/>
        <v>1.25</v>
      </c>
      <c r="W330" s="127"/>
      <c r="X330" s="127" t="s">
        <v>133</v>
      </c>
      <c r="Y330" s="122"/>
      <c r="Z330" s="122"/>
      <c r="AA330" s="122"/>
      <c r="AB330" s="122"/>
      <c r="AC330" s="122"/>
      <c r="AD330" s="122"/>
      <c r="AE330" s="122"/>
      <c r="AF330" s="122"/>
      <c r="AG330" s="122" t="s">
        <v>134</v>
      </c>
      <c r="AH330" s="122"/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122"/>
      <c r="AU330" s="122"/>
      <c r="AV330" s="122"/>
      <c r="AW330" s="122"/>
      <c r="AX330" s="122"/>
      <c r="AY330" s="122"/>
      <c r="AZ330" s="122"/>
      <c r="BA330" s="122"/>
      <c r="BB330" s="122"/>
      <c r="BC330" s="122"/>
      <c r="BD330" s="122"/>
      <c r="BE330" s="122"/>
      <c r="BF330" s="122"/>
      <c r="BG330" s="122"/>
      <c r="BH330" s="122"/>
    </row>
    <row r="331" spans="1:60" outlineLevel="1" x14ac:dyDescent="0.2">
      <c r="A331" s="145">
        <v>139</v>
      </c>
      <c r="B331" s="146" t="s">
        <v>495</v>
      </c>
      <c r="C331" s="154" t="s">
        <v>496</v>
      </c>
      <c r="D331" s="147" t="s">
        <v>140</v>
      </c>
      <c r="E331" s="148">
        <v>7</v>
      </c>
      <c r="F331" s="149"/>
      <c r="G331" s="150">
        <f t="shared" si="35"/>
        <v>0</v>
      </c>
      <c r="H331" s="127">
        <v>0</v>
      </c>
      <c r="I331" s="127">
        <f t="shared" si="36"/>
        <v>0</v>
      </c>
      <c r="J331" s="127">
        <v>186</v>
      </c>
      <c r="K331" s="127">
        <f t="shared" si="37"/>
        <v>1302</v>
      </c>
      <c r="L331" s="127">
        <v>21</v>
      </c>
      <c r="M331" s="127">
        <f t="shared" si="38"/>
        <v>0</v>
      </c>
      <c r="N331" s="127">
        <v>0</v>
      </c>
      <c r="O331" s="127">
        <f t="shared" si="39"/>
        <v>0</v>
      </c>
      <c r="P331" s="127">
        <v>0</v>
      </c>
      <c r="Q331" s="127">
        <f t="shared" si="40"/>
        <v>0</v>
      </c>
      <c r="R331" s="127"/>
      <c r="S331" s="127" t="s">
        <v>132</v>
      </c>
      <c r="T331" s="127" t="s">
        <v>155</v>
      </c>
      <c r="U331" s="127">
        <v>0.34</v>
      </c>
      <c r="V331" s="127">
        <f t="shared" si="41"/>
        <v>2.38</v>
      </c>
      <c r="W331" s="127"/>
      <c r="X331" s="127" t="s">
        <v>133</v>
      </c>
      <c r="Y331" s="122"/>
      <c r="Z331" s="122"/>
      <c r="AA331" s="122"/>
      <c r="AB331" s="122"/>
      <c r="AC331" s="122"/>
      <c r="AD331" s="122"/>
      <c r="AE331" s="122"/>
      <c r="AF331" s="122"/>
      <c r="AG331" s="122" t="s">
        <v>134</v>
      </c>
      <c r="AH331" s="122"/>
      <c r="AI331" s="12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22"/>
      <c r="BD331" s="122"/>
      <c r="BE331" s="122"/>
      <c r="BF331" s="122"/>
      <c r="BG331" s="122"/>
      <c r="BH331" s="122"/>
    </row>
    <row r="332" spans="1:60" outlineLevel="1" x14ac:dyDescent="0.2">
      <c r="A332" s="145">
        <v>140</v>
      </c>
      <c r="B332" s="146" t="s">
        <v>497</v>
      </c>
      <c r="C332" s="154" t="s">
        <v>498</v>
      </c>
      <c r="D332" s="147" t="s">
        <v>140</v>
      </c>
      <c r="E332" s="148">
        <v>1</v>
      </c>
      <c r="F332" s="149"/>
      <c r="G332" s="150">
        <f t="shared" si="35"/>
        <v>0</v>
      </c>
      <c r="H332" s="127">
        <v>0</v>
      </c>
      <c r="I332" s="127">
        <f t="shared" si="36"/>
        <v>0</v>
      </c>
      <c r="J332" s="127">
        <v>223.5</v>
      </c>
      <c r="K332" s="127">
        <f t="shared" si="37"/>
        <v>223.5</v>
      </c>
      <c r="L332" s="127">
        <v>21</v>
      </c>
      <c r="M332" s="127">
        <f t="shared" si="38"/>
        <v>0</v>
      </c>
      <c r="N332" s="127">
        <v>0</v>
      </c>
      <c r="O332" s="127">
        <f t="shared" si="39"/>
        <v>0</v>
      </c>
      <c r="P332" s="127">
        <v>0</v>
      </c>
      <c r="Q332" s="127">
        <f t="shared" si="40"/>
        <v>0</v>
      </c>
      <c r="R332" s="127"/>
      <c r="S332" s="127" t="s">
        <v>132</v>
      </c>
      <c r="T332" s="127" t="s">
        <v>132</v>
      </c>
      <c r="U332" s="127">
        <v>0.45350000000000001</v>
      </c>
      <c r="V332" s="127">
        <f t="shared" si="41"/>
        <v>0.45</v>
      </c>
      <c r="W332" s="127"/>
      <c r="X332" s="127" t="s">
        <v>133</v>
      </c>
      <c r="Y332" s="122"/>
      <c r="Z332" s="122"/>
      <c r="AA332" s="122"/>
      <c r="AB332" s="122"/>
      <c r="AC332" s="122"/>
      <c r="AD332" s="122"/>
      <c r="AE332" s="122"/>
      <c r="AF332" s="122"/>
      <c r="AG332" s="122" t="s">
        <v>134</v>
      </c>
      <c r="AH332" s="122"/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122"/>
      <c r="AU332" s="122"/>
      <c r="AV332" s="122"/>
      <c r="AW332" s="122"/>
      <c r="AX332" s="122"/>
      <c r="AY332" s="122"/>
      <c r="AZ332" s="122"/>
      <c r="BA332" s="122"/>
      <c r="BB332" s="122"/>
      <c r="BC332" s="122"/>
      <c r="BD332" s="122"/>
      <c r="BE332" s="122"/>
      <c r="BF332" s="122"/>
      <c r="BG332" s="122"/>
      <c r="BH332" s="122"/>
    </row>
    <row r="333" spans="1:60" ht="22.5" outlineLevel="1" x14ac:dyDescent="0.2">
      <c r="A333" s="145">
        <v>141</v>
      </c>
      <c r="B333" s="146" t="s">
        <v>499</v>
      </c>
      <c r="C333" s="154" t="s">
        <v>500</v>
      </c>
      <c r="D333" s="147" t="s">
        <v>140</v>
      </c>
      <c r="E333" s="148">
        <v>1</v>
      </c>
      <c r="F333" s="149"/>
      <c r="G333" s="150">
        <f t="shared" si="35"/>
        <v>0</v>
      </c>
      <c r="H333" s="127">
        <v>0</v>
      </c>
      <c r="I333" s="127">
        <f t="shared" si="36"/>
        <v>0</v>
      </c>
      <c r="J333" s="127">
        <v>198</v>
      </c>
      <c r="K333" s="127">
        <f t="shared" si="37"/>
        <v>198</v>
      </c>
      <c r="L333" s="127">
        <v>21</v>
      </c>
      <c r="M333" s="127">
        <f t="shared" si="38"/>
        <v>0</v>
      </c>
      <c r="N333" s="127">
        <v>0</v>
      </c>
      <c r="O333" s="127">
        <f t="shared" si="39"/>
        <v>0</v>
      </c>
      <c r="P333" s="127">
        <v>0</v>
      </c>
      <c r="Q333" s="127">
        <f t="shared" si="40"/>
        <v>0</v>
      </c>
      <c r="R333" s="127"/>
      <c r="S333" s="127" t="s">
        <v>132</v>
      </c>
      <c r="T333" s="127" t="s">
        <v>155</v>
      </c>
      <c r="U333" s="127">
        <v>0.36199999999999999</v>
      </c>
      <c r="V333" s="127">
        <f t="shared" si="41"/>
        <v>0.36</v>
      </c>
      <c r="W333" s="127"/>
      <c r="X333" s="127" t="s">
        <v>133</v>
      </c>
      <c r="Y333" s="122"/>
      <c r="Z333" s="122"/>
      <c r="AA333" s="122"/>
      <c r="AB333" s="122"/>
      <c r="AC333" s="122"/>
      <c r="AD333" s="122"/>
      <c r="AE333" s="122"/>
      <c r="AF333" s="122"/>
      <c r="AG333" s="122" t="s">
        <v>134</v>
      </c>
      <c r="AH333" s="122"/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122"/>
      <c r="AU333" s="122"/>
      <c r="AV333" s="122"/>
      <c r="AW333" s="122"/>
      <c r="AX333" s="122"/>
      <c r="AY333" s="122"/>
      <c r="AZ333" s="122"/>
      <c r="BA333" s="122"/>
      <c r="BB333" s="122"/>
      <c r="BC333" s="122"/>
      <c r="BD333" s="122"/>
      <c r="BE333" s="122"/>
      <c r="BF333" s="122"/>
      <c r="BG333" s="122"/>
      <c r="BH333" s="122"/>
    </row>
    <row r="334" spans="1:60" outlineLevel="1" x14ac:dyDescent="0.2">
      <c r="A334" s="145">
        <v>142</v>
      </c>
      <c r="B334" s="146" t="s">
        <v>501</v>
      </c>
      <c r="C334" s="154" t="s">
        <v>502</v>
      </c>
      <c r="D334" s="147" t="s">
        <v>140</v>
      </c>
      <c r="E334" s="148">
        <v>4</v>
      </c>
      <c r="F334" s="149"/>
      <c r="G334" s="150">
        <f t="shared" si="35"/>
        <v>0</v>
      </c>
      <c r="H334" s="127">
        <v>0</v>
      </c>
      <c r="I334" s="127">
        <f t="shared" si="36"/>
        <v>0</v>
      </c>
      <c r="J334" s="127">
        <v>246</v>
      </c>
      <c r="K334" s="127">
        <f t="shared" si="37"/>
        <v>984</v>
      </c>
      <c r="L334" s="127">
        <v>21</v>
      </c>
      <c r="M334" s="127">
        <f t="shared" si="38"/>
        <v>0</v>
      </c>
      <c r="N334" s="127">
        <v>0</v>
      </c>
      <c r="O334" s="127">
        <f t="shared" si="39"/>
        <v>0</v>
      </c>
      <c r="P334" s="127">
        <v>0</v>
      </c>
      <c r="Q334" s="127">
        <f t="shared" si="40"/>
        <v>0</v>
      </c>
      <c r="R334" s="127"/>
      <c r="S334" s="127" t="s">
        <v>132</v>
      </c>
      <c r="T334" s="127" t="s">
        <v>155</v>
      </c>
      <c r="U334" s="127">
        <v>0.45</v>
      </c>
      <c r="V334" s="127">
        <f t="shared" si="41"/>
        <v>1.8</v>
      </c>
      <c r="W334" s="127"/>
      <c r="X334" s="127" t="s">
        <v>133</v>
      </c>
      <c r="Y334" s="122"/>
      <c r="Z334" s="122"/>
      <c r="AA334" s="122"/>
      <c r="AB334" s="122"/>
      <c r="AC334" s="122"/>
      <c r="AD334" s="122"/>
      <c r="AE334" s="122"/>
      <c r="AF334" s="122"/>
      <c r="AG334" s="122" t="s">
        <v>134</v>
      </c>
      <c r="AH334" s="122"/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2"/>
      <c r="AU334" s="122"/>
      <c r="AV334" s="122"/>
      <c r="AW334" s="122"/>
      <c r="AX334" s="122"/>
      <c r="AY334" s="122"/>
      <c r="AZ334" s="122"/>
      <c r="BA334" s="122"/>
      <c r="BB334" s="122"/>
      <c r="BC334" s="122"/>
      <c r="BD334" s="122"/>
      <c r="BE334" s="122"/>
      <c r="BF334" s="122"/>
      <c r="BG334" s="122"/>
      <c r="BH334" s="122"/>
    </row>
    <row r="335" spans="1:60" outlineLevel="1" x14ac:dyDescent="0.2">
      <c r="A335" s="145">
        <v>143</v>
      </c>
      <c r="B335" s="146" t="s">
        <v>503</v>
      </c>
      <c r="C335" s="154" t="s">
        <v>504</v>
      </c>
      <c r="D335" s="147" t="s">
        <v>190</v>
      </c>
      <c r="E335" s="148">
        <v>12</v>
      </c>
      <c r="F335" s="149"/>
      <c r="G335" s="150">
        <f t="shared" si="35"/>
        <v>0</v>
      </c>
      <c r="H335" s="127">
        <v>0</v>
      </c>
      <c r="I335" s="127">
        <f t="shared" si="36"/>
        <v>0</v>
      </c>
      <c r="J335" s="127">
        <v>35</v>
      </c>
      <c r="K335" s="127">
        <f t="shared" si="37"/>
        <v>420</v>
      </c>
      <c r="L335" s="127">
        <v>21</v>
      </c>
      <c r="M335" s="127">
        <f t="shared" si="38"/>
        <v>0</v>
      </c>
      <c r="N335" s="127">
        <v>0</v>
      </c>
      <c r="O335" s="127">
        <f t="shared" si="39"/>
        <v>0</v>
      </c>
      <c r="P335" s="127">
        <v>0</v>
      </c>
      <c r="Q335" s="127">
        <f t="shared" si="40"/>
        <v>0</v>
      </c>
      <c r="R335" s="127"/>
      <c r="S335" s="127" t="s">
        <v>132</v>
      </c>
      <c r="T335" s="127" t="s">
        <v>155</v>
      </c>
      <c r="U335" s="127">
        <v>6.4149999999999999E-2</v>
      </c>
      <c r="V335" s="127">
        <f t="shared" si="41"/>
        <v>0.77</v>
      </c>
      <c r="W335" s="127"/>
      <c r="X335" s="127" t="s">
        <v>133</v>
      </c>
      <c r="Y335" s="122"/>
      <c r="Z335" s="122"/>
      <c r="AA335" s="122"/>
      <c r="AB335" s="122"/>
      <c r="AC335" s="122"/>
      <c r="AD335" s="122"/>
      <c r="AE335" s="122"/>
      <c r="AF335" s="122"/>
      <c r="AG335" s="122" t="s">
        <v>134</v>
      </c>
      <c r="AH335" s="122"/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2"/>
      <c r="AT335" s="122"/>
      <c r="AU335" s="122"/>
      <c r="AV335" s="122"/>
      <c r="AW335" s="122"/>
      <c r="AX335" s="122"/>
      <c r="AY335" s="122"/>
      <c r="AZ335" s="122"/>
      <c r="BA335" s="122"/>
      <c r="BB335" s="122"/>
      <c r="BC335" s="122"/>
      <c r="BD335" s="122"/>
      <c r="BE335" s="122"/>
      <c r="BF335" s="122"/>
      <c r="BG335" s="122"/>
      <c r="BH335" s="122"/>
    </row>
    <row r="336" spans="1:60" outlineLevel="1" x14ac:dyDescent="0.2">
      <c r="A336" s="145">
        <v>144</v>
      </c>
      <c r="B336" s="146" t="s">
        <v>505</v>
      </c>
      <c r="C336" s="154" t="s">
        <v>506</v>
      </c>
      <c r="D336" s="147" t="s">
        <v>190</v>
      </c>
      <c r="E336" s="148">
        <v>2</v>
      </c>
      <c r="F336" s="149"/>
      <c r="G336" s="150">
        <f t="shared" si="35"/>
        <v>0</v>
      </c>
      <c r="H336" s="127">
        <v>0</v>
      </c>
      <c r="I336" s="127">
        <f t="shared" si="36"/>
        <v>0</v>
      </c>
      <c r="J336" s="127">
        <v>81</v>
      </c>
      <c r="K336" s="127">
        <f t="shared" si="37"/>
        <v>162</v>
      </c>
      <c r="L336" s="127">
        <v>21</v>
      </c>
      <c r="M336" s="127">
        <f t="shared" si="38"/>
        <v>0</v>
      </c>
      <c r="N336" s="127">
        <v>0</v>
      </c>
      <c r="O336" s="127">
        <f t="shared" si="39"/>
        <v>0</v>
      </c>
      <c r="P336" s="127">
        <v>0</v>
      </c>
      <c r="Q336" s="127">
        <f t="shared" si="40"/>
        <v>0</v>
      </c>
      <c r="R336" s="127"/>
      <c r="S336" s="127" t="s">
        <v>132</v>
      </c>
      <c r="T336" s="127" t="s">
        <v>155</v>
      </c>
      <c r="U336" s="127">
        <v>0.14868000000000001</v>
      </c>
      <c r="V336" s="127">
        <f t="shared" si="41"/>
        <v>0.3</v>
      </c>
      <c r="W336" s="127"/>
      <c r="X336" s="127" t="s">
        <v>133</v>
      </c>
      <c r="Y336" s="122"/>
      <c r="Z336" s="122"/>
      <c r="AA336" s="122"/>
      <c r="AB336" s="122"/>
      <c r="AC336" s="122"/>
      <c r="AD336" s="122"/>
      <c r="AE336" s="122"/>
      <c r="AF336" s="122"/>
      <c r="AG336" s="122" t="s">
        <v>134</v>
      </c>
      <c r="AH336" s="122"/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  <c r="AU336" s="122"/>
      <c r="AV336" s="122"/>
      <c r="AW336" s="122"/>
      <c r="AX336" s="122"/>
      <c r="AY336" s="122"/>
      <c r="AZ336" s="122"/>
      <c r="BA336" s="122"/>
      <c r="BB336" s="122"/>
      <c r="BC336" s="122"/>
      <c r="BD336" s="122"/>
      <c r="BE336" s="122"/>
      <c r="BF336" s="122"/>
      <c r="BG336" s="122"/>
      <c r="BH336" s="122"/>
    </row>
    <row r="337" spans="1:60" ht="22.5" outlineLevel="1" x14ac:dyDescent="0.2">
      <c r="A337" s="145">
        <v>145</v>
      </c>
      <c r="B337" s="146" t="s">
        <v>507</v>
      </c>
      <c r="C337" s="154" t="s">
        <v>508</v>
      </c>
      <c r="D337" s="147" t="s">
        <v>190</v>
      </c>
      <c r="E337" s="148">
        <v>80</v>
      </c>
      <c r="F337" s="149"/>
      <c r="G337" s="150">
        <f t="shared" si="35"/>
        <v>0</v>
      </c>
      <c r="H337" s="127">
        <v>15.04</v>
      </c>
      <c r="I337" s="127">
        <f t="shared" si="36"/>
        <v>1203.2</v>
      </c>
      <c r="J337" s="127">
        <v>39.96</v>
      </c>
      <c r="K337" s="127">
        <f t="shared" si="37"/>
        <v>3196.8</v>
      </c>
      <c r="L337" s="127">
        <v>21</v>
      </c>
      <c r="M337" s="127">
        <f t="shared" si="38"/>
        <v>0</v>
      </c>
      <c r="N337" s="127">
        <v>1.6000000000000001E-4</v>
      </c>
      <c r="O337" s="127">
        <f t="shared" si="39"/>
        <v>0.01</v>
      </c>
      <c r="P337" s="127">
        <v>0</v>
      </c>
      <c r="Q337" s="127">
        <f t="shared" si="40"/>
        <v>0</v>
      </c>
      <c r="R337" s="127"/>
      <c r="S337" s="127" t="s">
        <v>132</v>
      </c>
      <c r="T337" s="127" t="s">
        <v>155</v>
      </c>
      <c r="U337" s="127">
        <v>7.0000000000000007E-2</v>
      </c>
      <c r="V337" s="127">
        <f t="shared" si="41"/>
        <v>5.6</v>
      </c>
      <c r="W337" s="127"/>
      <c r="X337" s="127" t="s">
        <v>133</v>
      </c>
      <c r="Y337" s="122"/>
      <c r="Z337" s="122"/>
      <c r="AA337" s="122"/>
      <c r="AB337" s="122"/>
      <c r="AC337" s="122"/>
      <c r="AD337" s="122"/>
      <c r="AE337" s="122"/>
      <c r="AF337" s="122"/>
      <c r="AG337" s="122" t="s">
        <v>134</v>
      </c>
      <c r="AH337" s="122"/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  <c r="AU337" s="122"/>
      <c r="AV337" s="122"/>
      <c r="AW337" s="122"/>
      <c r="AX337" s="122"/>
      <c r="AY337" s="122"/>
      <c r="AZ337" s="122"/>
      <c r="BA337" s="122"/>
      <c r="BB337" s="122"/>
      <c r="BC337" s="122"/>
      <c r="BD337" s="122"/>
      <c r="BE337" s="122"/>
      <c r="BF337" s="122"/>
      <c r="BG337" s="122"/>
      <c r="BH337" s="122"/>
    </row>
    <row r="338" spans="1:60" ht="22.5" outlineLevel="1" x14ac:dyDescent="0.2">
      <c r="A338" s="145">
        <v>146</v>
      </c>
      <c r="B338" s="146" t="s">
        <v>509</v>
      </c>
      <c r="C338" s="154" t="s">
        <v>510</v>
      </c>
      <c r="D338" s="147" t="s">
        <v>190</v>
      </c>
      <c r="E338" s="148">
        <v>20</v>
      </c>
      <c r="F338" s="149"/>
      <c r="G338" s="150">
        <f t="shared" si="35"/>
        <v>0</v>
      </c>
      <c r="H338" s="127">
        <v>24.99</v>
      </c>
      <c r="I338" s="127">
        <f t="shared" si="36"/>
        <v>499.8</v>
      </c>
      <c r="J338" s="127">
        <v>41.01</v>
      </c>
      <c r="K338" s="127">
        <f t="shared" si="37"/>
        <v>820.2</v>
      </c>
      <c r="L338" s="127">
        <v>21</v>
      </c>
      <c r="M338" s="127">
        <f t="shared" si="38"/>
        <v>0</v>
      </c>
      <c r="N338" s="127">
        <v>2.1000000000000001E-4</v>
      </c>
      <c r="O338" s="127">
        <f t="shared" si="39"/>
        <v>0</v>
      </c>
      <c r="P338" s="127">
        <v>0</v>
      </c>
      <c r="Q338" s="127">
        <f t="shared" si="40"/>
        <v>0</v>
      </c>
      <c r="R338" s="127"/>
      <c r="S338" s="127" t="s">
        <v>132</v>
      </c>
      <c r="T338" s="127" t="s">
        <v>155</v>
      </c>
      <c r="U338" s="127">
        <v>7.0000000000000007E-2</v>
      </c>
      <c r="V338" s="127">
        <f t="shared" si="41"/>
        <v>1.4</v>
      </c>
      <c r="W338" s="127"/>
      <c r="X338" s="127" t="s">
        <v>133</v>
      </c>
      <c r="Y338" s="122"/>
      <c r="Z338" s="122"/>
      <c r="AA338" s="122"/>
      <c r="AB338" s="122"/>
      <c r="AC338" s="122"/>
      <c r="AD338" s="122"/>
      <c r="AE338" s="122"/>
      <c r="AF338" s="122"/>
      <c r="AG338" s="122" t="s">
        <v>134</v>
      </c>
      <c r="AH338" s="122"/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2"/>
      <c r="AT338" s="122"/>
      <c r="AU338" s="122"/>
      <c r="AV338" s="122"/>
      <c r="AW338" s="122"/>
      <c r="AX338" s="122"/>
      <c r="AY338" s="122"/>
      <c r="AZ338" s="122"/>
      <c r="BA338" s="122"/>
      <c r="BB338" s="122"/>
      <c r="BC338" s="122"/>
      <c r="BD338" s="122"/>
      <c r="BE338" s="122"/>
      <c r="BF338" s="122"/>
      <c r="BG338" s="122"/>
      <c r="BH338" s="122"/>
    </row>
    <row r="339" spans="1:60" ht="22.5" outlineLevel="1" x14ac:dyDescent="0.2">
      <c r="A339" s="145">
        <v>147</v>
      </c>
      <c r="B339" s="146" t="s">
        <v>511</v>
      </c>
      <c r="C339" s="154" t="s">
        <v>512</v>
      </c>
      <c r="D339" s="147" t="s">
        <v>190</v>
      </c>
      <c r="E339" s="148">
        <v>10</v>
      </c>
      <c r="F339" s="149"/>
      <c r="G339" s="150">
        <f t="shared" si="35"/>
        <v>0</v>
      </c>
      <c r="H339" s="127">
        <v>45.56</v>
      </c>
      <c r="I339" s="127">
        <f t="shared" si="36"/>
        <v>455.6</v>
      </c>
      <c r="J339" s="127">
        <v>35.74</v>
      </c>
      <c r="K339" s="127">
        <f t="shared" si="37"/>
        <v>357.4</v>
      </c>
      <c r="L339" s="127">
        <v>21</v>
      </c>
      <c r="M339" s="127">
        <f t="shared" si="38"/>
        <v>0</v>
      </c>
      <c r="N339" s="127">
        <v>3.2000000000000003E-4</v>
      </c>
      <c r="O339" s="127">
        <f t="shared" si="39"/>
        <v>0</v>
      </c>
      <c r="P339" s="127">
        <v>0</v>
      </c>
      <c r="Q339" s="127">
        <f t="shared" si="40"/>
        <v>0</v>
      </c>
      <c r="R339" s="127"/>
      <c r="S339" s="127" t="s">
        <v>132</v>
      </c>
      <c r="T339" s="127" t="s">
        <v>132</v>
      </c>
      <c r="U339" s="127">
        <v>7.2459999999999997E-2</v>
      </c>
      <c r="V339" s="127">
        <f t="shared" si="41"/>
        <v>0.72</v>
      </c>
      <c r="W339" s="127"/>
      <c r="X339" s="127" t="s">
        <v>133</v>
      </c>
      <c r="Y339" s="122"/>
      <c r="Z339" s="122"/>
      <c r="AA339" s="122"/>
      <c r="AB339" s="122"/>
      <c r="AC339" s="122"/>
      <c r="AD339" s="122"/>
      <c r="AE339" s="122"/>
      <c r="AF339" s="122"/>
      <c r="AG339" s="122" t="s">
        <v>134</v>
      </c>
      <c r="AH339" s="122"/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2"/>
      <c r="AU339" s="122"/>
      <c r="AV339" s="122"/>
      <c r="AW339" s="122"/>
      <c r="AX339" s="122"/>
      <c r="AY339" s="122"/>
      <c r="AZ339" s="122"/>
      <c r="BA339" s="122"/>
      <c r="BB339" s="122"/>
      <c r="BC339" s="122"/>
      <c r="BD339" s="122"/>
      <c r="BE339" s="122"/>
      <c r="BF339" s="122"/>
      <c r="BG339" s="122"/>
      <c r="BH339" s="122"/>
    </row>
    <row r="340" spans="1:60" outlineLevel="1" x14ac:dyDescent="0.2">
      <c r="A340" s="145">
        <v>148</v>
      </c>
      <c r="B340" s="146" t="s">
        <v>513</v>
      </c>
      <c r="C340" s="154" t="s">
        <v>514</v>
      </c>
      <c r="D340" s="147" t="s">
        <v>140</v>
      </c>
      <c r="E340" s="148">
        <v>12</v>
      </c>
      <c r="F340" s="149"/>
      <c r="G340" s="150">
        <f t="shared" si="35"/>
        <v>0</v>
      </c>
      <c r="H340" s="127">
        <v>0</v>
      </c>
      <c r="I340" s="127">
        <f t="shared" si="36"/>
        <v>0</v>
      </c>
      <c r="J340" s="127">
        <v>181</v>
      </c>
      <c r="K340" s="127">
        <f t="shared" si="37"/>
        <v>2172</v>
      </c>
      <c r="L340" s="127">
        <v>21</v>
      </c>
      <c r="M340" s="127">
        <f t="shared" si="38"/>
        <v>0</v>
      </c>
      <c r="N340" s="127">
        <v>0</v>
      </c>
      <c r="O340" s="127">
        <f t="shared" si="39"/>
        <v>0</v>
      </c>
      <c r="P340" s="127">
        <v>0</v>
      </c>
      <c r="Q340" s="127">
        <f t="shared" si="40"/>
        <v>0</v>
      </c>
      <c r="R340" s="127"/>
      <c r="S340" s="127" t="s">
        <v>132</v>
      </c>
      <c r="T340" s="127" t="s">
        <v>155</v>
      </c>
      <c r="U340" s="127">
        <v>0.33050000000000002</v>
      </c>
      <c r="V340" s="127">
        <f t="shared" si="41"/>
        <v>3.97</v>
      </c>
      <c r="W340" s="127"/>
      <c r="X340" s="127" t="s">
        <v>133</v>
      </c>
      <c r="Y340" s="122"/>
      <c r="Z340" s="122"/>
      <c r="AA340" s="122"/>
      <c r="AB340" s="122"/>
      <c r="AC340" s="122"/>
      <c r="AD340" s="122"/>
      <c r="AE340" s="122"/>
      <c r="AF340" s="122"/>
      <c r="AG340" s="122" t="s">
        <v>134</v>
      </c>
      <c r="AH340" s="122"/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2"/>
      <c r="AU340" s="122"/>
      <c r="AV340" s="122"/>
      <c r="AW340" s="122"/>
      <c r="AX340" s="122"/>
      <c r="AY340" s="122"/>
      <c r="AZ340" s="122"/>
      <c r="BA340" s="122"/>
      <c r="BB340" s="122"/>
      <c r="BC340" s="122"/>
      <c r="BD340" s="122"/>
      <c r="BE340" s="122"/>
      <c r="BF340" s="122"/>
      <c r="BG340" s="122"/>
      <c r="BH340" s="122"/>
    </row>
    <row r="341" spans="1:60" outlineLevel="1" x14ac:dyDescent="0.2">
      <c r="A341" s="145">
        <v>149</v>
      </c>
      <c r="B341" s="146" t="s">
        <v>515</v>
      </c>
      <c r="C341" s="154" t="s">
        <v>516</v>
      </c>
      <c r="D341" s="147" t="s">
        <v>140</v>
      </c>
      <c r="E341" s="148">
        <v>1</v>
      </c>
      <c r="F341" s="149"/>
      <c r="G341" s="150">
        <f t="shared" si="35"/>
        <v>0</v>
      </c>
      <c r="H341" s="127">
        <v>0</v>
      </c>
      <c r="I341" s="127">
        <f t="shared" si="36"/>
        <v>0</v>
      </c>
      <c r="J341" s="127">
        <v>191</v>
      </c>
      <c r="K341" s="127">
        <f t="shared" si="37"/>
        <v>191</v>
      </c>
      <c r="L341" s="127">
        <v>21</v>
      </c>
      <c r="M341" s="127">
        <f t="shared" si="38"/>
        <v>0</v>
      </c>
      <c r="N341" s="127">
        <v>0</v>
      </c>
      <c r="O341" s="127">
        <f t="shared" si="39"/>
        <v>0</v>
      </c>
      <c r="P341" s="127">
        <v>0</v>
      </c>
      <c r="Q341" s="127">
        <f t="shared" si="40"/>
        <v>0</v>
      </c>
      <c r="R341" s="127"/>
      <c r="S341" s="127" t="s">
        <v>132</v>
      </c>
      <c r="T341" s="127" t="s">
        <v>155</v>
      </c>
      <c r="U341" s="127">
        <v>0.35</v>
      </c>
      <c r="V341" s="127">
        <f t="shared" si="41"/>
        <v>0.35</v>
      </c>
      <c r="W341" s="127"/>
      <c r="X341" s="127" t="s">
        <v>133</v>
      </c>
      <c r="Y341" s="122"/>
      <c r="Z341" s="122"/>
      <c r="AA341" s="122"/>
      <c r="AB341" s="122"/>
      <c r="AC341" s="122"/>
      <c r="AD341" s="122"/>
      <c r="AE341" s="122"/>
      <c r="AF341" s="122"/>
      <c r="AG341" s="122" t="s">
        <v>134</v>
      </c>
      <c r="AH341" s="122"/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2"/>
      <c r="AU341" s="122"/>
      <c r="AV341" s="122"/>
      <c r="AW341" s="122"/>
      <c r="AX341" s="122"/>
      <c r="AY341" s="122"/>
      <c r="AZ341" s="122"/>
      <c r="BA341" s="122"/>
      <c r="BB341" s="122"/>
      <c r="BC341" s="122"/>
      <c r="BD341" s="122"/>
      <c r="BE341" s="122"/>
      <c r="BF341" s="122"/>
      <c r="BG341" s="122"/>
      <c r="BH341" s="122"/>
    </row>
    <row r="342" spans="1:60" outlineLevel="1" x14ac:dyDescent="0.2">
      <c r="A342" s="145">
        <v>150</v>
      </c>
      <c r="B342" s="146" t="s">
        <v>517</v>
      </c>
      <c r="C342" s="154" t="s">
        <v>518</v>
      </c>
      <c r="D342" s="147" t="s">
        <v>194</v>
      </c>
      <c r="E342" s="148">
        <v>6</v>
      </c>
      <c r="F342" s="149"/>
      <c r="G342" s="150">
        <f t="shared" si="35"/>
        <v>0</v>
      </c>
      <c r="H342" s="127">
        <v>0</v>
      </c>
      <c r="I342" s="127">
        <f t="shared" si="36"/>
        <v>0</v>
      </c>
      <c r="J342" s="127">
        <v>518</v>
      </c>
      <c r="K342" s="127">
        <f t="shared" si="37"/>
        <v>3108</v>
      </c>
      <c r="L342" s="127">
        <v>21</v>
      </c>
      <c r="M342" s="127">
        <f t="shared" si="38"/>
        <v>0</v>
      </c>
      <c r="N342" s="127">
        <v>0</v>
      </c>
      <c r="O342" s="127">
        <f t="shared" si="39"/>
        <v>0</v>
      </c>
      <c r="P342" s="127">
        <v>0</v>
      </c>
      <c r="Q342" s="127">
        <f t="shared" si="40"/>
        <v>0</v>
      </c>
      <c r="R342" s="127"/>
      <c r="S342" s="127" t="s">
        <v>154</v>
      </c>
      <c r="T342" s="127" t="s">
        <v>155</v>
      </c>
      <c r="U342" s="127">
        <v>0</v>
      </c>
      <c r="V342" s="127">
        <f t="shared" si="41"/>
        <v>0</v>
      </c>
      <c r="W342" s="127"/>
      <c r="X342" s="127" t="s">
        <v>133</v>
      </c>
      <c r="Y342" s="122"/>
      <c r="Z342" s="122"/>
      <c r="AA342" s="122"/>
      <c r="AB342" s="122"/>
      <c r="AC342" s="122"/>
      <c r="AD342" s="122"/>
      <c r="AE342" s="122"/>
      <c r="AF342" s="122"/>
      <c r="AG342" s="122" t="s">
        <v>134</v>
      </c>
      <c r="AH342" s="122"/>
      <c r="AI342" s="122"/>
      <c r="AJ342" s="122"/>
      <c r="AK342" s="122"/>
      <c r="AL342" s="122"/>
      <c r="AM342" s="122"/>
      <c r="AN342" s="122"/>
      <c r="AO342" s="122"/>
      <c r="AP342" s="122"/>
      <c r="AQ342" s="122"/>
      <c r="AR342" s="122"/>
      <c r="AS342" s="122"/>
      <c r="AT342" s="122"/>
      <c r="AU342" s="122"/>
      <c r="AV342" s="122"/>
      <c r="AW342" s="122"/>
      <c r="AX342" s="122"/>
      <c r="AY342" s="122"/>
      <c r="AZ342" s="122"/>
      <c r="BA342" s="122"/>
      <c r="BB342" s="122"/>
      <c r="BC342" s="122"/>
      <c r="BD342" s="122"/>
      <c r="BE342" s="122"/>
      <c r="BF342" s="122"/>
      <c r="BG342" s="122"/>
      <c r="BH342" s="122"/>
    </row>
    <row r="343" spans="1:60" outlineLevel="1" x14ac:dyDescent="0.2">
      <c r="A343" s="145">
        <v>151</v>
      </c>
      <c r="B343" s="146" t="s">
        <v>519</v>
      </c>
      <c r="C343" s="154" t="s">
        <v>520</v>
      </c>
      <c r="D343" s="147" t="s">
        <v>194</v>
      </c>
      <c r="E343" s="148">
        <v>5</v>
      </c>
      <c r="F343" s="149"/>
      <c r="G343" s="150">
        <f t="shared" si="35"/>
        <v>0</v>
      </c>
      <c r="H343" s="127">
        <v>0</v>
      </c>
      <c r="I343" s="127">
        <f t="shared" si="36"/>
        <v>0</v>
      </c>
      <c r="J343" s="127">
        <v>350</v>
      </c>
      <c r="K343" s="127">
        <f t="shared" si="37"/>
        <v>1750</v>
      </c>
      <c r="L343" s="127">
        <v>21</v>
      </c>
      <c r="M343" s="127">
        <f t="shared" si="38"/>
        <v>0</v>
      </c>
      <c r="N343" s="127">
        <v>0</v>
      </c>
      <c r="O343" s="127">
        <f t="shared" si="39"/>
        <v>0</v>
      </c>
      <c r="P343" s="127">
        <v>0</v>
      </c>
      <c r="Q343" s="127">
        <f t="shared" si="40"/>
        <v>0</v>
      </c>
      <c r="R343" s="127"/>
      <c r="S343" s="127" t="s">
        <v>154</v>
      </c>
      <c r="T343" s="127" t="s">
        <v>155</v>
      </c>
      <c r="U343" s="127">
        <v>0</v>
      </c>
      <c r="V343" s="127">
        <f t="shared" si="41"/>
        <v>0</v>
      </c>
      <c r="W343" s="127"/>
      <c r="X343" s="127" t="s">
        <v>133</v>
      </c>
      <c r="Y343" s="122"/>
      <c r="Z343" s="122"/>
      <c r="AA343" s="122"/>
      <c r="AB343" s="122"/>
      <c r="AC343" s="122"/>
      <c r="AD343" s="122"/>
      <c r="AE343" s="122"/>
      <c r="AF343" s="122"/>
      <c r="AG343" s="122" t="s">
        <v>134</v>
      </c>
      <c r="AH343" s="122"/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2"/>
      <c r="AT343" s="122"/>
      <c r="AU343" s="122"/>
      <c r="AV343" s="122"/>
      <c r="AW343" s="122"/>
      <c r="AX343" s="122"/>
      <c r="AY343" s="122"/>
      <c r="AZ343" s="122"/>
      <c r="BA343" s="122"/>
      <c r="BB343" s="122"/>
      <c r="BC343" s="122"/>
      <c r="BD343" s="122"/>
      <c r="BE343" s="122"/>
      <c r="BF343" s="122"/>
      <c r="BG343" s="122"/>
      <c r="BH343" s="122"/>
    </row>
    <row r="344" spans="1:60" outlineLevel="1" x14ac:dyDescent="0.2">
      <c r="A344" s="145">
        <v>152</v>
      </c>
      <c r="B344" s="146" t="s">
        <v>521</v>
      </c>
      <c r="C344" s="154" t="s">
        <v>522</v>
      </c>
      <c r="D344" s="147" t="s">
        <v>241</v>
      </c>
      <c r="E344" s="148">
        <v>1</v>
      </c>
      <c r="F344" s="149"/>
      <c r="G344" s="150">
        <f t="shared" si="35"/>
        <v>0</v>
      </c>
      <c r="H344" s="127">
        <v>0</v>
      </c>
      <c r="I344" s="127">
        <f t="shared" si="36"/>
        <v>0</v>
      </c>
      <c r="J344" s="127">
        <v>4500</v>
      </c>
      <c r="K344" s="127">
        <f t="shared" si="37"/>
        <v>4500</v>
      </c>
      <c r="L344" s="127">
        <v>21</v>
      </c>
      <c r="M344" s="127">
        <f t="shared" si="38"/>
        <v>0</v>
      </c>
      <c r="N344" s="127">
        <v>0</v>
      </c>
      <c r="O344" s="127">
        <f t="shared" si="39"/>
        <v>0</v>
      </c>
      <c r="P344" s="127">
        <v>0</v>
      </c>
      <c r="Q344" s="127">
        <f t="shared" si="40"/>
        <v>0</v>
      </c>
      <c r="R344" s="127"/>
      <c r="S344" s="127" t="s">
        <v>154</v>
      </c>
      <c r="T344" s="127" t="s">
        <v>155</v>
      </c>
      <c r="U344" s="127">
        <v>0</v>
      </c>
      <c r="V344" s="127">
        <f t="shared" si="41"/>
        <v>0</v>
      </c>
      <c r="W344" s="127"/>
      <c r="X344" s="127" t="s">
        <v>133</v>
      </c>
      <c r="Y344" s="122"/>
      <c r="Z344" s="122"/>
      <c r="AA344" s="122"/>
      <c r="AB344" s="122"/>
      <c r="AC344" s="122"/>
      <c r="AD344" s="122"/>
      <c r="AE344" s="122"/>
      <c r="AF344" s="122"/>
      <c r="AG344" s="122" t="s">
        <v>134</v>
      </c>
      <c r="AH344" s="122"/>
      <c r="AI344" s="122"/>
      <c r="AJ344" s="122"/>
      <c r="AK344" s="122"/>
      <c r="AL344" s="122"/>
      <c r="AM344" s="122"/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2"/>
      <c r="AY344" s="122"/>
      <c r="AZ344" s="122"/>
      <c r="BA344" s="122"/>
      <c r="BB344" s="122"/>
      <c r="BC344" s="122"/>
      <c r="BD344" s="122"/>
      <c r="BE344" s="122"/>
      <c r="BF344" s="122"/>
      <c r="BG344" s="122"/>
      <c r="BH344" s="122"/>
    </row>
    <row r="345" spans="1:60" outlineLevel="1" x14ac:dyDescent="0.2">
      <c r="A345" s="145">
        <v>153</v>
      </c>
      <c r="B345" s="146" t="s">
        <v>523</v>
      </c>
      <c r="C345" s="154" t="s">
        <v>524</v>
      </c>
      <c r="D345" s="147" t="s">
        <v>190</v>
      </c>
      <c r="E345" s="148">
        <v>12</v>
      </c>
      <c r="F345" s="149"/>
      <c r="G345" s="150">
        <f t="shared" si="35"/>
        <v>0</v>
      </c>
      <c r="H345" s="127">
        <v>16</v>
      </c>
      <c r="I345" s="127">
        <f t="shared" si="36"/>
        <v>192</v>
      </c>
      <c r="J345" s="127">
        <v>0</v>
      </c>
      <c r="K345" s="127">
        <f t="shared" si="37"/>
        <v>0</v>
      </c>
      <c r="L345" s="127">
        <v>21</v>
      </c>
      <c r="M345" s="127">
        <f t="shared" si="38"/>
        <v>0</v>
      </c>
      <c r="N345" s="127">
        <v>8.0000000000000007E-5</v>
      </c>
      <c r="O345" s="127">
        <f t="shared" si="39"/>
        <v>0</v>
      </c>
      <c r="P345" s="127">
        <v>0</v>
      </c>
      <c r="Q345" s="127">
        <f t="shared" si="40"/>
        <v>0</v>
      </c>
      <c r="R345" s="127" t="s">
        <v>185</v>
      </c>
      <c r="S345" s="127" t="s">
        <v>132</v>
      </c>
      <c r="T345" s="127" t="s">
        <v>155</v>
      </c>
      <c r="U345" s="127">
        <v>0</v>
      </c>
      <c r="V345" s="127">
        <f t="shared" si="41"/>
        <v>0</v>
      </c>
      <c r="W345" s="127"/>
      <c r="X345" s="127" t="s">
        <v>156</v>
      </c>
      <c r="Y345" s="122"/>
      <c r="Z345" s="122"/>
      <c r="AA345" s="122"/>
      <c r="AB345" s="122"/>
      <c r="AC345" s="122"/>
      <c r="AD345" s="122"/>
      <c r="AE345" s="122"/>
      <c r="AF345" s="122"/>
      <c r="AG345" s="122" t="s">
        <v>157</v>
      </c>
      <c r="AH345" s="122"/>
      <c r="AI345" s="122"/>
      <c r="AJ345" s="122"/>
      <c r="AK345" s="122"/>
      <c r="AL345" s="122"/>
      <c r="AM345" s="122"/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  <c r="BF345" s="122"/>
      <c r="BG345" s="122"/>
      <c r="BH345" s="122"/>
    </row>
    <row r="346" spans="1:60" outlineLevel="1" x14ac:dyDescent="0.2">
      <c r="A346" s="145">
        <v>154</v>
      </c>
      <c r="B346" s="146" t="s">
        <v>525</v>
      </c>
      <c r="C346" s="154" t="s">
        <v>526</v>
      </c>
      <c r="D346" s="147" t="s">
        <v>190</v>
      </c>
      <c r="E346" s="148">
        <v>2</v>
      </c>
      <c r="F346" s="149"/>
      <c r="G346" s="150">
        <f t="shared" si="35"/>
        <v>0</v>
      </c>
      <c r="H346" s="127">
        <v>17</v>
      </c>
      <c r="I346" s="127">
        <f t="shared" si="36"/>
        <v>34</v>
      </c>
      <c r="J346" s="127">
        <v>0</v>
      </c>
      <c r="K346" s="127">
        <f t="shared" si="37"/>
        <v>0</v>
      </c>
      <c r="L346" s="127">
        <v>21</v>
      </c>
      <c r="M346" s="127">
        <f t="shared" si="38"/>
        <v>0</v>
      </c>
      <c r="N346" s="127">
        <v>6.0000000000000002E-5</v>
      </c>
      <c r="O346" s="127">
        <f t="shared" si="39"/>
        <v>0</v>
      </c>
      <c r="P346" s="127">
        <v>0</v>
      </c>
      <c r="Q346" s="127">
        <f t="shared" si="40"/>
        <v>0</v>
      </c>
      <c r="R346" s="127" t="s">
        <v>185</v>
      </c>
      <c r="S346" s="127" t="s">
        <v>132</v>
      </c>
      <c r="T346" s="127" t="s">
        <v>155</v>
      </c>
      <c r="U346" s="127">
        <v>0</v>
      </c>
      <c r="V346" s="127">
        <f t="shared" si="41"/>
        <v>0</v>
      </c>
      <c r="W346" s="127"/>
      <c r="X346" s="127" t="s">
        <v>156</v>
      </c>
      <c r="Y346" s="122"/>
      <c r="Z346" s="122"/>
      <c r="AA346" s="122"/>
      <c r="AB346" s="122"/>
      <c r="AC346" s="122"/>
      <c r="AD346" s="122"/>
      <c r="AE346" s="122"/>
      <c r="AF346" s="122"/>
      <c r="AG346" s="122" t="s">
        <v>157</v>
      </c>
      <c r="AH346" s="122"/>
      <c r="AI346" s="122"/>
      <c r="AJ346" s="122"/>
      <c r="AK346" s="122"/>
      <c r="AL346" s="122"/>
      <c r="AM346" s="122"/>
      <c r="AN346" s="122"/>
      <c r="AO346" s="122"/>
      <c r="AP346" s="122"/>
      <c r="AQ346" s="122"/>
      <c r="AR346" s="122"/>
      <c r="AS346" s="122"/>
      <c r="AT346" s="122"/>
      <c r="AU346" s="122"/>
      <c r="AV346" s="122"/>
      <c r="AW346" s="122"/>
      <c r="AX346" s="122"/>
      <c r="AY346" s="122"/>
      <c r="AZ346" s="122"/>
      <c r="BA346" s="122"/>
      <c r="BB346" s="122"/>
      <c r="BC346" s="122"/>
      <c r="BD346" s="122"/>
      <c r="BE346" s="122"/>
      <c r="BF346" s="122"/>
      <c r="BG346" s="122"/>
      <c r="BH346" s="122"/>
    </row>
    <row r="347" spans="1:60" ht="22.5" outlineLevel="1" x14ac:dyDescent="0.2">
      <c r="A347" s="145">
        <v>155</v>
      </c>
      <c r="B347" s="146" t="s">
        <v>527</v>
      </c>
      <c r="C347" s="154" t="s">
        <v>528</v>
      </c>
      <c r="D347" s="147" t="s">
        <v>140</v>
      </c>
      <c r="E347" s="148">
        <v>4</v>
      </c>
      <c r="F347" s="149"/>
      <c r="G347" s="150">
        <f t="shared" si="35"/>
        <v>0</v>
      </c>
      <c r="H347" s="127">
        <v>152</v>
      </c>
      <c r="I347" s="127">
        <f t="shared" si="36"/>
        <v>608</v>
      </c>
      <c r="J347" s="127">
        <v>0</v>
      </c>
      <c r="K347" s="127">
        <f t="shared" si="37"/>
        <v>0</v>
      </c>
      <c r="L347" s="127">
        <v>21</v>
      </c>
      <c r="M347" s="127">
        <f t="shared" si="38"/>
        <v>0</v>
      </c>
      <c r="N347" s="127">
        <v>1.0000000000000001E-5</v>
      </c>
      <c r="O347" s="127">
        <f t="shared" si="39"/>
        <v>0</v>
      </c>
      <c r="P347" s="127">
        <v>0</v>
      </c>
      <c r="Q347" s="127">
        <f t="shared" si="40"/>
        <v>0</v>
      </c>
      <c r="R347" s="127" t="s">
        <v>185</v>
      </c>
      <c r="S347" s="127" t="s">
        <v>132</v>
      </c>
      <c r="T347" s="127" t="s">
        <v>155</v>
      </c>
      <c r="U347" s="127">
        <v>0</v>
      </c>
      <c r="V347" s="127">
        <f t="shared" si="41"/>
        <v>0</v>
      </c>
      <c r="W347" s="127"/>
      <c r="X347" s="127" t="s">
        <v>156</v>
      </c>
      <c r="Y347" s="122"/>
      <c r="Z347" s="122"/>
      <c r="AA347" s="122"/>
      <c r="AB347" s="122"/>
      <c r="AC347" s="122"/>
      <c r="AD347" s="122"/>
      <c r="AE347" s="122"/>
      <c r="AF347" s="122"/>
      <c r="AG347" s="122" t="s">
        <v>157</v>
      </c>
      <c r="AH347" s="122"/>
      <c r="AI347" s="122"/>
      <c r="AJ347" s="122"/>
      <c r="AK347" s="122"/>
      <c r="AL347" s="122"/>
      <c r="AM347" s="122"/>
      <c r="AN347" s="122"/>
      <c r="AO347" s="122"/>
      <c r="AP347" s="122"/>
      <c r="AQ347" s="122"/>
      <c r="AR347" s="122"/>
      <c r="AS347" s="122"/>
      <c r="AT347" s="122"/>
      <c r="AU347" s="122"/>
      <c r="AV347" s="122"/>
      <c r="AW347" s="122"/>
      <c r="AX347" s="122"/>
      <c r="AY347" s="122"/>
      <c r="AZ347" s="122"/>
      <c r="BA347" s="122"/>
      <c r="BB347" s="122"/>
      <c r="BC347" s="122"/>
      <c r="BD347" s="122"/>
      <c r="BE347" s="122"/>
      <c r="BF347" s="122"/>
      <c r="BG347" s="122"/>
      <c r="BH347" s="122"/>
    </row>
    <row r="348" spans="1:60" outlineLevel="1" x14ac:dyDescent="0.2">
      <c r="A348" s="145">
        <v>156</v>
      </c>
      <c r="B348" s="146" t="s">
        <v>529</v>
      </c>
      <c r="C348" s="154" t="s">
        <v>530</v>
      </c>
      <c r="D348" s="147" t="s">
        <v>140</v>
      </c>
      <c r="E348" s="148">
        <v>1</v>
      </c>
      <c r="F348" s="149"/>
      <c r="G348" s="150">
        <f t="shared" si="35"/>
        <v>0</v>
      </c>
      <c r="H348" s="127">
        <v>557</v>
      </c>
      <c r="I348" s="127">
        <f t="shared" si="36"/>
        <v>557</v>
      </c>
      <c r="J348" s="127">
        <v>0</v>
      </c>
      <c r="K348" s="127">
        <f t="shared" si="37"/>
        <v>0</v>
      </c>
      <c r="L348" s="127">
        <v>21</v>
      </c>
      <c r="M348" s="127">
        <f t="shared" si="38"/>
        <v>0</v>
      </c>
      <c r="N348" s="127">
        <v>2.4000000000000001E-4</v>
      </c>
      <c r="O348" s="127">
        <f t="shared" si="39"/>
        <v>0</v>
      </c>
      <c r="P348" s="127">
        <v>0</v>
      </c>
      <c r="Q348" s="127">
        <f t="shared" si="40"/>
        <v>0</v>
      </c>
      <c r="R348" s="127" t="s">
        <v>185</v>
      </c>
      <c r="S348" s="127" t="s">
        <v>132</v>
      </c>
      <c r="T348" s="127" t="s">
        <v>132</v>
      </c>
      <c r="U348" s="127">
        <v>0</v>
      </c>
      <c r="V348" s="127">
        <f t="shared" si="41"/>
        <v>0</v>
      </c>
      <c r="W348" s="127"/>
      <c r="X348" s="127" t="s">
        <v>156</v>
      </c>
      <c r="Y348" s="122"/>
      <c r="Z348" s="122"/>
      <c r="AA348" s="122"/>
      <c r="AB348" s="122"/>
      <c r="AC348" s="122"/>
      <c r="AD348" s="122"/>
      <c r="AE348" s="122"/>
      <c r="AF348" s="122"/>
      <c r="AG348" s="122" t="s">
        <v>157</v>
      </c>
      <c r="AH348" s="122"/>
      <c r="AI348" s="122"/>
      <c r="AJ348" s="122"/>
      <c r="AK348" s="122"/>
      <c r="AL348" s="122"/>
      <c r="AM348" s="122"/>
      <c r="AN348" s="122"/>
      <c r="AO348" s="122"/>
      <c r="AP348" s="122"/>
      <c r="AQ348" s="122"/>
      <c r="AR348" s="122"/>
      <c r="AS348" s="122"/>
      <c r="AT348" s="122"/>
      <c r="AU348" s="122"/>
      <c r="AV348" s="122"/>
      <c r="AW348" s="122"/>
      <c r="AX348" s="122"/>
      <c r="AY348" s="122"/>
      <c r="AZ348" s="122"/>
      <c r="BA348" s="122"/>
      <c r="BB348" s="122"/>
      <c r="BC348" s="122"/>
      <c r="BD348" s="122"/>
      <c r="BE348" s="122"/>
      <c r="BF348" s="122"/>
      <c r="BG348" s="122"/>
      <c r="BH348" s="122"/>
    </row>
    <row r="349" spans="1:60" outlineLevel="1" x14ac:dyDescent="0.2">
      <c r="A349" s="145">
        <v>157</v>
      </c>
      <c r="B349" s="146" t="s">
        <v>531</v>
      </c>
      <c r="C349" s="154" t="s">
        <v>532</v>
      </c>
      <c r="D349" s="147" t="s">
        <v>140</v>
      </c>
      <c r="E349" s="148">
        <v>1</v>
      </c>
      <c r="F349" s="149"/>
      <c r="G349" s="150">
        <f t="shared" si="35"/>
        <v>0</v>
      </c>
      <c r="H349" s="127">
        <v>865</v>
      </c>
      <c r="I349" s="127">
        <f t="shared" si="36"/>
        <v>865</v>
      </c>
      <c r="J349" s="127">
        <v>0</v>
      </c>
      <c r="K349" s="127">
        <f t="shared" si="37"/>
        <v>0</v>
      </c>
      <c r="L349" s="127">
        <v>21</v>
      </c>
      <c r="M349" s="127">
        <f t="shared" si="38"/>
        <v>0</v>
      </c>
      <c r="N349" s="127">
        <v>3.8999999999999999E-4</v>
      </c>
      <c r="O349" s="127">
        <f t="shared" si="39"/>
        <v>0</v>
      </c>
      <c r="P349" s="127">
        <v>0</v>
      </c>
      <c r="Q349" s="127">
        <f t="shared" si="40"/>
        <v>0</v>
      </c>
      <c r="R349" s="127" t="s">
        <v>185</v>
      </c>
      <c r="S349" s="127" t="s">
        <v>132</v>
      </c>
      <c r="T349" s="127" t="s">
        <v>155</v>
      </c>
      <c r="U349" s="127">
        <v>0</v>
      </c>
      <c r="V349" s="127">
        <f t="shared" si="41"/>
        <v>0</v>
      </c>
      <c r="W349" s="127"/>
      <c r="X349" s="127" t="s">
        <v>156</v>
      </c>
      <c r="Y349" s="122"/>
      <c r="Z349" s="122"/>
      <c r="AA349" s="122"/>
      <c r="AB349" s="122"/>
      <c r="AC349" s="122"/>
      <c r="AD349" s="122"/>
      <c r="AE349" s="122"/>
      <c r="AF349" s="122"/>
      <c r="AG349" s="122" t="s">
        <v>157</v>
      </c>
      <c r="AH349" s="122"/>
      <c r="AI349" s="122"/>
      <c r="AJ349" s="122"/>
      <c r="AK349" s="122"/>
      <c r="AL349" s="122"/>
      <c r="AM349" s="122"/>
      <c r="AN349" s="122"/>
      <c r="AO349" s="122"/>
      <c r="AP349" s="122"/>
      <c r="AQ349" s="122"/>
      <c r="AR349" s="122"/>
      <c r="AS349" s="122"/>
      <c r="AT349" s="122"/>
      <c r="AU349" s="122"/>
      <c r="AV349" s="122"/>
      <c r="AW349" s="122"/>
      <c r="AX349" s="122"/>
      <c r="AY349" s="122"/>
      <c r="AZ349" s="122"/>
      <c r="BA349" s="122"/>
      <c r="BB349" s="122"/>
      <c r="BC349" s="122"/>
      <c r="BD349" s="122"/>
      <c r="BE349" s="122"/>
      <c r="BF349" s="122"/>
      <c r="BG349" s="122"/>
      <c r="BH349" s="122"/>
    </row>
    <row r="350" spans="1:60" outlineLevel="1" x14ac:dyDescent="0.2">
      <c r="A350" s="145">
        <v>158</v>
      </c>
      <c r="B350" s="146" t="s">
        <v>533</v>
      </c>
      <c r="C350" s="154" t="s">
        <v>534</v>
      </c>
      <c r="D350" s="147" t="s">
        <v>140</v>
      </c>
      <c r="E350" s="148">
        <v>4</v>
      </c>
      <c r="F350" s="149"/>
      <c r="G350" s="150">
        <f t="shared" si="35"/>
        <v>0</v>
      </c>
      <c r="H350" s="127">
        <v>54</v>
      </c>
      <c r="I350" s="127">
        <f t="shared" si="36"/>
        <v>216</v>
      </c>
      <c r="J350" s="127">
        <v>0</v>
      </c>
      <c r="K350" s="127">
        <f t="shared" si="37"/>
        <v>0</v>
      </c>
      <c r="L350" s="127">
        <v>21</v>
      </c>
      <c r="M350" s="127">
        <f t="shared" si="38"/>
        <v>0</v>
      </c>
      <c r="N350" s="127">
        <v>1.0000000000000001E-5</v>
      </c>
      <c r="O350" s="127">
        <f t="shared" si="39"/>
        <v>0</v>
      </c>
      <c r="P350" s="127">
        <v>0</v>
      </c>
      <c r="Q350" s="127">
        <f t="shared" si="40"/>
        <v>0</v>
      </c>
      <c r="R350" s="127" t="s">
        <v>185</v>
      </c>
      <c r="S350" s="127" t="s">
        <v>132</v>
      </c>
      <c r="T350" s="127" t="s">
        <v>155</v>
      </c>
      <c r="U350" s="127">
        <v>0</v>
      </c>
      <c r="V350" s="127">
        <f t="shared" si="41"/>
        <v>0</v>
      </c>
      <c r="W350" s="127"/>
      <c r="X350" s="127" t="s">
        <v>156</v>
      </c>
      <c r="Y350" s="122"/>
      <c r="Z350" s="122"/>
      <c r="AA350" s="122"/>
      <c r="AB350" s="122"/>
      <c r="AC350" s="122"/>
      <c r="AD350" s="122"/>
      <c r="AE350" s="122"/>
      <c r="AF350" s="122"/>
      <c r="AG350" s="122" t="s">
        <v>157</v>
      </c>
      <c r="AH350" s="122"/>
      <c r="AI350" s="122"/>
      <c r="AJ350" s="122"/>
      <c r="AK350" s="122"/>
      <c r="AL350" s="122"/>
      <c r="AM350" s="122"/>
      <c r="AN350" s="122"/>
      <c r="AO350" s="122"/>
      <c r="AP350" s="122"/>
      <c r="AQ350" s="122"/>
      <c r="AR350" s="122"/>
      <c r="AS350" s="122"/>
      <c r="AT350" s="122"/>
      <c r="AU350" s="122"/>
      <c r="AV350" s="122"/>
      <c r="AW350" s="122"/>
      <c r="AX350" s="122"/>
      <c r="AY350" s="122"/>
      <c r="AZ350" s="122"/>
      <c r="BA350" s="122"/>
      <c r="BB350" s="122"/>
      <c r="BC350" s="122"/>
      <c r="BD350" s="122"/>
      <c r="BE350" s="122"/>
      <c r="BF350" s="122"/>
      <c r="BG350" s="122"/>
      <c r="BH350" s="122"/>
    </row>
    <row r="351" spans="1:60" outlineLevel="1" x14ac:dyDescent="0.2">
      <c r="A351" s="145">
        <v>159</v>
      </c>
      <c r="B351" s="146" t="s">
        <v>535</v>
      </c>
      <c r="C351" s="154" t="s">
        <v>536</v>
      </c>
      <c r="D351" s="147" t="s">
        <v>140</v>
      </c>
      <c r="E351" s="148">
        <v>4</v>
      </c>
      <c r="F351" s="149"/>
      <c r="G351" s="150">
        <f t="shared" si="35"/>
        <v>0</v>
      </c>
      <c r="H351" s="127">
        <v>34</v>
      </c>
      <c r="I351" s="127">
        <f t="shared" si="36"/>
        <v>136</v>
      </c>
      <c r="J351" s="127">
        <v>0</v>
      </c>
      <c r="K351" s="127">
        <f t="shared" si="37"/>
        <v>0</v>
      </c>
      <c r="L351" s="127">
        <v>21</v>
      </c>
      <c r="M351" s="127">
        <f t="shared" si="38"/>
        <v>0</v>
      </c>
      <c r="N351" s="127">
        <v>5.0000000000000002E-5</v>
      </c>
      <c r="O351" s="127">
        <f t="shared" si="39"/>
        <v>0</v>
      </c>
      <c r="P351" s="127">
        <v>0</v>
      </c>
      <c r="Q351" s="127">
        <f t="shared" si="40"/>
        <v>0</v>
      </c>
      <c r="R351" s="127" t="s">
        <v>185</v>
      </c>
      <c r="S351" s="127" t="s">
        <v>132</v>
      </c>
      <c r="T351" s="127" t="s">
        <v>155</v>
      </c>
      <c r="U351" s="127">
        <v>0</v>
      </c>
      <c r="V351" s="127">
        <f t="shared" si="41"/>
        <v>0</v>
      </c>
      <c r="W351" s="127"/>
      <c r="X351" s="127" t="s">
        <v>156</v>
      </c>
      <c r="Y351" s="122"/>
      <c r="Z351" s="122"/>
      <c r="AA351" s="122"/>
      <c r="AB351" s="122"/>
      <c r="AC351" s="122"/>
      <c r="AD351" s="122"/>
      <c r="AE351" s="122"/>
      <c r="AF351" s="122"/>
      <c r="AG351" s="122" t="s">
        <v>157</v>
      </c>
      <c r="AH351" s="122"/>
      <c r="AI351" s="122"/>
      <c r="AJ351" s="122"/>
      <c r="AK351" s="122"/>
      <c r="AL351" s="122"/>
      <c r="AM351" s="122"/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2"/>
      <c r="BC351" s="122"/>
      <c r="BD351" s="122"/>
      <c r="BE351" s="122"/>
      <c r="BF351" s="122"/>
      <c r="BG351" s="122"/>
      <c r="BH351" s="122"/>
    </row>
    <row r="352" spans="1:60" outlineLevel="1" x14ac:dyDescent="0.2">
      <c r="A352" s="145">
        <v>160</v>
      </c>
      <c r="B352" s="146" t="s">
        <v>537</v>
      </c>
      <c r="C352" s="154" t="s">
        <v>538</v>
      </c>
      <c r="D352" s="147" t="s">
        <v>140</v>
      </c>
      <c r="E352" s="148">
        <v>2</v>
      </c>
      <c r="F352" s="149"/>
      <c r="G352" s="150">
        <f t="shared" si="35"/>
        <v>0</v>
      </c>
      <c r="H352" s="127">
        <v>45</v>
      </c>
      <c r="I352" s="127">
        <f t="shared" si="36"/>
        <v>90</v>
      </c>
      <c r="J352" s="127">
        <v>0</v>
      </c>
      <c r="K352" s="127">
        <f t="shared" si="37"/>
        <v>0</v>
      </c>
      <c r="L352" s="127">
        <v>21</v>
      </c>
      <c r="M352" s="127">
        <f t="shared" si="38"/>
        <v>0</v>
      </c>
      <c r="N352" s="127">
        <v>0</v>
      </c>
      <c r="O352" s="127">
        <f t="shared" si="39"/>
        <v>0</v>
      </c>
      <c r="P352" s="127">
        <v>0</v>
      </c>
      <c r="Q352" s="127">
        <f t="shared" si="40"/>
        <v>0</v>
      </c>
      <c r="R352" s="127" t="s">
        <v>185</v>
      </c>
      <c r="S352" s="127" t="s">
        <v>132</v>
      </c>
      <c r="T352" s="127" t="s">
        <v>155</v>
      </c>
      <c r="U352" s="127">
        <v>0</v>
      </c>
      <c r="V352" s="127">
        <f t="shared" si="41"/>
        <v>0</v>
      </c>
      <c r="W352" s="127"/>
      <c r="X352" s="127" t="s">
        <v>156</v>
      </c>
      <c r="Y352" s="122"/>
      <c r="Z352" s="122"/>
      <c r="AA352" s="122"/>
      <c r="AB352" s="122"/>
      <c r="AC352" s="122"/>
      <c r="AD352" s="122"/>
      <c r="AE352" s="122"/>
      <c r="AF352" s="122"/>
      <c r="AG352" s="122" t="s">
        <v>157</v>
      </c>
      <c r="AH352" s="122"/>
      <c r="AI352" s="122"/>
      <c r="AJ352" s="122"/>
      <c r="AK352" s="122"/>
      <c r="AL352" s="122"/>
      <c r="AM352" s="122"/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22"/>
      <c r="AY352" s="122"/>
      <c r="AZ352" s="122"/>
      <c r="BA352" s="122"/>
      <c r="BB352" s="122"/>
      <c r="BC352" s="122"/>
      <c r="BD352" s="122"/>
      <c r="BE352" s="122"/>
      <c r="BF352" s="122"/>
      <c r="BG352" s="122"/>
      <c r="BH352" s="122"/>
    </row>
    <row r="353" spans="1:60" outlineLevel="1" x14ac:dyDescent="0.2">
      <c r="A353" s="145">
        <v>161</v>
      </c>
      <c r="B353" s="146" t="s">
        <v>539</v>
      </c>
      <c r="C353" s="154" t="s">
        <v>540</v>
      </c>
      <c r="D353" s="147" t="s">
        <v>140</v>
      </c>
      <c r="E353" s="148">
        <v>12</v>
      </c>
      <c r="F353" s="149"/>
      <c r="G353" s="150">
        <f t="shared" si="35"/>
        <v>0</v>
      </c>
      <c r="H353" s="127">
        <v>14</v>
      </c>
      <c r="I353" s="127">
        <f t="shared" si="36"/>
        <v>168</v>
      </c>
      <c r="J353" s="127">
        <v>0</v>
      </c>
      <c r="K353" s="127">
        <f t="shared" si="37"/>
        <v>0</v>
      </c>
      <c r="L353" s="127">
        <v>21</v>
      </c>
      <c r="M353" s="127">
        <f t="shared" si="38"/>
        <v>0</v>
      </c>
      <c r="N353" s="127">
        <v>4.0000000000000003E-5</v>
      </c>
      <c r="O353" s="127">
        <f t="shared" si="39"/>
        <v>0</v>
      </c>
      <c r="P353" s="127">
        <v>0</v>
      </c>
      <c r="Q353" s="127">
        <f t="shared" si="40"/>
        <v>0</v>
      </c>
      <c r="R353" s="127" t="s">
        <v>185</v>
      </c>
      <c r="S353" s="127" t="s">
        <v>132</v>
      </c>
      <c r="T353" s="127" t="s">
        <v>155</v>
      </c>
      <c r="U353" s="127">
        <v>0</v>
      </c>
      <c r="V353" s="127">
        <f t="shared" si="41"/>
        <v>0</v>
      </c>
      <c r="W353" s="127"/>
      <c r="X353" s="127" t="s">
        <v>156</v>
      </c>
      <c r="Y353" s="122"/>
      <c r="Z353" s="122"/>
      <c r="AA353" s="122"/>
      <c r="AB353" s="122"/>
      <c r="AC353" s="122"/>
      <c r="AD353" s="122"/>
      <c r="AE353" s="122"/>
      <c r="AF353" s="122"/>
      <c r="AG353" s="122" t="s">
        <v>157</v>
      </c>
      <c r="AH353" s="122"/>
      <c r="AI353" s="122"/>
      <c r="AJ353" s="122"/>
      <c r="AK353" s="122"/>
      <c r="AL353" s="122"/>
      <c r="AM353" s="122"/>
      <c r="AN353" s="122"/>
      <c r="AO353" s="122"/>
      <c r="AP353" s="122"/>
      <c r="AQ353" s="122"/>
      <c r="AR353" s="122"/>
      <c r="AS353" s="122"/>
      <c r="AT353" s="122"/>
      <c r="AU353" s="122"/>
      <c r="AV353" s="122"/>
      <c r="AW353" s="122"/>
      <c r="AX353" s="122"/>
      <c r="AY353" s="122"/>
      <c r="AZ353" s="122"/>
      <c r="BA353" s="122"/>
      <c r="BB353" s="122"/>
      <c r="BC353" s="122"/>
      <c r="BD353" s="122"/>
      <c r="BE353" s="122"/>
      <c r="BF353" s="122"/>
      <c r="BG353" s="122"/>
      <c r="BH353" s="122"/>
    </row>
    <row r="354" spans="1:60" outlineLevel="1" x14ac:dyDescent="0.2">
      <c r="A354" s="145">
        <v>162</v>
      </c>
      <c r="B354" s="146" t="s">
        <v>541</v>
      </c>
      <c r="C354" s="154" t="s">
        <v>542</v>
      </c>
      <c r="D354" s="147" t="s">
        <v>140</v>
      </c>
      <c r="E354" s="148">
        <v>4</v>
      </c>
      <c r="F354" s="149"/>
      <c r="G354" s="150">
        <f t="shared" si="35"/>
        <v>0</v>
      </c>
      <c r="H354" s="127">
        <v>841</v>
      </c>
      <c r="I354" s="127">
        <f t="shared" si="36"/>
        <v>3364</v>
      </c>
      <c r="J354" s="127">
        <v>0</v>
      </c>
      <c r="K354" s="127">
        <f t="shared" si="37"/>
        <v>0</v>
      </c>
      <c r="L354" s="127">
        <v>21</v>
      </c>
      <c r="M354" s="127">
        <f t="shared" si="38"/>
        <v>0</v>
      </c>
      <c r="N354" s="127">
        <v>1.6000000000000001E-3</v>
      </c>
      <c r="O354" s="127">
        <f t="shared" si="39"/>
        <v>0.01</v>
      </c>
      <c r="P354" s="127">
        <v>0</v>
      </c>
      <c r="Q354" s="127">
        <f t="shared" si="40"/>
        <v>0</v>
      </c>
      <c r="R354" s="127"/>
      <c r="S354" s="127" t="s">
        <v>154</v>
      </c>
      <c r="T354" s="127" t="s">
        <v>155</v>
      </c>
      <c r="U354" s="127">
        <v>0</v>
      </c>
      <c r="V354" s="127">
        <f t="shared" si="41"/>
        <v>0</v>
      </c>
      <c r="W354" s="127"/>
      <c r="X354" s="127" t="s">
        <v>156</v>
      </c>
      <c r="Y354" s="122"/>
      <c r="Z354" s="122"/>
      <c r="AA354" s="122"/>
      <c r="AB354" s="122"/>
      <c r="AC354" s="122"/>
      <c r="AD354" s="122"/>
      <c r="AE354" s="122"/>
      <c r="AF354" s="122"/>
      <c r="AG354" s="122" t="s">
        <v>157</v>
      </c>
      <c r="AH354" s="122"/>
      <c r="AI354" s="122"/>
      <c r="AJ354" s="122"/>
      <c r="AK354" s="122"/>
      <c r="AL354" s="122"/>
      <c r="AM354" s="122"/>
      <c r="AN354" s="122"/>
      <c r="AO354" s="122"/>
      <c r="AP354" s="122"/>
      <c r="AQ354" s="122"/>
      <c r="AR354" s="122"/>
      <c r="AS354" s="122"/>
      <c r="AT354" s="122"/>
      <c r="AU354" s="122"/>
      <c r="AV354" s="122"/>
      <c r="AW354" s="122"/>
      <c r="AX354" s="122"/>
      <c r="AY354" s="122"/>
      <c r="AZ354" s="122"/>
      <c r="BA354" s="122"/>
      <c r="BB354" s="122"/>
      <c r="BC354" s="122"/>
      <c r="BD354" s="122"/>
      <c r="BE354" s="122"/>
      <c r="BF354" s="122"/>
      <c r="BG354" s="122"/>
      <c r="BH354" s="122"/>
    </row>
    <row r="355" spans="1:60" outlineLevel="1" x14ac:dyDescent="0.2">
      <c r="A355" s="145">
        <v>163</v>
      </c>
      <c r="B355" s="146" t="s">
        <v>543</v>
      </c>
      <c r="C355" s="154" t="s">
        <v>544</v>
      </c>
      <c r="D355" s="147" t="s">
        <v>140</v>
      </c>
      <c r="E355" s="148">
        <v>1</v>
      </c>
      <c r="F355" s="149"/>
      <c r="G355" s="150">
        <f t="shared" si="35"/>
        <v>0</v>
      </c>
      <c r="H355" s="127">
        <v>978</v>
      </c>
      <c r="I355" s="127">
        <f t="shared" si="36"/>
        <v>978</v>
      </c>
      <c r="J355" s="127">
        <v>0</v>
      </c>
      <c r="K355" s="127">
        <f t="shared" si="37"/>
        <v>0</v>
      </c>
      <c r="L355" s="127">
        <v>21</v>
      </c>
      <c r="M355" s="127">
        <f t="shared" si="38"/>
        <v>0</v>
      </c>
      <c r="N355" s="127">
        <v>2.63E-2</v>
      </c>
      <c r="O355" s="127">
        <f t="shared" si="39"/>
        <v>0.03</v>
      </c>
      <c r="P355" s="127">
        <v>0</v>
      </c>
      <c r="Q355" s="127">
        <f t="shared" si="40"/>
        <v>0</v>
      </c>
      <c r="R355" s="127"/>
      <c r="S355" s="127" t="s">
        <v>154</v>
      </c>
      <c r="T355" s="127" t="s">
        <v>155</v>
      </c>
      <c r="U355" s="127">
        <v>0</v>
      </c>
      <c r="V355" s="127">
        <f t="shared" si="41"/>
        <v>0</v>
      </c>
      <c r="W355" s="127"/>
      <c r="X355" s="127" t="s">
        <v>156</v>
      </c>
      <c r="Y355" s="122"/>
      <c r="Z355" s="122"/>
      <c r="AA355" s="122"/>
      <c r="AB355" s="122"/>
      <c r="AC355" s="122"/>
      <c r="AD355" s="122"/>
      <c r="AE355" s="122"/>
      <c r="AF355" s="122"/>
      <c r="AG355" s="122" t="s">
        <v>157</v>
      </c>
      <c r="AH355" s="122"/>
      <c r="AI355" s="122"/>
      <c r="AJ355" s="122"/>
      <c r="AK355" s="122"/>
      <c r="AL355" s="122"/>
      <c r="AM355" s="122"/>
      <c r="AN355" s="122"/>
      <c r="AO355" s="122"/>
      <c r="AP355" s="122"/>
      <c r="AQ355" s="122"/>
      <c r="AR355" s="122"/>
      <c r="AS355" s="122"/>
      <c r="AT355" s="122"/>
      <c r="AU355" s="122"/>
      <c r="AV355" s="122"/>
      <c r="AW355" s="122"/>
      <c r="AX355" s="122"/>
      <c r="AY355" s="122"/>
      <c r="AZ355" s="122"/>
      <c r="BA355" s="122"/>
      <c r="BB355" s="122"/>
      <c r="BC355" s="122"/>
      <c r="BD355" s="122"/>
      <c r="BE355" s="122"/>
      <c r="BF355" s="122"/>
      <c r="BG355" s="122"/>
      <c r="BH355" s="122"/>
    </row>
    <row r="356" spans="1:60" outlineLevel="1" x14ac:dyDescent="0.2">
      <c r="A356" s="145">
        <v>164</v>
      </c>
      <c r="B356" s="146" t="s">
        <v>545</v>
      </c>
      <c r="C356" s="154" t="s">
        <v>546</v>
      </c>
      <c r="D356" s="147" t="s">
        <v>140</v>
      </c>
      <c r="E356" s="148">
        <v>2</v>
      </c>
      <c r="F356" s="149"/>
      <c r="G356" s="150">
        <f t="shared" si="35"/>
        <v>0</v>
      </c>
      <c r="H356" s="127">
        <v>187</v>
      </c>
      <c r="I356" s="127">
        <f t="shared" si="36"/>
        <v>374</v>
      </c>
      <c r="J356" s="127">
        <v>0</v>
      </c>
      <c r="K356" s="127">
        <f t="shared" si="37"/>
        <v>0</v>
      </c>
      <c r="L356" s="127">
        <v>21</v>
      </c>
      <c r="M356" s="127">
        <f t="shared" si="38"/>
        <v>0</v>
      </c>
      <c r="N356" s="127">
        <v>1.8000000000000001E-4</v>
      </c>
      <c r="O356" s="127">
        <f t="shared" si="39"/>
        <v>0</v>
      </c>
      <c r="P356" s="127">
        <v>0</v>
      </c>
      <c r="Q356" s="127">
        <f t="shared" si="40"/>
        <v>0</v>
      </c>
      <c r="R356" s="127" t="s">
        <v>185</v>
      </c>
      <c r="S356" s="127" t="s">
        <v>132</v>
      </c>
      <c r="T356" s="127" t="s">
        <v>155</v>
      </c>
      <c r="U356" s="127">
        <v>0</v>
      </c>
      <c r="V356" s="127">
        <f t="shared" si="41"/>
        <v>0</v>
      </c>
      <c r="W356" s="127"/>
      <c r="X356" s="127" t="s">
        <v>156</v>
      </c>
      <c r="Y356" s="122"/>
      <c r="Z356" s="122"/>
      <c r="AA356" s="122"/>
      <c r="AB356" s="122"/>
      <c r="AC356" s="122"/>
      <c r="AD356" s="122"/>
      <c r="AE356" s="122"/>
      <c r="AF356" s="122"/>
      <c r="AG356" s="122" t="s">
        <v>157</v>
      </c>
      <c r="AH356" s="122"/>
      <c r="AI356" s="122"/>
      <c r="AJ356" s="122"/>
      <c r="AK356" s="122"/>
      <c r="AL356" s="122"/>
      <c r="AM356" s="122"/>
      <c r="AN356" s="122"/>
      <c r="AO356" s="122"/>
      <c r="AP356" s="122"/>
      <c r="AQ356" s="122"/>
      <c r="AR356" s="122"/>
      <c r="AS356" s="122"/>
      <c r="AT356" s="122"/>
      <c r="AU356" s="122"/>
      <c r="AV356" s="122"/>
      <c r="AW356" s="122"/>
      <c r="AX356" s="122"/>
      <c r="AY356" s="122"/>
      <c r="AZ356" s="122"/>
      <c r="BA356" s="122"/>
      <c r="BB356" s="122"/>
      <c r="BC356" s="122"/>
      <c r="BD356" s="122"/>
      <c r="BE356" s="122"/>
      <c r="BF356" s="122"/>
      <c r="BG356" s="122"/>
      <c r="BH356" s="122"/>
    </row>
    <row r="357" spans="1:60" outlineLevel="1" x14ac:dyDescent="0.2">
      <c r="A357" s="145">
        <v>165</v>
      </c>
      <c r="B357" s="146" t="s">
        <v>547</v>
      </c>
      <c r="C357" s="154" t="s">
        <v>548</v>
      </c>
      <c r="D357" s="147" t="s">
        <v>140</v>
      </c>
      <c r="E357" s="148">
        <v>3</v>
      </c>
      <c r="F357" s="149"/>
      <c r="G357" s="150">
        <f t="shared" si="35"/>
        <v>0</v>
      </c>
      <c r="H357" s="127">
        <v>223</v>
      </c>
      <c r="I357" s="127">
        <f t="shared" si="36"/>
        <v>669</v>
      </c>
      <c r="J357" s="127">
        <v>0</v>
      </c>
      <c r="K357" s="127">
        <f t="shared" si="37"/>
        <v>0</v>
      </c>
      <c r="L357" s="127">
        <v>21</v>
      </c>
      <c r="M357" s="127">
        <f t="shared" si="38"/>
        <v>0</v>
      </c>
      <c r="N357" s="127">
        <v>1.8000000000000001E-4</v>
      </c>
      <c r="O357" s="127">
        <f t="shared" si="39"/>
        <v>0</v>
      </c>
      <c r="P357" s="127">
        <v>0</v>
      </c>
      <c r="Q357" s="127">
        <f t="shared" si="40"/>
        <v>0</v>
      </c>
      <c r="R357" s="127" t="s">
        <v>185</v>
      </c>
      <c r="S357" s="127" t="s">
        <v>132</v>
      </c>
      <c r="T357" s="127" t="s">
        <v>155</v>
      </c>
      <c r="U357" s="127">
        <v>0</v>
      </c>
      <c r="V357" s="127">
        <f t="shared" si="41"/>
        <v>0</v>
      </c>
      <c r="W357" s="127"/>
      <c r="X357" s="127" t="s">
        <v>156</v>
      </c>
      <c r="Y357" s="122"/>
      <c r="Z357" s="122"/>
      <c r="AA357" s="122"/>
      <c r="AB357" s="122"/>
      <c r="AC357" s="122"/>
      <c r="AD357" s="122"/>
      <c r="AE357" s="122"/>
      <c r="AF357" s="122"/>
      <c r="AG357" s="122" t="s">
        <v>157</v>
      </c>
      <c r="AH357" s="122"/>
      <c r="AI357" s="122"/>
      <c r="AJ357" s="122"/>
      <c r="AK357" s="122"/>
      <c r="AL357" s="122"/>
      <c r="AM357" s="122"/>
      <c r="AN357" s="122"/>
      <c r="AO357" s="122"/>
      <c r="AP357" s="122"/>
      <c r="AQ357" s="122"/>
      <c r="AR357" s="122"/>
      <c r="AS357" s="122"/>
      <c r="AT357" s="122"/>
      <c r="AU357" s="122"/>
      <c r="AV357" s="122"/>
      <c r="AW357" s="122"/>
      <c r="AX357" s="122"/>
      <c r="AY357" s="122"/>
      <c r="AZ357" s="122"/>
      <c r="BA357" s="122"/>
      <c r="BB357" s="122"/>
      <c r="BC357" s="122"/>
      <c r="BD357" s="122"/>
      <c r="BE357" s="122"/>
      <c r="BF357" s="122"/>
      <c r="BG357" s="122"/>
      <c r="BH357" s="122"/>
    </row>
    <row r="358" spans="1:60" outlineLevel="1" x14ac:dyDescent="0.2">
      <c r="A358" s="145">
        <v>166</v>
      </c>
      <c r="B358" s="146" t="s">
        <v>549</v>
      </c>
      <c r="C358" s="154" t="s">
        <v>550</v>
      </c>
      <c r="D358" s="147" t="s">
        <v>140</v>
      </c>
      <c r="E358" s="148">
        <v>3</v>
      </c>
      <c r="F358" s="149"/>
      <c r="G358" s="150">
        <f t="shared" si="35"/>
        <v>0</v>
      </c>
      <c r="H358" s="127">
        <v>162</v>
      </c>
      <c r="I358" s="127">
        <f t="shared" si="36"/>
        <v>486</v>
      </c>
      <c r="J358" s="127">
        <v>0</v>
      </c>
      <c r="K358" s="127">
        <f t="shared" si="37"/>
        <v>0</v>
      </c>
      <c r="L358" s="127">
        <v>21</v>
      </c>
      <c r="M358" s="127">
        <f t="shared" si="38"/>
        <v>0</v>
      </c>
      <c r="N358" s="127">
        <v>1.8000000000000001E-4</v>
      </c>
      <c r="O358" s="127">
        <f t="shared" si="39"/>
        <v>0</v>
      </c>
      <c r="P358" s="127">
        <v>0</v>
      </c>
      <c r="Q358" s="127">
        <f t="shared" si="40"/>
        <v>0</v>
      </c>
      <c r="R358" s="127" t="s">
        <v>185</v>
      </c>
      <c r="S358" s="127" t="s">
        <v>132</v>
      </c>
      <c r="T358" s="127" t="s">
        <v>155</v>
      </c>
      <c r="U358" s="127">
        <v>0</v>
      </c>
      <c r="V358" s="127">
        <f t="shared" si="41"/>
        <v>0</v>
      </c>
      <c r="W358" s="127"/>
      <c r="X358" s="127" t="s">
        <v>156</v>
      </c>
      <c r="Y358" s="122"/>
      <c r="Z358" s="122"/>
      <c r="AA358" s="122"/>
      <c r="AB358" s="122"/>
      <c r="AC358" s="122"/>
      <c r="AD358" s="122"/>
      <c r="AE358" s="122"/>
      <c r="AF358" s="122"/>
      <c r="AG358" s="122" t="s">
        <v>157</v>
      </c>
      <c r="AH358" s="122"/>
      <c r="AI358" s="122"/>
      <c r="AJ358" s="122"/>
      <c r="AK358" s="122"/>
      <c r="AL358" s="122"/>
      <c r="AM358" s="122"/>
      <c r="AN358" s="122"/>
      <c r="AO358" s="122"/>
      <c r="AP358" s="122"/>
      <c r="AQ358" s="122"/>
      <c r="AR358" s="122"/>
      <c r="AS358" s="122"/>
      <c r="AT358" s="122"/>
      <c r="AU358" s="122"/>
      <c r="AV358" s="122"/>
      <c r="AW358" s="122"/>
      <c r="AX358" s="122"/>
      <c r="AY358" s="122"/>
      <c r="AZ358" s="122"/>
      <c r="BA358" s="122"/>
      <c r="BB358" s="122"/>
      <c r="BC358" s="122"/>
      <c r="BD358" s="122"/>
      <c r="BE358" s="122"/>
      <c r="BF358" s="122"/>
      <c r="BG358" s="122"/>
      <c r="BH358" s="122"/>
    </row>
    <row r="359" spans="1:60" outlineLevel="1" x14ac:dyDescent="0.2">
      <c r="A359" s="145">
        <v>167</v>
      </c>
      <c r="B359" s="146" t="s">
        <v>551</v>
      </c>
      <c r="C359" s="154" t="s">
        <v>552</v>
      </c>
      <c r="D359" s="147" t="s">
        <v>140</v>
      </c>
      <c r="E359" s="148">
        <v>1</v>
      </c>
      <c r="F359" s="149"/>
      <c r="G359" s="150">
        <f t="shared" si="35"/>
        <v>0</v>
      </c>
      <c r="H359" s="127">
        <v>378</v>
      </c>
      <c r="I359" s="127">
        <f t="shared" si="36"/>
        <v>378</v>
      </c>
      <c r="J359" s="127">
        <v>0</v>
      </c>
      <c r="K359" s="127">
        <f t="shared" si="37"/>
        <v>0</v>
      </c>
      <c r="L359" s="127">
        <v>21</v>
      </c>
      <c r="M359" s="127">
        <f t="shared" si="38"/>
        <v>0</v>
      </c>
      <c r="N359" s="127">
        <v>4.0000000000000002E-4</v>
      </c>
      <c r="O359" s="127">
        <f t="shared" si="39"/>
        <v>0</v>
      </c>
      <c r="P359" s="127">
        <v>0</v>
      </c>
      <c r="Q359" s="127">
        <f t="shared" si="40"/>
        <v>0</v>
      </c>
      <c r="R359" s="127" t="s">
        <v>185</v>
      </c>
      <c r="S359" s="127" t="s">
        <v>132</v>
      </c>
      <c r="T359" s="127" t="s">
        <v>132</v>
      </c>
      <c r="U359" s="127">
        <v>0</v>
      </c>
      <c r="V359" s="127">
        <f t="shared" si="41"/>
        <v>0</v>
      </c>
      <c r="W359" s="127"/>
      <c r="X359" s="127" t="s">
        <v>156</v>
      </c>
      <c r="Y359" s="122"/>
      <c r="Z359" s="122"/>
      <c r="AA359" s="122"/>
      <c r="AB359" s="122"/>
      <c r="AC359" s="122"/>
      <c r="AD359" s="122"/>
      <c r="AE359" s="122"/>
      <c r="AF359" s="122"/>
      <c r="AG359" s="122" t="s">
        <v>157</v>
      </c>
      <c r="AH359" s="122"/>
      <c r="AI359" s="122"/>
      <c r="AJ359" s="122"/>
      <c r="AK359" s="122"/>
      <c r="AL359" s="122"/>
      <c r="AM359" s="122"/>
      <c r="AN359" s="122"/>
      <c r="AO359" s="122"/>
      <c r="AP359" s="122"/>
      <c r="AQ359" s="122"/>
      <c r="AR359" s="122"/>
      <c r="AS359" s="122"/>
      <c r="AT359" s="122"/>
      <c r="AU359" s="122"/>
      <c r="AV359" s="122"/>
      <c r="AW359" s="122"/>
      <c r="AX359" s="122"/>
      <c r="AY359" s="122"/>
      <c r="AZ359" s="122"/>
      <c r="BA359" s="122"/>
      <c r="BB359" s="122"/>
      <c r="BC359" s="122"/>
      <c r="BD359" s="122"/>
      <c r="BE359" s="122"/>
      <c r="BF359" s="122"/>
      <c r="BG359" s="122"/>
      <c r="BH359" s="122"/>
    </row>
    <row r="360" spans="1:60" outlineLevel="1" x14ac:dyDescent="0.2">
      <c r="A360" s="145">
        <v>168</v>
      </c>
      <c r="B360" s="146" t="s">
        <v>553</v>
      </c>
      <c r="C360" s="154" t="s">
        <v>554</v>
      </c>
      <c r="D360" s="147" t="s">
        <v>140</v>
      </c>
      <c r="E360" s="148">
        <v>1</v>
      </c>
      <c r="F360" s="149"/>
      <c r="G360" s="150">
        <f t="shared" si="35"/>
        <v>0</v>
      </c>
      <c r="H360" s="127">
        <v>943</v>
      </c>
      <c r="I360" s="127">
        <f t="shared" si="36"/>
        <v>943</v>
      </c>
      <c r="J360" s="127">
        <v>0</v>
      </c>
      <c r="K360" s="127">
        <f t="shared" si="37"/>
        <v>0</v>
      </c>
      <c r="L360" s="127">
        <v>21</v>
      </c>
      <c r="M360" s="127">
        <f t="shared" si="38"/>
        <v>0</v>
      </c>
      <c r="N360" s="127">
        <v>5.0000000000000001E-4</v>
      </c>
      <c r="O360" s="127">
        <f t="shared" si="39"/>
        <v>0</v>
      </c>
      <c r="P360" s="127">
        <v>0</v>
      </c>
      <c r="Q360" s="127">
        <f t="shared" si="40"/>
        <v>0</v>
      </c>
      <c r="R360" s="127" t="s">
        <v>185</v>
      </c>
      <c r="S360" s="127" t="s">
        <v>132</v>
      </c>
      <c r="T360" s="127" t="s">
        <v>155</v>
      </c>
      <c r="U360" s="127">
        <v>0</v>
      </c>
      <c r="V360" s="127">
        <f t="shared" si="41"/>
        <v>0</v>
      </c>
      <c r="W360" s="127"/>
      <c r="X360" s="127" t="s">
        <v>156</v>
      </c>
      <c r="Y360" s="122"/>
      <c r="Z360" s="122"/>
      <c r="AA360" s="122"/>
      <c r="AB360" s="122"/>
      <c r="AC360" s="122"/>
      <c r="AD360" s="122"/>
      <c r="AE360" s="122"/>
      <c r="AF360" s="122"/>
      <c r="AG360" s="122" t="s">
        <v>157</v>
      </c>
      <c r="AH360" s="122"/>
      <c r="AI360" s="122"/>
      <c r="AJ360" s="122"/>
      <c r="AK360" s="122"/>
      <c r="AL360" s="122"/>
      <c r="AM360" s="122"/>
      <c r="AN360" s="122"/>
      <c r="AO360" s="122"/>
      <c r="AP360" s="122"/>
      <c r="AQ360" s="122"/>
      <c r="AR360" s="122"/>
      <c r="AS360" s="122"/>
      <c r="AT360" s="122"/>
      <c r="AU360" s="122"/>
      <c r="AV360" s="122"/>
      <c r="AW360" s="122"/>
      <c r="AX360" s="122"/>
      <c r="AY360" s="122"/>
      <c r="AZ360" s="122"/>
      <c r="BA360" s="122"/>
      <c r="BB360" s="122"/>
      <c r="BC360" s="122"/>
      <c r="BD360" s="122"/>
      <c r="BE360" s="122"/>
      <c r="BF360" s="122"/>
      <c r="BG360" s="122"/>
      <c r="BH360" s="122"/>
    </row>
    <row r="361" spans="1:60" outlineLevel="1" x14ac:dyDescent="0.2">
      <c r="A361" s="145">
        <v>169</v>
      </c>
      <c r="B361" s="146" t="s">
        <v>555</v>
      </c>
      <c r="C361" s="154" t="s">
        <v>556</v>
      </c>
      <c r="D361" s="147" t="s">
        <v>557</v>
      </c>
      <c r="E361" s="148">
        <v>30</v>
      </c>
      <c r="F361" s="149"/>
      <c r="G361" s="150">
        <f t="shared" si="35"/>
        <v>0</v>
      </c>
      <c r="H361" s="127">
        <v>12</v>
      </c>
      <c r="I361" s="127">
        <f t="shared" si="36"/>
        <v>360</v>
      </c>
      <c r="J361" s="127">
        <v>0</v>
      </c>
      <c r="K361" s="127">
        <f t="shared" si="37"/>
        <v>0</v>
      </c>
      <c r="L361" s="127">
        <v>21</v>
      </c>
      <c r="M361" s="127">
        <f t="shared" si="38"/>
        <v>0</v>
      </c>
      <c r="N361" s="127">
        <v>1</v>
      </c>
      <c r="O361" s="127">
        <f t="shared" si="39"/>
        <v>30</v>
      </c>
      <c r="P361" s="127">
        <v>0</v>
      </c>
      <c r="Q361" s="127">
        <f t="shared" si="40"/>
        <v>0</v>
      </c>
      <c r="R361" s="127" t="s">
        <v>185</v>
      </c>
      <c r="S361" s="127" t="s">
        <v>132</v>
      </c>
      <c r="T361" s="127" t="s">
        <v>155</v>
      </c>
      <c r="U361" s="127">
        <v>0</v>
      </c>
      <c r="V361" s="127">
        <f t="shared" si="41"/>
        <v>0</v>
      </c>
      <c r="W361" s="127"/>
      <c r="X361" s="127" t="s">
        <v>156</v>
      </c>
      <c r="Y361" s="122"/>
      <c r="Z361" s="122"/>
      <c r="AA361" s="122"/>
      <c r="AB361" s="122"/>
      <c r="AC361" s="122"/>
      <c r="AD361" s="122"/>
      <c r="AE361" s="122"/>
      <c r="AF361" s="122"/>
      <c r="AG361" s="122" t="s">
        <v>157</v>
      </c>
      <c r="AH361" s="122"/>
      <c r="AI361" s="122"/>
      <c r="AJ361" s="122"/>
      <c r="AK361" s="122"/>
      <c r="AL361" s="122"/>
      <c r="AM361" s="122"/>
      <c r="AN361" s="122"/>
      <c r="AO361" s="122"/>
      <c r="AP361" s="122"/>
      <c r="AQ361" s="122"/>
      <c r="AR361" s="122"/>
      <c r="AS361" s="122"/>
      <c r="AT361" s="122"/>
      <c r="AU361" s="122"/>
      <c r="AV361" s="122"/>
      <c r="AW361" s="122"/>
      <c r="AX361" s="122"/>
      <c r="AY361" s="122"/>
      <c r="AZ361" s="122"/>
      <c r="BA361" s="122"/>
      <c r="BB361" s="122"/>
      <c r="BC361" s="122"/>
      <c r="BD361" s="122"/>
      <c r="BE361" s="122"/>
      <c r="BF361" s="122"/>
      <c r="BG361" s="122"/>
      <c r="BH361" s="122"/>
    </row>
    <row r="362" spans="1:60" x14ac:dyDescent="0.2">
      <c r="A362" s="133" t="s">
        <v>127</v>
      </c>
      <c r="B362" s="134" t="s">
        <v>97</v>
      </c>
      <c r="C362" s="151" t="s">
        <v>98</v>
      </c>
      <c r="D362" s="135"/>
      <c r="E362" s="136"/>
      <c r="F362" s="137"/>
      <c r="G362" s="138">
        <f>SUMIF(AG363:AG367,"&lt;&gt;NOR",G363:G367)</f>
        <v>0</v>
      </c>
      <c r="H362" s="132"/>
      <c r="I362" s="132">
        <f>SUM(I363:I367)</f>
        <v>569.14</v>
      </c>
      <c r="J362" s="132"/>
      <c r="K362" s="132">
        <f>SUM(K363:K367)</f>
        <v>637.36</v>
      </c>
      <c r="L362" s="132"/>
      <c r="M362" s="132">
        <f>SUM(M363:M367)</f>
        <v>0</v>
      </c>
      <c r="N362" s="132"/>
      <c r="O362" s="132">
        <f>SUM(O363:O367)</f>
        <v>0</v>
      </c>
      <c r="P362" s="132"/>
      <c r="Q362" s="132">
        <f>SUM(Q363:Q367)</f>
        <v>0</v>
      </c>
      <c r="R362" s="132"/>
      <c r="S362" s="132"/>
      <c r="T362" s="132"/>
      <c r="U362" s="132"/>
      <c r="V362" s="132">
        <f>SUM(V363:V367)</f>
        <v>1.2899999999999998</v>
      </c>
      <c r="W362" s="132"/>
      <c r="X362" s="132"/>
      <c r="AG362" t="s">
        <v>128</v>
      </c>
    </row>
    <row r="363" spans="1:60" outlineLevel="1" x14ac:dyDescent="0.2">
      <c r="A363" s="145">
        <v>170</v>
      </c>
      <c r="B363" s="146" t="s">
        <v>558</v>
      </c>
      <c r="C363" s="154" t="s">
        <v>559</v>
      </c>
      <c r="D363" s="147" t="s">
        <v>140</v>
      </c>
      <c r="E363" s="148">
        <v>2</v>
      </c>
      <c r="F363" s="149"/>
      <c r="G363" s="150">
        <f>ROUND(E363*F363,2)</f>
        <v>0</v>
      </c>
      <c r="H363" s="127">
        <v>75.069999999999993</v>
      </c>
      <c r="I363" s="127">
        <f>ROUND(E363*H363,2)</f>
        <v>150.13999999999999</v>
      </c>
      <c r="J363" s="127">
        <v>116.43</v>
      </c>
      <c r="K363" s="127">
        <f>ROUND(E363*J363,2)</f>
        <v>232.86</v>
      </c>
      <c r="L363" s="127">
        <v>21</v>
      </c>
      <c r="M363" s="127">
        <f>G363*(1+L363/100)</f>
        <v>0</v>
      </c>
      <c r="N363" s="127">
        <v>0</v>
      </c>
      <c r="O363" s="127">
        <f>ROUND(E363*N363,2)</f>
        <v>0</v>
      </c>
      <c r="P363" s="127">
        <v>0</v>
      </c>
      <c r="Q363" s="127">
        <f>ROUND(E363*P363,2)</f>
        <v>0</v>
      </c>
      <c r="R363" s="127"/>
      <c r="S363" s="127" t="s">
        <v>132</v>
      </c>
      <c r="T363" s="127" t="s">
        <v>132</v>
      </c>
      <c r="U363" s="127">
        <v>0.23599999999999999</v>
      </c>
      <c r="V363" s="127">
        <f>ROUND(E363*U363,2)</f>
        <v>0.47</v>
      </c>
      <c r="W363" s="127"/>
      <c r="X363" s="127" t="s">
        <v>133</v>
      </c>
      <c r="Y363" s="122"/>
      <c r="Z363" s="122"/>
      <c r="AA363" s="122"/>
      <c r="AB363" s="122"/>
      <c r="AC363" s="122"/>
      <c r="AD363" s="122"/>
      <c r="AE363" s="122"/>
      <c r="AF363" s="122"/>
      <c r="AG363" s="122" t="s">
        <v>134</v>
      </c>
      <c r="AH363" s="122"/>
      <c r="AI363" s="122"/>
      <c r="AJ363" s="122"/>
      <c r="AK363" s="122"/>
      <c r="AL363" s="122"/>
      <c r="AM363" s="122"/>
      <c r="AN363" s="122"/>
      <c r="AO363" s="122"/>
      <c r="AP363" s="122"/>
      <c r="AQ363" s="122"/>
      <c r="AR363" s="122"/>
      <c r="AS363" s="122"/>
      <c r="AT363" s="122"/>
      <c r="AU363" s="122"/>
      <c r="AV363" s="122"/>
      <c r="AW363" s="122"/>
      <c r="AX363" s="122"/>
      <c r="AY363" s="122"/>
      <c r="AZ363" s="122"/>
      <c r="BA363" s="122"/>
      <c r="BB363" s="122"/>
      <c r="BC363" s="122"/>
      <c r="BD363" s="122"/>
      <c r="BE363" s="122"/>
      <c r="BF363" s="122"/>
      <c r="BG363" s="122"/>
      <c r="BH363" s="122"/>
    </row>
    <row r="364" spans="1:60" outlineLevel="1" x14ac:dyDescent="0.2">
      <c r="A364" s="145">
        <v>171</v>
      </c>
      <c r="B364" s="146" t="s">
        <v>560</v>
      </c>
      <c r="C364" s="154" t="s">
        <v>561</v>
      </c>
      <c r="D364" s="147" t="s">
        <v>190</v>
      </c>
      <c r="E364" s="148">
        <v>10</v>
      </c>
      <c r="F364" s="149"/>
      <c r="G364" s="150">
        <f>ROUND(E364*F364,2)</f>
        <v>0</v>
      </c>
      <c r="H364" s="127">
        <v>0</v>
      </c>
      <c r="I364" s="127">
        <f>ROUND(E364*H364,2)</f>
        <v>0</v>
      </c>
      <c r="J364" s="127">
        <v>30.5</v>
      </c>
      <c r="K364" s="127">
        <f>ROUND(E364*J364,2)</f>
        <v>305</v>
      </c>
      <c r="L364" s="127">
        <v>21</v>
      </c>
      <c r="M364" s="127">
        <f>G364*(1+L364/100)</f>
        <v>0</v>
      </c>
      <c r="N364" s="127">
        <v>0</v>
      </c>
      <c r="O364" s="127">
        <f>ROUND(E364*N364,2)</f>
        <v>0</v>
      </c>
      <c r="P364" s="127">
        <v>0</v>
      </c>
      <c r="Q364" s="127">
        <f>ROUND(E364*P364,2)</f>
        <v>0</v>
      </c>
      <c r="R364" s="127"/>
      <c r="S364" s="127" t="s">
        <v>132</v>
      </c>
      <c r="T364" s="127" t="s">
        <v>132</v>
      </c>
      <c r="U364" s="127">
        <v>6.1830000000000003E-2</v>
      </c>
      <c r="V364" s="127">
        <f>ROUND(E364*U364,2)</f>
        <v>0.62</v>
      </c>
      <c r="W364" s="127"/>
      <c r="X364" s="127" t="s">
        <v>133</v>
      </c>
      <c r="Y364" s="122"/>
      <c r="Z364" s="122"/>
      <c r="AA364" s="122"/>
      <c r="AB364" s="122"/>
      <c r="AC364" s="122"/>
      <c r="AD364" s="122"/>
      <c r="AE364" s="122"/>
      <c r="AF364" s="122"/>
      <c r="AG364" s="122" t="s">
        <v>134</v>
      </c>
      <c r="AH364" s="122"/>
      <c r="AI364" s="122"/>
      <c r="AJ364" s="122"/>
      <c r="AK364" s="122"/>
      <c r="AL364" s="122"/>
      <c r="AM364" s="122"/>
      <c r="AN364" s="122"/>
      <c r="AO364" s="122"/>
      <c r="AP364" s="122"/>
      <c r="AQ364" s="122"/>
      <c r="AR364" s="122"/>
      <c r="AS364" s="122"/>
      <c r="AT364" s="122"/>
      <c r="AU364" s="122"/>
      <c r="AV364" s="122"/>
      <c r="AW364" s="122"/>
      <c r="AX364" s="122"/>
      <c r="AY364" s="122"/>
      <c r="AZ364" s="122"/>
      <c r="BA364" s="122"/>
      <c r="BB364" s="122"/>
      <c r="BC364" s="122"/>
      <c r="BD364" s="122"/>
      <c r="BE364" s="122"/>
      <c r="BF364" s="122"/>
      <c r="BG364" s="122"/>
      <c r="BH364" s="122"/>
    </row>
    <row r="365" spans="1:60" outlineLevel="1" x14ac:dyDescent="0.2">
      <c r="A365" s="145">
        <v>172</v>
      </c>
      <c r="B365" s="146" t="s">
        <v>562</v>
      </c>
      <c r="C365" s="154" t="s">
        <v>563</v>
      </c>
      <c r="D365" s="147" t="s">
        <v>140</v>
      </c>
      <c r="E365" s="148">
        <v>1</v>
      </c>
      <c r="F365" s="149"/>
      <c r="G365" s="150">
        <f>ROUND(E365*F365,2)</f>
        <v>0</v>
      </c>
      <c r="H365" s="127">
        <v>0</v>
      </c>
      <c r="I365" s="127">
        <f>ROUND(E365*H365,2)</f>
        <v>0</v>
      </c>
      <c r="J365" s="127">
        <v>99.5</v>
      </c>
      <c r="K365" s="127">
        <f>ROUND(E365*J365,2)</f>
        <v>99.5</v>
      </c>
      <c r="L365" s="127">
        <v>21</v>
      </c>
      <c r="M365" s="127">
        <f>G365*(1+L365/100)</f>
        <v>0</v>
      </c>
      <c r="N365" s="127">
        <v>0</v>
      </c>
      <c r="O365" s="127">
        <f>ROUND(E365*N365,2)</f>
        <v>0</v>
      </c>
      <c r="P365" s="127">
        <v>0</v>
      </c>
      <c r="Q365" s="127">
        <f>ROUND(E365*P365,2)</f>
        <v>0</v>
      </c>
      <c r="R365" s="127"/>
      <c r="S365" s="127" t="s">
        <v>132</v>
      </c>
      <c r="T365" s="127" t="s">
        <v>132</v>
      </c>
      <c r="U365" s="127">
        <v>0.20166999999999999</v>
      </c>
      <c r="V365" s="127">
        <f>ROUND(E365*U365,2)</f>
        <v>0.2</v>
      </c>
      <c r="W365" s="127"/>
      <c r="X365" s="127" t="s">
        <v>133</v>
      </c>
      <c r="Y365" s="122"/>
      <c r="Z365" s="122"/>
      <c r="AA365" s="122"/>
      <c r="AB365" s="122"/>
      <c r="AC365" s="122"/>
      <c r="AD365" s="122"/>
      <c r="AE365" s="122"/>
      <c r="AF365" s="122"/>
      <c r="AG365" s="122" t="s">
        <v>134</v>
      </c>
      <c r="AH365" s="122"/>
      <c r="AI365" s="122"/>
      <c r="AJ365" s="122"/>
      <c r="AK365" s="122"/>
      <c r="AL365" s="122"/>
      <c r="AM365" s="122"/>
      <c r="AN365" s="122"/>
      <c r="AO365" s="122"/>
      <c r="AP365" s="122"/>
      <c r="AQ365" s="122"/>
      <c r="AR365" s="122"/>
      <c r="AS365" s="122"/>
      <c r="AT365" s="122"/>
      <c r="AU365" s="122"/>
      <c r="AV365" s="122"/>
      <c r="AW365" s="122"/>
      <c r="AX365" s="122"/>
      <c r="AY365" s="122"/>
      <c r="AZ365" s="122"/>
      <c r="BA365" s="122"/>
      <c r="BB365" s="122"/>
      <c r="BC365" s="122"/>
      <c r="BD365" s="122"/>
      <c r="BE365" s="122"/>
      <c r="BF365" s="122"/>
      <c r="BG365" s="122"/>
      <c r="BH365" s="122"/>
    </row>
    <row r="366" spans="1:60" outlineLevel="1" x14ac:dyDescent="0.2">
      <c r="A366" s="145">
        <v>173</v>
      </c>
      <c r="B366" s="146" t="s">
        <v>564</v>
      </c>
      <c r="C366" s="154" t="s">
        <v>565</v>
      </c>
      <c r="D366" s="147" t="s">
        <v>190</v>
      </c>
      <c r="E366" s="148">
        <v>10</v>
      </c>
      <c r="F366" s="149"/>
      <c r="G366" s="150">
        <f>ROUND(E366*F366,2)</f>
        <v>0</v>
      </c>
      <c r="H366" s="127">
        <v>16.899999999999999</v>
      </c>
      <c r="I366" s="127">
        <f>ROUND(E366*H366,2)</f>
        <v>169</v>
      </c>
      <c r="J366" s="127">
        <v>0</v>
      </c>
      <c r="K366" s="127">
        <f>ROUND(E366*J366,2)</f>
        <v>0</v>
      </c>
      <c r="L366" s="127">
        <v>21</v>
      </c>
      <c r="M366" s="127">
        <f>G366*(1+L366/100)</f>
        <v>0</v>
      </c>
      <c r="N366" s="127">
        <v>0</v>
      </c>
      <c r="O366" s="127">
        <f>ROUND(E366*N366,2)</f>
        <v>0</v>
      </c>
      <c r="P366" s="127">
        <v>0</v>
      </c>
      <c r="Q366" s="127">
        <f>ROUND(E366*P366,2)</f>
        <v>0</v>
      </c>
      <c r="R366" s="127" t="s">
        <v>185</v>
      </c>
      <c r="S366" s="127" t="s">
        <v>132</v>
      </c>
      <c r="T366" s="127" t="s">
        <v>132</v>
      </c>
      <c r="U366" s="127">
        <v>0</v>
      </c>
      <c r="V366" s="127">
        <f>ROUND(E366*U366,2)</f>
        <v>0</v>
      </c>
      <c r="W366" s="127"/>
      <c r="X366" s="127" t="s">
        <v>156</v>
      </c>
      <c r="Y366" s="122"/>
      <c r="Z366" s="122"/>
      <c r="AA366" s="122"/>
      <c r="AB366" s="122"/>
      <c r="AC366" s="122"/>
      <c r="AD366" s="122"/>
      <c r="AE366" s="122"/>
      <c r="AF366" s="122"/>
      <c r="AG366" s="122" t="s">
        <v>157</v>
      </c>
      <c r="AH366" s="122"/>
      <c r="AI366" s="122"/>
      <c r="AJ366" s="122"/>
      <c r="AK366" s="122"/>
      <c r="AL366" s="122"/>
      <c r="AM366" s="122"/>
      <c r="AN366" s="122"/>
      <c r="AO366" s="122"/>
      <c r="AP366" s="122"/>
      <c r="AQ366" s="122"/>
      <c r="AR366" s="122"/>
      <c r="AS366" s="122"/>
      <c r="AT366" s="122"/>
      <c r="AU366" s="122"/>
      <c r="AV366" s="122"/>
      <c r="AW366" s="122"/>
      <c r="AX366" s="122"/>
      <c r="AY366" s="122"/>
      <c r="AZ366" s="122"/>
      <c r="BA366" s="122"/>
      <c r="BB366" s="122"/>
      <c r="BC366" s="122"/>
      <c r="BD366" s="122"/>
      <c r="BE366" s="122"/>
      <c r="BF366" s="122"/>
      <c r="BG366" s="122"/>
      <c r="BH366" s="122"/>
    </row>
    <row r="367" spans="1:60" outlineLevel="1" x14ac:dyDescent="0.2">
      <c r="A367" s="145">
        <v>174</v>
      </c>
      <c r="B367" s="146" t="s">
        <v>566</v>
      </c>
      <c r="C367" s="154" t="s">
        <v>567</v>
      </c>
      <c r="D367" s="147" t="s">
        <v>140</v>
      </c>
      <c r="E367" s="148">
        <v>1</v>
      </c>
      <c r="F367" s="149"/>
      <c r="G367" s="150">
        <f>ROUND(E367*F367,2)</f>
        <v>0</v>
      </c>
      <c r="H367" s="127">
        <v>250</v>
      </c>
      <c r="I367" s="127">
        <f>ROUND(E367*H367,2)</f>
        <v>250</v>
      </c>
      <c r="J367" s="127">
        <v>0</v>
      </c>
      <c r="K367" s="127">
        <f>ROUND(E367*J367,2)</f>
        <v>0</v>
      </c>
      <c r="L367" s="127">
        <v>21</v>
      </c>
      <c r="M367" s="127">
        <f>G367*(1+L367/100)</f>
        <v>0</v>
      </c>
      <c r="N367" s="127">
        <v>1.0000000000000001E-5</v>
      </c>
      <c r="O367" s="127">
        <f>ROUND(E367*N367,2)</f>
        <v>0</v>
      </c>
      <c r="P367" s="127">
        <v>0</v>
      </c>
      <c r="Q367" s="127">
        <f>ROUND(E367*P367,2)</f>
        <v>0</v>
      </c>
      <c r="R367" s="127" t="s">
        <v>185</v>
      </c>
      <c r="S367" s="127" t="s">
        <v>132</v>
      </c>
      <c r="T367" s="127" t="s">
        <v>155</v>
      </c>
      <c r="U367" s="127">
        <v>0</v>
      </c>
      <c r="V367" s="127">
        <f>ROUND(E367*U367,2)</f>
        <v>0</v>
      </c>
      <c r="W367" s="127"/>
      <c r="X367" s="127" t="s">
        <v>156</v>
      </c>
      <c r="Y367" s="122"/>
      <c r="Z367" s="122"/>
      <c r="AA367" s="122"/>
      <c r="AB367" s="122"/>
      <c r="AC367" s="122"/>
      <c r="AD367" s="122"/>
      <c r="AE367" s="122"/>
      <c r="AF367" s="122"/>
      <c r="AG367" s="122" t="s">
        <v>157</v>
      </c>
      <c r="AH367" s="122"/>
      <c r="AI367" s="122"/>
      <c r="AJ367" s="122"/>
      <c r="AK367" s="122"/>
      <c r="AL367" s="122"/>
      <c r="AM367" s="122"/>
      <c r="AN367" s="122"/>
      <c r="AO367" s="122"/>
      <c r="AP367" s="122"/>
      <c r="AQ367" s="122"/>
      <c r="AR367" s="122"/>
      <c r="AS367" s="122"/>
      <c r="AT367" s="122"/>
      <c r="AU367" s="122"/>
      <c r="AV367" s="122"/>
      <c r="AW367" s="122"/>
      <c r="AX367" s="122"/>
      <c r="AY367" s="122"/>
      <c r="AZ367" s="122"/>
      <c r="BA367" s="122"/>
      <c r="BB367" s="122"/>
      <c r="BC367" s="122"/>
      <c r="BD367" s="122"/>
      <c r="BE367" s="122"/>
      <c r="BF367" s="122"/>
      <c r="BG367" s="122"/>
      <c r="BH367" s="122"/>
    </row>
    <row r="368" spans="1:60" x14ac:dyDescent="0.2">
      <c r="A368" s="133" t="s">
        <v>127</v>
      </c>
      <c r="B368" s="134" t="s">
        <v>99</v>
      </c>
      <c r="C368" s="151" t="s">
        <v>100</v>
      </c>
      <c r="D368" s="135"/>
      <c r="E368" s="136"/>
      <c r="F368" s="137"/>
      <c r="G368" s="138">
        <f>SUMIF(AG369:AG376,"&lt;&gt;NOR",G369:G376)</f>
        <v>0</v>
      </c>
      <c r="H368" s="132"/>
      <c r="I368" s="132">
        <f>SUM(I369:I376)</f>
        <v>0</v>
      </c>
      <c r="J368" s="132"/>
      <c r="K368" s="132">
        <f>SUM(K369:K376)</f>
        <v>13734.630000000003</v>
      </c>
      <c r="L368" s="132"/>
      <c r="M368" s="132">
        <f>SUM(M369:M376)</f>
        <v>0</v>
      </c>
      <c r="N368" s="132"/>
      <c r="O368" s="132">
        <f>SUM(O369:O376)</f>
        <v>0</v>
      </c>
      <c r="P368" s="132"/>
      <c r="Q368" s="132">
        <f>SUM(Q369:Q376)</f>
        <v>0</v>
      </c>
      <c r="R368" s="132"/>
      <c r="S368" s="132"/>
      <c r="T368" s="132"/>
      <c r="U368" s="132"/>
      <c r="V368" s="132">
        <f>SUM(V369:V376)</f>
        <v>29.84</v>
      </c>
      <c r="W368" s="132"/>
      <c r="X368" s="132"/>
      <c r="AG368" t="s">
        <v>128</v>
      </c>
    </row>
    <row r="369" spans="1:60" outlineLevel="1" x14ac:dyDescent="0.2">
      <c r="A369" s="145">
        <v>175</v>
      </c>
      <c r="B369" s="146" t="s">
        <v>568</v>
      </c>
      <c r="C369" s="154" t="s">
        <v>569</v>
      </c>
      <c r="D369" s="147" t="s">
        <v>220</v>
      </c>
      <c r="E369" s="148">
        <v>4.3167600000000004</v>
      </c>
      <c r="F369" s="149"/>
      <c r="G369" s="150">
        <f t="shared" ref="G369:G376" si="42">ROUND(E369*F369,2)</f>
        <v>0</v>
      </c>
      <c r="H369" s="127">
        <v>0</v>
      </c>
      <c r="I369" s="127">
        <f t="shared" ref="I369:I376" si="43">ROUND(E369*H369,2)</f>
        <v>0</v>
      </c>
      <c r="J369" s="127">
        <v>168.5</v>
      </c>
      <c r="K369" s="127">
        <f t="shared" ref="K369:K376" si="44">ROUND(E369*J369,2)</f>
        <v>727.37</v>
      </c>
      <c r="L369" s="127">
        <v>21</v>
      </c>
      <c r="M369" s="127">
        <f t="shared" ref="M369:M376" si="45">G369*(1+L369/100)</f>
        <v>0</v>
      </c>
      <c r="N369" s="127">
        <v>0</v>
      </c>
      <c r="O369" s="127">
        <f t="shared" ref="O369:O376" si="46">ROUND(E369*N369,2)</f>
        <v>0</v>
      </c>
      <c r="P369" s="127">
        <v>0</v>
      </c>
      <c r="Q369" s="127">
        <f t="shared" ref="Q369:Q376" si="47">ROUND(E369*P369,2)</f>
        <v>0</v>
      </c>
      <c r="R369" s="127"/>
      <c r="S369" s="127" t="s">
        <v>132</v>
      </c>
      <c r="T369" s="127" t="s">
        <v>132</v>
      </c>
      <c r="U369" s="127">
        <v>0.27700000000000002</v>
      </c>
      <c r="V369" s="127">
        <f t="shared" ref="V369:V376" si="48">ROUND(E369*U369,2)</f>
        <v>1.2</v>
      </c>
      <c r="W369" s="127"/>
      <c r="X369" s="127" t="s">
        <v>570</v>
      </c>
      <c r="Y369" s="122"/>
      <c r="Z369" s="122"/>
      <c r="AA369" s="122"/>
      <c r="AB369" s="122"/>
      <c r="AC369" s="122"/>
      <c r="AD369" s="122"/>
      <c r="AE369" s="122"/>
      <c r="AF369" s="122"/>
      <c r="AG369" s="122" t="s">
        <v>571</v>
      </c>
      <c r="AH369" s="122"/>
      <c r="AI369" s="122"/>
      <c r="AJ369" s="122"/>
      <c r="AK369" s="122"/>
      <c r="AL369" s="122"/>
      <c r="AM369" s="122"/>
      <c r="AN369" s="122"/>
      <c r="AO369" s="122"/>
      <c r="AP369" s="122"/>
      <c r="AQ369" s="122"/>
      <c r="AR369" s="122"/>
      <c r="AS369" s="122"/>
      <c r="AT369" s="122"/>
      <c r="AU369" s="122"/>
      <c r="AV369" s="122"/>
      <c r="AW369" s="122"/>
      <c r="AX369" s="122"/>
      <c r="AY369" s="122"/>
      <c r="AZ369" s="122"/>
      <c r="BA369" s="122"/>
      <c r="BB369" s="122"/>
      <c r="BC369" s="122"/>
      <c r="BD369" s="122"/>
      <c r="BE369" s="122"/>
      <c r="BF369" s="122"/>
      <c r="BG369" s="122"/>
      <c r="BH369" s="122"/>
    </row>
    <row r="370" spans="1:60" outlineLevel="1" x14ac:dyDescent="0.2">
      <c r="A370" s="145">
        <v>176</v>
      </c>
      <c r="B370" s="146" t="s">
        <v>572</v>
      </c>
      <c r="C370" s="154" t="s">
        <v>573</v>
      </c>
      <c r="D370" s="147" t="s">
        <v>220</v>
      </c>
      <c r="E370" s="148">
        <v>4.3167600000000004</v>
      </c>
      <c r="F370" s="149"/>
      <c r="G370" s="150">
        <f t="shared" si="42"/>
        <v>0</v>
      </c>
      <c r="H370" s="127">
        <v>0</v>
      </c>
      <c r="I370" s="127">
        <f t="shared" si="43"/>
        <v>0</v>
      </c>
      <c r="J370" s="127">
        <v>706</v>
      </c>
      <c r="K370" s="127">
        <f t="shared" si="44"/>
        <v>3047.63</v>
      </c>
      <c r="L370" s="127">
        <v>21</v>
      </c>
      <c r="M370" s="127">
        <f t="shared" si="45"/>
        <v>0</v>
      </c>
      <c r="N370" s="127">
        <v>0</v>
      </c>
      <c r="O370" s="127">
        <f t="shared" si="46"/>
        <v>0</v>
      </c>
      <c r="P370" s="127">
        <v>0</v>
      </c>
      <c r="Q370" s="127">
        <f t="shared" si="47"/>
        <v>0</v>
      </c>
      <c r="R370" s="127"/>
      <c r="S370" s="127" t="s">
        <v>132</v>
      </c>
      <c r="T370" s="127" t="s">
        <v>132</v>
      </c>
      <c r="U370" s="127">
        <v>2.0089999999999999</v>
      </c>
      <c r="V370" s="127">
        <f t="shared" si="48"/>
        <v>8.67</v>
      </c>
      <c r="W370" s="127"/>
      <c r="X370" s="127" t="s">
        <v>570</v>
      </c>
      <c r="Y370" s="122"/>
      <c r="Z370" s="122"/>
      <c r="AA370" s="122"/>
      <c r="AB370" s="122"/>
      <c r="AC370" s="122"/>
      <c r="AD370" s="122"/>
      <c r="AE370" s="122"/>
      <c r="AF370" s="122"/>
      <c r="AG370" s="122" t="s">
        <v>571</v>
      </c>
      <c r="AH370" s="122"/>
      <c r="AI370" s="122"/>
      <c r="AJ370" s="122"/>
      <c r="AK370" s="122"/>
      <c r="AL370" s="122"/>
      <c r="AM370" s="122"/>
      <c r="AN370" s="122"/>
      <c r="AO370" s="122"/>
      <c r="AP370" s="122"/>
      <c r="AQ370" s="122"/>
      <c r="AR370" s="122"/>
      <c r="AS370" s="122"/>
      <c r="AT370" s="122"/>
      <c r="AU370" s="122"/>
      <c r="AV370" s="122"/>
      <c r="AW370" s="122"/>
      <c r="AX370" s="122"/>
      <c r="AY370" s="122"/>
      <c r="AZ370" s="122"/>
      <c r="BA370" s="122"/>
      <c r="BB370" s="122"/>
      <c r="BC370" s="122"/>
      <c r="BD370" s="122"/>
      <c r="BE370" s="122"/>
      <c r="BF370" s="122"/>
      <c r="BG370" s="122"/>
      <c r="BH370" s="122"/>
    </row>
    <row r="371" spans="1:60" outlineLevel="1" x14ac:dyDescent="0.2">
      <c r="A371" s="145">
        <v>177</v>
      </c>
      <c r="B371" s="146" t="s">
        <v>574</v>
      </c>
      <c r="C371" s="154" t="s">
        <v>575</v>
      </c>
      <c r="D371" s="147" t="s">
        <v>220</v>
      </c>
      <c r="E371" s="148">
        <v>12.950279999999999</v>
      </c>
      <c r="F371" s="149"/>
      <c r="G371" s="150">
        <f t="shared" si="42"/>
        <v>0</v>
      </c>
      <c r="H371" s="127">
        <v>0</v>
      </c>
      <c r="I371" s="127">
        <f t="shared" si="43"/>
        <v>0</v>
      </c>
      <c r="J371" s="127">
        <v>337</v>
      </c>
      <c r="K371" s="127">
        <f t="shared" si="44"/>
        <v>4364.24</v>
      </c>
      <c r="L371" s="127">
        <v>21</v>
      </c>
      <c r="M371" s="127">
        <f t="shared" si="45"/>
        <v>0</v>
      </c>
      <c r="N371" s="127">
        <v>0</v>
      </c>
      <c r="O371" s="127">
        <f t="shared" si="46"/>
        <v>0</v>
      </c>
      <c r="P371" s="127">
        <v>0</v>
      </c>
      <c r="Q371" s="127">
        <f t="shared" si="47"/>
        <v>0</v>
      </c>
      <c r="R371" s="127"/>
      <c r="S371" s="127" t="s">
        <v>132</v>
      </c>
      <c r="T371" s="127" t="s">
        <v>132</v>
      </c>
      <c r="U371" s="127">
        <v>0.95899999999999996</v>
      </c>
      <c r="V371" s="127">
        <f t="shared" si="48"/>
        <v>12.42</v>
      </c>
      <c r="W371" s="127"/>
      <c r="X371" s="127" t="s">
        <v>570</v>
      </c>
      <c r="Y371" s="122"/>
      <c r="Z371" s="122"/>
      <c r="AA371" s="122"/>
      <c r="AB371" s="122"/>
      <c r="AC371" s="122"/>
      <c r="AD371" s="122"/>
      <c r="AE371" s="122"/>
      <c r="AF371" s="122"/>
      <c r="AG371" s="122" t="s">
        <v>571</v>
      </c>
      <c r="AH371" s="122"/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2"/>
      <c r="AU371" s="122"/>
      <c r="AV371" s="122"/>
      <c r="AW371" s="122"/>
      <c r="AX371" s="122"/>
      <c r="AY371" s="122"/>
      <c r="AZ371" s="122"/>
      <c r="BA371" s="122"/>
      <c r="BB371" s="122"/>
      <c r="BC371" s="122"/>
      <c r="BD371" s="122"/>
      <c r="BE371" s="122"/>
      <c r="BF371" s="122"/>
      <c r="BG371" s="122"/>
      <c r="BH371" s="122"/>
    </row>
    <row r="372" spans="1:60" outlineLevel="1" x14ac:dyDescent="0.2">
      <c r="A372" s="145">
        <v>178</v>
      </c>
      <c r="B372" s="146" t="s">
        <v>576</v>
      </c>
      <c r="C372" s="154" t="s">
        <v>577</v>
      </c>
      <c r="D372" s="147" t="s">
        <v>220</v>
      </c>
      <c r="E372" s="148">
        <v>4.3167600000000004</v>
      </c>
      <c r="F372" s="149"/>
      <c r="G372" s="150">
        <f t="shared" si="42"/>
        <v>0</v>
      </c>
      <c r="H372" s="127">
        <v>0</v>
      </c>
      <c r="I372" s="127">
        <f t="shared" si="43"/>
        <v>0</v>
      </c>
      <c r="J372" s="127">
        <v>234.5</v>
      </c>
      <c r="K372" s="127">
        <f t="shared" si="44"/>
        <v>1012.28</v>
      </c>
      <c r="L372" s="127">
        <v>21</v>
      </c>
      <c r="M372" s="127">
        <f t="shared" si="45"/>
        <v>0</v>
      </c>
      <c r="N372" s="127">
        <v>0</v>
      </c>
      <c r="O372" s="127">
        <f t="shared" si="46"/>
        <v>0</v>
      </c>
      <c r="P372" s="127">
        <v>0</v>
      </c>
      <c r="Q372" s="127">
        <f t="shared" si="47"/>
        <v>0</v>
      </c>
      <c r="R372" s="127"/>
      <c r="S372" s="127" t="s">
        <v>132</v>
      </c>
      <c r="T372" s="127" t="s">
        <v>132</v>
      </c>
      <c r="U372" s="127">
        <v>0.49</v>
      </c>
      <c r="V372" s="127">
        <f t="shared" si="48"/>
        <v>2.12</v>
      </c>
      <c r="W372" s="127"/>
      <c r="X372" s="127" t="s">
        <v>570</v>
      </c>
      <c r="Y372" s="122"/>
      <c r="Z372" s="122"/>
      <c r="AA372" s="122"/>
      <c r="AB372" s="122"/>
      <c r="AC372" s="122"/>
      <c r="AD372" s="122"/>
      <c r="AE372" s="122"/>
      <c r="AF372" s="122"/>
      <c r="AG372" s="122" t="s">
        <v>571</v>
      </c>
      <c r="AH372" s="122"/>
      <c r="AI372" s="122"/>
      <c r="AJ372" s="122"/>
      <c r="AK372" s="122"/>
      <c r="AL372" s="122"/>
      <c r="AM372" s="122"/>
      <c r="AN372" s="122"/>
      <c r="AO372" s="122"/>
      <c r="AP372" s="122"/>
      <c r="AQ372" s="122"/>
      <c r="AR372" s="122"/>
      <c r="AS372" s="122"/>
      <c r="AT372" s="122"/>
      <c r="AU372" s="122"/>
      <c r="AV372" s="122"/>
      <c r="AW372" s="122"/>
      <c r="AX372" s="122"/>
      <c r="AY372" s="122"/>
      <c r="AZ372" s="122"/>
      <c r="BA372" s="122"/>
      <c r="BB372" s="122"/>
      <c r="BC372" s="122"/>
      <c r="BD372" s="122"/>
      <c r="BE372" s="122"/>
      <c r="BF372" s="122"/>
      <c r="BG372" s="122"/>
      <c r="BH372" s="122"/>
    </row>
    <row r="373" spans="1:60" outlineLevel="1" x14ac:dyDescent="0.2">
      <c r="A373" s="145">
        <v>179</v>
      </c>
      <c r="B373" s="146" t="s">
        <v>578</v>
      </c>
      <c r="C373" s="154" t="s">
        <v>579</v>
      </c>
      <c r="D373" s="147" t="s">
        <v>220</v>
      </c>
      <c r="E373" s="148">
        <v>86.335220000000007</v>
      </c>
      <c r="F373" s="149"/>
      <c r="G373" s="150">
        <f t="shared" si="42"/>
        <v>0</v>
      </c>
      <c r="H373" s="127">
        <v>0</v>
      </c>
      <c r="I373" s="127">
        <f t="shared" si="43"/>
        <v>0</v>
      </c>
      <c r="J373" s="127">
        <v>16</v>
      </c>
      <c r="K373" s="127">
        <f t="shared" si="44"/>
        <v>1381.36</v>
      </c>
      <c r="L373" s="127">
        <v>21</v>
      </c>
      <c r="M373" s="127">
        <f t="shared" si="45"/>
        <v>0</v>
      </c>
      <c r="N373" s="127">
        <v>0</v>
      </c>
      <c r="O373" s="127">
        <f t="shared" si="46"/>
        <v>0</v>
      </c>
      <c r="P373" s="127">
        <v>0</v>
      </c>
      <c r="Q373" s="127">
        <f t="shared" si="47"/>
        <v>0</v>
      </c>
      <c r="R373" s="127"/>
      <c r="S373" s="127" t="s">
        <v>132</v>
      </c>
      <c r="T373" s="127" t="s">
        <v>132</v>
      </c>
      <c r="U373" s="127">
        <v>0</v>
      </c>
      <c r="V373" s="127">
        <f t="shared" si="48"/>
        <v>0</v>
      </c>
      <c r="W373" s="127"/>
      <c r="X373" s="127" t="s">
        <v>570</v>
      </c>
      <c r="Y373" s="122"/>
      <c r="Z373" s="122"/>
      <c r="AA373" s="122"/>
      <c r="AB373" s="122"/>
      <c r="AC373" s="122"/>
      <c r="AD373" s="122"/>
      <c r="AE373" s="122"/>
      <c r="AF373" s="122"/>
      <c r="AG373" s="122" t="s">
        <v>571</v>
      </c>
      <c r="AH373" s="122"/>
      <c r="AI373" s="122"/>
      <c r="AJ373" s="122"/>
      <c r="AK373" s="122"/>
      <c r="AL373" s="122"/>
      <c r="AM373" s="122"/>
      <c r="AN373" s="122"/>
      <c r="AO373" s="122"/>
      <c r="AP373" s="122"/>
      <c r="AQ373" s="122"/>
      <c r="AR373" s="122"/>
      <c r="AS373" s="122"/>
      <c r="AT373" s="122"/>
      <c r="AU373" s="122"/>
      <c r="AV373" s="122"/>
      <c r="AW373" s="122"/>
      <c r="AX373" s="122"/>
      <c r="AY373" s="122"/>
      <c r="AZ373" s="122"/>
      <c r="BA373" s="122"/>
      <c r="BB373" s="122"/>
      <c r="BC373" s="122"/>
      <c r="BD373" s="122"/>
      <c r="BE373" s="122"/>
      <c r="BF373" s="122"/>
      <c r="BG373" s="122"/>
      <c r="BH373" s="122"/>
    </row>
    <row r="374" spans="1:60" outlineLevel="1" x14ac:dyDescent="0.2">
      <c r="A374" s="145">
        <v>180</v>
      </c>
      <c r="B374" s="146" t="s">
        <v>580</v>
      </c>
      <c r="C374" s="154" t="s">
        <v>581</v>
      </c>
      <c r="D374" s="147" t="s">
        <v>220</v>
      </c>
      <c r="E374" s="148">
        <v>4.3167600000000004</v>
      </c>
      <c r="F374" s="149"/>
      <c r="G374" s="150">
        <f t="shared" si="42"/>
        <v>0</v>
      </c>
      <c r="H374" s="127">
        <v>0</v>
      </c>
      <c r="I374" s="127">
        <f t="shared" si="43"/>
        <v>0</v>
      </c>
      <c r="J374" s="127">
        <v>331</v>
      </c>
      <c r="K374" s="127">
        <f t="shared" si="44"/>
        <v>1428.85</v>
      </c>
      <c r="L374" s="127">
        <v>21</v>
      </c>
      <c r="M374" s="127">
        <f t="shared" si="45"/>
        <v>0</v>
      </c>
      <c r="N374" s="127">
        <v>0</v>
      </c>
      <c r="O374" s="127">
        <f t="shared" si="46"/>
        <v>0</v>
      </c>
      <c r="P374" s="127">
        <v>0</v>
      </c>
      <c r="Q374" s="127">
        <f t="shared" si="47"/>
        <v>0</v>
      </c>
      <c r="R374" s="127"/>
      <c r="S374" s="127" t="s">
        <v>132</v>
      </c>
      <c r="T374" s="127" t="s">
        <v>132</v>
      </c>
      <c r="U374" s="127">
        <v>0.94199999999999995</v>
      </c>
      <c r="V374" s="127">
        <f t="shared" si="48"/>
        <v>4.07</v>
      </c>
      <c r="W374" s="127"/>
      <c r="X374" s="127" t="s">
        <v>570</v>
      </c>
      <c r="Y374" s="122"/>
      <c r="Z374" s="122"/>
      <c r="AA374" s="122"/>
      <c r="AB374" s="122"/>
      <c r="AC374" s="122"/>
      <c r="AD374" s="122"/>
      <c r="AE374" s="122"/>
      <c r="AF374" s="122"/>
      <c r="AG374" s="122" t="s">
        <v>571</v>
      </c>
      <c r="AH374" s="122"/>
      <c r="AI374" s="122"/>
      <c r="AJ374" s="122"/>
      <c r="AK374" s="122"/>
      <c r="AL374" s="122"/>
      <c r="AM374" s="122"/>
      <c r="AN374" s="122"/>
      <c r="AO374" s="122"/>
      <c r="AP374" s="122"/>
      <c r="AQ374" s="122"/>
      <c r="AR374" s="122"/>
      <c r="AS374" s="122"/>
      <c r="AT374" s="122"/>
      <c r="AU374" s="122"/>
      <c r="AV374" s="122"/>
      <c r="AW374" s="122"/>
      <c r="AX374" s="122"/>
      <c r="AY374" s="122"/>
      <c r="AZ374" s="122"/>
      <c r="BA374" s="122"/>
      <c r="BB374" s="122"/>
      <c r="BC374" s="122"/>
      <c r="BD374" s="122"/>
      <c r="BE374" s="122"/>
      <c r="BF374" s="122"/>
      <c r="BG374" s="122"/>
      <c r="BH374" s="122"/>
    </row>
    <row r="375" spans="1:60" outlineLevel="1" x14ac:dyDescent="0.2">
      <c r="A375" s="145">
        <v>181</v>
      </c>
      <c r="B375" s="146" t="s">
        <v>582</v>
      </c>
      <c r="C375" s="154" t="s">
        <v>583</v>
      </c>
      <c r="D375" s="147" t="s">
        <v>220</v>
      </c>
      <c r="E375" s="148">
        <v>12.950279999999999</v>
      </c>
      <c r="F375" s="149"/>
      <c r="G375" s="150">
        <f t="shared" si="42"/>
        <v>0</v>
      </c>
      <c r="H375" s="127">
        <v>0</v>
      </c>
      <c r="I375" s="127">
        <f t="shared" si="43"/>
        <v>0</v>
      </c>
      <c r="J375" s="127">
        <v>36.9</v>
      </c>
      <c r="K375" s="127">
        <f t="shared" si="44"/>
        <v>477.87</v>
      </c>
      <c r="L375" s="127">
        <v>21</v>
      </c>
      <c r="M375" s="127">
        <f t="shared" si="45"/>
        <v>0</v>
      </c>
      <c r="N375" s="127">
        <v>0</v>
      </c>
      <c r="O375" s="127">
        <f t="shared" si="46"/>
        <v>0</v>
      </c>
      <c r="P375" s="127">
        <v>0</v>
      </c>
      <c r="Q375" s="127">
        <f t="shared" si="47"/>
        <v>0</v>
      </c>
      <c r="R375" s="127"/>
      <c r="S375" s="127" t="s">
        <v>132</v>
      </c>
      <c r="T375" s="127" t="s">
        <v>132</v>
      </c>
      <c r="U375" s="127">
        <v>0.105</v>
      </c>
      <c r="V375" s="127">
        <f t="shared" si="48"/>
        <v>1.36</v>
      </c>
      <c r="W375" s="127"/>
      <c r="X375" s="127" t="s">
        <v>570</v>
      </c>
      <c r="Y375" s="122"/>
      <c r="Z375" s="122"/>
      <c r="AA375" s="122"/>
      <c r="AB375" s="122"/>
      <c r="AC375" s="122"/>
      <c r="AD375" s="122"/>
      <c r="AE375" s="122"/>
      <c r="AF375" s="122"/>
      <c r="AG375" s="122" t="s">
        <v>571</v>
      </c>
      <c r="AH375" s="122"/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22"/>
      <c r="AU375" s="122"/>
      <c r="AV375" s="122"/>
      <c r="AW375" s="122"/>
      <c r="AX375" s="122"/>
      <c r="AY375" s="122"/>
      <c r="AZ375" s="122"/>
      <c r="BA375" s="122"/>
      <c r="BB375" s="122"/>
      <c r="BC375" s="122"/>
      <c r="BD375" s="122"/>
      <c r="BE375" s="122"/>
      <c r="BF375" s="122"/>
      <c r="BG375" s="122"/>
      <c r="BH375" s="122"/>
    </row>
    <row r="376" spans="1:60" outlineLevel="1" x14ac:dyDescent="0.2">
      <c r="A376" s="145">
        <v>182</v>
      </c>
      <c r="B376" s="146" t="s">
        <v>584</v>
      </c>
      <c r="C376" s="154" t="s">
        <v>585</v>
      </c>
      <c r="D376" s="147" t="s">
        <v>220</v>
      </c>
      <c r="E376" s="148">
        <v>4.3167600000000004</v>
      </c>
      <c r="F376" s="149"/>
      <c r="G376" s="150">
        <f t="shared" si="42"/>
        <v>0</v>
      </c>
      <c r="H376" s="127">
        <v>0</v>
      </c>
      <c r="I376" s="127">
        <f t="shared" si="43"/>
        <v>0</v>
      </c>
      <c r="J376" s="127">
        <v>300</v>
      </c>
      <c r="K376" s="127">
        <f t="shared" si="44"/>
        <v>1295.03</v>
      </c>
      <c r="L376" s="127">
        <v>21</v>
      </c>
      <c r="M376" s="127">
        <f t="shared" si="45"/>
        <v>0</v>
      </c>
      <c r="N376" s="127">
        <v>0</v>
      </c>
      <c r="O376" s="127">
        <f t="shared" si="46"/>
        <v>0</v>
      </c>
      <c r="P376" s="127">
        <v>0</v>
      </c>
      <c r="Q376" s="127">
        <f t="shared" si="47"/>
        <v>0</v>
      </c>
      <c r="R376" s="127"/>
      <c r="S376" s="127" t="s">
        <v>586</v>
      </c>
      <c r="T376" s="127" t="s">
        <v>586</v>
      </c>
      <c r="U376" s="127">
        <v>0</v>
      </c>
      <c r="V376" s="127">
        <f t="shared" si="48"/>
        <v>0</v>
      </c>
      <c r="W376" s="127"/>
      <c r="X376" s="127" t="s">
        <v>570</v>
      </c>
      <c r="Y376" s="122"/>
      <c r="Z376" s="122"/>
      <c r="AA376" s="122"/>
      <c r="AB376" s="122"/>
      <c r="AC376" s="122"/>
      <c r="AD376" s="122"/>
      <c r="AE376" s="122"/>
      <c r="AF376" s="122"/>
      <c r="AG376" s="122" t="s">
        <v>571</v>
      </c>
      <c r="AH376" s="122"/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22"/>
      <c r="AU376" s="122"/>
      <c r="AV376" s="122"/>
      <c r="AW376" s="122"/>
      <c r="AX376" s="122"/>
      <c r="AY376" s="122"/>
      <c r="AZ376" s="122"/>
      <c r="BA376" s="122"/>
      <c r="BB376" s="122"/>
      <c r="BC376" s="122"/>
      <c r="BD376" s="122"/>
      <c r="BE376" s="122"/>
      <c r="BF376" s="122"/>
      <c r="BG376" s="122"/>
      <c r="BH376" s="122"/>
    </row>
    <row r="377" spans="1:60" x14ac:dyDescent="0.2">
      <c r="A377" s="133" t="s">
        <v>127</v>
      </c>
      <c r="B377" s="134" t="s">
        <v>101</v>
      </c>
      <c r="C377" s="151" t="s">
        <v>26</v>
      </c>
      <c r="D377" s="135"/>
      <c r="E377" s="136"/>
      <c r="F377" s="137"/>
      <c r="G377" s="138">
        <f>SUMIF(AG378:AG385,"&lt;&gt;NOR",G378:G385)</f>
        <v>0</v>
      </c>
      <c r="H377" s="132"/>
      <c r="I377" s="132">
        <f>SUM(I378:I385)</f>
        <v>0</v>
      </c>
      <c r="J377" s="132"/>
      <c r="K377" s="132">
        <f>SUM(K378:K385)</f>
        <v>13500</v>
      </c>
      <c r="L377" s="132"/>
      <c r="M377" s="132">
        <f>SUM(M378:M385)</f>
        <v>0</v>
      </c>
      <c r="N377" s="132"/>
      <c r="O377" s="132">
        <f>SUM(O378:O385)</f>
        <v>0</v>
      </c>
      <c r="P377" s="132"/>
      <c r="Q377" s="132">
        <f>SUM(Q378:Q385)</f>
        <v>0</v>
      </c>
      <c r="R377" s="132"/>
      <c r="S377" s="132"/>
      <c r="T377" s="132"/>
      <c r="U377" s="132"/>
      <c r="V377" s="132">
        <f>SUM(V378:V385)</f>
        <v>0</v>
      </c>
      <c r="W377" s="132"/>
      <c r="X377" s="132"/>
      <c r="AG377" t="s">
        <v>128</v>
      </c>
    </row>
    <row r="378" spans="1:60" outlineLevel="1" x14ac:dyDescent="0.2">
      <c r="A378" s="145">
        <v>183</v>
      </c>
      <c r="B378" s="146" t="s">
        <v>587</v>
      </c>
      <c r="C378" s="154" t="s">
        <v>588</v>
      </c>
      <c r="D378" s="147" t="s">
        <v>589</v>
      </c>
      <c r="E378" s="148">
        <v>1</v>
      </c>
      <c r="F378" s="149"/>
      <c r="G378" s="150">
        <f t="shared" ref="G378:G385" si="49">ROUND(E378*F378,2)</f>
        <v>0</v>
      </c>
      <c r="H378" s="127">
        <v>0</v>
      </c>
      <c r="I378" s="127">
        <f t="shared" ref="I378:I385" si="50">ROUND(E378*H378,2)</f>
        <v>0</v>
      </c>
      <c r="J378" s="127">
        <v>2000</v>
      </c>
      <c r="K378" s="127">
        <f t="shared" ref="K378:K385" si="51">ROUND(E378*J378,2)</f>
        <v>2000</v>
      </c>
      <c r="L378" s="127">
        <v>21</v>
      </c>
      <c r="M378" s="127">
        <f t="shared" ref="M378:M385" si="52">G378*(1+L378/100)</f>
        <v>0</v>
      </c>
      <c r="N378" s="127">
        <v>0</v>
      </c>
      <c r="O378" s="127">
        <f t="shared" ref="O378:O385" si="53">ROUND(E378*N378,2)</f>
        <v>0</v>
      </c>
      <c r="P378" s="127">
        <v>0</v>
      </c>
      <c r="Q378" s="127">
        <f t="shared" ref="Q378:Q385" si="54">ROUND(E378*P378,2)</f>
        <v>0</v>
      </c>
      <c r="R378" s="127"/>
      <c r="S378" s="127" t="s">
        <v>132</v>
      </c>
      <c r="T378" s="127" t="s">
        <v>155</v>
      </c>
      <c r="U378" s="127">
        <v>0</v>
      </c>
      <c r="V378" s="127">
        <f t="shared" ref="V378:V385" si="55">ROUND(E378*U378,2)</f>
        <v>0</v>
      </c>
      <c r="W378" s="127"/>
      <c r="X378" s="127" t="s">
        <v>590</v>
      </c>
      <c r="Y378" s="122"/>
      <c r="Z378" s="122"/>
      <c r="AA378" s="122"/>
      <c r="AB378" s="122"/>
      <c r="AC378" s="122"/>
      <c r="AD378" s="122"/>
      <c r="AE378" s="122"/>
      <c r="AF378" s="122"/>
      <c r="AG378" s="122" t="s">
        <v>591</v>
      </c>
      <c r="AH378" s="122"/>
      <c r="AI378" s="122"/>
      <c r="AJ378" s="122"/>
      <c r="AK378" s="122"/>
      <c r="AL378" s="122"/>
      <c r="AM378" s="122"/>
      <c r="AN378" s="122"/>
      <c r="AO378" s="122"/>
      <c r="AP378" s="122"/>
      <c r="AQ378" s="122"/>
      <c r="AR378" s="122"/>
      <c r="AS378" s="122"/>
      <c r="AT378" s="122"/>
      <c r="AU378" s="122"/>
      <c r="AV378" s="122"/>
      <c r="AW378" s="122"/>
      <c r="AX378" s="122"/>
      <c r="AY378" s="122"/>
      <c r="AZ378" s="122"/>
      <c r="BA378" s="122"/>
      <c r="BB378" s="122"/>
      <c r="BC378" s="122"/>
      <c r="BD378" s="122"/>
      <c r="BE378" s="122"/>
      <c r="BF378" s="122"/>
      <c r="BG378" s="122"/>
      <c r="BH378" s="122"/>
    </row>
    <row r="379" spans="1:60" outlineLevel="1" x14ac:dyDescent="0.2">
      <c r="A379" s="145">
        <v>184</v>
      </c>
      <c r="B379" s="146" t="s">
        <v>592</v>
      </c>
      <c r="C379" s="154" t="s">
        <v>593</v>
      </c>
      <c r="D379" s="147" t="s">
        <v>589</v>
      </c>
      <c r="E379" s="148">
        <v>1</v>
      </c>
      <c r="F379" s="149"/>
      <c r="G379" s="150">
        <f t="shared" si="49"/>
        <v>0</v>
      </c>
      <c r="H379" s="127">
        <v>0</v>
      </c>
      <c r="I379" s="127">
        <f t="shared" si="50"/>
        <v>0</v>
      </c>
      <c r="J379" s="127">
        <v>1000</v>
      </c>
      <c r="K379" s="127">
        <f t="shared" si="51"/>
        <v>1000</v>
      </c>
      <c r="L379" s="127">
        <v>21</v>
      </c>
      <c r="M379" s="127">
        <f t="shared" si="52"/>
        <v>0</v>
      </c>
      <c r="N379" s="127">
        <v>0</v>
      </c>
      <c r="O379" s="127">
        <f t="shared" si="53"/>
        <v>0</v>
      </c>
      <c r="P379" s="127">
        <v>0</v>
      </c>
      <c r="Q379" s="127">
        <f t="shared" si="54"/>
        <v>0</v>
      </c>
      <c r="R379" s="127"/>
      <c r="S379" s="127" t="s">
        <v>132</v>
      </c>
      <c r="T379" s="127" t="s">
        <v>155</v>
      </c>
      <c r="U379" s="127">
        <v>0</v>
      </c>
      <c r="V379" s="127">
        <f t="shared" si="55"/>
        <v>0</v>
      </c>
      <c r="W379" s="127"/>
      <c r="X379" s="127" t="s">
        <v>590</v>
      </c>
      <c r="Y379" s="122"/>
      <c r="Z379" s="122"/>
      <c r="AA379" s="122"/>
      <c r="AB379" s="122"/>
      <c r="AC379" s="122"/>
      <c r="AD379" s="122"/>
      <c r="AE379" s="122"/>
      <c r="AF379" s="122"/>
      <c r="AG379" s="122" t="s">
        <v>591</v>
      </c>
      <c r="AH379" s="122"/>
      <c r="AI379" s="122"/>
      <c r="AJ379" s="122"/>
      <c r="AK379" s="122"/>
      <c r="AL379" s="122"/>
      <c r="AM379" s="122"/>
      <c r="AN379" s="122"/>
      <c r="AO379" s="122"/>
      <c r="AP379" s="122"/>
      <c r="AQ379" s="122"/>
      <c r="AR379" s="122"/>
      <c r="AS379" s="122"/>
      <c r="AT379" s="122"/>
      <c r="AU379" s="122"/>
      <c r="AV379" s="122"/>
      <c r="AW379" s="122"/>
      <c r="AX379" s="122"/>
      <c r="AY379" s="122"/>
      <c r="AZ379" s="122"/>
      <c r="BA379" s="122"/>
      <c r="BB379" s="122"/>
      <c r="BC379" s="122"/>
      <c r="BD379" s="122"/>
      <c r="BE379" s="122"/>
      <c r="BF379" s="122"/>
      <c r="BG379" s="122"/>
      <c r="BH379" s="122"/>
    </row>
    <row r="380" spans="1:60" outlineLevel="1" x14ac:dyDescent="0.2">
      <c r="A380" s="145">
        <v>185</v>
      </c>
      <c r="B380" s="146" t="s">
        <v>594</v>
      </c>
      <c r="C380" s="154" t="s">
        <v>595</v>
      </c>
      <c r="D380" s="147" t="s">
        <v>589</v>
      </c>
      <c r="E380" s="148">
        <v>1</v>
      </c>
      <c r="F380" s="149"/>
      <c r="G380" s="150">
        <f t="shared" si="49"/>
        <v>0</v>
      </c>
      <c r="H380" s="127">
        <v>0</v>
      </c>
      <c r="I380" s="127">
        <f t="shared" si="50"/>
        <v>0</v>
      </c>
      <c r="J380" s="127">
        <v>1000</v>
      </c>
      <c r="K380" s="127">
        <f t="shared" si="51"/>
        <v>1000</v>
      </c>
      <c r="L380" s="127">
        <v>21</v>
      </c>
      <c r="M380" s="127">
        <f t="shared" si="52"/>
        <v>0</v>
      </c>
      <c r="N380" s="127">
        <v>0</v>
      </c>
      <c r="O380" s="127">
        <f t="shared" si="53"/>
        <v>0</v>
      </c>
      <c r="P380" s="127">
        <v>0</v>
      </c>
      <c r="Q380" s="127">
        <f t="shared" si="54"/>
        <v>0</v>
      </c>
      <c r="R380" s="127"/>
      <c r="S380" s="127" t="s">
        <v>132</v>
      </c>
      <c r="T380" s="127" t="s">
        <v>155</v>
      </c>
      <c r="U380" s="127">
        <v>0</v>
      </c>
      <c r="V380" s="127">
        <f t="shared" si="55"/>
        <v>0</v>
      </c>
      <c r="W380" s="127"/>
      <c r="X380" s="127" t="s">
        <v>590</v>
      </c>
      <c r="Y380" s="122"/>
      <c r="Z380" s="122"/>
      <c r="AA380" s="122"/>
      <c r="AB380" s="122"/>
      <c r="AC380" s="122"/>
      <c r="AD380" s="122"/>
      <c r="AE380" s="122"/>
      <c r="AF380" s="122"/>
      <c r="AG380" s="122" t="s">
        <v>591</v>
      </c>
      <c r="AH380" s="122"/>
      <c r="AI380" s="122"/>
      <c r="AJ380" s="122"/>
      <c r="AK380" s="122"/>
      <c r="AL380" s="122"/>
      <c r="AM380" s="122"/>
      <c r="AN380" s="122"/>
      <c r="AO380" s="122"/>
      <c r="AP380" s="122"/>
      <c r="AQ380" s="122"/>
      <c r="AR380" s="122"/>
      <c r="AS380" s="122"/>
      <c r="AT380" s="122"/>
      <c r="AU380" s="122"/>
      <c r="AV380" s="122"/>
      <c r="AW380" s="122"/>
      <c r="AX380" s="122"/>
      <c r="AY380" s="122"/>
      <c r="AZ380" s="122"/>
      <c r="BA380" s="122"/>
      <c r="BB380" s="122"/>
      <c r="BC380" s="122"/>
      <c r="BD380" s="122"/>
      <c r="BE380" s="122"/>
      <c r="BF380" s="122"/>
      <c r="BG380" s="122"/>
      <c r="BH380" s="122"/>
    </row>
    <row r="381" spans="1:60" outlineLevel="1" x14ac:dyDescent="0.2">
      <c r="A381" s="145">
        <v>186</v>
      </c>
      <c r="B381" s="146" t="s">
        <v>596</v>
      </c>
      <c r="C381" s="154" t="s">
        <v>597</v>
      </c>
      <c r="D381" s="147" t="s">
        <v>589</v>
      </c>
      <c r="E381" s="148">
        <v>1</v>
      </c>
      <c r="F381" s="149"/>
      <c r="G381" s="150">
        <f t="shared" si="49"/>
        <v>0</v>
      </c>
      <c r="H381" s="127">
        <v>0</v>
      </c>
      <c r="I381" s="127">
        <f t="shared" si="50"/>
        <v>0</v>
      </c>
      <c r="J381" s="127">
        <v>1500</v>
      </c>
      <c r="K381" s="127">
        <f t="shared" si="51"/>
        <v>1500</v>
      </c>
      <c r="L381" s="127">
        <v>21</v>
      </c>
      <c r="M381" s="127">
        <f t="shared" si="52"/>
        <v>0</v>
      </c>
      <c r="N381" s="127">
        <v>0</v>
      </c>
      <c r="O381" s="127">
        <f t="shared" si="53"/>
        <v>0</v>
      </c>
      <c r="P381" s="127">
        <v>0</v>
      </c>
      <c r="Q381" s="127">
        <f t="shared" si="54"/>
        <v>0</v>
      </c>
      <c r="R381" s="127"/>
      <c r="S381" s="127" t="s">
        <v>132</v>
      </c>
      <c r="T381" s="127" t="s">
        <v>155</v>
      </c>
      <c r="U381" s="127">
        <v>0</v>
      </c>
      <c r="V381" s="127">
        <f t="shared" si="55"/>
        <v>0</v>
      </c>
      <c r="W381" s="127"/>
      <c r="X381" s="127" t="s">
        <v>590</v>
      </c>
      <c r="Y381" s="122"/>
      <c r="Z381" s="122"/>
      <c r="AA381" s="122"/>
      <c r="AB381" s="122"/>
      <c r="AC381" s="122"/>
      <c r="AD381" s="122"/>
      <c r="AE381" s="122"/>
      <c r="AF381" s="122"/>
      <c r="AG381" s="122" t="s">
        <v>591</v>
      </c>
      <c r="AH381" s="122"/>
      <c r="AI381" s="122"/>
      <c r="AJ381" s="122"/>
      <c r="AK381" s="122"/>
      <c r="AL381" s="122"/>
      <c r="AM381" s="122"/>
      <c r="AN381" s="122"/>
      <c r="AO381" s="122"/>
      <c r="AP381" s="122"/>
      <c r="AQ381" s="122"/>
      <c r="AR381" s="122"/>
      <c r="AS381" s="122"/>
      <c r="AT381" s="122"/>
      <c r="AU381" s="122"/>
      <c r="AV381" s="122"/>
      <c r="AW381" s="122"/>
      <c r="AX381" s="122"/>
      <c r="AY381" s="122"/>
      <c r="AZ381" s="122"/>
      <c r="BA381" s="122"/>
      <c r="BB381" s="122"/>
      <c r="BC381" s="122"/>
      <c r="BD381" s="122"/>
      <c r="BE381" s="122"/>
      <c r="BF381" s="122"/>
      <c r="BG381" s="122"/>
      <c r="BH381" s="122"/>
    </row>
    <row r="382" spans="1:60" outlineLevel="1" x14ac:dyDescent="0.2">
      <c r="A382" s="145">
        <v>187</v>
      </c>
      <c r="B382" s="146" t="s">
        <v>598</v>
      </c>
      <c r="C382" s="154" t="s">
        <v>599</v>
      </c>
      <c r="D382" s="147" t="s">
        <v>589</v>
      </c>
      <c r="E382" s="148">
        <v>1</v>
      </c>
      <c r="F382" s="149"/>
      <c r="G382" s="150">
        <f t="shared" si="49"/>
        <v>0</v>
      </c>
      <c r="H382" s="127">
        <v>0</v>
      </c>
      <c r="I382" s="127">
        <f t="shared" si="50"/>
        <v>0</v>
      </c>
      <c r="J382" s="127">
        <v>500</v>
      </c>
      <c r="K382" s="127">
        <f t="shared" si="51"/>
        <v>500</v>
      </c>
      <c r="L382" s="127">
        <v>21</v>
      </c>
      <c r="M382" s="127">
        <f t="shared" si="52"/>
        <v>0</v>
      </c>
      <c r="N382" s="127">
        <v>0</v>
      </c>
      <c r="O382" s="127">
        <f t="shared" si="53"/>
        <v>0</v>
      </c>
      <c r="P382" s="127">
        <v>0</v>
      </c>
      <c r="Q382" s="127">
        <f t="shared" si="54"/>
        <v>0</v>
      </c>
      <c r="R382" s="127"/>
      <c r="S382" s="127" t="s">
        <v>154</v>
      </c>
      <c r="T382" s="127" t="s">
        <v>155</v>
      </c>
      <c r="U382" s="127">
        <v>0</v>
      </c>
      <c r="V382" s="127">
        <f t="shared" si="55"/>
        <v>0</v>
      </c>
      <c r="W382" s="127"/>
      <c r="X382" s="127" t="s">
        <v>590</v>
      </c>
      <c r="Y382" s="122"/>
      <c r="Z382" s="122"/>
      <c r="AA382" s="122"/>
      <c r="AB382" s="122"/>
      <c r="AC382" s="122"/>
      <c r="AD382" s="122"/>
      <c r="AE382" s="122"/>
      <c r="AF382" s="122"/>
      <c r="AG382" s="122" t="s">
        <v>591</v>
      </c>
      <c r="AH382" s="122"/>
      <c r="AI382" s="122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22"/>
      <c r="AU382" s="122"/>
      <c r="AV382" s="122"/>
      <c r="AW382" s="122"/>
      <c r="AX382" s="122"/>
      <c r="AY382" s="122"/>
      <c r="AZ382" s="122"/>
      <c r="BA382" s="122"/>
      <c r="BB382" s="122"/>
      <c r="BC382" s="122"/>
      <c r="BD382" s="122"/>
      <c r="BE382" s="122"/>
      <c r="BF382" s="122"/>
      <c r="BG382" s="122"/>
      <c r="BH382" s="122"/>
    </row>
    <row r="383" spans="1:60" outlineLevel="1" x14ac:dyDescent="0.2">
      <c r="A383" s="145">
        <v>188</v>
      </c>
      <c r="B383" s="146" t="s">
        <v>600</v>
      </c>
      <c r="C383" s="154" t="s">
        <v>601</v>
      </c>
      <c r="D383" s="147" t="s">
        <v>589</v>
      </c>
      <c r="E383" s="148">
        <v>1</v>
      </c>
      <c r="F383" s="149"/>
      <c r="G383" s="150">
        <f t="shared" si="49"/>
        <v>0</v>
      </c>
      <c r="H383" s="127">
        <v>0</v>
      </c>
      <c r="I383" s="127">
        <f t="shared" si="50"/>
        <v>0</v>
      </c>
      <c r="J383" s="127">
        <v>2000</v>
      </c>
      <c r="K383" s="127">
        <f t="shared" si="51"/>
        <v>2000</v>
      </c>
      <c r="L383" s="127">
        <v>21</v>
      </c>
      <c r="M383" s="127">
        <f t="shared" si="52"/>
        <v>0</v>
      </c>
      <c r="N383" s="127">
        <v>0</v>
      </c>
      <c r="O383" s="127">
        <f t="shared" si="53"/>
        <v>0</v>
      </c>
      <c r="P383" s="127">
        <v>0</v>
      </c>
      <c r="Q383" s="127">
        <f t="shared" si="54"/>
        <v>0</v>
      </c>
      <c r="R383" s="127"/>
      <c r="S383" s="127" t="s">
        <v>154</v>
      </c>
      <c r="T383" s="127" t="s">
        <v>155</v>
      </c>
      <c r="U383" s="127">
        <v>0</v>
      </c>
      <c r="V383" s="127">
        <f t="shared" si="55"/>
        <v>0</v>
      </c>
      <c r="W383" s="127"/>
      <c r="X383" s="127" t="s">
        <v>590</v>
      </c>
      <c r="Y383" s="122"/>
      <c r="Z383" s="122"/>
      <c r="AA383" s="122"/>
      <c r="AB383" s="122"/>
      <c r="AC383" s="122"/>
      <c r="AD383" s="122"/>
      <c r="AE383" s="122"/>
      <c r="AF383" s="122"/>
      <c r="AG383" s="122" t="s">
        <v>591</v>
      </c>
      <c r="AH383" s="122"/>
      <c r="AI383" s="122"/>
      <c r="AJ383" s="122"/>
      <c r="AK383" s="122"/>
      <c r="AL383" s="122"/>
      <c r="AM383" s="122"/>
      <c r="AN383" s="122"/>
      <c r="AO383" s="122"/>
      <c r="AP383" s="122"/>
      <c r="AQ383" s="122"/>
      <c r="AR383" s="122"/>
      <c r="AS383" s="122"/>
      <c r="AT383" s="122"/>
      <c r="AU383" s="122"/>
      <c r="AV383" s="122"/>
      <c r="AW383" s="122"/>
      <c r="AX383" s="122"/>
      <c r="AY383" s="122"/>
      <c r="AZ383" s="122"/>
      <c r="BA383" s="122"/>
      <c r="BB383" s="122"/>
      <c r="BC383" s="122"/>
      <c r="BD383" s="122"/>
      <c r="BE383" s="122"/>
      <c r="BF383" s="122"/>
      <c r="BG383" s="122"/>
      <c r="BH383" s="122"/>
    </row>
    <row r="384" spans="1:60" outlineLevel="1" x14ac:dyDescent="0.2">
      <c r="A384" s="145">
        <v>189</v>
      </c>
      <c r="B384" s="146" t="s">
        <v>602</v>
      </c>
      <c r="C384" s="154" t="s">
        <v>603</v>
      </c>
      <c r="D384" s="147" t="s">
        <v>589</v>
      </c>
      <c r="E384" s="148">
        <v>1</v>
      </c>
      <c r="F384" s="149"/>
      <c r="G384" s="150">
        <f t="shared" si="49"/>
        <v>0</v>
      </c>
      <c r="H384" s="127">
        <v>0</v>
      </c>
      <c r="I384" s="127">
        <f t="shared" si="50"/>
        <v>0</v>
      </c>
      <c r="J384" s="127">
        <v>5000</v>
      </c>
      <c r="K384" s="127">
        <f t="shared" si="51"/>
        <v>5000</v>
      </c>
      <c r="L384" s="127">
        <v>21</v>
      </c>
      <c r="M384" s="127">
        <f t="shared" si="52"/>
        <v>0</v>
      </c>
      <c r="N384" s="127">
        <v>0</v>
      </c>
      <c r="O384" s="127">
        <f t="shared" si="53"/>
        <v>0</v>
      </c>
      <c r="P384" s="127">
        <v>0</v>
      </c>
      <c r="Q384" s="127">
        <f t="shared" si="54"/>
        <v>0</v>
      </c>
      <c r="R384" s="127"/>
      <c r="S384" s="127" t="s">
        <v>154</v>
      </c>
      <c r="T384" s="127" t="s">
        <v>155</v>
      </c>
      <c r="U384" s="127">
        <v>0</v>
      </c>
      <c r="V384" s="127">
        <f t="shared" si="55"/>
        <v>0</v>
      </c>
      <c r="W384" s="127"/>
      <c r="X384" s="127" t="s">
        <v>590</v>
      </c>
      <c r="Y384" s="122"/>
      <c r="Z384" s="122"/>
      <c r="AA384" s="122"/>
      <c r="AB384" s="122"/>
      <c r="AC384" s="122"/>
      <c r="AD384" s="122"/>
      <c r="AE384" s="122"/>
      <c r="AF384" s="122"/>
      <c r="AG384" s="122" t="s">
        <v>591</v>
      </c>
      <c r="AH384" s="122"/>
      <c r="AI384" s="122"/>
      <c r="AJ384" s="122"/>
      <c r="AK384" s="122"/>
      <c r="AL384" s="122"/>
      <c r="AM384" s="122"/>
      <c r="AN384" s="122"/>
      <c r="AO384" s="122"/>
      <c r="AP384" s="122"/>
      <c r="AQ384" s="122"/>
      <c r="AR384" s="122"/>
      <c r="AS384" s="122"/>
      <c r="AT384" s="122"/>
      <c r="AU384" s="122"/>
      <c r="AV384" s="122"/>
      <c r="AW384" s="122"/>
      <c r="AX384" s="122"/>
      <c r="AY384" s="122"/>
      <c r="AZ384" s="122"/>
      <c r="BA384" s="122"/>
      <c r="BB384" s="122"/>
      <c r="BC384" s="122"/>
      <c r="BD384" s="122"/>
      <c r="BE384" s="122"/>
      <c r="BF384" s="122"/>
      <c r="BG384" s="122"/>
      <c r="BH384" s="122"/>
    </row>
    <row r="385" spans="1:60" outlineLevel="1" x14ac:dyDescent="0.2">
      <c r="A385" s="139">
        <v>190</v>
      </c>
      <c r="B385" s="140" t="s">
        <v>604</v>
      </c>
      <c r="C385" s="152" t="s">
        <v>605</v>
      </c>
      <c r="D385" s="141" t="s">
        <v>589</v>
      </c>
      <c r="E385" s="142">
        <v>1</v>
      </c>
      <c r="F385" s="143"/>
      <c r="G385" s="144">
        <f t="shared" si="49"/>
        <v>0</v>
      </c>
      <c r="H385" s="127">
        <v>0</v>
      </c>
      <c r="I385" s="127">
        <f t="shared" si="50"/>
        <v>0</v>
      </c>
      <c r="J385" s="127">
        <v>500</v>
      </c>
      <c r="K385" s="127">
        <f t="shared" si="51"/>
        <v>500</v>
      </c>
      <c r="L385" s="127">
        <v>21</v>
      </c>
      <c r="M385" s="127">
        <f t="shared" si="52"/>
        <v>0</v>
      </c>
      <c r="N385" s="127">
        <v>0</v>
      </c>
      <c r="O385" s="127">
        <f t="shared" si="53"/>
        <v>0</v>
      </c>
      <c r="P385" s="127">
        <v>0</v>
      </c>
      <c r="Q385" s="127">
        <f t="shared" si="54"/>
        <v>0</v>
      </c>
      <c r="R385" s="127"/>
      <c r="S385" s="127" t="s">
        <v>154</v>
      </c>
      <c r="T385" s="127" t="s">
        <v>155</v>
      </c>
      <c r="U385" s="127">
        <v>0</v>
      </c>
      <c r="V385" s="127">
        <f t="shared" si="55"/>
        <v>0</v>
      </c>
      <c r="W385" s="127"/>
      <c r="X385" s="127" t="s">
        <v>590</v>
      </c>
      <c r="Y385" s="122"/>
      <c r="Z385" s="122"/>
      <c r="AA385" s="122"/>
      <c r="AB385" s="122"/>
      <c r="AC385" s="122"/>
      <c r="AD385" s="122"/>
      <c r="AE385" s="122"/>
      <c r="AF385" s="122"/>
      <c r="AG385" s="122" t="s">
        <v>591</v>
      </c>
      <c r="AH385" s="122"/>
      <c r="AI385" s="122"/>
      <c r="AJ385" s="122"/>
      <c r="AK385" s="122"/>
      <c r="AL385" s="122"/>
      <c r="AM385" s="122"/>
      <c r="AN385" s="122"/>
      <c r="AO385" s="122"/>
      <c r="AP385" s="122"/>
      <c r="AQ385" s="122"/>
      <c r="AR385" s="122"/>
      <c r="AS385" s="122"/>
      <c r="AT385" s="122"/>
      <c r="AU385" s="122"/>
      <c r="AV385" s="122"/>
      <c r="AW385" s="122"/>
      <c r="AX385" s="122"/>
      <c r="AY385" s="122"/>
      <c r="AZ385" s="122"/>
      <c r="BA385" s="122"/>
      <c r="BB385" s="122"/>
      <c r="BC385" s="122"/>
      <c r="BD385" s="122"/>
      <c r="BE385" s="122"/>
      <c r="BF385" s="122"/>
      <c r="BG385" s="122"/>
      <c r="BH385" s="122"/>
    </row>
    <row r="386" spans="1:60" x14ac:dyDescent="0.2">
      <c r="A386" s="3"/>
      <c r="B386" s="4"/>
      <c r="C386" s="157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AE386">
        <v>15</v>
      </c>
      <c r="AF386">
        <v>21</v>
      </c>
      <c r="AG386" t="s">
        <v>114</v>
      </c>
    </row>
    <row r="387" spans="1:60" x14ac:dyDescent="0.2">
      <c r="C387" s="158"/>
      <c r="D387" s="10"/>
      <c r="AG387" t="s">
        <v>606</v>
      </c>
    </row>
    <row r="388" spans="1:60" x14ac:dyDescent="0.2">
      <c r="D388" s="10"/>
    </row>
    <row r="389" spans="1:60" x14ac:dyDescent="0.2">
      <c r="D389" s="10"/>
    </row>
    <row r="390" spans="1:60" x14ac:dyDescent="0.2">
      <c r="D390" s="10"/>
    </row>
    <row r="391" spans="1:60" x14ac:dyDescent="0.2">
      <c r="D391" s="10"/>
    </row>
    <row r="392" spans="1:60" x14ac:dyDescent="0.2">
      <c r="D392" s="10"/>
    </row>
    <row r="393" spans="1:60" x14ac:dyDescent="0.2">
      <c r="D393" s="10"/>
    </row>
    <row r="394" spans="1:60" x14ac:dyDescent="0.2">
      <c r="D394" s="10"/>
    </row>
    <row r="395" spans="1:60" x14ac:dyDescent="0.2">
      <c r="D395" s="10"/>
    </row>
    <row r="396" spans="1:60" x14ac:dyDescent="0.2">
      <c r="D396" s="10"/>
    </row>
    <row r="397" spans="1:60" x14ac:dyDescent="0.2">
      <c r="D397" s="10"/>
    </row>
    <row r="398" spans="1:60" x14ac:dyDescent="0.2">
      <c r="D398" s="10"/>
    </row>
    <row r="399" spans="1:60" x14ac:dyDescent="0.2">
      <c r="D399" s="10"/>
    </row>
    <row r="400" spans="1:60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Ted</cp:lastModifiedBy>
  <cp:lastPrinted>2019-03-19T12:27:02Z</cp:lastPrinted>
  <dcterms:created xsi:type="dcterms:W3CDTF">2009-04-08T07:15:50Z</dcterms:created>
  <dcterms:modified xsi:type="dcterms:W3CDTF">2022-02-08T19:24:25Z</dcterms:modified>
</cp:coreProperties>
</file>