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65" activeTab="0"/>
  </bookViews>
  <sheets>
    <sheet name="Rekapitulace stavby" sheetId="1" r:id="rId1"/>
    <sheet name="01 - Oprava opevnění vývaru" sheetId="2" r:id="rId2"/>
    <sheet name="VON - Vedlejší a ostatní ..." sheetId="3" r:id="rId3"/>
  </sheets>
  <definedNames>
    <definedName name="_xlnm._FilterDatabase" localSheetId="1" hidden="1">'01 - Oprava opevnění vývaru'!$C$122:$K$307</definedName>
    <definedName name="_xlnm._FilterDatabase" localSheetId="2" hidden="1">'VON - Vedlejší a ostatní ...'!$C$116:$K$154</definedName>
    <definedName name="_xlnm.Print_Area" localSheetId="1">'01 - Oprava opevnění vývaru'!$C$4:$J$76,'01 - Oprava opevnění vývaru'!$C$82:$J$104,'01 - Oprava opevnění vývaru'!$C$110:$K$307</definedName>
    <definedName name="_xlnm.Print_Area" localSheetId="0">'Rekapitulace stavby'!$D$4:$AO$76,'Rekapitulace stavby'!$C$82:$AQ$97</definedName>
    <definedName name="_xlnm.Print_Area" localSheetId="2">'VON - Vedlejší a ostatní ...'!$C$4:$J$76,'VON - Vedlejší a ostatní ...'!$C$82:$J$98,'VON - Vedlejší a ostatní ...'!$C$104:$K$154</definedName>
    <definedName name="_xlnm.Print_Titles" localSheetId="0">'Rekapitulace stavby'!$92:$92</definedName>
    <definedName name="_xlnm.Print_Titles" localSheetId="1">'01 - Oprava opevnění vývaru'!$122:$122</definedName>
    <definedName name="_xlnm.Print_Titles" localSheetId="2">'VON - Vedlejší a ostatní ...'!$116:$116</definedName>
  </definedNames>
  <calcPr calcId="162913"/>
</workbook>
</file>

<file path=xl/sharedStrings.xml><?xml version="1.0" encoding="utf-8"?>
<sst xmlns="http://schemas.openxmlformats.org/spreadsheetml/2006/main" count="2389" uniqueCount="407">
  <si>
    <t>Export Komplet</t>
  </si>
  <si>
    <t/>
  </si>
  <si>
    <t>2.0</t>
  </si>
  <si>
    <t>ZAMOK</t>
  </si>
  <si>
    <t>False</t>
  </si>
  <si>
    <t>{8b2c736a-6741-4a3c-b7ae-0fd8d46f2eec}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</si>
  <si>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</si>
  <si>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</si>
  <si>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</si>
  <si>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</si>
  <si>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</si>
  <si>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</si>
  <si>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</si>
  <si>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</si>
  <si>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04/21/3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</si>
  <si>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</si>
  <si>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</si>
  <si>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Jez Krnov, oprava opevnění vývaru</t>
  </si>
  <si>
    <t>KSO:</t>
  </si>
  <si>
    <t>CC-CZ:</t>
  </si>
  <si>
    <t>Místo:</t>
  </si>
  <si>
    <t xml:space="preserve"> </t>
  </si>
  <si>
    <t>Datum:</t>
  </si>
  <si>
    <t>16. 7. 2021</t>
  </si>
  <si>
    <t>Zadavatel:</t>
  </si>
  <si>
    <t>IČ:</t>
  </si>
  <si>
    <t>00296139</t>
  </si>
  <si>
    <t>Město Krnov</t>
  </si>
  <si>
    <t>DIČ:</t>
  </si>
  <si>
    <t>CZ00296139</t>
  </si>
  <si>
    <t>Uchazeč:</t>
  </si>
  <si>
    <t>Vyplň údaj</t>
  </si>
  <si>
    <t>Projektant:</t>
  </si>
  <si>
    <t>62255860</t>
  </si>
  <si>
    <t>Lineplan s.r.o.</t>
  </si>
  <si>
    <t>CZ62255860</t>
  </si>
  <si>
    <t>True</t>
  </si>
  <si>
    <t>Zpracovatel:</t>
  </si>
  <si>
    <t>Ing. Marek Boháč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</si>
  <si>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</si>
  <si>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</si>
  <si>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</si>
  <si>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</si>
  <si>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</si>
  <si>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</si>
  <si>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</si>
  <si>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</si>
  <si>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</si>
  <si>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</si>
  <si>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</si>
  <si>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</si>
  <si>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</si>
  <si>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</si>
  <si>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</si>
  <si>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</si>
  <si>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</si>
  <si>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</si>
  <si>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</si>
  <si>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</si>
  <si>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</si>
  <si>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</si>
  <si>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</si>
  <si>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</si>
  <si>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</si>
  <si>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</si>
  <si>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</si>
  <si>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</si>
  <si>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</si>
  <si>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</si>
  <si>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</si>
  <si>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</si>
  <si>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</si>
  <si>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</si>
  <si>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</si>
  <si>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</si>
  <si>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</si>
  <si>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</si>
  <si>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</si>
  <si>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</si>
  <si>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</si>
  <si>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</si>
  <si>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</si>
  <si>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</si>
  <si>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</si>
  <si>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</si>
  <si>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</si>
  <si>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opevnění vývaru</t>
  </si>
  <si>
    <t>STA</t>
  </si>
  <si>
    <t>1</t>
  </si>
  <si>
    <t>{5b975ca1-b36d-4d61-b23e-b513957ec287}</t>
  </si>
  <si>
    <t>2</t>
  </si>
  <si>
    <t>VON</t>
  </si>
  <si>
    <t>Vedlejší a ostatní náklady</t>
  </si>
  <si>
    <t>{8f009210-88d4-459b-bf25-f93ceda24f88}</t>
  </si>
  <si>
    <t>KRYCÍ LIST SOUPISU PRACÍ</t>
  </si>
  <si>
    <t>Objekt:</t>
  </si>
  <si>
    <t>01 - Oprava opevnění vývaru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</si>
  <si>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</si>
  <si>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</si>
  <si>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</si>
  <si>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</si>
  <si>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</si>
  <si>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</si>
  <si>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</si>
  <si>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</si>
  <si>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</si>
  <si>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</si>
  <si>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</si>
  <si>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</si>
  <si>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</si>
  <si>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</si>
  <si>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</si>
  <si>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</si>
  <si>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</si>
  <si>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</si>
  <si>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</si>
  <si>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</si>
  <si>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</si>
  <si>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</si>
  <si>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</si>
  <si>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</si>
  <si>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</si>
  <si>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</si>
  <si>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</si>
  <si>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</si>
  <si>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</si>
  <si>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28</t>
  </si>
  <si>
    <t>K</t>
  </si>
  <si>
    <t>111211201</t>
  </si>
  <si>
    <t>Odstranění křovin a stromů průměru kmene do 100 mm i s kořeny sklonu terénu přes 1:5 ručně</t>
  </si>
  <si>
    <t>m2</t>
  </si>
  <si>
    <t>CS ÚRS 2022 01</t>
  </si>
  <si>
    <t>4</t>
  </si>
  <si>
    <t>1358654741</t>
  </si>
  <si>
    <t>PP</t>
  </si>
  <si>
    <t>Odstranění křovin a stromů s odstraněním kořenů ručně průměru kmene do 100 mm jakékoliv plochy v rovině nebo ve svahu o sklonu přes 1:5</t>
  </si>
  <si>
    <t>27</t>
  </si>
  <si>
    <t>112101101</t>
  </si>
  <si>
    <t>Odstranění stromů listnatých průměru kmene přes 100 do 300 mm</t>
  </si>
  <si>
    <t>kus</t>
  </si>
  <si>
    <t>-1484041080</t>
  </si>
  <si>
    <t>Odstranění stromů s odřezáním kmene a s odvětvením listnatých, průměru kmene přes 100 do 300 mm</t>
  </si>
  <si>
    <t>29</t>
  </si>
  <si>
    <t>112251101</t>
  </si>
  <si>
    <t>Odstranění pařezů D přes 100 do 300 mm</t>
  </si>
  <si>
    <t>-798498713</t>
  </si>
  <si>
    <t>Odstranění pařezů strojně s jejich vykopáním, vytrháním nebo odstřelením průměru přes 100 do 300 mm</t>
  </si>
  <si>
    <t>114203103</t>
  </si>
  <si>
    <t>Rozebrání dlažeb z lomového kamene nebo betonových tvárnic do cementové malty</t>
  </si>
  <si>
    <t>m3</t>
  </si>
  <si>
    <t>-449598340</t>
  </si>
  <si>
    <t>Rozebrání dlažeb nebo záhozů s naložením na dopravní prostředek dlažeb z lomového kamene nebo betonových tvárnic do cementové malty se spárami zalitými cementovou maltou</t>
  </si>
  <si>
    <t>VV</t>
  </si>
  <si>
    <t>Plochy odměřeny digitálně</t>
  </si>
  <si>
    <t>Levý břeh (1.16 = koeficient šikmosti)</t>
  </si>
  <si>
    <t>((55.7339 * 1.16) + 7.2284) * 0.2</t>
  </si>
  <si>
    <t>Pravý břeh</t>
  </si>
  <si>
    <t>(10.4291 * 1.16) * 0.2</t>
  </si>
  <si>
    <t>Součet</t>
  </si>
  <si>
    <t>114203202</t>
  </si>
  <si>
    <t>Očištění lomového kamene nebo betonových tvárnic od malty</t>
  </si>
  <si>
    <t>2005538718</t>
  </si>
  <si>
    <t>Očištění lomového kamene nebo betonových tvárnic získaných při rozebrání dlažeb, záhozů, rovnanin a soustřeďovacích staveb od malty</t>
  </si>
  <si>
    <t>3</t>
  </si>
  <si>
    <t>114203301</t>
  </si>
  <si>
    <t>Třídění lomového kamene nebo betonových tvárnic podle druhu, velikosti nebo tvaru</t>
  </si>
  <si>
    <t>192559690</t>
  </si>
  <si>
    <t>Třídění lomového kamene nebo betonových tvárnic získaných při rozebrání dlažeb, záhozů, rovnanin a soustřeďovacích staveb podle druhu, velikosti nebo tvaru</t>
  </si>
  <si>
    <t>13</t>
  </si>
  <si>
    <t>115001104</t>
  </si>
  <si>
    <t>Převedení vody potrubím DN přes 250 do 300</t>
  </si>
  <si>
    <t>m</t>
  </si>
  <si>
    <t>1400314744</t>
  </si>
  <si>
    <t>Převedení vody potrubím průměru DN přes 250 do 300</t>
  </si>
  <si>
    <t>Přívod vody do náhonu - potrubí DN 300</t>
  </si>
  <si>
    <t>8</t>
  </si>
  <si>
    <t>171103202</t>
  </si>
  <si>
    <t>Uložení sypanin z horniny třídy těžitelnosti I a II skupiny 1 až 4 do hrází nádrží se zhutněním 100 % PS C s příměsí jílu přes 20 do 50 %</t>
  </si>
  <si>
    <t>834650733</t>
  </si>
  <si>
    <t>Uložení netříděných sypanin do zemních hrází z hornin třídy těžitelnosti I a II, skupiny 1 až 4 pro jakoukoliv šířku koruny přehradních a jiných vodních nádrží se zhutněním do 100 % PS - koef. C s příměsí jílové hlíny přes 20 do 50 % objemu</t>
  </si>
  <si>
    <t>LB jímka v nadjezí (délka x plocha)</t>
  </si>
  <si>
    <t>11.0 * 6.0</t>
  </si>
  <si>
    <t>LB jímka v podjezí (délka x plocha)</t>
  </si>
  <si>
    <t>22.4 * 6.5</t>
  </si>
  <si>
    <t>PB jímka v nadjezí (délka x plocha)</t>
  </si>
  <si>
    <t>11.5 * 6.0</t>
  </si>
  <si>
    <t>PB jímka v podjezí (délka x plocha)</t>
  </si>
  <si>
    <t>20.0 * 6.5</t>
  </si>
  <si>
    <t>11</t>
  </si>
  <si>
    <t>M</t>
  </si>
  <si>
    <t>M-001</t>
  </si>
  <si>
    <t>materiál pro zemní hrázky, vč. pořízení a dopravy</t>
  </si>
  <si>
    <t>VLASTNÍ</t>
  </si>
  <si>
    <t>805063294</t>
  </si>
  <si>
    <t>P</t>
  </si>
  <si>
    <t>Poznámka k položce:
Zemina jílovitového typu pro zajímování. Pro jímkování pravého břehu bude použita zemina z břehu levého. Předpoklad dovozu ze vzdaálenosti do 10-ti km.</t>
  </si>
  <si>
    <t>12</t>
  </si>
  <si>
    <t>162251102</t>
  </si>
  <si>
    <t>Vodorovné přemístění přes 20 do 50 m výkopku/sypaniny z horniny třídy těžitelnosti I skupiny 1 až 3</t>
  </si>
  <si>
    <t>-732361885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</si>
  <si>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</si>
  <si>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14</t>
  </si>
  <si>
    <t>R-001</t>
  </si>
  <si>
    <t>Zajištění kompletní likvidace přebytků zeminy v souladu se zákonem "O odpadech", č 541/2020 Sb. v platném znění.</t>
  </si>
  <si>
    <t>t</t>
  </si>
  <si>
    <t>2135732608</t>
  </si>
  <si>
    <t>Poznámka k položce:
Likvidace přebytečné zeminy se zemních jímek
Součástí položky je:
- veškerá potřebná manipulace - naložení, přesuny, doprava
- příp.  poplatek za uložení materiálu na skládku
- předpokládá se odvoz na skládku Holasovice ve vzdálenosti do 15 km
- připouští se i jiný způsob využití v souladu se zákonem o odpadech</t>
  </si>
  <si>
    <t>Likvidace jímek - přepočet na tuny</t>
  </si>
  <si>
    <t>211.60 * 1.8</t>
  </si>
  <si>
    <t>30</t>
  </si>
  <si>
    <t>R-002</t>
  </si>
  <si>
    <t>Zajištění kompletní likvidace dřevní hmoty v souladu se zákonem "O odpadech", č 541/2020 Sb. v platném znění.</t>
  </si>
  <si>
    <t>-4240957</t>
  </si>
  <si>
    <t>Poznámka k položce:
Položka obsahuje naložení, přemístění dřevní hmoty do 5-ti km a uložení na místo určené investorem stavby (pařezů do 15-ti km s uložením na skládku včetně poplatku)</t>
  </si>
  <si>
    <t>Zakládání</t>
  </si>
  <si>
    <t>24</t>
  </si>
  <si>
    <t>213141131</t>
  </si>
  <si>
    <t>Zřízení vrstvy z geotextilie ve sklonu přes 1:2 do 1:1 š do 3 m</t>
  </si>
  <si>
    <t>-1800108814</t>
  </si>
  <si>
    <t>Zřízení vrstvy z geotextilie  filtrační, separační, odvodňovací, ochranné, výztužné nebo protierozní ve sklonu přes 1:2 do 1:1, šířky do 3 m</t>
  </si>
  <si>
    <t>oddělení drenážních průchodek</t>
  </si>
  <si>
    <t xml:space="preserve">levý břeh </t>
  </si>
  <si>
    <t>3 * 1</t>
  </si>
  <si>
    <t>pravý břeh</t>
  </si>
  <si>
    <t>2 * 1</t>
  </si>
  <si>
    <t>25</t>
  </si>
  <si>
    <t>69311068</t>
  </si>
  <si>
    <t>geotextilie netkaná separační, ochranná, filtrační, drenážní PP 300g/m2</t>
  </si>
  <si>
    <t>742120600</t>
  </si>
  <si>
    <t>5*1,15 'Přepočtené koeficientem množství</t>
  </si>
  <si>
    <t>22</t>
  </si>
  <si>
    <t>274315223</t>
  </si>
  <si>
    <t>Základové pasy z betonu prostého C 12/15</t>
  </si>
  <si>
    <t>881103328</t>
  </si>
  <si>
    <t>Základové konstrukce z betonu pasy prostého bez zvýšených nároků na prostředí tř. C 12/15</t>
  </si>
  <si>
    <t>Sanace kaveren výmolů (odhad)</t>
  </si>
  <si>
    <t>LB</t>
  </si>
  <si>
    <t>14.145 * 0.1</t>
  </si>
  <si>
    <t>PB</t>
  </si>
  <si>
    <t>9.65 * 0.1</t>
  </si>
  <si>
    <t>23</t>
  </si>
  <si>
    <t>R-003</t>
  </si>
  <si>
    <t>Úprava základové spáry dlažby</t>
  </si>
  <si>
    <t>-1257310753</t>
  </si>
  <si>
    <t>Poznámka k položce:
Součástí položky bude provedení srovnání a zhutnění základové spáry dlažby. Případné další úpravy plochy budou upřesněny po jejím odkrytí</t>
  </si>
  <si>
    <t>(66.3357 * 1.16) + 8.1883</t>
  </si>
  <si>
    <t xml:space="preserve">(14.8491 * 1.16) </t>
  </si>
  <si>
    <t>Vodorovné konstrukce</t>
  </si>
  <si>
    <t>9</t>
  </si>
  <si>
    <t>463212111</t>
  </si>
  <si>
    <t>Rovnanina z lomového kamene upraveného s vyklínováním spár úlomky kamene</t>
  </si>
  <si>
    <t>1104157916</t>
  </si>
  <si>
    <t>Rovnanina z lomového kamene upraveného, tříděného  jakékoliv tloušťky rovnaniny s vyklínováním spár a dutin úlomky kamene</t>
  </si>
  <si>
    <t>plocha x předp. tloušťka</t>
  </si>
  <si>
    <t>10.50 * 0.40</t>
  </si>
  <si>
    <t>5</t>
  </si>
  <si>
    <t>465513127</t>
  </si>
  <si>
    <t>Dlažba z lomového kamene na cementovou maltu s vyspárováním tl 200 mm</t>
  </si>
  <si>
    <t>30505286</t>
  </si>
  <si>
    <t>Dlažba z lomového kamene lomařsky upraveného  na cementovou maltu, s vyspárováním cementovou maltou, tl. kamene 200 mm</t>
  </si>
  <si>
    <t>7</t>
  </si>
  <si>
    <t>451317123</t>
  </si>
  <si>
    <t>Podklad pod dlažbu z betonu prostého pro prostředí s mrazovými cykly C 30/37 tl přes 150 do 200 mm</t>
  </si>
  <si>
    <t>1711065986</t>
  </si>
  <si>
    <t>Podklad pod dlažbu z betonu prostého  pro prostředí s mrazovými cykly tř. C 30/37 tl. přes 150 do 200 mm</t>
  </si>
  <si>
    <t>58380750</t>
  </si>
  <si>
    <t>kámen lomový regulační (10t=6,5 m3)</t>
  </si>
  <si>
    <t>CS ÚRS 2021 02</t>
  </si>
  <si>
    <t>-1253755392</t>
  </si>
  <si>
    <t>Doplnění materiálu pro dlažbu, přepočet na tuny</t>
  </si>
  <si>
    <t>((102.363-(16.796 / 0.2)) * 0.2) * 1.54</t>
  </si>
  <si>
    <t>26</t>
  </si>
  <si>
    <t>28611113</t>
  </si>
  <si>
    <t>trubka kanalizační PVC DN 110x1000mm SN4</t>
  </si>
  <si>
    <t>-2138426806</t>
  </si>
  <si>
    <t>drenážní průchodky</t>
  </si>
  <si>
    <t>Ostatní konstrukce a práce, bourání</t>
  </si>
  <si>
    <t>6</t>
  </si>
  <si>
    <t>966045111</t>
  </si>
  <si>
    <t>Bourání konstrukcí LTM zdiva z betonu prostého neprokládaného strojně</t>
  </si>
  <si>
    <t>-1641418766</t>
  </si>
  <si>
    <t>Bourání konstrukcí LTM ve vodních tocích s přemístěním suti na hromady na vzdálenost do 20 m nebo s naložením na dopravní prostředek strojně z betonu prostého neprokládaného</t>
  </si>
  <si>
    <t>20</t>
  </si>
  <si>
    <t>966051211</t>
  </si>
  <si>
    <t>Bourání konstrukcí LTM zdiva z ŽB nebo předpjatého betonu ručně</t>
  </si>
  <si>
    <t>1511753231</t>
  </si>
  <si>
    <t>Bourání konstrukcí LTM ve vodních tocích s přemístěním suti na hromady na vzdálenost do 20 m nebo s naložením na dopravní prostředek ručně z betonu železového nebo předpjatého</t>
  </si>
  <si>
    <t>Rýha v boční zdi vývaru</t>
  </si>
  <si>
    <t>LB (plocha odměřena digitálně)</t>
  </si>
  <si>
    <t>14.145 * 0.0714</t>
  </si>
  <si>
    <t>PB (plocha odměřena digitálně)</t>
  </si>
  <si>
    <t>9.65 * 0.0714</t>
  </si>
  <si>
    <t>977211112</t>
  </si>
  <si>
    <t>Řezání stěnovou pilou ŽB kcí s výztuží průměru do 16 mm hl přes 200 do 350 mm</t>
  </si>
  <si>
    <t>990689475</t>
  </si>
  <si>
    <t>Řezání horní hrany boční zdi vývaru</t>
  </si>
  <si>
    <t>14.145</t>
  </si>
  <si>
    <t>9.65</t>
  </si>
  <si>
    <t>R-004</t>
  </si>
  <si>
    <t>Rozebrání a obnovení ocelového plechového plotu</t>
  </si>
  <si>
    <t>-1231551585</t>
  </si>
  <si>
    <t>Poznámka k položce:
Viz příloha C.4.1 a text. část dokumentace. Typ plotu je zřejmý z přílohy C.4.3 - Fotodokumentace.</t>
  </si>
  <si>
    <t>Dle přílohy C.4.1</t>
  </si>
  <si>
    <t>19</t>
  </si>
  <si>
    <t>31</t>
  </si>
  <si>
    <t>R-005</t>
  </si>
  <si>
    <t>Sanace praskliny římsy LB křídla jezu</t>
  </si>
  <si>
    <t>kpl</t>
  </si>
  <si>
    <t>-1922463795</t>
  </si>
  <si>
    <t>Poznámka k položce:
Součástí položky je prořezání praskliny a její vyplnění trvale pružným tmelem</t>
  </si>
  <si>
    <t>997</t>
  </si>
  <si>
    <t>Přesun sutě</t>
  </si>
  <si>
    <t>16</t>
  </si>
  <si>
    <t>997321511</t>
  </si>
  <si>
    <t>Vodorovná doprava suti a vybouraných hmot po suchu do 1 km</t>
  </si>
  <si>
    <t>255367136</t>
  </si>
  <si>
    <t>Vodorovná doprava suti a vybouraných hmot  bez naložení, s vyložením a hrubým urovnáním po suchu, na vzdálenost do 1 km</t>
  </si>
  <si>
    <t>Suť z bourání bet. lože dlažby, přepočet na tuny</t>
  </si>
  <si>
    <t>16.796 * 2.2</t>
  </si>
  <si>
    <t>Suť z ubourání rýhy boční zdi vývaru, přepočet na tuny</t>
  </si>
  <si>
    <t>1.699 * 2.2</t>
  </si>
  <si>
    <t>17</t>
  </si>
  <si>
    <t>997321519</t>
  </si>
  <si>
    <t>Příplatek ZKD 1 km vodorovné dopravy suti a vybouraných hmot po suchu</t>
  </si>
  <si>
    <t>1434140528</t>
  </si>
  <si>
    <t>Vodorovná doprava suti a vybouraných hmot  bez naložení, s vyložením a hrubým urovnáním po suchu, na vzdálenost Příplatek k cenám za každý další i započatý 1 km přes 1 km</t>
  </si>
  <si>
    <t>Suť z bourání bet. lože dlažby</t>
  </si>
  <si>
    <t>(16.796 * 2.2) * 23</t>
  </si>
  <si>
    <t>(1.699 * 2.2) * 23</t>
  </si>
  <si>
    <t>18</t>
  </si>
  <si>
    <t>997221861</t>
  </si>
  <si>
    <t>Poplatek za uložení stavebního odpadu na recyklační skládce (skládkovné) z prostého betonu pod kódem 17 01 01</t>
  </si>
  <si>
    <t>-879388873</t>
  </si>
  <si>
    <t>Poplatek za uložení stavebního odpadu na recyklační skládce (skládkovné) z prostého betonu zatříděného do Katalogu odpadů pod kódem 17 01 01</t>
  </si>
  <si>
    <t>998</t>
  </si>
  <si>
    <t>Přesun hmot</t>
  </si>
  <si>
    <t>998323011</t>
  </si>
  <si>
    <t>Přesun hmot pro jezy a stupně</t>
  </si>
  <si>
    <t>1715296318</t>
  </si>
  <si>
    <t>Přesun hmot pro jezy a stupně  dopravní vzdálenost do 500 m</t>
  </si>
  <si>
    <t>VON - Vedlejší a ostatní náklady</t>
  </si>
  <si>
    <t>VRN - Vedlejší rozpočtové náklady</t>
  </si>
  <si>
    <t>VRN</t>
  </si>
  <si>
    <t>Vedlejší rozpočtové náklady</t>
  </si>
  <si>
    <t>013254000</t>
  </si>
  <si>
    <t>Dokumentace skutečného provedení stavby</t>
  </si>
  <si>
    <t>…</t>
  </si>
  <si>
    <t>1024</t>
  </si>
  <si>
    <t>1413240076</t>
  </si>
  <si>
    <t>013264001</t>
  </si>
  <si>
    <t>Náklady na vypracování havarijního plánu stavby</t>
  </si>
  <si>
    <t>Kpl</t>
  </si>
  <si>
    <t>-283110733</t>
  </si>
  <si>
    <t>013264002</t>
  </si>
  <si>
    <t>Náklady na vypracování protipovodňového plánu stavby</t>
  </si>
  <si>
    <t>950514474</t>
  </si>
  <si>
    <t>021203000</t>
  </si>
  <si>
    <t>Odlov ryb, zajištění slovení rybí obsádky k tomu oprávněnou osobou, včetně pořízení protokolu a zajištění oznámení zahájení prací na vodním toku příslušnému uživateli rybářského revíru.</t>
  </si>
  <si>
    <t>-493530012</t>
  </si>
  <si>
    <t>032002000</t>
  </si>
  <si>
    <t>Zajištění a zabezpečení staveniště, zřízení a likvidace zařízení staveniště, včetně přístupů, skládek, deponií apod.</t>
  </si>
  <si>
    <t>-1970439986</t>
  </si>
  <si>
    <t xml:space="preserve">Zajištění a zabezpečení staveniště, zřízení a likvidace zařízení staveniště, včetně přístupů, skládek, deponií apod.
</t>
  </si>
  <si>
    <t>Poznámka k položce:
Zajištění a zabezpečení staveniště, zřízení a likvidace zařízení staveniště, včetně přístupů (zpevnění přístupových cest, manipulačních plocha a sjezdů do toku), skládek, deponií apod.</t>
  </si>
  <si>
    <t>034403000</t>
  </si>
  <si>
    <t>Dočasné dopravní značení na staveništi</t>
  </si>
  <si>
    <t>327763834</t>
  </si>
  <si>
    <t>Přechodné dopravní značení a to v rozsahu nezbytném pro řádné a bezpečné provádění stavby</t>
  </si>
  <si>
    <t>Poznámka k položce:
viz souhrnná technická zpráva, dílčí TZ př. č. D.1.1.1 až  D.1.4.1  a dokladová část dokumentace</t>
  </si>
  <si>
    <t>034403001</t>
  </si>
  <si>
    <t>Náklady na zdokumentování stávajícíh tras komunikací</t>
  </si>
  <si>
    <t>-646558619</t>
  </si>
  <si>
    <t>Náklady na zdokumentování stávajícíh tras, provedení pasportizace komunikací  a dalších okolních objektů (mosty, lávky) a zajištění opatření k zamezení poškození komunikací a objektů</t>
  </si>
  <si>
    <t>034403002</t>
  </si>
  <si>
    <t>Náklady na opravu dotčených komunikací a uvedení do původního stavu</t>
  </si>
  <si>
    <t>-1963453065</t>
  </si>
  <si>
    <t xml:space="preserve">Poznámka k položce:
Dle míry a rozsahu poškození, předpokládá se ořezání a odfrézování poškozených míst, vozovka místních komunikací (včetně případného poškození krajnic) bude uvedena do původního stavu včetně opravy spodní konstrukce vozovky. </t>
  </si>
  <si>
    <t>10</t>
  </si>
  <si>
    <t>043103000</t>
  </si>
  <si>
    <t>Provádění průkazních a dalších zkoušek</t>
  </si>
  <si>
    <t>2121382948</t>
  </si>
  <si>
    <t>Provádění průkazních a dalších zkoušek, použitých materiálů v průběhu výstavby , vč. výchozích atestů použitého kameniva dle zák. č. 22/1997 Sb. o techn. požadavcích na výrobky a o změně a doplnění některých zákonů, ve znění pozdějších předpisů a nařízení vlády č. 163/2002 Sb. kterým se stanoví technické požadavky na vybrané stavební výrobky v platném znění a jejich doložení k předání a převzetí díla</t>
  </si>
  <si>
    <t>043203000</t>
  </si>
  <si>
    <t xml:space="preserve">Fotodokumentace dotčených pozemků, komunikací a objektů </t>
  </si>
  <si>
    <t>-2051543830</t>
  </si>
  <si>
    <t>Fotodokumentace dotčených pozemků, komunikací a objektů před zahájením stavby a po dokončení prací, fotodokumentace postupů prací během provádění stavby</t>
  </si>
  <si>
    <t>049103000</t>
  </si>
  <si>
    <t xml:space="preserve">Zajištění aktualizace vyjádření  k existenci sítí </t>
  </si>
  <si>
    <t>536959492</t>
  </si>
  <si>
    <t>Zajištění aktualizace vyjádření  k existenci sítí, vytýčení a ochrana sítí v průběhu provádění prací</t>
  </si>
  <si>
    <t>049203000</t>
  </si>
  <si>
    <t xml:space="preserve">Evidence a likvidace odpadů </t>
  </si>
  <si>
    <t>165103492</t>
  </si>
  <si>
    <t>Evidence a likvidace odpadů, v rozsahu podle zákona č. 185/2001 Sb. o odpadech v platném znění</t>
  </si>
  <si>
    <t>051103000</t>
  </si>
  <si>
    <t>Náklady na pojištění stavby</t>
  </si>
  <si>
    <t>1325602494</t>
  </si>
  <si>
    <t>091704000</t>
  </si>
  <si>
    <t>Čištění komunikací během výstavby</t>
  </si>
  <si>
    <t>-919649235</t>
  </si>
  <si>
    <t>094002000</t>
  </si>
  <si>
    <t>Odlov a transfer chráněných druhů provedený k tomu oprávněnou osobou</t>
  </si>
  <si>
    <t>1317346775</t>
  </si>
  <si>
    <t>VRN_001</t>
  </si>
  <si>
    <t>Realizace opatření vyplývajících z havarijního a povodňového plánu</t>
  </si>
  <si>
    <t>115144440</t>
  </si>
  <si>
    <t>Poznámka k položce:
Součástí položky jsou veškeré náklady spojené s pořízením, dopravou, osazením a kotvením norné stěny jakož i jejího odstraněni po ukončení stavby, pořízení a příprava havarijních prostředků, pohotovost techniky atp.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</si>
</sst>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2"/>
      <c r="AQ5" s="22"/>
      <c r="AR5" s="20"/>
      <c r="BE5" s="25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52"/>
      <c r="BS13" s="17" t="s">
        <v>6</v>
      </c>
    </row>
    <row r="14" spans="2:71" ht="12.75">
      <c r="B14" s="21"/>
      <c r="C14" s="22"/>
      <c r="D14" s="22"/>
      <c r="E14" s="257" t="s">
        <v>31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52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6.5" customHeight="1">
      <c r="B23" s="21"/>
      <c r="C23" s="22"/>
      <c r="D23" s="2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41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42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43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66" t="s">
        <v>52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04/21/3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Jez Krnov, oprava opevnění vývaru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16. 7. 2021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Krnov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73" t="str">
        <f>IF(E17="","",E17)</f>
        <v>Lineplan s.r.o.</v>
      </c>
      <c r="AN89" s="274"/>
      <c r="AO89" s="274"/>
      <c r="AP89" s="274"/>
      <c r="AQ89" s="36"/>
      <c r="AR89" s="39"/>
      <c r="AS89" s="275" t="s">
        <v>60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73" t="str">
        <f>IF(E20="","",E20)</f>
        <v>Ing. Marek Boháč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61</v>
      </c>
      <c r="D92" s="282"/>
      <c r="E92" s="282"/>
      <c r="F92" s="282"/>
      <c r="G92" s="282"/>
      <c r="H92" s="73"/>
      <c r="I92" s="283" t="s">
        <v>62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63</v>
      </c>
      <c r="AH92" s="282"/>
      <c r="AI92" s="282"/>
      <c r="AJ92" s="282"/>
      <c r="AK92" s="282"/>
      <c r="AL92" s="282"/>
      <c r="AM92" s="282"/>
      <c r="AN92" s="283" t="s">
        <v>64</v>
      </c>
      <c r="AO92" s="282"/>
      <c r="AP92" s="285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ROUND(SUM(AG95:AG96),2)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6.5" customHeight="1">
      <c r="A95" s="93" t="s">
        <v>84</v>
      </c>
      <c r="B95" s="94"/>
      <c r="C95" s="95"/>
      <c r="D95" s="288" t="s">
        <v>85</v>
      </c>
      <c r="E95" s="288"/>
      <c r="F95" s="288"/>
      <c r="G95" s="288"/>
      <c r="H95" s="288"/>
      <c r="I95" s="96"/>
      <c r="J95" s="288" t="s">
        <v>86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'01 - Oprava opevnění vývaru'!J30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87</v>
      </c>
      <c r="AR95" s="98"/>
      <c r="AS95" s="99">
        <v>0</v>
      </c>
      <c r="AT95" s="100">
        <f>ROUND(SUM(AV95:AW95),2)</f>
        <v>0</v>
      </c>
      <c r="AU95" s="101">
        <f>'01 - Oprava opevnění vývaru'!P123</f>
        <v>0</v>
      </c>
      <c r="AV95" s="100">
        <f>'01 - Oprava opevnění vývaru'!J33</f>
        <v>0</v>
      </c>
      <c r="AW95" s="100">
        <f>'01 - Oprava opevnění vývaru'!J34</f>
        <v>0</v>
      </c>
      <c r="AX95" s="100">
        <f>'01 - Oprava opevnění vývaru'!J35</f>
        <v>0</v>
      </c>
      <c r="AY95" s="100">
        <f>'01 - Oprava opevnění vývaru'!J36</f>
        <v>0</v>
      </c>
      <c r="AZ95" s="100">
        <f>'01 - Oprava opevnění vývaru'!F33</f>
        <v>0</v>
      </c>
      <c r="BA95" s="100">
        <f>'01 - Oprava opevnění vývaru'!F34</f>
        <v>0</v>
      </c>
      <c r="BB95" s="100">
        <f>'01 - Oprava opevnění vývaru'!F35</f>
        <v>0</v>
      </c>
      <c r="BC95" s="100">
        <f>'01 - Oprava opevnění vývaru'!F36</f>
        <v>0</v>
      </c>
      <c r="BD95" s="102">
        <f>'01 - Oprava opevnění vývaru'!F37</f>
        <v>0</v>
      </c>
      <c r="BT95" s="103" t="s">
        <v>88</v>
      </c>
      <c r="BV95" s="103" t="s">
        <v>82</v>
      </c>
      <c r="BW95" s="103" t="s">
        <v>89</v>
      </c>
      <c r="BX95" s="103" t="s">
        <v>5</v>
      </c>
      <c r="CL95" s="103" t="s">
        <v>1</v>
      </c>
      <c r="CM95" s="103" t="s">
        <v>90</v>
      </c>
    </row>
    <row r="96" spans="1:91" s="7" customFormat="1" ht="16.5" customHeight="1">
      <c r="A96" s="93" t="s">
        <v>84</v>
      </c>
      <c r="B96" s="94"/>
      <c r="C96" s="95"/>
      <c r="D96" s="288" t="s">
        <v>91</v>
      </c>
      <c r="E96" s="288"/>
      <c r="F96" s="288"/>
      <c r="G96" s="288"/>
      <c r="H96" s="288"/>
      <c r="I96" s="96"/>
      <c r="J96" s="288" t="s">
        <v>92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6">
        <f>'VON - Vedlejší a ostatní ...'!J30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7" t="s">
        <v>87</v>
      </c>
      <c r="AR96" s="98"/>
      <c r="AS96" s="104">
        <v>0</v>
      </c>
      <c r="AT96" s="105">
        <f>ROUND(SUM(AV96:AW96),2)</f>
        <v>0</v>
      </c>
      <c r="AU96" s="106">
        <f>'VON - Vedlejší a ostatní ...'!P117</f>
        <v>0</v>
      </c>
      <c r="AV96" s="105">
        <f>'VON - Vedlejší a ostatní ...'!J33</f>
        <v>0</v>
      </c>
      <c r="AW96" s="105">
        <f>'VON - Vedlejší a ostatní ...'!J34</f>
        <v>0</v>
      </c>
      <c r="AX96" s="105">
        <f>'VON - Vedlejší a ostatní ...'!J35</f>
        <v>0</v>
      </c>
      <c r="AY96" s="105">
        <f>'VON - Vedlejší a ostatní ...'!J36</f>
        <v>0</v>
      </c>
      <c r="AZ96" s="105">
        <f>'VON - Vedlejší a ostatní ...'!F33</f>
        <v>0</v>
      </c>
      <c r="BA96" s="105">
        <f>'VON - Vedlejší a ostatní ...'!F34</f>
        <v>0</v>
      </c>
      <c r="BB96" s="105">
        <f>'VON - Vedlejší a ostatní ...'!F35</f>
        <v>0</v>
      </c>
      <c r="BC96" s="105">
        <f>'VON - Vedlejší a ostatní ...'!F36</f>
        <v>0</v>
      </c>
      <c r="BD96" s="107">
        <f>'VON - Vedlejší a ostatní ...'!F37</f>
        <v>0</v>
      </c>
      <c r="BT96" s="103" t="s">
        <v>88</v>
      </c>
      <c r="BV96" s="103" t="s">
        <v>82</v>
      </c>
      <c r="BW96" s="103" t="s">
        <v>93</v>
      </c>
      <c r="BX96" s="103" t="s">
        <v>5</v>
      </c>
      <c r="CL96" s="103" t="s">
        <v>1</v>
      </c>
      <c r="CM96" s="103" t="s">
        <v>90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66uaiSWOjrDswwGA4GSNPD+iDVx3YorCmrjXgZP5XVHTxmWKEZjNj1wORUoqyZbYkBt1KTzwGJl9ggX/kqfdAQ==" saltValue="pdLOgXdUja4J+lnDyBzx4175sngwVE+vgVYkL5i+8KaDyiwTdk3JzF1pMOid1Rf+TKBjCFHEzkvN6AWIiGys6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Oprava opevnění vývaru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2:46" s="1" customFormat="1" ht="24.95" customHeight="1">
      <c r="B4" s="20"/>
      <c r="D4" s="110" t="s">
        <v>94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2" t="str">
        <f>'Rekapitulace stavby'!K6</f>
        <v>Jez Krnov, oprava opevnění vývaru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96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16. 7. 2021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ROUND((SUM(BE123:BE307)),2)</f>
        <v>0</v>
      </c>
      <c r="G33" s="34"/>
      <c r="H33" s="34"/>
      <c r="I33" s="124">
        <v>0.21</v>
      </c>
      <c r="J33" s="123">
        <f>ROUND(((SUM(BE123:BE307))*I33),2)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ROUND((SUM(BF123:BF307)),2)</f>
        <v>0</v>
      </c>
      <c r="G34" s="34"/>
      <c r="H34" s="34"/>
      <c r="I34" s="124">
        <v>0.15</v>
      </c>
      <c r="J34" s="123">
        <f>ROUND(((SUM(BF123:BF307))*I34),2)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47</v>
      </c>
      <c r="F35" s="123">
        <f>ROUND((SUM(BG123:BG307)),2)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48</v>
      </c>
      <c r="F36" s="123">
        <f>ROUND((SUM(BH123:BH307)),2)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49</v>
      </c>
      <c r="F37" s="123">
        <f>ROUND((SUM(BI123:BI307)),2)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Jez Krnov, oprava opevnění vývaru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01 - Oprava opevnění vývaru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Krnov</v>
      </c>
      <c r="G91" s="36"/>
      <c r="H91" s="36"/>
      <c r="I91" s="29" t="s">
        <v>32</v>
      </c>
      <c r="J91" s="32" t="str">
        <f>E21</f>
        <v>Lineplan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Ing. Marek Boháč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98</v>
      </c>
      <c r="D94" s="144"/>
      <c r="E94" s="144"/>
      <c r="F94" s="144"/>
      <c r="G94" s="144"/>
      <c r="H94" s="144"/>
      <c r="I94" s="144"/>
      <c r="J94" s="145" t="s">
        <v>99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100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2:12" s="9" customFormat="1" ht="24.95" customHeight="1">
      <c r="B97" s="147"/>
      <c r="C97" s="148"/>
      <c r="D97" s="149" t="s">
        <v>102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10" customFormat="1" ht="19.9" customHeight="1">
      <c r="B98" s="153"/>
      <c r="C98" s="154"/>
      <c r="D98" s="155" t="s">
        <v>103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>
      <c r="B99" s="153"/>
      <c r="C99" s="154"/>
      <c r="D99" s="155" t="s">
        <v>104</v>
      </c>
      <c r="E99" s="156"/>
      <c r="F99" s="156"/>
      <c r="G99" s="156"/>
      <c r="H99" s="156"/>
      <c r="I99" s="156"/>
      <c r="J99" s="157">
        <f>J194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105</v>
      </c>
      <c r="E100" s="156"/>
      <c r="F100" s="156"/>
      <c r="G100" s="156"/>
      <c r="H100" s="156"/>
      <c r="I100" s="156"/>
      <c r="J100" s="157">
        <f>J223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106</v>
      </c>
      <c r="E101" s="156"/>
      <c r="F101" s="156"/>
      <c r="G101" s="156"/>
      <c r="H101" s="156"/>
      <c r="I101" s="156"/>
      <c r="J101" s="157">
        <f>J250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107</v>
      </c>
      <c r="E102" s="156"/>
      <c r="F102" s="156"/>
      <c r="G102" s="156"/>
      <c r="H102" s="156"/>
      <c r="I102" s="156"/>
      <c r="J102" s="157">
        <f>J283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108</v>
      </c>
      <c r="E103" s="156"/>
      <c r="F103" s="156"/>
      <c r="G103" s="156"/>
      <c r="H103" s="156"/>
      <c r="I103" s="156"/>
      <c r="J103" s="157">
        <f>J305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109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99" t="str">
        <f>E7</f>
        <v>Jez Krnov, oprava opevnění vývaru</v>
      </c>
      <c r="F113" s="300"/>
      <c r="G113" s="300"/>
      <c r="H113" s="300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95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0" t="str">
        <f>E9</f>
        <v>01 - Oprava opevnění vývaru</v>
      </c>
      <c r="F115" s="301"/>
      <c r="G115" s="301"/>
      <c r="H115" s="301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16. 7. 2021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>Město Krnov</v>
      </c>
      <c r="G119" s="36"/>
      <c r="H119" s="36"/>
      <c r="I119" s="29" t="s">
        <v>32</v>
      </c>
      <c r="J119" s="32" t="str">
        <f>E21</f>
        <v>Lineplan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30</v>
      </c>
      <c r="D120" s="36"/>
      <c r="E120" s="36"/>
      <c r="F120" s="27" t="str">
        <f>IF(E18="","",E18)</f>
        <v>Vyplň údaj</v>
      </c>
      <c r="G120" s="36"/>
      <c r="H120" s="36"/>
      <c r="I120" s="29" t="s">
        <v>37</v>
      </c>
      <c r="J120" s="32" t="str">
        <f>E24</f>
        <v>Ing. Marek Boháč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110</v>
      </c>
      <c r="D122" s="162" t="s">
        <v>65</v>
      </c>
      <c r="E122" s="162" t="s">
        <v>61</v>
      </c>
      <c r="F122" s="162" t="s">
        <v>62</v>
      </c>
      <c r="G122" s="162" t="s">
        <v>111</v>
      </c>
      <c r="H122" s="162" t="s">
        <v>112</v>
      </c>
      <c r="I122" s="162" t="s">
        <v>113</v>
      </c>
      <c r="J122" s="162" t="s">
        <v>99</v>
      </c>
      <c r="K122" s="163" t="s">
        <v>114</v>
      </c>
      <c r="L122" s="164"/>
      <c r="M122" s="75" t="s">
        <v>1</v>
      </c>
      <c r="N122" s="76" t="s">
        <v>44</v>
      </c>
      <c r="O122" s="76" t="s">
        <v>115</v>
      </c>
      <c r="P122" s="76" t="s">
        <v>116</v>
      </c>
      <c r="Q122" s="76" t="s">
        <v>117</v>
      </c>
      <c r="R122" s="76" t="s">
        <v>118</v>
      </c>
      <c r="S122" s="76" t="s">
        <v>119</v>
      </c>
      <c r="T122" s="77" t="s">
        <v>120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121</v>
      </c>
      <c r="D123" s="36"/>
      <c r="E123" s="36"/>
      <c r="F123" s="36"/>
      <c r="G123" s="36"/>
      <c r="H123" s="36"/>
      <c r="I123" s="36"/>
      <c r="J123" s="165">
        <f>BK123</f>
        <v>0</v>
      </c>
      <c r="K123" s="36"/>
      <c r="L123" s="39"/>
      <c r="M123" s="78"/>
      <c r="N123" s="166"/>
      <c r="O123" s="79"/>
      <c r="P123" s="167">
        <f>P124</f>
        <v>0</v>
      </c>
      <c r="Q123" s="79"/>
      <c r="R123" s="167">
        <f>R124</f>
        <v>90.28133371520002</v>
      </c>
      <c r="S123" s="79"/>
      <c r="T123" s="168">
        <f>T124</f>
        <v>73.1111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79</v>
      </c>
      <c r="AU123" s="17" t="s">
        <v>101</v>
      </c>
      <c r="BK123" s="169">
        <f>BK124</f>
        <v>0</v>
      </c>
    </row>
    <row r="124" spans="2:63" s="12" customFormat="1" ht="25.9" customHeight="1">
      <c r="B124" s="170"/>
      <c r="C124" s="171"/>
      <c r="D124" s="172" t="s">
        <v>79</v>
      </c>
      <c r="E124" s="173" t="s">
        <v>122</v>
      </c>
      <c r="F124" s="173" t="s">
        <v>123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P125+P194+P223+P250+P283+P305</f>
        <v>0</v>
      </c>
      <c r="Q124" s="178"/>
      <c r="R124" s="179">
        <f>R125+R194+R223+R250+R283+R305</f>
        <v>90.28133371520002</v>
      </c>
      <c r="S124" s="178"/>
      <c r="T124" s="180">
        <f>T125+T194+T223+T250+T283+T305</f>
        <v>73.1111</v>
      </c>
      <c r="AR124" s="181" t="s">
        <v>88</v>
      </c>
      <c r="AT124" s="182" t="s">
        <v>79</v>
      </c>
      <c r="AU124" s="182" t="s">
        <v>80</v>
      </c>
      <c r="AY124" s="181" t="s">
        <v>124</v>
      </c>
      <c r="BK124" s="183">
        <f>BK125+BK194+BK223+BK250+BK283+BK305</f>
        <v>0</v>
      </c>
    </row>
    <row r="125" spans="2:63" s="12" customFormat="1" ht="22.9" customHeight="1">
      <c r="B125" s="170"/>
      <c r="C125" s="171"/>
      <c r="D125" s="172" t="s">
        <v>79</v>
      </c>
      <c r="E125" s="184" t="s">
        <v>88</v>
      </c>
      <c r="F125" s="184" t="s">
        <v>125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SUM(P126:P193)</f>
        <v>0</v>
      </c>
      <c r="Q125" s="178"/>
      <c r="R125" s="179">
        <f>SUM(R126:R193)</f>
        <v>0.1400019792</v>
      </c>
      <c r="S125" s="178"/>
      <c r="T125" s="180">
        <f>SUM(T126:T193)</f>
        <v>31.912399999999998</v>
      </c>
      <c r="AR125" s="181" t="s">
        <v>88</v>
      </c>
      <c r="AT125" s="182" t="s">
        <v>79</v>
      </c>
      <c r="AU125" s="182" t="s">
        <v>88</v>
      </c>
      <c r="AY125" s="181" t="s">
        <v>124</v>
      </c>
      <c r="BK125" s="183">
        <f>SUM(BK126:BK193)</f>
        <v>0</v>
      </c>
    </row>
    <row r="126" spans="1:65" s="2" customFormat="1" ht="33" customHeight="1">
      <c r="A126" s="34"/>
      <c r="B126" s="35"/>
      <c r="C126" s="186" t="s">
        <v>126</v>
      </c>
      <c r="D126" s="186" t="s">
        <v>127</v>
      </c>
      <c r="E126" s="187" t="s">
        <v>128</v>
      </c>
      <c r="F126" s="188" t="s">
        <v>129</v>
      </c>
      <c r="G126" s="189" t="s">
        <v>130</v>
      </c>
      <c r="H126" s="190">
        <v>20</v>
      </c>
      <c r="I126" s="191"/>
      <c r="J126" s="192">
        <f>ROUND(I126*H126,2)</f>
        <v>0</v>
      </c>
      <c r="K126" s="188" t="s">
        <v>131</v>
      </c>
      <c r="L126" s="39"/>
      <c r="M126" s="193" t="s">
        <v>1</v>
      </c>
      <c r="N126" s="194" t="s">
        <v>45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132</v>
      </c>
      <c r="AT126" s="197" t="s">
        <v>127</v>
      </c>
      <c r="AU126" s="197" t="s">
        <v>90</v>
      </c>
      <c r="AY126" s="17" t="s">
        <v>124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88</v>
      </c>
      <c r="BK126" s="198">
        <f>ROUND(I126*H126,2)</f>
        <v>0</v>
      </c>
      <c r="BL126" s="17" t="s">
        <v>132</v>
      </c>
      <c r="BM126" s="197" t="s">
        <v>133</v>
      </c>
    </row>
    <row r="127" spans="1:47" s="2" customFormat="1" ht="29.25">
      <c r="A127" s="34"/>
      <c r="B127" s="35"/>
      <c r="C127" s="36"/>
      <c r="D127" s="199" t="s">
        <v>134</v>
      </c>
      <c r="E127" s="36"/>
      <c r="F127" s="200" t="s">
        <v>135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134</v>
      </c>
      <c r="AU127" s="17" t="s">
        <v>90</v>
      </c>
    </row>
    <row r="128" spans="1:65" s="2" customFormat="1" ht="24.2" customHeight="1">
      <c r="A128" s="34"/>
      <c r="B128" s="35"/>
      <c r="C128" s="186" t="s">
        <v>136</v>
      </c>
      <c r="D128" s="186" t="s">
        <v>127</v>
      </c>
      <c r="E128" s="187" t="s">
        <v>137</v>
      </c>
      <c r="F128" s="188" t="s">
        <v>138</v>
      </c>
      <c r="G128" s="189" t="s">
        <v>139</v>
      </c>
      <c r="H128" s="190">
        <v>3</v>
      </c>
      <c r="I128" s="191"/>
      <c r="J128" s="192">
        <f>ROUND(I128*H128,2)</f>
        <v>0</v>
      </c>
      <c r="K128" s="188" t="s">
        <v>131</v>
      </c>
      <c r="L128" s="39"/>
      <c r="M128" s="193" t="s">
        <v>1</v>
      </c>
      <c r="N128" s="194" t="s">
        <v>45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132</v>
      </c>
      <c r="AT128" s="197" t="s">
        <v>127</v>
      </c>
      <c r="AU128" s="197" t="s">
        <v>90</v>
      </c>
      <c r="AY128" s="17" t="s">
        <v>124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88</v>
      </c>
      <c r="BK128" s="198">
        <f>ROUND(I128*H128,2)</f>
        <v>0</v>
      </c>
      <c r="BL128" s="17" t="s">
        <v>132</v>
      </c>
      <c r="BM128" s="197" t="s">
        <v>140</v>
      </c>
    </row>
    <row r="129" spans="1:47" s="2" customFormat="1" ht="19.5">
      <c r="A129" s="34"/>
      <c r="B129" s="35"/>
      <c r="C129" s="36"/>
      <c r="D129" s="199" t="s">
        <v>134</v>
      </c>
      <c r="E129" s="36"/>
      <c r="F129" s="200" t="s">
        <v>141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134</v>
      </c>
      <c r="AU129" s="17" t="s">
        <v>90</v>
      </c>
    </row>
    <row r="130" spans="1:65" s="2" customFormat="1" ht="16.5" customHeight="1">
      <c r="A130" s="34"/>
      <c r="B130" s="35"/>
      <c r="C130" s="186" t="s">
        <v>142</v>
      </c>
      <c r="D130" s="186" t="s">
        <v>127</v>
      </c>
      <c r="E130" s="187" t="s">
        <v>143</v>
      </c>
      <c r="F130" s="188" t="s">
        <v>144</v>
      </c>
      <c r="G130" s="189" t="s">
        <v>139</v>
      </c>
      <c r="H130" s="190">
        <v>3</v>
      </c>
      <c r="I130" s="191"/>
      <c r="J130" s="192">
        <f>ROUND(I130*H130,2)</f>
        <v>0</v>
      </c>
      <c r="K130" s="188" t="s">
        <v>131</v>
      </c>
      <c r="L130" s="39"/>
      <c r="M130" s="193" t="s">
        <v>1</v>
      </c>
      <c r="N130" s="194" t="s">
        <v>45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132</v>
      </c>
      <c r="AT130" s="197" t="s">
        <v>127</v>
      </c>
      <c r="AU130" s="197" t="s">
        <v>90</v>
      </c>
      <c r="AY130" s="17" t="s">
        <v>124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88</v>
      </c>
      <c r="BK130" s="198">
        <f>ROUND(I130*H130,2)</f>
        <v>0</v>
      </c>
      <c r="BL130" s="17" t="s">
        <v>132</v>
      </c>
      <c r="BM130" s="197" t="s">
        <v>145</v>
      </c>
    </row>
    <row r="131" spans="1:47" s="2" customFormat="1" ht="19.5">
      <c r="A131" s="34"/>
      <c r="B131" s="35"/>
      <c r="C131" s="36"/>
      <c r="D131" s="199" t="s">
        <v>134</v>
      </c>
      <c r="E131" s="36"/>
      <c r="F131" s="200" t="s">
        <v>146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134</v>
      </c>
      <c r="AU131" s="17" t="s">
        <v>90</v>
      </c>
    </row>
    <row r="132" spans="1:65" s="2" customFormat="1" ht="24.2" customHeight="1">
      <c r="A132" s="34"/>
      <c r="B132" s="35"/>
      <c r="C132" s="186" t="s">
        <v>88</v>
      </c>
      <c r="D132" s="186" t="s">
        <v>127</v>
      </c>
      <c r="E132" s="187" t="s">
        <v>147</v>
      </c>
      <c r="F132" s="188" t="s">
        <v>148</v>
      </c>
      <c r="G132" s="189" t="s">
        <v>149</v>
      </c>
      <c r="H132" s="190">
        <v>16.796</v>
      </c>
      <c r="I132" s="191"/>
      <c r="J132" s="192">
        <f>ROUND(I132*H132,2)</f>
        <v>0</v>
      </c>
      <c r="K132" s="188" t="s">
        <v>131</v>
      </c>
      <c r="L132" s="39"/>
      <c r="M132" s="193" t="s">
        <v>1</v>
      </c>
      <c r="N132" s="194" t="s">
        <v>45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1.9</v>
      </c>
      <c r="T132" s="196">
        <f>S132*H132</f>
        <v>31.912399999999998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132</v>
      </c>
      <c r="AT132" s="197" t="s">
        <v>127</v>
      </c>
      <c r="AU132" s="197" t="s">
        <v>90</v>
      </c>
      <c r="AY132" s="17" t="s">
        <v>124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88</v>
      </c>
      <c r="BK132" s="198">
        <f>ROUND(I132*H132,2)</f>
        <v>0</v>
      </c>
      <c r="BL132" s="17" t="s">
        <v>132</v>
      </c>
      <c r="BM132" s="197" t="s">
        <v>150</v>
      </c>
    </row>
    <row r="133" spans="1:47" s="2" customFormat="1" ht="29.25">
      <c r="A133" s="34"/>
      <c r="B133" s="35"/>
      <c r="C133" s="36"/>
      <c r="D133" s="199" t="s">
        <v>134</v>
      </c>
      <c r="E133" s="36"/>
      <c r="F133" s="200" t="s">
        <v>151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134</v>
      </c>
      <c r="AU133" s="17" t="s">
        <v>90</v>
      </c>
    </row>
    <row r="134" spans="2:51" s="13" customFormat="1" ht="11.25">
      <c r="B134" s="204"/>
      <c r="C134" s="205"/>
      <c r="D134" s="199" t="s">
        <v>152</v>
      </c>
      <c r="E134" s="206" t="s">
        <v>1</v>
      </c>
      <c r="F134" s="207" t="s">
        <v>153</v>
      </c>
      <c r="G134" s="205"/>
      <c r="H134" s="206" t="s">
        <v>1</v>
      </c>
      <c r="I134" s="208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152</v>
      </c>
      <c r="AU134" s="213" t="s">
        <v>90</v>
      </c>
      <c r="AV134" s="13" t="s">
        <v>88</v>
      </c>
      <c r="AW134" s="13" t="s">
        <v>36</v>
      </c>
      <c r="AX134" s="13" t="s">
        <v>80</v>
      </c>
      <c r="AY134" s="213" t="s">
        <v>124</v>
      </c>
    </row>
    <row r="135" spans="2:51" s="13" customFormat="1" ht="11.25">
      <c r="B135" s="204"/>
      <c r="C135" s="205"/>
      <c r="D135" s="199" t="s">
        <v>152</v>
      </c>
      <c r="E135" s="206" t="s">
        <v>1</v>
      </c>
      <c r="F135" s="207" t="s">
        <v>154</v>
      </c>
      <c r="G135" s="205"/>
      <c r="H135" s="206" t="s">
        <v>1</v>
      </c>
      <c r="I135" s="208"/>
      <c r="J135" s="205"/>
      <c r="K135" s="205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152</v>
      </c>
      <c r="AU135" s="213" t="s">
        <v>90</v>
      </c>
      <c r="AV135" s="13" t="s">
        <v>88</v>
      </c>
      <c r="AW135" s="13" t="s">
        <v>36</v>
      </c>
      <c r="AX135" s="13" t="s">
        <v>80</v>
      </c>
      <c r="AY135" s="213" t="s">
        <v>124</v>
      </c>
    </row>
    <row r="136" spans="2:51" s="14" customFormat="1" ht="11.25">
      <c r="B136" s="214"/>
      <c r="C136" s="215"/>
      <c r="D136" s="199" t="s">
        <v>152</v>
      </c>
      <c r="E136" s="216" t="s">
        <v>1</v>
      </c>
      <c r="F136" s="217" t="s">
        <v>155</v>
      </c>
      <c r="G136" s="215"/>
      <c r="H136" s="218">
        <v>14.376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152</v>
      </c>
      <c r="AU136" s="224" t="s">
        <v>90</v>
      </c>
      <c r="AV136" s="14" t="s">
        <v>90</v>
      </c>
      <c r="AW136" s="14" t="s">
        <v>36</v>
      </c>
      <c r="AX136" s="14" t="s">
        <v>80</v>
      </c>
      <c r="AY136" s="224" t="s">
        <v>124</v>
      </c>
    </row>
    <row r="137" spans="2:51" s="13" customFormat="1" ht="11.25">
      <c r="B137" s="204"/>
      <c r="C137" s="205"/>
      <c r="D137" s="199" t="s">
        <v>152</v>
      </c>
      <c r="E137" s="206" t="s">
        <v>1</v>
      </c>
      <c r="F137" s="207" t="s">
        <v>156</v>
      </c>
      <c r="G137" s="205"/>
      <c r="H137" s="206" t="s">
        <v>1</v>
      </c>
      <c r="I137" s="208"/>
      <c r="J137" s="205"/>
      <c r="K137" s="205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152</v>
      </c>
      <c r="AU137" s="213" t="s">
        <v>90</v>
      </c>
      <c r="AV137" s="13" t="s">
        <v>88</v>
      </c>
      <c r="AW137" s="13" t="s">
        <v>36</v>
      </c>
      <c r="AX137" s="13" t="s">
        <v>80</v>
      </c>
      <c r="AY137" s="213" t="s">
        <v>124</v>
      </c>
    </row>
    <row r="138" spans="2:51" s="14" customFormat="1" ht="11.25">
      <c r="B138" s="214"/>
      <c r="C138" s="215"/>
      <c r="D138" s="199" t="s">
        <v>152</v>
      </c>
      <c r="E138" s="216" t="s">
        <v>1</v>
      </c>
      <c r="F138" s="217" t="s">
        <v>157</v>
      </c>
      <c r="G138" s="215"/>
      <c r="H138" s="218">
        <v>2.42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152</v>
      </c>
      <c r="AU138" s="224" t="s">
        <v>90</v>
      </c>
      <c r="AV138" s="14" t="s">
        <v>90</v>
      </c>
      <c r="AW138" s="14" t="s">
        <v>36</v>
      </c>
      <c r="AX138" s="14" t="s">
        <v>80</v>
      </c>
      <c r="AY138" s="224" t="s">
        <v>124</v>
      </c>
    </row>
    <row r="139" spans="2:51" s="15" customFormat="1" ht="11.25">
      <c r="B139" s="225"/>
      <c r="C139" s="226"/>
      <c r="D139" s="199" t="s">
        <v>152</v>
      </c>
      <c r="E139" s="227" t="s">
        <v>1</v>
      </c>
      <c r="F139" s="228" t="s">
        <v>158</v>
      </c>
      <c r="G139" s="226"/>
      <c r="H139" s="229">
        <v>16.796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152</v>
      </c>
      <c r="AU139" s="235" t="s">
        <v>90</v>
      </c>
      <c r="AV139" s="15" t="s">
        <v>132</v>
      </c>
      <c r="AW139" s="15" t="s">
        <v>36</v>
      </c>
      <c r="AX139" s="15" t="s">
        <v>88</v>
      </c>
      <c r="AY139" s="235" t="s">
        <v>124</v>
      </c>
    </row>
    <row r="140" spans="1:65" s="2" customFormat="1" ht="24.2" customHeight="1">
      <c r="A140" s="34"/>
      <c r="B140" s="35"/>
      <c r="C140" s="186" t="s">
        <v>90</v>
      </c>
      <c r="D140" s="186" t="s">
        <v>127</v>
      </c>
      <c r="E140" s="187" t="s">
        <v>159</v>
      </c>
      <c r="F140" s="188" t="s">
        <v>160</v>
      </c>
      <c r="G140" s="189" t="s">
        <v>149</v>
      </c>
      <c r="H140" s="190">
        <v>16.796</v>
      </c>
      <c r="I140" s="191"/>
      <c r="J140" s="192">
        <f>ROUND(I140*H140,2)</f>
        <v>0</v>
      </c>
      <c r="K140" s="188" t="s">
        <v>131</v>
      </c>
      <c r="L140" s="39"/>
      <c r="M140" s="193" t="s">
        <v>1</v>
      </c>
      <c r="N140" s="194" t="s">
        <v>45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132</v>
      </c>
      <c r="AT140" s="197" t="s">
        <v>127</v>
      </c>
      <c r="AU140" s="197" t="s">
        <v>90</v>
      </c>
      <c r="AY140" s="17" t="s">
        <v>124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88</v>
      </c>
      <c r="BK140" s="198">
        <f>ROUND(I140*H140,2)</f>
        <v>0</v>
      </c>
      <c r="BL140" s="17" t="s">
        <v>132</v>
      </c>
      <c r="BM140" s="197" t="s">
        <v>161</v>
      </c>
    </row>
    <row r="141" spans="1:47" s="2" customFormat="1" ht="29.25">
      <c r="A141" s="34"/>
      <c r="B141" s="35"/>
      <c r="C141" s="36"/>
      <c r="D141" s="199" t="s">
        <v>134</v>
      </c>
      <c r="E141" s="36"/>
      <c r="F141" s="200" t="s">
        <v>162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134</v>
      </c>
      <c r="AU141" s="17" t="s">
        <v>90</v>
      </c>
    </row>
    <row r="142" spans="2:51" s="13" customFormat="1" ht="11.25">
      <c r="B142" s="204"/>
      <c r="C142" s="205"/>
      <c r="D142" s="199" t="s">
        <v>152</v>
      </c>
      <c r="E142" s="206" t="s">
        <v>1</v>
      </c>
      <c r="F142" s="207" t="s">
        <v>153</v>
      </c>
      <c r="G142" s="205"/>
      <c r="H142" s="206" t="s">
        <v>1</v>
      </c>
      <c r="I142" s="208"/>
      <c r="J142" s="205"/>
      <c r="K142" s="205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152</v>
      </c>
      <c r="AU142" s="213" t="s">
        <v>90</v>
      </c>
      <c r="AV142" s="13" t="s">
        <v>88</v>
      </c>
      <c r="AW142" s="13" t="s">
        <v>36</v>
      </c>
      <c r="AX142" s="13" t="s">
        <v>80</v>
      </c>
      <c r="AY142" s="213" t="s">
        <v>124</v>
      </c>
    </row>
    <row r="143" spans="2:51" s="13" customFormat="1" ht="11.25">
      <c r="B143" s="204"/>
      <c r="C143" s="205"/>
      <c r="D143" s="199" t="s">
        <v>152</v>
      </c>
      <c r="E143" s="206" t="s">
        <v>1</v>
      </c>
      <c r="F143" s="207" t="s">
        <v>154</v>
      </c>
      <c r="G143" s="205"/>
      <c r="H143" s="206" t="s">
        <v>1</v>
      </c>
      <c r="I143" s="208"/>
      <c r="J143" s="205"/>
      <c r="K143" s="205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152</v>
      </c>
      <c r="AU143" s="213" t="s">
        <v>90</v>
      </c>
      <c r="AV143" s="13" t="s">
        <v>88</v>
      </c>
      <c r="AW143" s="13" t="s">
        <v>36</v>
      </c>
      <c r="AX143" s="13" t="s">
        <v>80</v>
      </c>
      <c r="AY143" s="213" t="s">
        <v>124</v>
      </c>
    </row>
    <row r="144" spans="2:51" s="14" customFormat="1" ht="11.25">
      <c r="B144" s="214"/>
      <c r="C144" s="215"/>
      <c r="D144" s="199" t="s">
        <v>152</v>
      </c>
      <c r="E144" s="216" t="s">
        <v>1</v>
      </c>
      <c r="F144" s="217" t="s">
        <v>155</v>
      </c>
      <c r="G144" s="215"/>
      <c r="H144" s="218">
        <v>14.376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152</v>
      </c>
      <c r="AU144" s="224" t="s">
        <v>90</v>
      </c>
      <c r="AV144" s="14" t="s">
        <v>90</v>
      </c>
      <c r="AW144" s="14" t="s">
        <v>36</v>
      </c>
      <c r="AX144" s="14" t="s">
        <v>80</v>
      </c>
      <c r="AY144" s="224" t="s">
        <v>124</v>
      </c>
    </row>
    <row r="145" spans="2:51" s="13" customFormat="1" ht="11.25">
      <c r="B145" s="204"/>
      <c r="C145" s="205"/>
      <c r="D145" s="199" t="s">
        <v>152</v>
      </c>
      <c r="E145" s="206" t="s">
        <v>1</v>
      </c>
      <c r="F145" s="207" t="s">
        <v>156</v>
      </c>
      <c r="G145" s="205"/>
      <c r="H145" s="206" t="s">
        <v>1</v>
      </c>
      <c r="I145" s="208"/>
      <c r="J145" s="205"/>
      <c r="K145" s="205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152</v>
      </c>
      <c r="AU145" s="213" t="s">
        <v>90</v>
      </c>
      <c r="AV145" s="13" t="s">
        <v>88</v>
      </c>
      <c r="AW145" s="13" t="s">
        <v>36</v>
      </c>
      <c r="AX145" s="13" t="s">
        <v>80</v>
      </c>
      <c r="AY145" s="213" t="s">
        <v>124</v>
      </c>
    </row>
    <row r="146" spans="2:51" s="14" customFormat="1" ht="11.25">
      <c r="B146" s="214"/>
      <c r="C146" s="215"/>
      <c r="D146" s="199" t="s">
        <v>152</v>
      </c>
      <c r="E146" s="216" t="s">
        <v>1</v>
      </c>
      <c r="F146" s="217" t="s">
        <v>157</v>
      </c>
      <c r="G146" s="215"/>
      <c r="H146" s="218">
        <v>2.42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152</v>
      </c>
      <c r="AU146" s="224" t="s">
        <v>90</v>
      </c>
      <c r="AV146" s="14" t="s">
        <v>90</v>
      </c>
      <c r="AW146" s="14" t="s">
        <v>36</v>
      </c>
      <c r="AX146" s="14" t="s">
        <v>80</v>
      </c>
      <c r="AY146" s="224" t="s">
        <v>124</v>
      </c>
    </row>
    <row r="147" spans="2:51" s="15" customFormat="1" ht="11.25">
      <c r="B147" s="225"/>
      <c r="C147" s="226"/>
      <c r="D147" s="199" t="s">
        <v>152</v>
      </c>
      <c r="E147" s="227" t="s">
        <v>1</v>
      </c>
      <c r="F147" s="228" t="s">
        <v>158</v>
      </c>
      <c r="G147" s="226"/>
      <c r="H147" s="229">
        <v>16.796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152</v>
      </c>
      <c r="AU147" s="235" t="s">
        <v>90</v>
      </c>
      <c r="AV147" s="15" t="s">
        <v>132</v>
      </c>
      <c r="AW147" s="15" t="s">
        <v>36</v>
      </c>
      <c r="AX147" s="15" t="s">
        <v>88</v>
      </c>
      <c r="AY147" s="235" t="s">
        <v>124</v>
      </c>
    </row>
    <row r="148" spans="1:65" s="2" customFormat="1" ht="24.2" customHeight="1">
      <c r="A148" s="34"/>
      <c r="B148" s="35"/>
      <c r="C148" s="186" t="s">
        <v>163</v>
      </c>
      <c r="D148" s="186" t="s">
        <v>127</v>
      </c>
      <c r="E148" s="187" t="s">
        <v>164</v>
      </c>
      <c r="F148" s="188" t="s">
        <v>165</v>
      </c>
      <c r="G148" s="189" t="s">
        <v>149</v>
      </c>
      <c r="H148" s="190">
        <v>16.796</v>
      </c>
      <c r="I148" s="191"/>
      <c r="J148" s="192">
        <f>ROUND(I148*H148,2)</f>
        <v>0</v>
      </c>
      <c r="K148" s="188" t="s">
        <v>131</v>
      </c>
      <c r="L148" s="39"/>
      <c r="M148" s="193" t="s">
        <v>1</v>
      </c>
      <c r="N148" s="194" t="s">
        <v>45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132</v>
      </c>
      <c r="AT148" s="197" t="s">
        <v>127</v>
      </c>
      <c r="AU148" s="197" t="s">
        <v>90</v>
      </c>
      <c r="AY148" s="17" t="s">
        <v>124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88</v>
      </c>
      <c r="BK148" s="198">
        <f>ROUND(I148*H148,2)</f>
        <v>0</v>
      </c>
      <c r="BL148" s="17" t="s">
        <v>132</v>
      </c>
      <c r="BM148" s="197" t="s">
        <v>166</v>
      </c>
    </row>
    <row r="149" spans="1:47" s="2" customFormat="1" ht="29.25">
      <c r="A149" s="34"/>
      <c r="B149" s="35"/>
      <c r="C149" s="36"/>
      <c r="D149" s="199" t="s">
        <v>134</v>
      </c>
      <c r="E149" s="36"/>
      <c r="F149" s="200" t="s">
        <v>167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134</v>
      </c>
      <c r="AU149" s="17" t="s">
        <v>90</v>
      </c>
    </row>
    <row r="150" spans="2:51" s="13" customFormat="1" ht="11.25">
      <c r="B150" s="204"/>
      <c r="C150" s="205"/>
      <c r="D150" s="199" t="s">
        <v>152</v>
      </c>
      <c r="E150" s="206" t="s">
        <v>1</v>
      </c>
      <c r="F150" s="207" t="s">
        <v>153</v>
      </c>
      <c r="G150" s="205"/>
      <c r="H150" s="206" t="s">
        <v>1</v>
      </c>
      <c r="I150" s="208"/>
      <c r="J150" s="205"/>
      <c r="K150" s="205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152</v>
      </c>
      <c r="AU150" s="213" t="s">
        <v>90</v>
      </c>
      <c r="AV150" s="13" t="s">
        <v>88</v>
      </c>
      <c r="AW150" s="13" t="s">
        <v>36</v>
      </c>
      <c r="AX150" s="13" t="s">
        <v>80</v>
      </c>
      <c r="AY150" s="213" t="s">
        <v>124</v>
      </c>
    </row>
    <row r="151" spans="2:51" s="13" customFormat="1" ht="11.25">
      <c r="B151" s="204"/>
      <c r="C151" s="205"/>
      <c r="D151" s="199" t="s">
        <v>152</v>
      </c>
      <c r="E151" s="206" t="s">
        <v>1</v>
      </c>
      <c r="F151" s="207" t="s">
        <v>154</v>
      </c>
      <c r="G151" s="205"/>
      <c r="H151" s="206" t="s">
        <v>1</v>
      </c>
      <c r="I151" s="208"/>
      <c r="J151" s="205"/>
      <c r="K151" s="205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152</v>
      </c>
      <c r="AU151" s="213" t="s">
        <v>90</v>
      </c>
      <c r="AV151" s="13" t="s">
        <v>88</v>
      </c>
      <c r="AW151" s="13" t="s">
        <v>36</v>
      </c>
      <c r="AX151" s="13" t="s">
        <v>80</v>
      </c>
      <c r="AY151" s="213" t="s">
        <v>124</v>
      </c>
    </row>
    <row r="152" spans="2:51" s="14" customFormat="1" ht="11.25">
      <c r="B152" s="214"/>
      <c r="C152" s="215"/>
      <c r="D152" s="199" t="s">
        <v>152</v>
      </c>
      <c r="E152" s="216" t="s">
        <v>1</v>
      </c>
      <c r="F152" s="217" t="s">
        <v>155</v>
      </c>
      <c r="G152" s="215"/>
      <c r="H152" s="218">
        <v>14.376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152</v>
      </c>
      <c r="AU152" s="224" t="s">
        <v>90</v>
      </c>
      <c r="AV152" s="14" t="s">
        <v>90</v>
      </c>
      <c r="AW152" s="14" t="s">
        <v>36</v>
      </c>
      <c r="AX152" s="14" t="s">
        <v>80</v>
      </c>
      <c r="AY152" s="224" t="s">
        <v>124</v>
      </c>
    </row>
    <row r="153" spans="2:51" s="13" customFormat="1" ht="11.25">
      <c r="B153" s="204"/>
      <c r="C153" s="205"/>
      <c r="D153" s="199" t="s">
        <v>152</v>
      </c>
      <c r="E153" s="206" t="s">
        <v>1</v>
      </c>
      <c r="F153" s="207" t="s">
        <v>156</v>
      </c>
      <c r="G153" s="205"/>
      <c r="H153" s="206" t="s">
        <v>1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152</v>
      </c>
      <c r="AU153" s="213" t="s">
        <v>90</v>
      </c>
      <c r="AV153" s="13" t="s">
        <v>88</v>
      </c>
      <c r="AW153" s="13" t="s">
        <v>36</v>
      </c>
      <c r="AX153" s="13" t="s">
        <v>80</v>
      </c>
      <c r="AY153" s="213" t="s">
        <v>124</v>
      </c>
    </row>
    <row r="154" spans="2:51" s="14" customFormat="1" ht="11.25">
      <c r="B154" s="214"/>
      <c r="C154" s="215"/>
      <c r="D154" s="199" t="s">
        <v>152</v>
      </c>
      <c r="E154" s="216" t="s">
        <v>1</v>
      </c>
      <c r="F154" s="217" t="s">
        <v>157</v>
      </c>
      <c r="G154" s="215"/>
      <c r="H154" s="218">
        <v>2.42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152</v>
      </c>
      <c r="AU154" s="224" t="s">
        <v>90</v>
      </c>
      <c r="AV154" s="14" t="s">
        <v>90</v>
      </c>
      <c r="AW154" s="14" t="s">
        <v>36</v>
      </c>
      <c r="AX154" s="14" t="s">
        <v>80</v>
      </c>
      <c r="AY154" s="224" t="s">
        <v>124</v>
      </c>
    </row>
    <row r="155" spans="2:51" s="15" customFormat="1" ht="11.25">
      <c r="B155" s="225"/>
      <c r="C155" s="226"/>
      <c r="D155" s="199" t="s">
        <v>152</v>
      </c>
      <c r="E155" s="227" t="s">
        <v>1</v>
      </c>
      <c r="F155" s="228" t="s">
        <v>158</v>
      </c>
      <c r="G155" s="226"/>
      <c r="H155" s="229">
        <v>16.796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152</v>
      </c>
      <c r="AU155" s="235" t="s">
        <v>90</v>
      </c>
      <c r="AV155" s="15" t="s">
        <v>132</v>
      </c>
      <c r="AW155" s="15" t="s">
        <v>36</v>
      </c>
      <c r="AX155" s="15" t="s">
        <v>88</v>
      </c>
      <c r="AY155" s="235" t="s">
        <v>124</v>
      </c>
    </row>
    <row r="156" spans="1:65" s="2" customFormat="1" ht="16.5" customHeight="1">
      <c r="A156" s="34"/>
      <c r="B156" s="35"/>
      <c r="C156" s="186" t="s">
        <v>168</v>
      </c>
      <c r="D156" s="186" t="s">
        <v>127</v>
      </c>
      <c r="E156" s="187" t="s">
        <v>169</v>
      </c>
      <c r="F156" s="188" t="s">
        <v>170</v>
      </c>
      <c r="G156" s="189" t="s">
        <v>171</v>
      </c>
      <c r="H156" s="190">
        <v>8</v>
      </c>
      <c r="I156" s="191"/>
      <c r="J156" s="192">
        <f>ROUND(I156*H156,2)</f>
        <v>0</v>
      </c>
      <c r="K156" s="188" t="s">
        <v>131</v>
      </c>
      <c r="L156" s="39"/>
      <c r="M156" s="193" t="s">
        <v>1</v>
      </c>
      <c r="N156" s="194" t="s">
        <v>45</v>
      </c>
      <c r="O156" s="71"/>
      <c r="P156" s="195">
        <f>O156*H156</f>
        <v>0</v>
      </c>
      <c r="Q156" s="195">
        <v>0.0175002474</v>
      </c>
      <c r="R156" s="195">
        <f>Q156*H156</f>
        <v>0.1400019792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132</v>
      </c>
      <c r="AT156" s="197" t="s">
        <v>127</v>
      </c>
      <c r="AU156" s="197" t="s">
        <v>90</v>
      </c>
      <c r="AY156" s="17" t="s">
        <v>124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88</v>
      </c>
      <c r="BK156" s="198">
        <f>ROUND(I156*H156,2)</f>
        <v>0</v>
      </c>
      <c r="BL156" s="17" t="s">
        <v>132</v>
      </c>
      <c r="BM156" s="197" t="s">
        <v>172</v>
      </c>
    </row>
    <row r="157" spans="1:47" s="2" customFormat="1" ht="11.25">
      <c r="A157" s="34"/>
      <c r="B157" s="35"/>
      <c r="C157" s="36"/>
      <c r="D157" s="199" t="s">
        <v>134</v>
      </c>
      <c r="E157" s="36"/>
      <c r="F157" s="200" t="s">
        <v>173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134</v>
      </c>
      <c r="AU157" s="17" t="s">
        <v>90</v>
      </c>
    </row>
    <row r="158" spans="2:51" s="13" customFormat="1" ht="11.25">
      <c r="B158" s="204"/>
      <c r="C158" s="205"/>
      <c r="D158" s="199" t="s">
        <v>152</v>
      </c>
      <c r="E158" s="206" t="s">
        <v>1</v>
      </c>
      <c r="F158" s="207" t="s">
        <v>174</v>
      </c>
      <c r="G158" s="205"/>
      <c r="H158" s="206" t="s">
        <v>1</v>
      </c>
      <c r="I158" s="208"/>
      <c r="J158" s="205"/>
      <c r="K158" s="205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152</v>
      </c>
      <c r="AU158" s="213" t="s">
        <v>90</v>
      </c>
      <c r="AV158" s="13" t="s">
        <v>88</v>
      </c>
      <c r="AW158" s="13" t="s">
        <v>36</v>
      </c>
      <c r="AX158" s="13" t="s">
        <v>80</v>
      </c>
      <c r="AY158" s="213" t="s">
        <v>124</v>
      </c>
    </row>
    <row r="159" spans="2:51" s="14" customFormat="1" ht="11.25">
      <c r="B159" s="214"/>
      <c r="C159" s="215"/>
      <c r="D159" s="199" t="s">
        <v>152</v>
      </c>
      <c r="E159" s="216" t="s">
        <v>1</v>
      </c>
      <c r="F159" s="217" t="s">
        <v>175</v>
      </c>
      <c r="G159" s="215"/>
      <c r="H159" s="218">
        <v>8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152</v>
      </c>
      <c r="AU159" s="224" t="s">
        <v>90</v>
      </c>
      <c r="AV159" s="14" t="s">
        <v>90</v>
      </c>
      <c r="AW159" s="14" t="s">
        <v>36</v>
      </c>
      <c r="AX159" s="14" t="s">
        <v>88</v>
      </c>
      <c r="AY159" s="224" t="s">
        <v>124</v>
      </c>
    </row>
    <row r="160" spans="1:65" s="2" customFormat="1" ht="37.9" customHeight="1">
      <c r="A160" s="34"/>
      <c r="B160" s="35"/>
      <c r="C160" s="186" t="s">
        <v>132</v>
      </c>
      <c r="D160" s="186" t="s">
        <v>127</v>
      </c>
      <c r="E160" s="187" t="s">
        <v>176</v>
      </c>
      <c r="F160" s="188" t="s">
        <v>177</v>
      </c>
      <c r="G160" s="189" t="s">
        <v>149</v>
      </c>
      <c r="H160" s="190">
        <v>410.6</v>
      </c>
      <c r="I160" s="191"/>
      <c r="J160" s="192">
        <f>ROUND(I160*H160,2)</f>
        <v>0</v>
      </c>
      <c r="K160" s="188" t="s">
        <v>131</v>
      </c>
      <c r="L160" s="39"/>
      <c r="M160" s="193" t="s">
        <v>1</v>
      </c>
      <c r="N160" s="194" t="s">
        <v>45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132</v>
      </c>
      <c r="AT160" s="197" t="s">
        <v>127</v>
      </c>
      <c r="AU160" s="197" t="s">
        <v>90</v>
      </c>
      <c r="AY160" s="17" t="s">
        <v>124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88</v>
      </c>
      <c r="BK160" s="198">
        <f>ROUND(I160*H160,2)</f>
        <v>0</v>
      </c>
      <c r="BL160" s="17" t="s">
        <v>132</v>
      </c>
      <c r="BM160" s="197" t="s">
        <v>178</v>
      </c>
    </row>
    <row r="161" spans="1:47" s="2" customFormat="1" ht="39">
      <c r="A161" s="34"/>
      <c r="B161" s="35"/>
      <c r="C161" s="36"/>
      <c r="D161" s="199" t="s">
        <v>134</v>
      </c>
      <c r="E161" s="36"/>
      <c r="F161" s="200" t="s">
        <v>179</v>
      </c>
      <c r="G161" s="36"/>
      <c r="H161" s="36"/>
      <c r="I161" s="201"/>
      <c r="J161" s="36"/>
      <c r="K161" s="36"/>
      <c r="L161" s="39"/>
      <c r="M161" s="202"/>
      <c r="N161" s="203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134</v>
      </c>
      <c r="AU161" s="17" t="s">
        <v>90</v>
      </c>
    </row>
    <row r="162" spans="2:51" s="13" customFormat="1" ht="11.25">
      <c r="B162" s="204"/>
      <c r="C162" s="205"/>
      <c r="D162" s="199" t="s">
        <v>152</v>
      </c>
      <c r="E162" s="206" t="s">
        <v>1</v>
      </c>
      <c r="F162" s="207" t="s">
        <v>180</v>
      </c>
      <c r="G162" s="205"/>
      <c r="H162" s="206" t="s">
        <v>1</v>
      </c>
      <c r="I162" s="208"/>
      <c r="J162" s="205"/>
      <c r="K162" s="205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152</v>
      </c>
      <c r="AU162" s="213" t="s">
        <v>90</v>
      </c>
      <c r="AV162" s="13" t="s">
        <v>88</v>
      </c>
      <c r="AW162" s="13" t="s">
        <v>36</v>
      </c>
      <c r="AX162" s="13" t="s">
        <v>80</v>
      </c>
      <c r="AY162" s="213" t="s">
        <v>124</v>
      </c>
    </row>
    <row r="163" spans="2:51" s="14" customFormat="1" ht="11.25">
      <c r="B163" s="214"/>
      <c r="C163" s="215"/>
      <c r="D163" s="199" t="s">
        <v>152</v>
      </c>
      <c r="E163" s="216" t="s">
        <v>1</v>
      </c>
      <c r="F163" s="217" t="s">
        <v>181</v>
      </c>
      <c r="G163" s="215"/>
      <c r="H163" s="218">
        <v>66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152</v>
      </c>
      <c r="AU163" s="224" t="s">
        <v>90</v>
      </c>
      <c r="AV163" s="14" t="s">
        <v>90</v>
      </c>
      <c r="AW163" s="14" t="s">
        <v>36</v>
      </c>
      <c r="AX163" s="14" t="s">
        <v>80</v>
      </c>
      <c r="AY163" s="224" t="s">
        <v>124</v>
      </c>
    </row>
    <row r="164" spans="2:51" s="13" customFormat="1" ht="11.25">
      <c r="B164" s="204"/>
      <c r="C164" s="205"/>
      <c r="D164" s="199" t="s">
        <v>152</v>
      </c>
      <c r="E164" s="206" t="s">
        <v>1</v>
      </c>
      <c r="F164" s="207" t="s">
        <v>182</v>
      </c>
      <c r="G164" s="205"/>
      <c r="H164" s="206" t="s">
        <v>1</v>
      </c>
      <c r="I164" s="208"/>
      <c r="J164" s="205"/>
      <c r="K164" s="205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152</v>
      </c>
      <c r="AU164" s="213" t="s">
        <v>90</v>
      </c>
      <c r="AV164" s="13" t="s">
        <v>88</v>
      </c>
      <c r="AW164" s="13" t="s">
        <v>36</v>
      </c>
      <c r="AX164" s="13" t="s">
        <v>80</v>
      </c>
      <c r="AY164" s="213" t="s">
        <v>124</v>
      </c>
    </row>
    <row r="165" spans="2:51" s="14" customFormat="1" ht="11.25">
      <c r="B165" s="214"/>
      <c r="C165" s="215"/>
      <c r="D165" s="199" t="s">
        <v>152</v>
      </c>
      <c r="E165" s="216" t="s">
        <v>1</v>
      </c>
      <c r="F165" s="217" t="s">
        <v>183</v>
      </c>
      <c r="G165" s="215"/>
      <c r="H165" s="218">
        <v>145.6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152</v>
      </c>
      <c r="AU165" s="224" t="s">
        <v>90</v>
      </c>
      <c r="AV165" s="14" t="s">
        <v>90</v>
      </c>
      <c r="AW165" s="14" t="s">
        <v>36</v>
      </c>
      <c r="AX165" s="14" t="s">
        <v>80</v>
      </c>
      <c r="AY165" s="224" t="s">
        <v>124</v>
      </c>
    </row>
    <row r="166" spans="2:51" s="13" customFormat="1" ht="11.25">
      <c r="B166" s="204"/>
      <c r="C166" s="205"/>
      <c r="D166" s="199" t="s">
        <v>152</v>
      </c>
      <c r="E166" s="206" t="s">
        <v>1</v>
      </c>
      <c r="F166" s="207" t="s">
        <v>184</v>
      </c>
      <c r="G166" s="205"/>
      <c r="H166" s="206" t="s">
        <v>1</v>
      </c>
      <c r="I166" s="208"/>
      <c r="J166" s="205"/>
      <c r="K166" s="205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152</v>
      </c>
      <c r="AU166" s="213" t="s">
        <v>90</v>
      </c>
      <c r="AV166" s="13" t="s">
        <v>88</v>
      </c>
      <c r="AW166" s="13" t="s">
        <v>36</v>
      </c>
      <c r="AX166" s="13" t="s">
        <v>80</v>
      </c>
      <c r="AY166" s="213" t="s">
        <v>124</v>
      </c>
    </row>
    <row r="167" spans="2:51" s="14" customFormat="1" ht="11.25">
      <c r="B167" s="214"/>
      <c r="C167" s="215"/>
      <c r="D167" s="199" t="s">
        <v>152</v>
      </c>
      <c r="E167" s="216" t="s">
        <v>1</v>
      </c>
      <c r="F167" s="217" t="s">
        <v>185</v>
      </c>
      <c r="G167" s="215"/>
      <c r="H167" s="218">
        <v>69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152</v>
      </c>
      <c r="AU167" s="224" t="s">
        <v>90</v>
      </c>
      <c r="AV167" s="14" t="s">
        <v>90</v>
      </c>
      <c r="AW167" s="14" t="s">
        <v>36</v>
      </c>
      <c r="AX167" s="14" t="s">
        <v>80</v>
      </c>
      <c r="AY167" s="224" t="s">
        <v>124</v>
      </c>
    </row>
    <row r="168" spans="2:51" s="13" customFormat="1" ht="11.25">
      <c r="B168" s="204"/>
      <c r="C168" s="205"/>
      <c r="D168" s="199" t="s">
        <v>152</v>
      </c>
      <c r="E168" s="206" t="s">
        <v>1</v>
      </c>
      <c r="F168" s="207" t="s">
        <v>186</v>
      </c>
      <c r="G168" s="205"/>
      <c r="H168" s="206" t="s">
        <v>1</v>
      </c>
      <c r="I168" s="208"/>
      <c r="J168" s="205"/>
      <c r="K168" s="205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152</v>
      </c>
      <c r="AU168" s="213" t="s">
        <v>90</v>
      </c>
      <c r="AV168" s="13" t="s">
        <v>88</v>
      </c>
      <c r="AW168" s="13" t="s">
        <v>36</v>
      </c>
      <c r="AX168" s="13" t="s">
        <v>80</v>
      </c>
      <c r="AY168" s="213" t="s">
        <v>124</v>
      </c>
    </row>
    <row r="169" spans="2:51" s="14" customFormat="1" ht="11.25">
      <c r="B169" s="214"/>
      <c r="C169" s="215"/>
      <c r="D169" s="199" t="s">
        <v>152</v>
      </c>
      <c r="E169" s="216" t="s">
        <v>1</v>
      </c>
      <c r="F169" s="217" t="s">
        <v>187</v>
      </c>
      <c r="G169" s="215"/>
      <c r="H169" s="218">
        <v>130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152</v>
      </c>
      <c r="AU169" s="224" t="s">
        <v>90</v>
      </c>
      <c r="AV169" s="14" t="s">
        <v>90</v>
      </c>
      <c r="AW169" s="14" t="s">
        <v>36</v>
      </c>
      <c r="AX169" s="14" t="s">
        <v>80</v>
      </c>
      <c r="AY169" s="224" t="s">
        <v>124</v>
      </c>
    </row>
    <row r="170" spans="2:51" s="15" customFormat="1" ht="11.25">
      <c r="B170" s="225"/>
      <c r="C170" s="226"/>
      <c r="D170" s="199" t="s">
        <v>152</v>
      </c>
      <c r="E170" s="227" t="s">
        <v>1</v>
      </c>
      <c r="F170" s="228" t="s">
        <v>158</v>
      </c>
      <c r="G170" s="226"/>
      <c r="H170" s="229">
        <v>410.6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152</v>
      </c>
      <c r="AU170" s="235" t="s">
        <v>90</v>
      </c>
      <c r="AV170" s="15" t="s">
        <v>132</v>
      </c>
      <c r="AW170" s="15" t="s">
        <v>36</v>
      </c>
      <c r="AX170" s="15" t="s">
        <v>88</v>
      </c>
      <c r="AY170" s="235" t="s">
        <v>124</v>
      </c>
    </row>
    <row r="171" spans="1:65" s="2" customFormat="1" ht="21.75" customHeight="1">
      <c r="A171" s="34"/>
      <c r="B171" s="35"/>
      <c r="C171" s="236" t="s">
        <v>188</v>
      </c>
      <c r="D171" s="236" t="s">
        <v>189</v>
      </c>
      <c r="E171" s="237" t="s">
        <v>190</v>
      </c>
      <c r="F171" s="238" t="s">
        <v>191</v>
      </c>
      <c r="G171" s="239" t="s">
        <v>149</v>
      </c>
      <c r="H171" s="240">
        <v>211.6</v>
      </c>
      <c r="I171" s="241"/>
      <c r="J171" s="242">
        <f>ROUND(I171*H171,2)</f>
        <v>0</v>
      </c>
      <c r="K171" s="238" t="s">
        <v>192</v>
      </c>
      <c r="L171" s="243"/>
      <c r="M171" s="244" t="s">
        <v>1</v>
      </c>
      <c r="N171" s="245" t="s">
        <v>45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175</v>
      </c>
      <c r="AT171" s="197" t="s">
        <v>189</v>
      </c>
      <c r="AU171" s="197" t="s">
        <v>90</v>
      </c>
      <c r="AY171" s="17" t="s">
        <v>124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88</v>
      </c>
      <c r="BK171" s="198">
        <f>ROUND(I171*H171,2)</f>
        <v>0</v>
      </c>
      <c r="BL171" s="17" t="s">
        <v>132</v>
      </c>
      <c r="BM171" s="197" t="s">
        <v>193</v>
      </c>
    </row>
    <row r="172" spans="1:47" s="2" customFormat="1" ht="11.25">
      <c r="A172" s="34"/>
      <c r="B172" s="35"/>
      <c r="C172" s="36"/>
      <c r="D172" s="199" t="s">
        <v>134</v>
      </c>
      <c r="E172" s="36"/>
      <c r="F172" s="200" t="s">
        <v>191</v>
      </c>
      <c r="G172" s="36"/>
      <c r="H172" s="36"/>
      <c r="I172" s="201"/>
      <c r="J172" s="36"/>
      <c r="K172" s="36"/>
      <c r="L172" s="39"/>
      <c r="M172" s="202"/>
      <c r="N172" s="203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134</v>
      </c>
      <c r="AU172" s="17" t="s">
        <v>90</v>
      </c>
    </row>
    <row r="173" spans="1:47" s="2" customFormat="1" ht="39">
      <c r="A173" s="34"/>
      <c r="B173" s="35"/>
      <c r="C173" s="36"/>
      <c r="D173" s="199" t="s">
        <v>194</v>
      </c>
      <c r="E173" s="36"/>
      <c r="F173" s="246" t="s">
        <v>195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194</v>
      </c>
      <c r="AU173" s="17" t="s">
        <v>90</v>
      </c>
    </row>
    <row r="174" spans="2:51" s="13" customFormat="1" ht="11.25">
      <c r="B174" s="204"/>
      <c r="C174" s="205"/>
      <c r="D174" s="199" t="s">
        <v>152</v>
      </c>
      <c r="E174" s="206" t="s">
        <v>1</v>
      </c>
      <c r="F174" s="207" t="s">
        <v>180</v>
      </c>
      <c r="G174" s="205"/>
      <c r="H174" s="206" t="s">
        <v>1</v>
      </c>
      <c r="I174" s="208"/>
      <c r="J174" s="205"/>
      <c r="K174" s="205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152</v>
      </c>
      <c r="AU174" s="213" t="s">
        <v>90</v>
      </c>
      <c r="AV174" s="13" t="s">
        <v>88</v>
      </c>
      <c r="AW174" s="13" t="s">
        <v>36</v>
      </c>
      <c r="AX174" s="13" t="s">
        <v>80</v>
      </c>
      <c r="AY174" s="213" t="s">
        <v>124</v>
      </c>
    </row>
    <row r="175" spans="2:51" s="14" customFormat="1" ht="11.25">
      <c r="B175" s="214"/>
      <c r="C175" s="215"/>
      <c r="D175" s="199" t="s">
        <v>152</v>
      </c>
      <c r="E175" s="216" t="s">
        <v>1</v>
      </c>
      <c r="F175" s="217" t="s">
        <v>181</v>
      </c>
      <c r="G175" s="215"/>
      <c r="H175" s="218">
        <v>66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152</v>
      </c>
      <c r="AU175" s="224" t="s">
        <v>90</v>
      </c>
      <c r="AV175" s="14" t="s">
        <v>90</v>
      </c>
      <c r="AW175" s="14" t="s">
        <v>36</v>
      </c>
      <c r="AX175" s="14" t="s">
        <v>80</v>
      </c>
      <c r="AY175" s="224" t="s">
        <v>124</v>
      </c>
    </row>
    <row r="176" spans="2:51" s="13" customFormat="1" ht="11.25">
      <c r="B176" s="204"/>
      <c r="C176" s="205"/>
      <c r="D176" s="199" t="s">
        <v>152</v>
      </c>
      <c r="E176" s="206" t="s">
        <v>1</v>
      </c>
      <c r="F176" s="207" t="s">
        <v>182</v>
      </c>
      <c r="G176" s="205"/>
      <c r="H176" s="206" t="s">
        <v>1</v>
      </c>
      <c r="I176" s="208"/>
      <c r="J176" s="205"/>
      <c r="K176" s="205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152</v>
      </c>
      <c r="AU176" s="213" t="s">
        <v>90</v>
      </c>
      <c r="AV176" s="13" t="s">
        <v>88</v>
      </c>
      <c r="AW176" s="13" t="s">
        <v>36</v>
      </c>
      <c r="AX176" s="13" t="s">
        <v>80</v>
      </c>
      <c r="AY176" s="213" t="s">
        <v>124</v>
      </c>
    </row>
    <row r="177" spans="2:51" s="14" customFormat="1" ht="11.25">
      <c r="B177" s="214"/>
      <c r="C177" s="215"/>
      <c r="D177" s="199" t="s">
        <v>152</v>
      </c>
      <c r="E177" s="216" t="s">
        <v>1</v>
      </c>
      <c r="F177" s="217" t="s">
        <v>183</v>
      </c>
      <c r="G177" s="215"/>
      <c r="H177" s="218">
        <v>145.6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152</v>
      </c>
      <c r="AU177" s="224" t="s">
        <v>90</v>
      </c>
      <c r="AV177" s="14" t="s">
        <v>90</v>
      </c>
      <c r="AW177" s="14" t="s">
        <v>36</v>
      </c>
      <c r="AX177" s="14" t="s">
        <v>80</v>
      </c>
      <c r="AY177" s="224" t="s">
        <v>124</v>
      </c>
    </row>
    <row r="178" spans="2:51" s="15" customFormat="1" ht="11.25">
      <c r="B178" s="225"/>
      <c r="C178" s="226"/>
      <c r="D178" s="199" t="s">
        <v>152</v>
      </c>
      <c r="E178" s="227" t="s">
        <v>1</v>
      </c>
      <c r="F178" s="228" t="s">
        <v>158</v>
      </c>
      <c r="G178" s="226"/>
      <c r="H178" s="229">
        <v>211.6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152</v>
      </c>
      <c r="AU178" s="235" t="s">
        <v>90</v>
      </c>
      <c r="AV178" s="15" t="s">
        <v>132</v>
      </c>
      <c r="AW178" s="15" t="s">
        <v>36</v>
      </c>
      <c r="AX178" s="15" t="s">
        <v>88</v>
      </c>
      <c r="AY178" s="235" t="s">
        <v>124</v>
      </c>
    </row>
    <row r="179" spans="1:65" s="2" customFormat="1" ht="37.9" customHeight="1">
      <c r="A179" s="34"/>
      <c r="B179" s="35"/>
      <c r="C179" s="186" t="s">
        <v>196</v>
      </c>
      <c r="D179" s="186" t="s">
        <v>127</v>
      </c>
      <c r="E179" s="187" t="s">
        <v>197</v>
      </c>
      <c r="F179" s="188" t="s">
        <v>198</v>
      </c>
      <c r="G179" s="189" t="s">
        <v>149</v>
      </c>
      <c r="H179" s="190">
        <v>199</v>
      </c>
      <c r="I179" s="191"/>
      <c r="J179" s="192">
        <f>ROUND(I179*H179,2)</f>
        <v>0</v>
      </c>
      <c r="K179" s="188" t="s">
        <v>131</v>
      </c>
      <c r="L179" s="39"/>
      <c r="M179" s="193" t="s">
        <v>1</v>
      </c>
      <c r="N179" s="194" t="s">
        <v>45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132</v>
      </c>
      <c r="AT179" s="197" t="s">
        <v>127</v>
      </c>
      <c r="AU179" s="197" t="s">
        <v>90</v>
      </c>
      <c r="AY179" s="17" t="s">
        <v>124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88</v>
      </c>
      <c r="BK179" s="198">
        <f>ROUND(I179*H179,2)</f>
        <v>0</v>
      </c>
      <c r="BL179" s="17" t="s">
        <v>132</v>
      </c>
      <c r="BM179" s="197" t="s">
        <v>199</v>
      </c>
    </row>
    <row r="180" spans="1:47" s="2" customFormat="1" ht="39">
      <c r="A180" s="34"/>
      <c r="B180" s="35"/>
      <c r="C180" s="36"/>
      <c r="D180" s="199" t="s">
        <v>134</v>
      </c>
      <c r="E180" s="36"/>
      <c r="F180" s="200" t="s">
        <v>200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134</v>
      </c>
      <c r="AU180" s="17" t="s">
        <v>90</v>
      </c>
    </row>
    <row r="181" spans="2:51" s="13" customFormat="1" ht="11.25">
      <c r="B181" s="204"/>
      <c r="C181" s="205"/>
      <c r="D181" s="199" t="s">
        <v>152</v>
      </c>
      <c r="E181" s="206" t="s">
        <v>1</v>
      </c>
      <c r="F181" s="207" t="s">
        <v>184</v>
      </c>
      <c r="G181" s="205"/>
      <c r="H181" s="206" t="s">
        <v>1</v>
      </c>
      <c r="I181" s="208"/>
      <c r="J181" s="205"/>
      <c r="K181" s="205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152</v>
      </c>
      <c r="AU181" s="213" t="s">
        <v>90</v>
      </c>
      <c r="AV181" s="13" t="s">
        <v>88</v>
      </c>
      <c r="AW181" s="13" t="s">
        <v>36</v>
      </c>
      <c r="AX181" s="13" t="s">
        <v>80</v>
      </c>
      <c r="AY181" s="213" t="s">
        <v>124</v>
      </c>
    </row>
    <row r="182" spans="2:51" s="14" customFormat="1" ht="11.25">
      <c r="B182" s="214"/>
      <c r="C182" s="215"/>
      <c r="D182" s="199" t="s">
        <v>152</v>
      </c>
      <c r="E182" s="216" t="s">
        <v>1</v>
      </c>
      <c r="F182" s="217" t="s">
        <v>185</v>
      </c>
      <c r="G182" s="215"/>
      <c r="H182" s="218">
        <v>69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152</v>
      </c>
      <c r="AU182" s="224" t="s">
        <v>90</v>
      </c>
      <c r="AV182" s="14" t="s">
        <v>90</v>
      </c>
      <c r="AW182" s="14" t="s">
        <v>36</v>
      </c>
      <c r="AX182" s="14" t="s">
        <v>80</v>
      </c>
      <c r="AY182" s="224" t="s">
        <v>124</v>
      </c>
    </row>
    <row r="183" spans="2:51" s="13" customFormat="1" ht="11.25">
      <c r="B183" s="204"/>
      <c r="C183" s="205"/>
      <c r="D183" s="199" t="s">
        <v>152</v>
      </c>
      <c r="E183" s="206" t="s">
        <v>1</v>
      </c>
      <c r="F183" s="207" t="s">
        <v>186</v>
      </c>
      <c r="G183" s="205"/>
      <c r="H183" s="206" t="s">
        <v>1</v>
      </c>
      <c r="I183" s="208"/>
      <c r="J183" s="205"/>
      <c r="K183" s="205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152</v>
      </c>
      <c r="AU183" s="213" t="s">
        <v>90</v>
      </c>
      <c r="AV183" s="13" t="s">
        <v>88</v>
      </c>
      <c r="AW183" s="13" t="s">
        <v>36</v>
      </c>
      <c r="AX183" s="13" t="s">
        <v>80</v>
      </c>
      <c r="AY183" s="213" t="s">
        <v>124</v>
      </c>
    </row>
    <row r="184" spans="2:51" s="14" customFormat="1" ht="11.25">
      <c r="B184" s="214"/>
      <c r="C184" s="215"/>
      <c r="D184" s="199" t="s">
        <v>152</v>
      </c>
      <c r="E184" s="216" t="s">
        <v>1</v>
      </c>
      <c r="F184" s="217" t="s">
        <v>187</v>
      </c>
      <c r="G184" s="215"/>
      <c r="H184" s="218">
        <v>130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152</v>
      </c>
      <c r="AU184" s="224" t="s">
        <v>90</v>
      </c>
      <c r="AV184" s="14" t="s">
        <v>90</v>
      </c>
      <c r="AW184" s="14" t="s">
        <v>36</v>
      </c>
      <c r="AX184" s="14" t="s">
        <v>80</v>
      </c>
      <c r="AY184" s="224" t="s">
        <v>124</v>
      </c>
    </row>
    <row r="185" spans="2:51" s="15" customFormat="1" ht="11.25">
      <c r="B185" s="225"/>
      <c r="C185" s="226"/>
      <c r="D185" s="199" t="s">
        <v>152</v>
      </c>
      <c r="E185" s="227" t="s">
        <v>1</v>
      </c>
      <c r="F185" s="228" t="s">
        <v>158</v>
      </c>
      <c r="G185" s="226"/>
      <c r="H185" s="229">
        <v>199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152</v>
      </c>
      <c r="AU185" s="235" t="s">
        <v>90</v>
      </c>
      <c r="AV185" s="15" t="s">
        <v>132</v>
      </c>
      <c r="AW185" s="15" t="s">
        <v>36</v>
      </c>
      <c r="AX185" s="15" t="s">
        <v>88</v>
      </c>
      <c r="AY185" s="235" t="s">
        <v>124</v>
      </c>
    </row>
    <row r="186" spans="1:65" s="2" customFormat="1" ht="37.9" customHeight="1">
      <c r="A186" s="34"/>
      <c r="B186" s="35"/>
      <c r="C186" s="186" t="s">
        <v>201</v>
      </c>
      <c r="D186" s="186" t="s">
        <v>127</v>
      </c>
      <c r="E186" s="187" t="s">
        <v>202</v>
      </c>
      <c r="F186" s="188" t="s">
        <v>203</v>
      </c>
      <c r="G186" s="189" t="s">
        <v>204</v>
      </c>
      <c r="H186" s="190">
        <v>380.88</v>
      </c>
      <c r="I186" s="191"/>
      <c r="J186" s="192">
        <f>ROUND(I186*H186,2)</f>
        <v>0</v>
      </c>
      <c r="K186" s="188" t="s">
        <v>192</v>
      </c>
      <c r="L186" s="39"/>
      <c r="M186" s="193" t="s">
        <v>1</v>
      </c>
      <c r="N186" s="194" t="s">
        <v>45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132</v>
      </c>
      <c r="AT186" s="197" t="s">
        <v>127</v>
      </c>
      <c r="AU186" s="197" t="s">
        <v>90</v>
      </c>
      <c r="AY186" s="17" t="s">
        <v>124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88</v>
      </c>
      <c r="BK186" s="198">
        <f>ROUND(I186*H186,2)</f>
        <v>0</v>
      </c>
      <c r="BL186" s="17" t="s">
        <v>132</v>
      </c>
      <c r="BM186" s="197" t="s">
        <v>205</v>
      </c>
    </row>
    <row r="187" spans="1:47" s="2" customFormat="1" ht="19.5">
      <c r="A187" s="34"/>
      <c r="B187" s="35"/>
      <c r="C187" s="36"/>
      <c r="D187" s="199" t="s">
        <v>134</v>
      </c>
      <c r="E187" s="36"/>
      <c r="F187" s="200" t="s">
        <v>203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134</v>
      </c>
      <c r="AU187" s="17" t="s">
        <v>90</v>
      </c>
    </row>
    <row r="188" spans="1:47" s="2" customFormat="1" ht="97.5">
      <c r="A188" s="34"/>
      <c r="B188" s="35"/>
      <c r="C188" s="36"/>
      <c r="D188" s="199" t="s">
        <v>194</v>
      </c>
      <c r="E188" s="36"/>
      <c r="F188" s="246" t="s">
        <v>206</v>
      </c>
      <c r="G188" s="36"/>
      <c r="H188" s="36"/>
      <c r="I188" s="201"/>
      <c r="J188" s="36"/>
      <c r="K188" s="36"/>
      <c r="L188" s="39"/>
      <c r="M188" s="202"/>
      <c r="N188" s="203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194</v>
      </c>
      <c r="AU188" s="17" t="s">
        <v>90</v>
      </c>
    </row>
    <row r="189" spans="2:51" s="13" customFormat="1" ht="11.25">
      <c r="B189" s="204"/>
      <c r="C189" s="205"/>
      <c r="D189" s="199" t="s">
        <v>152</v>
      </c>
      <c r="E189" s="206" t="s">
        <v>1</v>
      </c>
      <c r="F189" s="207" t="s">
        <v>207</v>
      </c>
      <c r="G189" s="205"/>
      <c r="H189" s="206" t="s">
        <v>1</v>
      </c>
      <c r="I189" s="208"/>
      <c r="J189" s="205"/>
      <c r="K189" s="205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152</v>
      </c>
      <c r="AU189" s="213" t="s">
        <v>90</v>
      </c>
      <c r="AV189" s="13" t="s">
        <v>88</v>
      </c>
      <c r="AW189" s="13" t="s">
        <v>36</v>
      </c>
      <c r="AX189" s="13" t="s">
        <v>80</v>
      </c>
      <c r="AY189" s="213" t="s">
        <v>124</v>
      </c>
    </row>
    <row r="190" spans="2:51" s="14" customFormat="1" ht="11.25">
      <c r="B190" s="214"/>
      <c r="C190" s="215"/>
      <c r="D190" s="199" t="s">
        <v>152</v>
      </c>
      <c r="E190" s="216" t="s">
        <v>1</v>
      </c>
      <c r="F190" s="217" t="s">
        <v>208</v>
      </c>
      <c r="G190" s="215"/>
      <c r="H190" s="218">
        <v>380.88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152</v>
      </c>
      <c r="AU190" s="224" t="s">
        <v>90</v>
      </c>
      <c r="AV190" s="14" t="s">
        <v>90</v>
      </c>
      <c r="AW190" s="14" t="s">
        <v>36</v>
      </c>
      <c r="AX190" s="14" t="s">
        <v>88</v>
      </c>
      <c r="AY190" s="224" t="s">
        <v>124</v>
      </c>
    </row>
    <row r="191" spans="1:65" s="2" customFormat="1" ht="37.9" customHeight="1">
      <c r="A191" s="34"/>
      <c r="B191" s="35"/>
      <c r="C191" s="186" t="s">
        <v>209</v>
      </c>
      <c r="D191" s="186" t="s">
        <v>127</v>
      </c>
      <c r="E191" s="187" t="s">
        <v>210</v>
      </c>
      <c r="F191" s="188" t="s">
        <v>211</v>
      </c>
      <c r="G191" s="189" t="s">
        <v>149</v>
      </c>
      <c r="H191" s="190">
        <v>2</v>
      </c>
      <c r="I191" s="191"/>
      <c r="J191" s="192">
        <f>ROUND(I191*H191,2)</f>
        <v>0</v>
      </c>
      <c r="K191" s="188" t="s">
        <v>192</v>
      </c>
      <c r="L191" s="39"/>
      <c r="M191" s="193" t="s">
        <v>1</v>
      </c>
      <c r="N191" s="194" t="s">
        <v>45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132</v>
      </c>
      <c r="AT191" s="197" t="s">
        <v>127</v>
      </c>
      <c r="AU191" s="197" t="s">
        <v>90</v>
      </c>
      <c r="AY191" s="17" t="s">
        <v>124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88</v>
      </c>
      <c r="BK191" s="198">
        <f>ROUND(I191*H191,2)</f>
        <v>0</v>
      </c>
      <c r="BL191" s="17" t="s">
        <v>132</v>
      </c>
      <c r="BM191" s="197" t="s">
        <v>212</v>
      </c>
    </row>
    <row r="192" spans="1:47" s="2" customFormat="1" ht="19.5">
      <c r="A192" s="34"/>
      <c r="B192" s="35"/>
      <c r="C192" s="36"/>
      <c r="D192" s="199" t="s">
        <v>134</v>
      </c>
      <c r="E192" s="36"/>
      <c r="F192" s="200" t="s">
        <v>211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134</v>
      </c>
      <c r="AU192" s="17" t="s">
        <v>90</v>
      </c>
    </row>
    <row r="193" spans="1:47" s="2" customFormat="1" ht="39">
      <c r="A193" s="34"/>
      <c r="B193" s="35"/>
      <c r="C193" s="36"/>
      <c r="D193" s="199" t="s">
        <v>194</v>
      </c>
      <c r="E193" s="36"/>
      <c r="F193" s="246" t="s">
        <v>213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194</v>
      </c>
      <c r="AU193" s="17" t="s">
        <v>90</v>
      </c>
    </row>
    <row r="194" spans="2:63" s="12" customFormat="1" ht="22.9" customHeight="1">
      <c r="B194" s="170"/>
      <c r="C194" s="171"/>
      <c r="D194" s="172" t="s">
        <v>79</v>
      </c>
      <c r="E194" s="184" t="s">
        <v>90</v>
      </c>
      <c r="F194" s="184" t="s">
        <v>214</v>
      </c>
      <c r="G194" s="171"/>
      <c r="H194" s="171"/>
      <c r="I194" s="174"/>
      <c r="J194" s="185">
        <f>BK194</f>
        <v>0</v>
      </c>
      <c r="K194" s="171"/>
      <c r="L194" s="176"/>
      <c r="M194" s="177"/>
      <c r="N194" s="178"/>
      <c r="O194" s="178"/>
      <c r="P194" s="179">
        <f>SUM(P195:P222)</f>
        <v>0</v>
      </c>
      <c r="Q194" s="178"/>
      <c r="R194" s="179">
        <f>SUM(R195:R222)</f>
        <v>0.0022199999999999998</v>
      </c>
      <c r="S194" s="178"/>
      <c r="T194" s="180">
        <f>SUM(T195:T222)</f>
        <v>0</v>
      </c>
      <c r="AR194" s="181" t="s">
        <v>88</v>
      </c>
      <c r="AT194" s="182" t="s">
        <v>79</v>
      </c>
      <c r="AU194" s="182" t="s">
        <v>88</v>
      </c>
      <c r="AY194" s="181" t="s">
        <v>124</v>
      </c>
      <c r="BK194" s="183">
        <f>SUM(BK195:BK222)</f>
        <v>0</v>
      </c>
    </row>
    <row r="195" spans="1:65" s="2" customFormat="1" ht="24.2" customHeight="1">
      <c r="A195" s="34"/>
      <c r="B195" s="35"/>
      <c r="C195" s="186" t="s">
        <v>215</v>
      </c>
      <c r="D195" s="186" t="s">
        <v>127</v>
      </c>
      <c r="E195" s="187" t="s">
        <v>216</v>
      </c>
      <c r="F195" s="188" t="s">
        <v>217</v>
      </c>
      <c r="G195" s="189" t="s">
        <v>130</v>
      </c>
      <c r="H195" s="190">
        <v>5</v>
      </c>
      <c r="I195" s="191"/>
      <c r="J195" s="192">
        <f>ROUND(I195*H195,2)</f>
        <v>0</v>
      </c>
      <c r="K195" s="188" t="s">
        <v>131</v>
      </c>
      <c r="L195" s="39"/>
      <c r="M195" s="193" t="s">
        <v>1</v>
      </c>
      <c r="N195" s="194" t="s">
        <v>45</v>
      </c>
      <c r="O195" s="71"/>
      <c r="P195" s="195">
        <f>O195*H195</f>
        <v>0</v>
      </c>
      <c r="Q195" s="195">
        <v>9.9E-05</v>
      </c>
      <c r="R195" s="195">
        <f>Q195*H195</f>
        <v>0.000495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132</v>
      </c>
      <c r="AT195" s="197" t="s">
        <v>127</v>
      </c>
      <c r="AU195" s="197" t="s">
        <v>90</v>
      </c>
      <c r="AY195" s="17" t="s">
        <v>124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88</v>
      </c>
      <c r="BK195" s="198">
        <f>ROUND(I195*H195,2)</f>
        <v>0</v>
      </c>
      <c r="BL195" s="17" t="s">
        <v>132</v>
      </c>
      <c r="BM195" s="197" t="s">
        <v>218</v>
      </c>
    </row>
    <row r="196" spans="1:47" s="2" customFormat="1" ht="29.25">
      <c r="A196" s="34"/>
      <c r="B196" s="35"/>
      <c r="C196" s="36"/>
      <c r="D196" s="199" t="s">
        <v>134</v>
      </c>
      <c r="E196" s="36"/>
      <c r="F196" s="200" t="s">
        <v>219</v>
      </c>
      <c r="G196" s="36"/>
      <c r="H196" s="36"/>
      <c r="I196" s="201"/>
      <c r="J196" s="36"/>
      <c r="K196" s="36"/>
      <c r="L196" s="39"/>
      <c r="M196" s="202"/>
      <c r="N196" s="203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134</v>
      </c>
      <c r="AU196" s="17" t="s">
        <v>90</v>
      </c>
    </row>
    <row r="197" spans="2:51" s="13" customFormat="1" ht="11.25">
      <c r="B197" s="204"/>
      <c r="C197" s="205"/>
      <c r="D197" s="199" t="s">
        <v>152</v>
      </c>
      <c r="E197" s="206" t="s">
        <v>1</v>
      </c>
      <c r="F197" s="207" t="s">
        <v>220</v>
      </c>
      <c r="G197" s="205"/>
      <c r="H197" s="206" t="s">
        <v>1</v>
      </c>
      <c r="I197" s="208"/>
      <c r="J197" s="205"/>
      <c r="K197" s="205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152</v>
      </c>
      <c r="AU197" s="213" t="s">
        <v>90</v>
      </c>
      <c r="AV197" s="13" t="s">
        <v>88</v>
      </c>
      <c r="AW197" s="13" t="s">
        <v>36</v>
      </c>
      <c r="AX197" s="13" t="s">
        <v>80</v>
      </c>
      <c r="AY197" s="213" t="s">
        <v>124</v>
      </c>
    </row>
    <row r="198" spans="2:51" s="13" customFormat="1" ht="11.25">
      <c r="B198" s="204"/>
      <c r="C198" s="205"/>
      <c r="D198" s="199" t="s">
        <v>152</v>
      </c>
      <c r="E198" s="206" t="s">
        <v>1</v>
      </c>
      <c r="F198" s="207" t="s">
        <v>221</v>
      </c>
      <c r="G198" s="205"/>
      <c r="H198" s="206" t="s">
        <v>1</v>
      </c>
      <c r="I198" s="208"/>
      <c r="J198" s="205"/>
      <c r="K198" s="205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152</v>
      </c>
      <c r="AU198" s="213" t="s">
        <v>90</v>
      </c>
      <c r="AV198" s="13" t="s">
        <v>88</v>
      </c>
      <c r="AW198" s="13" t="s">
        <v>36</v>
      </c>
      <c r="AX198" s="13" t="s">
        <v>80</v>
      </c>
      <c r="AY198" s="213" t="s">
        <v>124</v>
      </c>
    </row>
    <row r="199" spans="2:51" s="14" customFormat="1" ht="11.25">
      <c r="B199" s="214"/>
      <c r="C199" s="215"/>
      <c r="D199" s="199" t="s">
        <v>152</v>
      </c>
      <c r="E199" s="216" t="s">
        <v>1</v>
      </c>
      <c r="F199" s="217" t="s">
        <v>222</v>
      </c>
      <c r="G199" s="215"/>
      <c r="H199" s="218">
        <v>3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152</v>
      </c>
      <c r="AU199" s="224" t="s">
        <v>90</v>
      </c>
      <c r="AV199" s="14" t="s">
        <v>90</v>
      </c>
      <c r="AW199" s="14" t="s">
        <v>36</v>
      </c>
      <c r="AX199" s="14" t="s">
        <v>80</v>
      </c>
      <c r="AY199" s="224" t="s">
        <v>124</v>
      </c>
    </row>
    <row r="200" spans="2:51" s="13" customFormat="1" ht="11.25">
      <c r="B200" s="204"/>
      <c r="C200" s="205"/>
      <c r="D200" s="199" t="s">
        <v>152</v>
      </c>
      <c r="E200" s="206" t="s">
        <v>1</v>
      </c>
      <c r="F200" s="207" t="s">
        <v>223</v>
      </c>
      <c r="G200" s="205"/>
      <c r="H200" s="206" t="s">
        <v>1</v>
      </c>
      <c r="I200" s="208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152</v>
      </c>
      <c r="AU200" s="213" t="s">
        <v>90</v>
      </c>
      <c r="AV200" s="13" t="s">
        <v>88</v>
      </c>
      <c r="AW200" s="13" t="s">
        <v>36</v>
      </c>
      <c r="AX200" s="13" t="s">
        <v>80</v>
      </c>
      <c r="AY200" s="213" t="s">
        <v>124</v>
      </c>
    </row>
    <row r="201" spans="2:51" s="14" customFormat="1" ht="11.25">
      <c r="B201" s="214"/>
      <c r="C201" s="215"/>
      <c r="D201" s="199" t="s">
        <v>152</v>
      </c>
      <c r="E201" s="216" t="s">
        <v>1</v>
      </c>
      <c r="F201" s="217" t="s">
        <v>224</v>
      </c>
      <c r="G201" s="215"/>
      <c r="H201" s="218">
        <v>2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152</v>
      </c>
      <c r="AU201" s="224" t="s">
        <v>90</v>
      </c>
      <c r="AV201" s="14" t="s">
        <v>90</v>
      </c>
      <c r="AW201" s="14" t="s">
        <v>36</v>
      </c>
      <c r="AX201" s="14" t="s">
        <v>80</v>
      </c>
      <c r="AY201" s="224" t="s">
        <v>124</v>
      </c>
    </row>
    <row r="202" spans="2:51" s="15" customFormat="1" ht="11.25">
      <c r="B202" s="225"/>
      <c r="C202" s="226"/>
      <c r="D202" s="199" t="s">
        <v>152</v>
      </c>
      <c r="E202" s="227" t="s">
        <v>1</v>
      </c>
      <c r="F202" s="228" t="s">
        <v>158</v>
      </c>
      <c r="G202" s="226"/>
      <c r="H202" s="229">
        <v>5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152</v>
      </c>
      <c r="AU202" s="235" t="s">
        <v>90</v>
      </c>
      <c r="AV202" s="15" t="s">
        <v>132</v>
      </c>
      <c r="AW202" s="15" t="s">
        <v>36</v>
      </c>
      <c r="AX202" s="15" t="s">
        <v>88</v>
      </c>
      <c r="AY202" s="235" t="s">
        <v>124</v>
      </c>
    </row>
    <row r="203" spans="1:65" s="2" customFormat="1" ht="24.2" customHeight="1">
      <c r="A203" s="34"/>
      <c r="B203" s="35"/>
      <c r="C203" s="236" t="s">
        <v>225</v>
      </c>
      <c r="D203" s="236" t="s">
        <v>189</v>
      </c>
      <c r="E203" s="237" t="s">
        <v>226</v>
      </c>
      <c r="F203" s="238" t="s">
        <v>227</v>
      </c>
      <c r="G203" s="239" t="s">
        <v>130</v>
      </c>
      <c r="H203" s="240">
        <v>5.75</v>
      </c>
      <c r="I203" s="241"/>
      <c r="J203" s="242">
        <f>ROUND(I203*H203,2)</f>
        <v>0</v>
      </c>
      <c r="K203" s="238" t="s">
        <v>131</v>
      </c>
      <c r="L203" s="243"/>
      <c r="M203" s="244" t="s">
        <v>1</v>
      </c>
      <c r="N203" s="245" t="s">
        <v>45</v>
      </c>
      <c r="O203" s="71"/>
      <c r="P203" s="195">
        <f>O203*H203</f>
        <v>0</v>
      </c>
      <c r="Q203" s="195">
        <v>0.0003</v>
      </c>
      <c r="R203" s="195">
        <f>Q203*H203</f>
        <v>0.0017249999999999998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175</v>
      </c>
      <c r="AT203" s="197" t="s">
        <v>189</v>
      </c>
      <c r="AU203" s="197" t="s">
        <v>90</v>
      </c>
      <c r="AY203" s="17" t="s">
        <v>124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88</v>
      </c>
      <c r="BK203" s="198">
        <f>ROUND(I203*H203,2)</f>
        <v>0</v>
      </c>
      <c r="BL203" s="17" t="s">
        <v>132</v>
      </c>
      <c r="BM203" s="197" t="s">
        <v>228</v>
      </c>
    </row>
    <row r="204" spans="1:47" s="2" customFormat="1" ht="19.5">
      <c r="A204" s="34"/>
      <c r="B204" s="35"/>
      <c r="C204" s="36"/>
      <c r="D204" s="199" t="s">
        <v>134</v>
      </c>
      <c r="E204" s="36"/>
      <c r="F204" s="200" t="s">
        <v>227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134</v>
      </c>
      <c r="AU204" s="17" t="s">
        <v>90</v>
      </c>
    </row>
    <row r="205" spans="2:51" s="14" customFormat="1" ht="11.25">
      <c r="B205" s="214"/>
      <c r="C205" s="215"/>
      <c r="D205" s="199" t="s">
        <v>152</v>
      </c>
      <c r="E205" s="215"/>
      <c r="F205" s="217" t="s">
        <v>229</v>
      </c>
      <c r="G205" s="215"/>
      <c r="H205" s="218">
        <v>5.75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152</v>
      </c>
      <c r="AU205" s="224" t="s">
        <v>90</v>
      </c>
      <c r="AV205" s="14" t="s">
        <v>90</v>
      </c>
      <c r="AW205" s="14" t="s">
        <v>4</v>
      </c>
      <c r="AX205" s="14" t="s">
        <v>88</v>
      </c>
      <c r="AY205" s="224" t="s">
        <v>124</v>
      </c>
    </row>
    <row r="206" spans="1:65" s="2" customFormat="1" ht="16.5" customHeight="1">
      <c r="A206" s="34"/>
      <c r="B206" s="35"/>
      <c r="C206" s="186" t="s">
        <v>230</v>
      </c>
      <c r="D206" s="186" t="s">
        <v>127</v>
      </c>
      <c r="E206" s="187" t="s">
        <v>231</v>
      </c>
      <c r="F206" s="188" t="s">
        <v>232</v>
      </c>
      <c r="G206" s="189" t="s">
        <v>149</v>
      </c>
      <c r="H206" s="190">
        <v>2.38</v>
      </c>
      <c r="I206" s="191"/>
      <c r="J206" s="192">
        <f>ROUND(I206*H206,2)</f>
        <v>0</v>
      </c>
      <c r="K206" s="188" t="s">
        <v>131</v>
      </c>
      <c r="L206" s="39"/>
      <c r="M206" s="193" t="s">
        <v>1</v>
      </c>
      <c r="N206" s="194" t="s">
        <v>45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132</v>
      </c>
      <c r="AT206" s="197" t="s">
        <v>127</v>
      </c>
      <c r="AU206" s="197" t="s">
        <v>90</v>
      </c>
      <c r="AY206" s="17" t="s">
        <v>124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88</v>
      </c>
      <c r="BK206" s="198">
        <f>ROUND(I206*H206,2)</f>
        <v>0</v>
      </c>
      <c r="BL206" s="17" t="s">
        <v>132</v>
      </c>
      <c r="BM206" s="197" t="s">
        <v>233</v>
      </c>
    </row>
    <row r="207" spans="1:47" s="2" customFormat="1" ht="19.5">
      <c r="A207" s="34"/>
      <c r="B207" s="35"/>
      <c r="C207" s="36"/>
      <c r="D207" s="199" t="s">
        <v>134</v>
      </c>
      <c r="E207" s="36"/>
      <c r="F207" s="200" t="s">
        <v>234</v>
      </c>
      <c r="G207" s="36"/>
      <c r="H207" s="36"/>
      <c r="I207" s="201"/>
      <c r="J207" s="36"/>
      <c r="K207" s="36"/>
      <c r="L207" s="39"/>
      <c r="M207" s="202"/>
      <c r="N207" s="203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134</v>
      </c>
      <c r="AU207" s="17" t="s">
        <v>90</v>
      </c>
    </row>
    <row r="208" spans="2:51" s="13" customFormat="1" ht="11.25">
      <c r="B208" s="204"/>
      <c r="C208" s="205"/>
      <c r="D208" s="199" t="s">
        <v>152</v>
      </c>
      <c r="E208" s="206" t="s">
        <v>1</v>
      </c>
      <c r="F208" s="207" t="s">
        <v>235</v>
      </c>
      <c r="G208" s="205"/>
      <c r="H208" s="206" t="s">
        <v>1</v>
      </c>
      <c r="I208" s="208"/>
      <c r="J208" s="205"/>
      <c r="K208" s="205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152</v>
      </c>
      <c r="AU208" s="213" t="s">
        <v>90</v>
      </c>
      <c r="AV208" s="13" t="s">
        <v>88</v>
      </c>
      <c r="AW208" s="13" t="s">
        <v>36</v>
      </c>
      <c r="AX208" s="13" t="s">
        <v>80</v>
      </c>
      <c r="AY208" s="213" t="s">
        <v>124</v>
      </c>
    </row>
    <row r="209" spans="2:51" s="13" customFormat="1" ht="11.25">
      <c r="B209" s="204"/>
      <c r="C209" s="205"/>
      <c r="D209" s="199" t="s">
        <v>152</v>
      </c>
      <c r="E209" s="206" t="s">
        <v>1</v>
      </c>
      <c r="F209" s="207" t="s">
        <v>236</v>
      </c>
      <c r="G209" s="205"/>
      <c r="H209" s="206" t="s">
        <v>1</v>
      </c>
      <c r="I209" s="208"/>
      <c r="J209" s="205"/>
      <c r="K209" s="205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152</v>
      </c>
      <c r="AU209" s="213" t="s">
        <v>90</v>
      </c>
      <c r="AV209" s="13" t="s">
        <v>88</v>
      </c>
      <c r="AW209" s="13" t="s">
        <v>36</v>
      </c>
      <c r="AX209" s="13" t="s">
        <v>80</v>
      </c>
      <c r="AY209" s="213" t="s">
        <v>124</v>
      </c>
    </row>
    <row r="210" spans="2:51" s="14" customFormat="1" ht="11.25">
      <c r="B210" s="214"/>
      <c r="C210" s="215"/>
      <c r="D210" s="199" t="s">
        <v>152</v>
      </c>
      <c r="E210" s="216" t="s">
        <v>1</v>
      </c>
      <c r="F210" s="217" t="s">
        <v>237</v>
      </c>
      <c r="G210" s="215"/>
      <c r="H210" s="218">
        <v>1.415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152</v>
      </c>
      <c r="AU210" s="224" t="s">
        <v>90</v>
      </c>
      <c r="AV210" s="14" t="s">
        <v>90</v>
      </c>
      <c r="AW210" s="14" t="s">
        <v>36</v>
      </c>
      <c r="AX210" s="14" t="s">
        <v>80</v>
      </c>
      <c r="AY210" s="224" t="s">
        <v>124</v>
      </c>
    </row>
    <row r="211" spans="2:51" s="13" customFormat="1" ht="11.25">
      <c r="B211" s="204"/>
      <c r="C211" s="205"/>
      <c r="D211" s="199" t="s">
        <v>152</v>
      </c>
      <c r="E211" s="206" t="s">
        <v>1</v>
      </c>
      <c r="F211" s="207" t="s">
        <v>238</v>
      </c>
      <c r="G211" s="205"/>
      <c r="H211" s="206" t="s">
        <v>1</v>
      </c>
      <c r="I211" s="208"/>
      <c r="J211" s="205"/>
      <c r="K211" s="205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152</v>
      </c>
      <c r="AU211" s="213" t="s">
        <v>90</v>
      </c>
      <c r="AV211" s="13" t="s">
        <v>88</v>
      </c>
      <c r="AW211" s="13" t="s">
        <v>36</v>
      </c>
      <c r="AX211" s="13" t="s">
        <v>80</v>
      </c>
      <c r="AY211" s="213" t="s">
        <v>124</v>
      </c>
    </row>
    <row r="212" spans="2:51" s="14" customFormat="1" ht="11.25">
      <c r="B212" s="214"/>
      <c r="C212" s="215"/>
      <c r="D212" s="199" t="s">
        <v>152</v>
      </c>
      <c r="E212" s="216" t="s">
        <v>1</v>
      </c>
      <c r="F212" s="217" t="s">
        <v>239</v>
      </c>
      <c r="G212" s="215"/>
      <c r="H212" s="218">
        <v>0.965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152</v>
      </c>
      <c r="AU212" s="224" t="s">
        <v>90</v>
      </c>
      <c r="AV212" s="14" t="s">
        <v>90</v>
      </c>
      <c r="AW212" s="14" t="s">
        <v>36</v>
      </c>
      <c r="AX212" s="14" t="s">
        <v>80</v>
      </c>
      <c r="AY212" s="224" t="s">
        <v>124</v>
      </c>
    </row>
    <row r="213" spans="2:51" s="15" customFormat="1" ht="11.25">
      <c r="B213" s="225"/>
      <c r="C213" s="226"/>
      <c r="D213" s="199" t="s">
        <v>152</v>
      </c>
      <c r="E213" s="227" t="s">
        <v>1</v>
      </c>
      <c r="F213" s="228" t="s">
        <v>158</v>
      </c>
      <c r="G213" s="226"/>
      <c r="H213" s="229">
        <v>2.38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152</v>
      </c>
      <c r="AU213" s="235" t="s">
        <v>90</v>
      </c>
      <c r="AV213" s="15" t="s">
        <v>132</v>
      </c>
      <c r="AW213" s="15" t="s">
        <v>36</v>
      </c>
      <c r="AX213" s="15" t="s">
        <v>88</v>
      </c>
      <c r="AY213" s="235" t="s">
        <v>124</v>
      </c>
    </row>
    <row r="214" spans="1:65" s="2" customFormat="1" ht="16.5" customHeight="1">
      <c r="A214" s="34"/>
      <c r="B214" s="35"/>
      <c r="C214" s="186" t="s">
        <v>240</v>
      </c>
      <c r="D214" s="186" t="s">
        <v>127</v>
      </c>
      <c r="E214" s="187" t="s">
        <v>241</v>
      </c>
      <c r="F214" s="188" t="s">
        <v>242</v>
      </c>
      <c r="G214" s="189" t="s">
        <v>130</v>
      </c>
      <c r="H214" s="190">
        <v>102.363</v>
      </c>
      <c r="I214" s="191"/>
      <c r="J214" s="192">
        <f>ROUND(I214*H214,2)</f>
        <v>0</v>
      </c>
      <c r="K214" s="188" t="s">
        <v>1</v>
      </c>
      <c r="L214" s="39"/>
      <c r="M214" s="193" t="s">
        <v>1</v>
      </c>
      <c r="N214" s="194" t="s">
        <v>45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132</v>
      </c>
      <c r="AT214" s="197" t="s">
        <v>127</v>
      </c>
      <c r="AU214" s="197" t="s">
        <v>90</v>
      </c>
      <c r="AY214" s="17" t="s">
        <v>124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88</v>
      </c>
      <c r="BK214" s="198">
        <f>ROUND(I214*H214,2)</f>
        <v>0</v>
      </c>
      <c r="BL214" s="17" t="s">
        <v>132</v>
      </c>
      <c r="BM214" s="197" t="s">
        <v>243</v>
      </c>
    </row>
    <row r="215" spans="1:47" s="2" customFormat="1" ht="11.25">
      <c r="A215" s="34"/>
      <c r="B215" s="35"/>
      <c r="C215" s="36"/>
      <c r="D215" s="199" t="s">
        <v>134</v>
      </c>
      <c r="E215" s="36"/>
      <c r="F215" s="200" t="s">
        <v>242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134</v>
      </c>
      <c r="AU215" s="17" t="s">
        <v>90</v>
      </c>
    </row>
    <row r="216" spans="1:47" s="2" customFormat="1" ht="39">
      <c r="A216" s="34"/>
      <c r="B216" s="35"/>
      <c r="C216" s="36"/>
      <c r="D216" s="199" t="s">
        <v>194</v>
      </c>
      <c r="E216" s="36"/>
      <c r="F216" s="246" t="s">
        <v>244</v>
      </c>
      <c r="G216" s="36"/>
      <c r="H216" s="36"/>
      <c r="I216" s="201"/>
      <c r="J216" s="36"/>
      <c r="K216" s="36"/>
      <c r="L216" s="39"/>
      <c r="M216" s="202"/>
      <c r="N216" s="203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194</v>
      </c>
      <c r="AU216" s="17" t="s">
        <v>90</v>
      </c>
    </row>
    <row r="217" spans="2:51" s="13" customFormat="1" ht="11.25">
      <c r="B217" s="204"/>
      <c r="C217" s="205"/>
      <c r="D217" s="199" t="s">
        <v>152</v>
      </c>
      <c r="E217" s="206" t="s">
        <v>1</v>
      </c>
      <c r="F217" s="207" t="s">
        <v>153</v>
      </c>
      <c r="G217" s="205"/>
      <c r="H217" s="206" t="s">
        <v>1</v>
      </c>
      <c r="I217" s="208"/>
      <c r="J217" s="205"/>
      <c r="K217" s="205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152</v>
      </c>
      <c r="AU217" s="213" t="s">
        <v>90</v>
      </c>
      <c r="AV217" s="13" t="s">
        <v>88</v>
      </c>
      <c r="AW217" s="13" t="s">
        <v>36</v>
      </c>
      <c r="AX217" s="13" t="s">
        <v>80</v>
      </c>
      <c r="AY217" s="213" t="s">
        <v>124</v>
      </c>
    </row>
    <row r="218" spans="2:51" s="13" customFormat="1" ht="11.25">
      <c r="B218" s="204"/>
      <c r="C218" s="205"/>
      <c r="D218" s="199" t="s">
        <v>152</v>
      </c>
      <c r="E218" s="206" t="s">
        <v>1</v>
      </c>
      <c r="F218" s="207" t="s">
        <v>154</v>
      </c>
      <c r="G218" s="205"/>
      <c r="H218" s="206" t="s">
        <v>1</v>
      </c>
      <c r="I218" s="208"/>
      <c r="J218" s="205"/>
      <c r="K218" s="205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152</v>
      </c>
      <c r="AU218" s="213" t="s">
        <v>90</v>
      </c>
      <c r="AV218" s="13" t="s">
        <v>88</v>
      </c>
      <c r="AW218" s="13" t="s">
        <v>36</v>
      </c>
      <c r="AX218" s="13" t="s">
        <v>80</v>
      </c>
      <c r="AY218" s="213" t="s">
        <v>124</v>
      </c>
    </row>
    <row r="219" spans="2:51" s="14" customFormat="1" ht="11.25">
      <c r="B219" s="214"/>
      <c r="C219" s="215"/>
      <c r="D219" s="199" t="s">
        <v>152</v>
      </c>
      <c r="E219" s="216" t="s">
        <v>1</v>
      </c>
      <c r="F219" s="217" t="s">
        <v>245</v>
      </c>
      <c r="G219" s="215"/>
      <c r="H219" s="218">
        <v>85.138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152</v>
      </c>
      <c r="AU219" s="224" t="s">
        <v>90</v>
      </c>
      <c r="AV219" s="14" t="s">
        <v>90</v>
      </c>
      <c r="AW219" s="14" t="s">
        <v>36</v>
      </c>
      <c r="AX219" s="14" t="s">
        <v>80</v>
      </c>
      <c r="AY219" s="224" t="s">
        <v>124</v>
      </c>
    </row>
    <row r="220" spans="2:51" s="13" customFormat="1" ht="11.25">
      <c r="B220" s="204"/>
      <c r="C220" s="205"/>
      <c r="D220" s="199" t="s">
        <v>152</v>
      </c>
      <c r="E220" s="206" t="s">
        <v>1</v>
      </c>
      <c r="F220" s="207" t="s">
        <v>156</v>
      </c>
      <c r="G220" s="205"/>
      <c r="H220" s="206" t="s">
        <v>1</v>
      </c>
      <c r="I220" s="208"/>
      <c r="J220" s="205"/>
      <c r="K220" s="205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152</v>
      </c>
      <c r="AU220" s="213" t="s">
        <v>90</v>
      </c>
      <c r="AV220" s="13" t="s">
        <v>88</v>
      </c>
      <c r="AW220" s="13" t="s">
        <v>36</v>
      </c>
      <c r="AX220" s="13" t="s">
        <v>80</v>
      </c>
      <c r="AY220" s="213" t="s">
        <v>124</v>
      </c>
    </row>
    <row r="221" spans="2:51" s="14" customFormat="1" ht="11.25">
      <c r="B221" s="214"/>
      <c r="C221" s="215"/>
      <c r="D221" s="199" t="s">
        <v>152</v>
      </c>
      <c r="E221" s="216" t="s">
        <v>1</v>
      </c>
      <c r="F221" s="217" t="s">
        <v>246</v>
      </c>
      <c r="G221" s="215"/>
      <c r="H221" s="218">
        <v>17.225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152</v>
      </c>
      <c r="AU221" s="224" t="s">
        <v>90</v>
      </c>
      <c r="AV221" s="14" t="s">
        <v>90</v>
      </c>
      <c r="AW221" s="14" t="s">
        <v>36</v>
      </c>
      <c r="AX221" s="14" t="s">
        <v>80</v>
      </c>
      <c r="AY221" s="224" t="s">
        <v>124</v>
      </c>
    </row>
    <row r="222" spans="2:51" s="15" customFormat="1" ht="11.25">
      <c r="B222" s="225"/>
      <c r="C222" s="226"/>
      <c r="D222" s="199" t="s">
        <v>152</v>
      </c>
      <c r="E222" s="227" t="s">
        <v>1</v>
      </c>
      <c r="F222" s="228" t="s">
        <v>158</v>
      </c>
      <c r="G222" s="226"/>
      <c r="H222" s="229">
        <v>102.363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152</v>
      </c>
      <c r="AU222" s="235" t="s">
        <v>90</v>
      </c>
      <c r="AV222" s="15" t="s">
        <v>132</v>
      </c>
      <c r="AW222" s="15" t="s">
        <v>36</v>
      </c>
      <c r="AX222" s="15" t="s">
        <v>88</v>
      </c>
      <c r="AY222" s="235" t="s">
        <v>124</v>
      </c>
    </row>
    <row r="223" spans="2:63" s="12" customFormat="1" ht="22.9" customHeight="1">
      <c r="B223" s="170"/>
      <c r="C223" s="171"/>
      <c r="D223" s="172" t="s">
        <v>79</v>
      </c>
      <c r="E223" s="184" t="s">
        <v>132</v>
      </c>
      <c r="F223" s="184" t="s">
        <v>247</v>
      </c>
      <c r="G223" s="171"/>
      <c r="H223" s="171"/>
      <c r="I223" s="174"/>
      <c r="J223" s="185">
        <f>BK223</f>
        <v>0</v>
      </c>
      <c r="K223" s="171"/>
      <c r="L223" s="176"/>
      <c r="M223" s="177"/>
      <c r="N223" s="178"/>
      <c r="O223" s="178"/>
      <c r="P223" s="179">
        <f>SUM(P224:P249)</f>
        <v>0</v>
      </c>
      <c r="Q223" s="178"/>
      <c r="R223" s="179">
        <f>SUM(R224:R249)</f>
        <v>90.13911173600002</v>
      </c>
      <c r="S223" s="178"/>
      <c r="T223" s="180">
        <f>SUM(T224:T249)</f>
        <v>0</v>
      </c>
      <c r="AR223" s="181" t="s">
        <v>88</v>
      </c>
      <c r="AT223" s="182" t="s">
        <v>79</v>
      </c>
      <c r="AU223" s="182" t="s">
        <v>88</v>
      </c>
      <c r="AY223" s="181" t="s">
        <v>124</v>
      </c>
      <c r="BK223" s="183">
        <f>SUM(BK224:BK249)</f>
        <v>0</v>
      </c>
    </row>
    <row r="224" spans="1:65" s="2" customFormat="1" ht="24.2" customHeight="1">
      <c r="A224" s="34"/>
      <c r="B224" s="35"/>
      <c r="C224" s="186" t="s">
        <v>248</v>
      </c>
      <c r="D224" s="186" t="s">
        <v>127</v>
      </c>
      <c r="E224" s="187" t="s">
        <v>249</v>
      </c>
      <c r="F224" s="188" t="s">
        <v>250</v>
      </c>
      <c r="G224" s="189" t="s">
        <v>149</v>
      </c>
      <c r="H224" s="190">
        <v>4.2</v>
      </c>
      <c r="I224" s="191"/>
      <c r="J224" s="192">
        <f>ROUND(I224*H224,2)</f>
        <v>0</v>
      </c>
      <c r="K224" s="188" t="s">
        <v>131</v>
      </c>
      <c r="L224" s="39"/>
      <c r="M224" s="193" t="s">
        <v>1</v>
      </c>
      <c r="N224" s="194" t="s">
        <v>45</v>
      </c>
      <c r="O224" s="71"/>
      <c r="P224" s="195">
        <f>O224*H224</f>
        <v>0</v>
      </c>
      <c r="Q224" s="195">
        <v>1.9968</v>
      </c>
      <c r="R224" s="195">
        <f>Q224*H224</f>
        <v>8.38656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132</v>
      </c>
      <c r="AT224" s="197" t="s">
        <v>127</v>
      </c>
      <c r="AU224" s="197" t="s">
        <v>90</v>
      </c>
      <c r="AY224" s="17" t="s">
        <v>124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88</v>
      </c>
      <c r="BK224" s="198">
        <f>ROUND(I224*H224,2)</f>
        <v>0</v>
      </c>
      <c r="BL224" s="17" t="s">
        <v>132</v>
      </c>
      <c r="BM224" s="197" t="s">
        <v>251</v>
      </c>
    </row>
    <row r="225" spans="1:47" s="2" customFormat="1" ht="19.5">
      <c r="A225" s="34"/>
      <c r="B225" s="35"/>
      <c r="C225" s="36"/>
      <c r="D225" s="199" t="s">
        <v>134</v>
      </c>
      <c r="E225" s="36"/>
      <c r="F225" s="200" t="s">
        <v>252</v>
      </c>
      <c r="G225" s="36"/>
      <c r="H225" s="36"/>
      <c r="I225" s="201"/>
      <c r="J225" s="36"/>
      <c r="K225" s="36"/>
      <c r="L225" s="39"/>
      <c r="M225" s="202"/>
      <c r="N225" s="203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134</v>
      </c>
      <c r="AU225" s="17" t="s">
        <v>90</v>
      </c>
    </row>
    <row r="226" spans="2:51" s="13" customFormat="1" ht="11.25">
      <c r="B226" s="204"/>
      <c r="C226" s="205"/>
      <c r="D226" s="199" t="s">
        <v>152</v>
      </c>
      <c r="E226" s="206" t="s">
        <v>1</v>
      </c>
      <c r="F226" s="207" t="s">
        <v>253</v>
      </c>
      <c r="G226" s="205"/>
      <c r="H226" s="206" t="s">
        <v>1</v>
      </c>
      <c r="I226" s="208"/>
      <c r="J226" s="205"/>
      <c r="K226" s="205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152</v>
      </c>
      <c r="AU226" s="213" t="s">
        <v>90</v>
      </c>
      <c r="AV226" s="13" t="s">
        <v>88</v>
      </c>
      <c r="AW226" s="13" t="s">
        <v>36</v>
      </c>
      <c r="AX226" s="13" t="s">
        <v>80</v>
      </c>
      <c r="AY226" s="213" t="s">
        <v>124</v>
      </c>
    </row>
    <row r="227" spans="2:51" s="14" customFormat="1" ht="11.25">
      <c r="B227" s="214"/>
      <c r="C227" s="215"/>
      <c r="D227" s="199" t="s">
        <v>152</v>
      </c>
      <c r="E227" s="216" t="s">
        <v>1</v>
      </c>
      <c r="F227" s="217" t="s">
        <v>254</v>
      </c>
      <c r="G227" s="215"/>
      <c r="H227" s="218">
        <v>4.2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152</v>
      </c>
      <c r="AU227" s="224" t="s">
        <v>90</v>
      </c>
      <c r="AV227" s="14" t="s">
        <v>90</v>
      </c>
      <c r="AW227" s="14" t="s">
        <v>36</v>
      </c>
      <c r="AX227" s="14" t="s">
        <v>88</v>
      </c>
      <c r="AY227" s="224" t="s">
        <v>124</v>
      </c>
    </row>
    <row r="228" spans="1:65" s="2" customFormat="1" ht="24.2" customHeight="1">
      <c r="A228" s="34"/>
      <c r="B228" s="35"/>
      <c r="C228" s="186" t="s">
        <v>255</v>
      </c>
      <c r="D228" s="186" t="s">
        <v>127</v>
      </c>
      <c r="E228" s="187" t="s">
        <v>256</v>
      </c>
      <c r="F228" s="188" t="s">
        <v>257</v>
      </c>
      <c r="G228" s="189" t="s">
        <v>130</v>
      </c>
      <c r="H228" s="190">
        <v>102.363</v>
      </c>
      <c r="I228" s="191"/>
      <c r="J228" s="192">
        <f>ROUND(I228*H228,2)</f>
        <v>0</v>
      </c>
      <c r="K228" s="188" t="s">
        <v>131</v>
      </c>
      <c r="L228" s="39"/>
      <c r="M228" s="193" t="s">
        <v>1</v>
      </c>
      <c r="N228" s="194" t="s">
        <v>45</v>
      </c>
      <c r="O228" s="71"/>
      <c r="P228" s="195">
        <f>O228*H228</f>
        <v>0</v>
      </c>
      <c r="Q228" s="195">
        <v>0.743272</v>
      </c>
      <c r="R228" s="195">
        <f>Q228*H228</f>
        <v>76.083551736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132</v>
      </c>
      <c r="AT228" s="197" t="s">
        <v>127</v>
      </c>
      <c r="AU228" s="197" t="s">
        <v>90</v>
      </c>
      <c r="AY228" s="17" t="s">
        <v>124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88</v>
      </c>
      <c r="BK228" s="198">
        <f>ROUND(I228*H228,2)</f>
        <v>0</v>
      </c>
      <c r="BL228" s="17" t="s">
        <v>132</v>
      </c>
      <c r="BM228" s="197" t="s">
        <v>258</v>
      </c>
    </row>
    <row r="229" spans="1:47" s="2" customFormat="1" ht="19.5">
      <c r="A229" s="34"/>
      <c r="B229" s="35"/>
      <c r="C229" s="36"/>
      <c r="D229" s="199" t="s">
        <v>134</v>
      </c>
      <c r="E229" s="36"/>
      <c r="F229" s="200" t="s">
        <v>259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134</v>
      </c>
      <c r="AU229" s="17" t="s">
        <v>90</v>
      </c>
    </row>
    <row r="230" spans="2:51" s="13" customFormat="1" ht="11.25">
      <c r="B230" s="204"/>
      <c r="C230" s="205"/>
      <c r="D230" s="199" t="s">
        <v>152</v>
      </c>
      <c r="E230" s="206" t="s">
        <v>1</v>
      </c>
      <c r="F230" s="207" t="s">
        <v>153</v>
      </c>
      <c r="G230" s="205"/>
      <c r="H230" s="206" t="s">
        <v>1</v>
      </c>
      <c r="I230" s="208"/>
      <c r="J230" s="205"/>
      <c r="K230" s="205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152</v>
      </c>
      <c r="AU230" s="213" t="s">
        <v>90</v>
      </c>
      <c r="AV230" s="13" t="s">
        <v>88</v>
      </c>
      <c r="AW230" s="13" t="s">
        <v>36</v>
      </c>
      <c r="AX230" s="13" t="s">
        <v>80</v>
      </c>
      <c r="AY230" s="213" t="s">
        <v>124</v>
      </c>
    </row>
    <row r="231" spans="2:51" s="13" customFormat="1" ht="11.25">
      <c r="B231" s="204"/>
      <c r="C231" s="205"/>
      <c r="D231" s="199" t="s">
        <v>152</v>
      </c>
      <c r="E231" s="206" t="s">
        <v>1</v>
      </c>
      <c r="F231" s="207" t="s">
        <v>154</v>
      </c>
      <c r="G231" s="205"/>
      <c r="H231" s="206" t="s">
        <v>1</v>
      </c>
      <c r="I231" s="208"/>
      <c r="J231" s="205"/>
      <c r="K231" s="205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152</v>
      </c>
      <c r="AU231" s="213" t="s">
        <v>90</v>
      </c>
      <c r="AV231" s="13" t="s">
        <v>88</v>
      </c>
      <c r="AW231" s="13" t="s">
        <v>36</v>
      </c>
      <c r="AX231" s="13" t="s">
        <v>80</v>
      </c>
      <c r="AY231" s="213" t="s">
        <v>124</v>
      </c>
    </row>
    <row r="232" spans="2:51" s="14" customFormat="1" ht="11.25">
      <c r="B232" s="214"/>
      <c r="C232" s="215"/>
      <c r="D232" s="199" t="s">
        <v>152</v>
      </c>
      <c r="E232" s="216" t="s">
        <v>1</v>
      </c>
      <c r="F232" s="217" t="s">
        <v>245</v>
      </c>
      <c r="G232" s="215"/>
      <c r="H232" s="218">
        <v>85.138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152</v>
      </c>
      <c r="AU232" s="224" t="s">
        <v>90</v>
      </c>
      <c r="AV232" s="14" t="s">
        <v>90</v>
      </c>
      <c r="AW232" s="14" t="s">
        <v>36</v>
      </c>
      <c r="AX232" s="14" t="s">
        <v>80</v>
      </c>
      <c r="AY232" s="224" t="s">
        <v>124</v>
      </c>
    </row>
    <row r="233" spans="2:51" s="13" customFormat="1" ht="11.25">
      <c r="B233" s="204"/>
      <c r="C233" s="205"/>
      <c r="D233" s="199" t="s">
        <v>152</v>
      </c>
      <c r="E233" s="206" t="s">
        <v>1</v>
      </c>
      <c r="F233" s="207" t="s">
        <v>156</v>
      </c>
      <c r="G233" s="205"/>
      <c r="H233" s="206" t="s">
        <v>1</v>
      </c>
      <c r="I233" s="208"/>
      <c r="J233" s="205"/>
      <c r="K233" s="205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152</v>
      </c>
      <c r="AU233" s="213" t="s">
        <v>90</v>
      </c>
      <c r="AV233" s="13" t="s">
        <v>88</v>
      </c>
      <c r="AW233" s="13" t="s">
        <v>36</v>
      </c>
      <c r="AX233" s="13" t="s">
        <v>80</v>
      </c>
      <c r="AY233" s="213" t="s">
        <v>124</v>
      </c>
    </row>
    <row r="234" spans="2:51" s="14" customFormat="1" ht="11.25">
      <c r="B234" s="214"/>
      <c r="C234" s="215"/>
      <c r="D234" s="199" t="s">
        <v>152</v>
      </c>
      <c r="E234" s="216" t="s">
        <v>1</v>
      </c>
      <c r="F234" s="217" t="s">
        <v>246</v>
      </c>
      <c r="G234" s="215"/>
      <c r="H234" s="218">
        <v>17.225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152</v>
      </c>
      <c r="AU234" s="224" t="s">
        <v>90</v>
      </c>
      <c r="AV234" s="14" t="s">
        <v>90</v>
      </c>
      <c r="AW234" s="14" t="s">
        <v>36</v>
      </c>
      <c r="AX234" s="14" t="s">
        <v>80</v>
      </c>
      <c r="AY234" s="224" t="s">
        <v>124</v>
      </c>
    </row>
    <row r="235" spans="2:51" s="15" customFormat="1" ht="11.25">
      <c r="B235" s="225"/>
      <c r="C235" s="226"/>
      <c r="D235" s="199" t="s">
        <v>152</v>
      </c>
      <c r="E235" s="227" t="s">
        <v>1</v>
      </c>
      <c r="F235" s="228" t="s">
        <v>158</v>
      </c>
      <c r="G235" s="226"/>
      <c r="H235" s="229">
        <v>102.363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152</v>
      </c>
      <c r="AU235" s="235" t="s">
        <v>90</v>
      </c>
      <c r="AV235" s="15" t="s">
        <v>132</v>
      </c>
      <c r="AW235" s="15" t="s">
        <v>36</v>
      </c>
      <c r="AX235" s="15" t="s">
        <v>88</v>
      </c>
      <c r="AY235" s="235" t="s">
        <v>124</v>
      </c>
    </row>
    <row r="236" spans="1:65" s="2" customFormat="1" ht="33" customHeight="1">
      <c r="A236" s="34"/>
      <c r="B236" s="35"/>
      <c r="C236" s="186" t="s">
        <v>260</v>
      </c>
      <c r="D236" s="186" t="s">
        <v>127</v>
      </c>
      <c r="E236" s="187" t="s">
        <v>261</v>
      </c>
      <c r="F236" s="188" t="s">
        <v>262</v>
      </c>
      <c r="G236" s="189" t="s">
        <v>130</v>
      </c>
      <c r="H236" s="190">
        <v>102.363</v>
      </c>
      <c r="I236" s="191"/>
      <c r="J236" s="192">
        <f>ROUND(I236*H236,2)</f>
        <v>0</v>
      </c>
      <c r="K236" s="188" t="s">
        <v>131</v>
      </c>
      <c r="L236" s="39"/>
      <c r="M236" s="193" t="s">
        <v>1</v>
      </c>
      <c r="N236" s="194" t="s">
        <v>45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132</v>
      </c>
      <c r="AT236" s="197" t="s">
        <v>127</v>
      </c>
      <c r="AU236" s="197" t="s">
        <v>90</v>
      </c>
      <c r="AY236" s="17" t="s">
        <v>124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88</v>
      </c>
      <c r="BK236" s="198">
        <f>ROUND(I236*H236,2)</f>
        <v>0</v>
      </c>
      <c r="BL236" s="17" t="s">
        <v>132</v>
      </c>
      <c r="BM236" s="197" t="s">
        <v>263</v>
      </c>
    </row>
    <row r="237" spans="1:47" s="2" customFormat="1" ht="19.5">
      <c r="A237" s="34"/>
      <c r="B237" s="35"/>
      <c r="C237" s="36"/>
      <c r="D237" s="199" t="s">
        <v>134</v>
      </c>
      <c r="E237" s="36"/>
      <c r="F237" s="200" t="s">
        <v>264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134</v>
      </c>
      <c r="AU237" s="17" t="s">
        <v>90</v>
      </c>
    </row>
    <row r="238" spans="1:65" s="2" customFormat="1" ht="16.5" customHeight="1">
      <c r="A238" s="34"/>
      <c r="B238" s="35"/>
      <c r="C238" s="236" t="s">
        <v>175</v>
      </c>
      <c r="D238" s="236" t="s">
        <v>189</v>
      </c>
      <c r="E238" s="237" t="s">
        <v>265</v>
      </c>
      <c r="F238" s="238" t="s">
        <v>266</v>
      </c>
      <c r="G238" s="239" t="s">
        <v>204</v>
      </c>
      <c r="H238" s="240">
        <v>5.662</v>
      </c>
      <c r="I238" s="241"/>
      <c r="J238" s="242">
        <f>ROUND(I238*H238,2)</f>
        <v>0</v>
      </c>
      <c r="K238" s="238" t="s">
        <v>267</v>
      </c>
      <c r="L238" s="243"/>
      <c r="M238" s="244" t="s">
        <v>1</v>
      </c>
      <c r="N238" s="245" t="s">
        <v>45</v>
      </c>
      <c r="O238" s="71"/>
      <c r="P238" s="195">
        <f>O238*H238</f>
        <v>0</v>
      </c>
      <c r="Q238" s="195">
        <v>1</v>
      </c>
      <c r="R238" s="195">
        <f>Q238*H238</f>
        <v>5.662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175</v>
      </c>
      <c r="AT238" s="197" t="s">
        <v>189</v>
      </c>
      <c r="AU238" s="197" t="s">
        <v>90</v>
      </c>
      <c r="AY238" s="17" t="s">
        <v>124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88</v>
      </c>
      <c r="BK238" s="198">
        <f>ROUND(I238*H238,2)</f>
        <v>0</v>
      </c>
      <c r="BL238" s="17" t="s">
        <v>132</v>
      </c>
      <c r="BM238" s="197" t="s">
        <v>268</v>
      </c>
    </row>
    <row r="239" spans="1:47" s="2" customFormat="1" ht="11.25">
      <c r="A239" s="34"/>
      <c r="B239" s="35"/>
      <c r="C239" s="36"/>
      <c r="D239" s="199" t="s">
        <v>134</v>
      </c>
      <c r="E239" s="36"/>
      <c r="F239" s="200" t="s">
        <v>266</v>
      </c>
      <c r="G239" s="36"/>
      <c r="H239" s="36"/>
      <c r="I239" s="201"/>
      <c r="J239" s="36"/>
      <c r="K239" s="36"/>
      <c r="L239" s="39"/>
      <c r="M239" s="202"/>
      <c r="N239" s="203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134</v>
      </c>
      <c r="AU239" s="17" t="s">
        <v>90</v>
      </c>
    </row>
    <row r="240" spans="2:51" s="13" customFormat="1" ht="11.25">
      <c r="B240" s="204"/>
      <c r="C240" s="205"/>
      <c r="D240" s="199" t="s">
        <v>152</v>
      </c>
      <c r="E240" s="206" t="s">
        <v>1</v>
      </c>
      <c r="F240" s="207" t="s">
        <v>269</v>
      </c>
      <c r="G240" s="205"/>
      <c r="H240" s="206" t="s">
        <v>1</v>
      </c>
      <c r="I240" s="208"/>
      <c r="J240" s="205"/>
      <c r="K240" s="205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152</v>
      </c>
      <c r="AU240" s="213" t="s">
        <v>90</v>
      </c>
      <c r="AV240" s="13" t="s">
        <v>88</v>
      </c>
      <c r="AW240" s="13" t="s">
        <v>36</v>
      </c>
      <c r="AX240" s="13" t="s">
        <v>80</v>
      </c>
      <c r="AY240" s="213" t="s">
        <v>124</v>
      </c>
    </row>
    <row r="241" spans="2:51" s="14" customFormat="1" ht="11.25">
      <c r="B241" s="214"/>
      <c r="C241" s="215"/>
      <c r="D241" s="199" t="s">
        <v>152</v>
      </c>
      <c r="E241" s="216" t="s">
        <v>1</v>
      </c>
      <c r="F241" s="217" t="s">
        <v>270</v>
      </c>
      <c r="G241" s="215"/>
      <c r="H241" s="218">
        <v>5.662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152</v>
      </c>
      <c r="AU241" s="224" t="s">
        <v>90</v>
      </c>
      <c r="AV241" s="14" t="s">
        <v>90</v>
      </c>
      <c r="AW241" s="14" t="s">
        <v>36</v>
      </c>
      <c r="AX241" s="14" t="s">
        <v>88</v>
      </c>
      <c r="AY241" s="224" t="s">
        <v>124</v>
      </c>
    </row>
    <row r="242" spans="1:65" s="2" customFormat="1" ht="16.5" customHeight="1">
      <c r="A242" s="34"/>
      <c r="B242" s="35"/>
      <c r="C242" s="236" t="s">
        <v>271</v>
      </c>
      <c r="D242" s="236" t="s">
        <v>189</v>
      </c>
      <c r="E242" s="237" t="s">
        <v>272</v>
      </c>
      <c r="F242" s="238" t="s">
        <v>273</v>
      </c>
      <c r="G242" s="239" t="s">
        <v>171</v>
      </c>
      <c r="H242" s="240">
        <v>5</v>
      </c>
      <c r="I242" s="241"/>
      <c r="J242" s="242">
        <f>ROUND(I242*H242,2)</f>
        <v>0</v>
      </c>
      <c r="K242" s="238" t="s">
        <v>131</v>
      </c>
      <c r="L242" s="243"/>
      <c r="M242" s="244" t="s">
        <v>1</v>
      </c>
      <c r="N242" s="245" t="s">
        <v>45</v>
      </c>
      <c r="O242" s="71"/>
      <c r="P242" s="195">
        <f>O242*H242</f>
        <v>0</v>
      </c>
      <c r="Q242" s="195">
        <v>0.0014</v>
      </c>
      <c r="R242" s="195">
        <f>Q242*H242</f>
        <v>0.007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175</v>
      </c>
      <c r="AT242" s="197" t="s">
        <v>189</v>
      </c>
      <c r="AU242" s="197" t="s">
        <v>90</v>
      </c>
      <c r="AY242" s="17" t="s">
        <v>124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7" t="s">
        <v>88</v>
      </c>
      <c r="BK242" s="198">
        <f>ROUND(I242*H242,2)</f>
        <v>0</v>
      </c>
      <c r="BL242" s="17" t="s">
        <v>132</v>
      </c>
      <c r="BM242" s="197" t="s">
        <v>274</v>
      </c>
    </row>
    <row r="243" spans="1:47" s="2" customFormat="1" ht="11.25">
      <c r="A243" s="34"/>
      <c r="B243" s="35"/>
      <c r="C243" s="36"/>
      <c r="D243" s="199" t="s">
        <v>134</v>
      </c>
      <c r="E243" s="36"/>
      <c r="F243" s="200" t="s">
        <v>273</v>
      </c>
      <c r="G243" s="36"/>
      <c r="H243" s="36"/>
      <c r="I243" s="201"/>
      <c r="J243" s="36"/>
      <c r="K243" s="36"/>
      <c r="L243" s="39"/>
      <c r="M243" s="202"/>
      <c r="N243" s="203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134</v>
      </c>
      <c r="AU243" s="17" t="s">
        <v>90</v>
      </c>
    </row>
    <row r="244" spans="2:51" s="13" customFormat="1" ht="11.25">
      <c r="B244" s="204"/>
      <c r="C244" s="205"/>
      <c r="D244" s="199" t="s">
        <v>152</v>
      </c>
      <c r="E244" s="206" t="s">
        <v>1</v>
      </c>
      <c r="F244" s="207" t="s">
        <v>275</v>
      </c>
      <c r="G244" s="205"/>
      <c r="H244" s="206" t="s">
        <v>1</v>
      </c>
      <c r="I244" s="208"/>
      <c r="J244" s="205"/>
      <c r="K244" s="205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152</v>
      </c>
      <c r="AU244" s="213" t="s">
        <v>90</v>
      </c>
      <c r="AV244" s="13" t="s">
        <v>88</v>
      </c>
      <c r="AW244" s="13" t="s">
        <v>36</v>
      </c>
      <c r="AX244" s="13" t="s">
        <v>80</v>
      </c>
      <c r="AY244" s="213" t="s">
        <v>124</v>
      </c>
    </row>
    <row r="245" spans="2:51" s="13" customFormat="1" ht="11.25">
      <c r="B245" s="204"/>
      <c r="C245" s="205"/>
      <c r="D245" s="199" t="s">
        <v>152</v>
      </c>
      <c r="E245" s="206" t="s">
        <v>1</v>
      </c>
      <c r="F245" s="207" t="s">
        <v>221</v>
      </c>
      <c r="G245" s="205"/>
      <c r="H245" s="206" t="s">
        <v>1</v>
      </c>
      <c r="I245" s="208"/>
      <c r="J245" s="205"/>
      <c r="K245" s="205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152</v>
      </c>
      <c r="AU245" s="213" t="s">
        <v>90</v>
      </c>
      <c r="AV245" s="13" t="s">
        <v>88</v>
      </c>
      <c r="AW245" s="13" t="s">
        <v>36</v>
      </c>
      <c r="AX245" s="13" t="s">
        <v>80</v>
      </c>
      <c r="AY245" s="213" t="s">
        <v>124</v>
      </c>
    </row>
    <row r="246" spans="2:51" s="14" customFormat="1" ht="11.25">
      <c r="B246" s="214"/>
      <c r="C246" s="215"/>
      <c r="D246" s="199" t="s">
        <v>152</v>
      </c>
      <c r="E246" s="216" t="s">
        <v>1</v>
      </c>
      <c r="F246" s="217" t="s">
        <v>222</v>
      </c>
      <c r="G246" s="215"/>
      <c r="H246" s="218">
        <v>3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152</v>
      </c>
      <c r="AU246" s="224" t="s">
        <v>90</v>
      </c>
      <c r="AV246" s="14" t="s">
        <v>90</v>
      </c>
      <c r="AW246" s="14" t="s">
        <v>36</v>
      </c>
      <c r="AX246" s="14" t="s">
        <v>80</v>
      </c>
      <c r="AY246" s="224" t="s">
        <v>124</v>
      </c>
    </row>
    <row r="247" spans="2:51" s="13" customFormat="1" ht="11.25">
      <c r="B247" s="204"/>
      <c r="C247" s="205"/>
      <c r="D247" s="199" t="s">
        <v>152</v>
      </c>
      <c r="E247" s="206" t="s">
        <v>1</v>
      </c>
      <c r="F247" s="207" t="s">
        <v>223</v>
      </c>
      <c r="G247" s="205"/>
      <c r="H247" s="206" t="s">
        <v>1</v>
      </c>
      <c r="I247" s="208"/>
      <c r="J247" s="205"/>
      <c r="K247" s="205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152</v>
      </c>
      <c r="AU247" s="213" t="s">
        <v>90</v>
      </c>
      <c r="AV247" s="13" t="s">
        <v>88</v>
      </c>
      <c r="AW247" s="13" t="s">
        <v>36</v>
      </c>
      <c r="AX247" s="13" t="s">
        <v>80</v>
      </c>
      <c r="AY247" s="213" t="s">
        <v>124</v>
      </c>
    </row>
    <row r="248" spans="2:51" s="14" customFormat="1" ht="11.25">
      <c r="B248" s="214"/>
      <c r="C248" s="215"/>
      <c r="D248" s="199" t="s">
        <v>152</v>
      </c>
      <c r="E248" s="216" t="s">
        <v>1</v>
      </c>
      <c r="F248" s="217" t="s">
        <v>224</v>
      </c>
      <c r="G248" s="215"/>
      <c r="H248" s="218">
        <v>2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152</v>
      </c>
      <c r="AU248" s="224" t="s">
        <v>90</v>
      </c>
      <c r="AV248" s="14" t="s">
        <v>90</v>
      </c>
      <c r="AW248" s="14" t="s">
        <v>36</v>
      </c>
      <c r="AX248" s="14" t="s">
        <v>80</v>
      </c>
      <c r="AY248" s="224" t="s">
        <v>124</v>
      </c>
    </row>
    <row r="249" spans="2:51" s="15" customFormat="1" ht="11.25">
      <c r="B249" s="225"/>
      <c r="C249" s="226"/>
      <c r="D249" s="199" t="s">
        <v>152</v>
      </c>
      <c r="E249" s="227" t="s">
        <v>1</v>
      </c>
      <c r="F249" s="228" t="s">
        <v>158</v>
      </c>
      <c r="G249" s="226"/>
      <c r="H249" s="229">
        <v>5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152</v>
      </c>
      <c r="AU249" s="235" t="s">
        <v>90</v>
      </c>
      <c r="AV249" s="15" t="s">
        <v>132</v>
      </c>
      <c r="AW249" s="15" t="s">
        <v>36</v>
      </c>
      <c r="AX249" s="15" t="s">
        <v>88</v>
      </c>
      <c r="AY249" s="235" t="s">
        <v>124</v>
      </c>
    </row>
    <row r="250" spans="2:63" s="12" customFormat="1" ht="22.9" customHeight="1">
      <c r="B250" s="170"/>
      <c r="C250" s="171"/>
      <c r="D250" s="172" t="s">
        <v>79</v>
      </c>
      <c r="E250" s="184" t="s">
        <v>248</v>
      </c>
      <c r="F250" s="184" t="s">
        <v>276</v>
      </c>
      <c r="G250" s="171"/>
      <c r="H250" s="171"/>
      <c r="I250" s="174"/>
      <c r="J250" s="185">
        <f>BK250</f>
        <v>0</v>
      </c>
      <c r="K250" s="171"/>
      <c r="L250" s="176"/>
      <c r="M250" s="177"/>
      <c r="N250" s="178"/>
      <c r="O250" s="178"/>
      <c r="P250" s="179">
        <f>SUM(P251:P282)</f>
        <v>0</v>
      </c>
      <c r="Q250" s="178"/>
      <c r="R250" s="179">
        <f>SUM(R251:R282)</f>
        <v>0</v>
      </c>
      <c r="S250" s="178"/>
      <c r="T250" s="180">
        <f>SUM(T251:T282)</f>
        <v>41.1987</v>
      </c>
      <c r="AR250" s="181" t="s">
        <v>88</v>
      </c>
      <c r="AT250" s="182" t="s">
        <v>79</v>
      </c>
      <c r="AU250" s="182" t="s">
        <v>88</v>
      </c>
      <c r="AY250" s="181" t="s">
        <v>124</v>
      </c>
      <c r="BK250" s="183">
        <f>SUM(BK251:BK282)</f>
        <v>0</v>
      </c>
    </row>
    <row r="251" spans="1:65" s="2" customFormat="1" ht="24.2" customHeight="1">
      <c r="A251" s="34"/>
      <c r="B251" s="35"/>
      <c r="C251" s="186" t="s">
        <v>277</v>
      </c>
      <c r="D251" s="186" t="s">
        <v>127</v>
      </c>
      <c r="E251" s="187" t="s">
        <v>278</v>
      </c>
      <c r="F251" s="188" t="s">
        <v>279</v>
      </c>
      <c r="G251" s="189" t="s">
        <v>149</v>
      </c>
      <c r="H251" s="190">
        <v>16.796</v>
      </c>
      <c r="I251" s="191"/>
      <c r="J251" s="192">
        <f>ROUND(I251*H251,2)</f>
        <v>0</v>
      </c>
      <c r="K251" s="188" t="s">
        <v>131</v>
      </c>
      <c r="L251" s="39"/>
      <c r="M251" s="193" t="s">
        <v>1</v>
      </c>
      <c r="N251" s="194" t="s">
        <v>45</v>
      </c>
      <c r="O251" s="71"/>
      <c r="P251" s="195">
        <f>O251*H251</f>
        <v>0</v>
      </c>
      <c r="Q251" s="195">
        <v>0</v>
      </c>
      <c r="R251" s="195">
        <f>Q251*H251</f>
        <v>0</v>
      </c>
      <c r="S251" s="195">
        <v>2.2</v>
      </c>
      <c r="T251" s="196">
        <f>S251*H251</f>
        <v>36.9512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132</v>
      </c>
      <c r="AT251" s="197" t="s">
        <v>127</v>
      </c>
      <c r="AU251" s="197" t="s">
        <v>90</v>
      </c>
      <c r="AY251" s="17" t="s">
        <v>124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88</v>
      </c>
      <c r="BK251" s="198">
        <f>ROUND(I251*H251,2)</f>
        <v>0</v>
      </c>
      <c r="BL251" s="17" t="s">
        <v>132</v>
      </c>
      <c r="BM251" s="197" t="s">
        <v>280</v>
      </c>
    </row>
    <row r="252" spans="1:47" s="2" customFormat="1" ht="29.25">
      <c r="A252" s="34"/>
      <c r="B252" s="35"/>
      <c r="C252" s="36"/>
      <c r="D252" s="199" t="s">
        <v>134</v>
      </c>
      <c r="E252" s="36"/>
      <c r="F252" s="200" t="s">
        <v>281</v>
      </c>
      <c r="G252" s="36"/>
      <c r="H252" s="36"/>
      <c r="I252" s="201"/>
      <c r="J252" s="36"/>
      <c r="K252" s="36"/>
      <c r="L252" s="39"/>
      <c r="M252" s="202"/>
      <c r="N252" s="203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134</v>
      </c>
      <c r="AU252" s="17" t="s">
        <v>90</v>
      </c>
    </row>
    <row r="253" spans="2:51" s="13" customFormat="1" ht="11.25">
      <c r="B253" s="204"/>
      <c r="C253" s="205"/>
      <c r="D253" s="199" t="s">
        <v>152</v>
      </c>
      <c r="E253" s="206" t="s">
        <v>1</v>
      </c>
      <c r="F253" s="207" t="s">
        <v>153</v>
      </c>
      <c r="G253" s="205"/>
      <c r="H253" s="206" t="s">
        <v>1</v>
      </c>
      <c r="I253" s="208"/>
      <c r="J253" s="205"/>
      <c r="K253" s="205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152</v>
      </c>
      <c r="AU253" s="213" t="s">
        <v>90</v>
      </c>
      <c r="AV253" s="13" t="s">
        <v>88</v>
      </c>
      <c r="AW253" s="13" t="s">
        <v>36</v>
      </c>
      <c r="AX253" s="13" t="s">
        <v>80</v>
      </c>
      <c r="AY253" s="213" t="s">
        <v>124</v>
      </c>
    </row>
    <row r="254" spans="2:51" s="13" customFormat="1" ht="11.25">
      <c r="B254" s="204"/>
      <c r="C254" s="205"/>
      <c r="D254" s="199" t="s">
        <v>152</v>
      </c>
      <c r="E254" s="206" t="s">
        <v>1</v>
      </c>
      <c r="F254" s="207" t="s">
        <v>154</v>
      </c>
      <c r="G254" s="205"/>
      <c r="H254" s="206" t="s">
        <v>1</v>
      </c>
      <c r="I254" s="208"/>
      <c r="J254" s="205"/>
      <c r="K254" s="205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152</v>
      </c>
      <c r="AU254" s="213" t="s">
        <v>90</v>
      </c>
      <c r="AV254" s="13" t="s">
        <v>88</v>
      </c>
      <c r="AW254" s="13" t="s">
        <v>36</v>
      </c>
      <c r="AX254" s="13" t="s">
        <v>80</v>
      </c>
      <c r="AY254" s="213" t="s">
        <v>124</v>
      </c>
    </row>
    <row r="255" spans="2:51" s="14" customFormat="1" ht="11.25">
      <c r="B255" s="214"/>
      <c r="C255" s="215"/>
      <c r="D255" s="199" t="s">
        <v>152</v>
      </c>
      <c r="E255" s="216" t="s">
        <v>1</v>
      </c>
      <c r="F255" s="217" t="s">
        <v>155</v>
      </c>
      <c r="G255" s="215"/>
      <c r="H255" s="218">
        <v>14.376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152</v>
      </c>
      <c r="AU255" s="224" t="s">
        <v>90</v>
      </c>
      <c r="AV255" s="14" t="s">
        <v>90</v>
      </c>
      <c r="AW255" s="14" t="s">
        <v>36</v>
      </c>
      <c r="AX255" s="14" t="s">
        <v>80</v>
      </c>
      <c r="AY255" s="224" t="s">
        <v>124</v>
      </c>
    </row>
    <row r="256" spans="2:51" s="13" customFormat="1" ht="11.25">
      <c r="B256" s="204"/>
      <c r="C256" s="205"/>
      <c r="D256" s="199" t="s">
        <v>152</v>
      </c>
      <c r="E256" s="206" t="s">
        <v>1</v>
      </c>
      <c r="F256" s="207" t="s">
        <v>156</v>
      </c>
      <c r="G256" s="205"/>
      <c r="H256" s="206" t="s">
        <v>1</v>
      </c>
      <c r="I256" s="208"/>
      <c r="J256" s="205"/>
      <c r="K256" s="205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152</v>
      </c>
      <c r="AU256" s="213" t="s">
        <v>90</v>
      </c>
      <c r="AV256" s="13" t="s">
        <v>88</v>
      </c>
      <c r="AW256" s="13" t="s">
        <v>36</v>
      </c>
      <c r="AX256" s="13" t="s">
        <v>80</v>
      </c>
      <c r="AY256" s="213" t="s">
        <v>124</v>
      </c>
    </row>
    <row r="257" spans="2:51" s="14" customFormat="1" ht="11.25">
      <c r="B257" s="214"/>
      <c r="C257" s="215"/>
      <c r="D257" s="199" t="s">
        <v>152</v>
      </c>
      <c r="E257" s="216" t="s">
        <v>1</v>
      </c>
      <c r="F257" s="217" t="s">
        <v>157</v>
      </c>
      <c r="G257" s="215"/>
      <c r="H257" s="218">
        <v>2.42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152</v>
      </c>
      <c r="AU257" s="224" t="s">
        <v>90</v>
      </c>
      <c r="AV257" s="14" t="s">
        <v>90</v>
      </c>
      <c r="AW257" s="14" t="s">
        <v>36</v>
      </c>
      <c r="AX257" s="14" t="s">
        <v>80</v>
      </c>
      <c r="AY257" s="224" t="s">
        <v>124</v>
      </c>
    </row>
    <row r="258" spans="2:51" s="15" customFormat="1" ht="11.25">
      <c r="B258" s="225"/>
      <c r="C258" s="226"/>
      <c r="D258" s="199" t="s">
        <v>152</v>
      </c>
      <c r="E258" s="227" t="s">
        <v>1</v>
      </c>
      <c r="F258" s="228" t="s">
        <v>158</v>
      </c>
      <c r="G258" s="226"/>
      <c r="H258" s="229">
        <v>16.796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152</v>
      </c>
      <c r="AU258" s="235" t="s">
        <v>90</v>
      </c>
      <c r="AV258" s="15" t="s">
        <v>132</v>
      </c>
      <c r="AW258" s="15" t="s">
        <v>36</v>
      </c>
      <c r="AX258" s="15" t="s">
        <v>88</v>
      </c>
      <c r="AY258" s="235" t="s">
        <v>124</v>
      </c>
    </row>
    <row r="259" spans="1:65" s="2" customFormat="1" ht="24.2" customHeight="1">
      <c r="A259" s="34"/>
      <c r="B259" s="35"/>
      <c r="C259" s="186" t="s">
        <v>282</v>
      </c>
      <c r="D259" s="186" t="s">
        <v>127</v>
      </c>
      <c r="E259" s="187" t="s">
        <v>283</v>
      </c>
      <c r="F259" s="188" t="s">
        <v>284</v>
      </c>
      <c r="G259" s="189" t="s">
        <v>149</v>
      </c>
      <c r="H259" s="190">
        <v>1.699</v>
      </c>
      <c r="I259" s="191"/>
      <c r="J259" s="192">
        <f>ROUND(I259*H259,2)</f>
        <v>0</v>
      </c>
      <c r="K259" s="188" t="s">
        <v>131</v>
      </c>
      <c r="L259" s="39"/>
      <c r="M259" s="193" t="s">
        <v>1</v>
      </c>
      <c r="N259" s="194" t="s">
        <v>45</v>
      </c>
      <c r="O259" s="71"/>
      <c r="P259" s="195">
        <f>O259*H259</f>
        <v>0</v>
      </c>
      <c r="Q259" s="195">
        <v>0</v>
      </c>
      <c r="R259" s="195">
        <f>Q259*H259</f>
        <v>0</v>
      </c>
      <c r="S259" s="195">
        <v>2.5</v>
      </c>
      <c r="T259" s="196">
        <f>S259*H259</f>
        <v>4.2475000000000005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132</v>
      </c>
      <c r="AT259" s="197" t="s">
        <v>127</v>
      </c>
      <c r="AU259" s="197" t="s">
        <v>90</v>
      </c>
      <c r="AY259" s="17" t="s">
        <v>124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7" t="s">
        <v>88</v>
      </c>
      <c r="BK259" s="198">
        <f>ROUND(I259*H259,2)</f>
        <v>0</v>
      </c>
      <c r="BL259" s="17" t="s">
        <v>132</v>
      </c>
      <c r="BM259" s="197" t="s">
        <v>285</v>
      </c>
    </row>
    <row r="260" spans="1:47" s="2" customFormat="1" ht="29.25">
      <c r="A260" s="34"/>
      <c r="B260" s="35"/>
      <c r="C260" s="36"/>
      <c r="D260" s="199" t="s">
        <v>134</v>
      </c>
      <c r="E260" s="36"/>
      <c r="F260" s="200" t="s">
        <v>286</v>
      </c>
      <c r="G260" s="36"/>
      <c r="H260" s="36"/>
      <c r="I260" s="201"/>
      <c r="J260" s="36"/>
      <c r="K260" s="36"/>
      <c r="L260" s="39"/>
      <c r="M260" s="202"/>
      <c r="N260" s="203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134</v>
      </c>
      <c r="AU260" s="17" t="s">
        <v>90</v>
      </c>
    </row>
    <row r="261" spans="2:51" s="13" customFormat="1" ht="11.25">
      <c r="B261" s="204"/>
      <c r="C261" s="205"/>
      <c r="D261" s="199" t="s">
        <v>152</v>
      </c>
      <c r="E261" s="206" t="s">
        <v>1</v>
      </c>
      <c r="F261" s="207" t="s">
        <v>287</v>
      </c>
      <c r="G261" s="205"/>
      <c r="H261" s="206" t="s">
        <v>1</v>
      </c>
      <c r="I261" s="208"/>
      <c r="J261" s="205"/>
      <c r="K261" s="205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152</v>
      </c>
      <c r="AU261" s="213" t="s">
        <v>90</v>
      </c>
      <c r="AV261" s="13" t="s">
        <v>88</v>
      </c>
      <c r="AW261" s="13" t="s">
        <v>36</v>
      </c>
      <c r="AX261" s="13" t="s">
        <v>80</v>
      </c>
      <c r="AY261" s="213" t="s">
        <v>124</v>
      </c>
    </row>
    <row r="262" spans="2:51" s="13" customFormat="1" ht="11.25">
      <c r="B262" s="204"/>
      <c r="C262" s="205"/>
      <c r="D262" s="199" t="s">
        <v>152</v>
      </c>
      <c r="E262" s="206" t="s">
        <v>1</v>
      </c>
      <c r="F262" s="207" t="s">
        <v>288</v>
      </c>
      <c r="G262" s="205"/>
      <c r="H262" s="206" t="s">
        <v>1</v>
      </c>
      <c r="I262" s="208"/>
      <c r="J262" s="205"/>
      <c r="K262" s="205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152</v>
      </c>
      <c r="AU262" s="213" t="s">
        <v>90</v>
      </c>
      <c r="AV262" s="13" t="s">
        <v>88</v>
      </c>
      <c r="AW262" s="13" t="s">
        <v>36</v>
      </c>
      <c r="AX262" s="13" t="s">
        <v>80</v>
      </c>
      <c r="AY262" s="213" t="s">
        <v>124</v>
      </c>
    </row>
    <row r="263" spans="2:51" s="14" customFormat="1" ht="11.25">
      <c r="B263" s="214"/>
      <c r="C263" s="215"/>
      <c r="D263" s="199" t="s">
        <v>152</v>
      </c>
      <c r="E263" s="216" t="s">
        <v>1</v>
      </c>
      <c r="F263" s="217" t="s">
        <v>289</v>
      </c>
      <c r="G263" s="215"/>
      <c r="H263" s="218">
        <v>1.01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152</v>
      </c>
      <c r="AU263" s="224" t="s">
        <v>90</v>
      </c>
      <c r="AV263" s="14" t="s">
        <v>90</v>
      </c>
      <c r="AW263" s="14" t="s">
        <v>36</v>
      </c>
      <c r="AX263" s="14" t="s">
        <v>80</v>
      </c>
      <c r="AY263" s="224" t="s">
        <v>124</v>
      </c>
    </row>
    <row r="264" spans="2:51" s="13" customFormat="1" ht="11.25">
      <c r="B264" s="204"/>
      <c r="C264" s="205"/>
      <c r="D264" s="199" t="s">
        <v>152</v>
      </c>
      <c r="E264" s="206" t="s">
        <v>1</v>
      </c>
      <c r="F264" s="207" t="s">
        <v>290</v>
      </c>
      <c r="G264" s="205"/>
      <c r="H264" s="206" t="s">
        <v>1</v>
      </c>
      <c r="I264" s="208"/>
      <c r="J264" s="205"/>
      <c r="K264" s="205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152</v>
      </c>
      <c r="AU264" s="213" t="s">
        <v>90</v>
      </c>
      <c r="AV264" s="13" t="s">
        <v>88</v>
      </c>
      <c r="AW264" s="13" t="s">
        <v>36</v>
      </c>
      <c r="AX264" s="13" t="s">
        <v>80</v>
      </c>
      <c r="AY264" s="213" t="s">
        <v>124</v>
      </c>
    </row>
    <row r="265" spans="2:51" s="14" customFormat="1" ht="11.25">
      <c r="B265" s="214"/>
      <c r="C265" s="215"/>
      <c r="D265" s="199" t="s">
        <v>152</v>
      </c>
      <c r="E265" s="216" t="s">
        <v>1</v>
      </c>
      <c r="F265" s="217" t="s">
        <v>291</v>
      </c>
      <c r="G265" s="215"/>
      <c r="H265" s="218">
        <v>0.689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152</v>
      </c>
      <c r="AU265" s="224" t="s">
        <v>90</v>
      </c>
      <c r="AV265" s="14" t="s">
        <v>90</v>
      </c>
      <c r="AW265" s="14" t="s">
        <v>36</v>
      </c>
      <c r="AX265" s="14" t="s">
        <v>80</v>
      </c>
      <c r="AY265" s="224" t="s">
        <v>124</v>
      </c>
    </row>
    <row r="266" spans="2:51" s="15" customFormat="1" ht="11.25">
      <c r="B266" s="225"/>
      <c r="C266" s="226"/>
      <c r="D266" s="199" t="s">
        <v>152</v>
      </c>
      <c r="E266" s="227" t="s">
        <v>1</v>
      </c>
      <c r="F266" s="228" t="s">
        <v>158</v>
      </c>
      <c r="G266" s="226"/>
      <c r="H266" s="229">
        <v>1.6989999999999998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152</v>
      </c>
      <c r="AU266" s="235" t="s">
        <v>90</v>
      </c>
      <c r="AV266" s="15" t="s">
        <v>132</v>
      </c>
      <c r="AW266" s="15" t="s">
        <v>36</v>
      </c>
      <c r="AX266" s="15" t="s">
        <v>88</v>
      </c>
      <c r="AY266" s="235" t="s">
        <v>124</v>
      </c>
    </row>
    <row r="267" spans="1:65" s="2" customFormat="1" ht="24.2" customHeight="1">
      <c r="A267" s="34"/>
      <c r="B267" s="35"/>
      <c r="C267" s="186" t="s">
        <v>7</v>
      </c>
      <c r="D267" s="186" t="s">
        <v>127</v>
      </c>
      <c r="E267" s="187" t="s">
        <v>292</v>
      </c>
      <c r="F267" s="188" t="s">
        <v>293</v>
      </c>
      <c r="G267" s="189" t="s">
        <v>171</v>
      </c>
      <c r="H267" s="190">
        <v>23.795</v>
      </c>
      <c r="I267" s="191"/>
      <c r="J267" s="192">
        <f>ROUND(I267*H267,2)</f>
        <v>0</v>
      </c>
      <c r="K267" s="188" t="s">
        <v>267</v>
      </c>
      <c r="L267" s="39"/>
      <c r="M267" s="193" t="s">
        <v>1</v>
      </c>
      <c r="N267" s="194" t="s">
        <v>45</v>
      </c>
      <c r="O267" s="71"/>
      <c r="P267" s="195">
        <f>O267*H267</f>
        <v>0</v>
      </c>
      <c r="Q267" s="195">
        <v>0</v>
      </c>
      <c r="R267" s="195">
        <f>Q267*H267</f>
        <v>0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132</v>
      </c>
      <c r="AT267" s="197" t="s">
        <v>127</v>
      </c>
      <c r="AU267" s="197" t="s">
        <v>90</v>
      </c>
      <c r="AY267" s="17" t="s">
        <v>124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7" t="s">
        <v>88</v>
      </c>
      <c r="BK267" s="198">
        <f>ROUND(I267*H267,2)</f>
        <v>0</v>
      </c>
      <c r="BL267" s="17" t="s">
        <v>132</v>
      </c>
      <c r="BM267" s="197" t="s">
        <v>294</v>
      </c>
    </row>
    <row r="268" spans="1:47" s="2" customFormat="1" ht="19.5">
      <c r="A268" s="34"/>
      <c r="B268" s="35"/>
      <c r="C268" s="36"/>
      <c r="D268" s="199" t="s">
        <v>134</v>
      </c>
      <c r="E268" s="36"/>
      <c r="F268" s="200" t="s">
        <v>293</v>
      </c>
      <c r="G268" s="36"/>
      <c r="H268" s="36"/>
      <c r="I268" s="201"/>
      <c r="J268" s="36"/>
      <c r="K268" s="36"/>
      <c r="L268" s="39"/>
      <c r="M268" s="202"/>
      <c r="N268" s="203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134</v>
      </c>
      <c r="AU268" s="17" t="s">
        <v>90</v>
      </c>
    </row>
    <row r="269" spans="2:51" s="13" customFormat="1" ht="11.25">
      <c r="B269" s="204"/>
      <c r="C269" s="205"/>
      <c r="D269" s="199" t="s">
        <v>152</v>
      </c>
      <c r="E269" s="206" t="s">
        <v>1</v>
      </c>
      <c r="F269" s="207" t="s">
        <v>295</v>
      </c>
      <c r="G269" s="205"/>
      <c r="H269" s="206" t="s">
        <v>1</v>
      </c>
      <c r="I269" s="208"/>
      <c r="J269" s="205"/>
      <c r="K269" s="205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152</v>
      </c>
      <c r="AU269" s="213" t="s">
        <v>90</v>
      </c>
      <c r="AV269" s="13" t="s">
        <v>88</v>
      </c>
      <c r="AW269" s="13" t="s">
        <v>36</v>
      </c>
      <c r="AX269" s="13" t="s">
        <v>80</v>
      </c>
      <c r="AY269" s="213" t="s">
        <v>124</v>
      </c>
    </row>
    <row r="270" spans="2:51" s="13" customFormat="1" ht="11.25">
      <c r="B270" s="204"/>
      <c r="C270" s="205"/>
      <c r="D270" s="199" t="s">
        <v>152</v>
      </c>
      <c r="E270" s="206" t="s">
        <v>1</v>
      </c>
      <c r="F270" s="207" t="s">
        <v>236</v>
      </c>
      <c r="G270" s="205"/>
      <c r="H270" s="206" t="s">
        <v>1</v>
      </c>
      <c r="I270" s="208"/>
      <c r="J270" s="205"/>
      <c r="K270" s="205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152</v>
      </c>
      <c r="AU270" s="213" t="s">
        <v>90</v>
      </c>
      <c r="AV270" s="13" t="s">
        <v>88</v>
      </c>
      <c r="AW270" s="13" t="s">
        <v>36</v>
      </c>
      <c r="AX270" s="13" t="s">
        <v>80</v>
      </c>
      <c r="AY270" s="213" t="s">
        <v>124</v>
      </c>
    </row>
    <row r="271" spans="2:51" s="14" customFormat="1" ht="11.25">
      <c r="B271" s="214"/>
      <c r="C271" s="215"/>
      <c r="D271" s="199" t="s">
        <v>152</v>
      </c>
      <c r="E271" s="216" t="s">
        <v>1</v>
      </c>
      <c r="F271" s="217" t="s">
        <v>296</v>
      </c>
      <c r="G271" s="215"/>
      <c r="H271" s="218">
        <v>14.145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152</v>
      </c>
      <c r="AU271" s="224" t="s">
        <v>90</v>
      </c>
      <c r="AV271" s="14" t="s">
        <v>90</v>
      </c>
      <c r="AW271" s="14" t="s">
        <v>36</v>
      </c>
      <c r="AX271" s="14" t="s">
        <v>80</v>
      </c>
      <c r="AY271" s="224" t="s">
        <v>124</v>
      </c>
    </row>
    <row r="272" spans="2:51" s="13" customFormat="1" ht="11.25">
      <c r="B272" s="204"/>
      <c r="C272" s="205"/>
      <c r="D272" s="199" t="s">
        <v>152</v>
      </c>
      <c r="E272" s="206" t="s">
        <v>1</v>
      </c>
      <c r="F272" s="207" t="s">
        <v>238</v>
      </c>
      <c r="G272" s="205"/>
      <c r="H272" s="206" t="s">
        <v>1</v>
      </c>
      <c r="I272" s="208"/>
      <c r="J272" s="205"/>
      <c r="K272" s="205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152</v>
      </c>
      <c r="AU272" s="213" t="s">
        <v>90</v>
      </c>
      <c r="AV272" s="13" t="s">
        <v>88</v>
      </c>
      <c r="AW272" s="13" t="s">
        <v>36</v>
      </c>
      <c r="AX272" s="13" t="s">
        <v>80</v>
      </c>
      <c r="AY272" s="213" t="s">
        <v>124</v>
      </c>
    </row>
    <row r="273" spans="2:51" s="14" customFormat="1" ht="11.25">
      <c r="B273" s="214"/>
      <c r="C273" s="215"/>
      <c r="D273" s="199" t="s">
        <v>152</v>
      </c>
      <c r="E273" s="216" t="s">
        <v>1</v>
      </c>
      <c r="F273" s="217" t="s">
        <v>297</v>
      </c>
      <c r="G273" s="215"/>
      <c r="H273" s="218">
        <v>9.65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152</v>
      </c>
      <c r="AU273" s="224" t="s">
        <v>90</v>
      </c>
      <c r="AV273" s="14" t="s">
        <v>90</v>
      </c>
      <c r="AW273" s="14" t="s">
        <v>36</v>
      </c>
      <c r="AX273" s="14" t="s">
        <v>80</v>
      </c>
      <c r="AY273" s="224" t="s">
        <v>124</v>
      </c>
    </row>
    <row r="274" spans="2:51" s="15" customFormat="1" ht="11.25">
      <c r="B274" s="225"/>
      <c r="C274" s="226"/>
      <c r="D274" s="199" t="s">
        <v>152</v>
      </c>
      <c r="E274" s="227" t="s">
        <v>1</v>
      </c>
      <c r="F274" s="228" t="s">
        <v>158</v>
      </c>
      <c r="G274" s="226"/>
      <c r="H274" s="229">
        <v>23.795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152</v>
      </c>
      <c r="AU274" s="235" t="s">
        <v>90</v>
      </c>
      <c r="AV274" s="15" t="s">
        <v>132</v>
      </c>
      <c r="AW274" s="15" t="s">
        <v>36</v>
      </c>
      <c r="AX274" s="15" t="s">
        <v>88</v>
      </c>
      <c r="AY274" s="235" t="s">
        <v>124</v>
      </c>
    </row>
    <row r="275" spans="1:65" s="2" customFormat="1" ht="21.75" customHeight="1">
      <c r="A275" s="34"/>
      <c r="B275" s="35"/>
      <c r="C275" s="186" t="s">
        <v>8</v>
      </c>
      <c r="D275" s="186" t="s">
        <v>127</v>
      </c>
      <c r="E275" s="187" t="s">
        <v>298</v>
      </c>
      <c r="F275" s="188" t="s">
        <v>299</v>
      </c>
      <c r="G275" s="189" t="s">
        <v>171</v>
      </c>
      <c r="H275" s="190">
        <v>19</v>
      </c>
      <c r="I275" s="191"/>
      <c r="J275" s="192">
        <f>ROUND(I275*H275,2)</f>
        <v>0</v>
      </c>
      <c r="K275" s="188" t="s">
        <v>192</v>
      </c>
      <c r="L275" s="39"/>
      <c r="M275" s="193" t="s">
        <v>1</v>
      </c>
      <c r="N275" s="194" t="s">
        <v>45</v>
      </c>
      <c r="O275" s="71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132</v>
      </c>
      <c r="AT275" s="197" t="s">
        <v>127</v>
      </c>
      <c r="AU275" s="197" t="s">
        <v>90</v>
      </c>
      <c r="AY275" s="17" t="s">
        <v>124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88</v>
      </c>
      <c r="BK275" s="198">
        <f>ROUND(I275*H275,2)</f>
        <v>0</v>
      </c>
      <c r="BL275" s="17" t="s">
        <v>132</v>
      </c>
      <c r="BM275" s="197" t="s">
        <v>300</v>
      </c>
    </row>
    <row r="276" spans="1:47" s="2" customFormat="1" ht="11.25">
      <c r="A276" s="34"/>
      <c r="B276" s="35"/>
      <c r="C276" s="36"/>
      <c r="D276" s="199" t="s">
        <v>134</v>
      </c>
      <c r="E276" s="36"/>
      <c r="F276" s="200" t="s">
        <v>299</v>
      </c>
      <c r="G276" s="36"/>
      <c r="H276" s="36"/>
      <c r="I276" s="201"/>
      <c r="J276" s="36"/>
      <c r="K276" s="36"/>
      <c r="L276" s="39"/>
      <c r="M276" s="202"/>
      <c r="N276" s="203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134</v>
      </c>
      <c r="AU276" s="17" t="s">
        <v>90</v>
      </c>
    </row>
    <row r="277" spans="1:47" s="2" customFormat="1" ht="29.25">
      <c r="A277" s="34"/>
      <c r="B277" s="35"/>
      <c r="C277" s="36"/>
      <c r="D277" s="199" t="s">
        <v>194</v>
      </c>
      <c r="E277" s="36"/>
      <c r="F277" s="246" t="s">
        <v>301</v>
      </c>
      <c r="G277" s="36"/>
      <c r="H277" s="36"/>
      <c r="I277" s="201"/>
      <c r="J277" s="36"/>
      <c r="K277" s="36"/>
      <c r="L277" s="39"/>
      <c r="M277" s="202"/>
      <c r="N277" s="203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194</v>
      </c>
      <c r="AU277" s="17" t="s">
        <v>90</v>
      </c>
    </row>
    <row r="278" spans="2:51" s="13" customFormat="1" ht="11.25">
      <c r="B278" s="204"/>
      <c r="C278" s="205"/>
      <c r="D278" s="199" t="s">
        <v>152</v>
      </c>
      <c r="E278" s="206" t="s">
        <v>1</v>
      </c>
      <c r="F278" s="207" t="s">
        <v>302</v>
      </c>
      <c r="G278" s="205"/>
      <c r="H278" s="206" t="s">
        <v>1</v>
      </c>
      <c r="I278" s="208"/>
      <c r="J278" s="205"/>
      <c r="K278" s="205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152</v>
      </c>
      <c r="AU278" s="213" t="s">
        <v>90</v>
      </c>
      <c r="AV278" s="13" t="s">
        <v>88</v>
      </c>
      <c r="AW278" s="13" t="s">
        <v>36</v>
      </c>
      <c r="AX278" s="13" t="s">
        <v>80</v>
      </c>
      <c r="AY278" s="213" t="s">
        <v>124</v>
      </c>
    </row>
    <row r="279" spans="2:51" s="14" customFormat="1" ht="11.25">
      <c r="B279" s="214"/>
      <c r="C279" s="215"/>
      <c r="D279" s="199" t="s">
        <v>152</v>
      </c>
      <c r="E279" s="216" t="s">
        <v>1</v>
      </c>
      <c r="F279" s="217" t="s">
        <v>303</v>
      </c>
      <c r="G279" s="215"/>
      <c r="H279" s="218">
        <v>19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152</v>
      </c>
      <c r="AU279" s="224" t="s">
        <v>90</v>
      </c>
      <c r="AV279" s="14" t="s">
        <v>90</v>
      </c>
      <c r="AW279" s="14" t="s">
        <v>36</v>
      </c>
      <c r="AX279" s="14" t="s">
        <v>88</v>
      </c>
      <c r="AY279" s="224" t="s">
        <v>124</v>
      </c>
    </row>
    <row r="280" spans="1:65" s="2" customFormat="1" ht="16.5" customHeight="1">
      <c r="A280" s="34"/>
      <c r="B280" s="35"/>
      <c r="C280" s="186" t="s">
        <v>304</v>
      </c>
      <c r="D280" s="186" t="s">
        <v>127</v>
      </c>
      <c r="E280" s="187" t="s">
        <v>305</v>
      </c>
      <c r="F280" s="188" t="s">
        <v>306</v>
      </c>
      <c r="G280" s="189" t="s">
        <v>307</v>
      </c>
      <c r="H280" s="190">
        <v>1</v>
      </c>
      <c r="I280" s="191"/>
      <c r="J280" s="192">
        <f>ROUND(I280*H280,2)</f>
        <v>0</v>
      </c>
      <c r="K280" s="188" t="s">
        <v>192</v>
      </c>
      <c r="L280" s="39"/>
      <c r="M280" s="193" t="s">
        <v>1</v>
      </c>
      <c r="N280" s="194" t="s">
        <v>45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132</v>
      </c>
      <c r="AT280" s="197" t="s">
        <v>127</v>
      </c>
      <c r="AU280" s="197" t="s">
        <v>90</v>
      </c>
      <c r="AY280" s="17" t="s">
        <v>124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88</v>
      </c>
      <c r="BK280" s="198">
        <f>ROUND(I280*H280,2)</f>
        <v>0</v>
      </c>
      <c r="BL280" s="17" t="s">
        <v>132</v>
      </c>
      <c r="BM280" s="197" t="s">
        <v>308</v>
      </c>
    </row>
    <row r="281" spans="1:47" s="2" customFormat="1" ht="11.25">
      <c r="A281" s="34"/>
      <c r="B281" s="35"/>
      <c r="C281" s="36"/>
      <c r="D281" s="199" t="s">
        <v>134</v>
      </c>
      <c r="E281" s="36"/>
      <c r="F281" s="200" t="s">
        <v>306</v>
      </c>
      <c r="G281" s="36"/>
      <c r="H281" s="36"/>
      <c r="I281" s="201"/>
      <c r="J281" s="36"/>
      <c r="K281" s="36"/>
      <c r="L281" s="39"/>
      <c r="M281" s="202"/>
      <c r="N281" s="203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134</v>
      </c>
      <c r="AU281" s="17" t="s">
        <v>90</v>
      </c>
    </row>
    <row r="282" spans="1:47" s="2" customFormat="1" ht="29.25">
      <c r="A282" s="34"/>
      <c r="B282" s="35"/>
      <c r="C282" s="36"/>
      <c r="D282" s="199" t="s">
        <v>194</v>
      </c>
      <c r="E282" s="36"/>
      <c r="F282" s="246" t="s">
        <v>309</v>
      </c>
      <c r="G282" s="36"/>
      <c r="H282" s="36"/>
      <c r="I282" s="201"/>
      <c r="J282" s="36"/>
      <c r="K282" s="36"/>
      <c r="L282" s="39"/>
      <c r="M282" s="202"/>
      <c r="N282" s="203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194</v>
      </c>
      <c r="AU282" s="17" t="s">
        <v>90</v>
      </c>
    </row>
    <row r="283" spans="2:63" s="12" customFormat="1" ht="22.9" customHeight="1">
      <c r="B283" s="170"/>
      <c r="C283" s="171"/>
      <c r="D283" s="172" t="s">
        <v>79</v>
      </c>
      <c r="E283" s="184" t="s">
        <v>310</v>
      </c>
      <c r="F283" s="184" t="s">
        <v>311</v>
      </c>
      <c r="G283" s="171"/>
      <c r="H283" s="171"/>
      <c r="I283" s="174"/>
      <c r="J283" s="185">
        <f>BK283</f>
        <v>0</v>
      </c>
      <c r="K283" s="171"/>
      <c r="L283" s="176"/>
      <c r="M283" s="177"/>
      <c r="N283" s="178"/>
      <c r="O283" s="178"/>
      <c r="P283" s="179">
        <f>SUM(P284:P304)</f>
        <v>0</v>
      </c>
      <c r="Q283" s="178"/>
      <c r="R283" s="179">
        <f>SUM(R284:R304)</f>
        <v>0</v>
      </c>
      <c r="S283" s="178"/>
      <c r="T283" s="180">
        <f>SUM(T284:T304)</f>
        <v>0</v>
      </c>
      <c r="AR283" s="181" t="s">
        <v>88</v>
      </c>
      <c r="AT283" s="182" t="s">
        <v>79</v>
      </c>
      <c r="AU283" s="182" t="s">
        <v>88</v>
      </c>
      <c r="AY283" s="181" t="s">
        <v>124</v>
      </c>
      <c r="BK283" s="183">
        <f>SUM(BK284:BK304)</f>
        <v>0</v>
      </c>
    </row>
    <row r="284" spans="1:65" s="2" customFormat="1" ht="24.2" customHeight="1">
      <c r="A284" s="34"/>
      <c r="B284" s="35"/>
      <c r="C284" s="186" t="s">
        <v>312</v>
      </c>
      <c r="D284" s="186" t="s">
        <v>127</v>
      </c>
      <c r="E284" s="187" t="s">
        <v>313</v>
      </c>
      <c r="F284" s="188" t="s">
        <v>314</v>
      </c>
      <c r="G284" s="189" t="s">
        <v>204</v>
      </c>
      <c r="H284" s="190">
        <v>40.689</v>
      </c>
      <c r="I284" s="191"/>
      <c r="J284" s="192">
        <f>ROUND(I284*H284,2)</f>
        <v>0</v>
      </c>
      <c r="K284" s="188" t="s">
        <v>131</v>
      </c>
      <c r="L284" s="39"/>
      <c r="M284" s="193" t="s">
        <v>1</v>
      </c>
      <c r="N284" s="194" t="s">
        <v>45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132</v>
      </c>
      <c r="AT284" s="197" t="s">
        <v>127</v>
      </c>
      <c r="AU284" s="197" t="s">
        <v>90</v>
      </c>
      <c r="AY284" s="17" t="s">
        <v>124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88</v>
      </c>
      <c r="BK284" s="198">
        <f>ROUND(I284*H284,2)</f>
        <v>0</v>
      </c>
      <c r="BL284" s="17" t="s">
        <v>132</v>
      </c>
      <c r="BM284" s="197" t="s">
        <v>315</v>
      </c>
    </row>
    <row r="285" spans="1:47" s="2" customFormat="1" ht="19.5">
      <c r="A285" s="34"/>
      <c r="B285" s="35"/>
      <c r="C285" s="36"/>
      <c r="D285" s="199" t="s">
        <v>134</v>
      </c>
      <c r="E285" s="36"/>
      <c r="F285" s="200" t="s">
        <v>316</v>
      </c>
      <c r="G285" s="36"/>
      <c r="H285" s="36"/>
      <c r="I285" s="201"/>
      <c r="J285" s="36"/>
      <c r="K285" s="36"/>
      <c r="L285" s="39"/>
      <c r="M285" s="202"/>
      <c r="N285" s="203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134</v>
      </c>
      <c r="AU285" s="17" t="s">
        <v>90</v>
      </c>
    </row>
    <row r="286" spans="2:51" s="13" customFormat="1" ht="11.25">
      <c r="B286" s="204"/>
      <c r="C286" s="205"/>
      <c r="D286" s="199" t="s">
        <v>152</v>
      </c>
      <c r="E286" s="206" t="s">
        <v>1</v>
      </c>
      <c r="F286" s="207" t="s">
        <v>317</v>
      </c>
      <c r="G286" s="205"/>
      <c r="H286" s="206" t="s">
        <v>1</v>
      </c>
      <c r="I286" s="208"/>
      <c r="J286" s="205"/>
      <c r="K286" s="205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152</v>
      </c>
      <c r="AU286" s="213" t="s">
        <v>90</v>
      </c>
      <c r="AV286" s="13" t="s">
        <v>88</v>
      </c>
      <c r="AW286" s="13" t="s">
        <v>36</v>
      </c>
      <c r="AX286" s="13" t="s">
        <v>80</v>
      </c>
      <c r="AY286" s="213" t="s">
        <v>124</v>
      </c>
    </row>
    <row r="287" spans="2:51" s="14" customFormat="1" ht="11.25">
      <c r="B287" s="214"/>
      <c r="C287" s="215"/>
      <c r="D287" s="199" t="s">
        <v>152</v>
      </c>
      <c r="E287" s="216" t="s">
        <v>1</v>
      </c>
      <c r="F287" s="217" t="s">
        <v>318</v>
      </c>
      <c r="G287" s="215"/>
      <c r="H287" s="218">
        <v>36.951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152</v>
      </c>
      <c r="AU287" s="224" t="s">
        <v>90</v>
      </c>
      <c r="AV287" s="14" t="s">
        <v>90</v>
      </c>
      <c r="AW287" s="14" t="s">
        <v>36</v>
      </c>
      <c r="AX287" s="14" t="s">
        <v>80</v>
      </c>
      <c r="AY287" s="224" t="s">
        <v>124</v>
      </c>
    </row>
    <row r="288" spans="2:51" s="13" customFormat="1" ht="11.25">
      <c r="B288" s="204"/>
      <c r="C288" s="205"/>
      <c r="D288" s="199" t="s">
        <v>152</v>
      </c>
      <c r="E288" s="206" t="s">
        <v>1</v>
      </c>
      <c r="F288" s="207" t="s">
        <v>319</v>
      </c>
      <c r="G288" s="205"/>
      <c r="H288" s="206" t="s">
        <v>1</v>
      </c>
      <c r="I288" s="208"/>
      <c r="J288" s="205"/>
      <c r="K288" s="205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152</v>
      </c>
      <c r="AU288" s="213" t="s">
        <v>90</v>
      </c>
      <c r="AV288" s="13" t="s">
        <v>88</v>
      </c>
      <c r="AW288" s="13" t="s">
        <v>36</v>
      </c>
      <c r="AX288" s="13" t="s">
        <v>80</v>
      </c>
      <c r="AY288" s="213" t="s">
        <v>124</v>
      </c>
    </row>
    <row r="289" spans="2:51" s="14" customFormat="1" ht="11.25">
      <c r="B289" s="214"/>
      <c r="C289" s="215"/>
      <c r="D289" s="199" t="s">
        <v>152</v>
      </c>
      <c r="E289" s="216" t="s">
        <v>1</v>
      </c>
      <c r="F289" s="217" t="s">
        <v>320</v>
      </c>
      <c r="G289" s="215"/>
      <c r="H289" s="218">
        <v>3.738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152</v>
      </c>
      <c r="AU289" s="224" t="s">
        <v>90</v>
      </c>
      <c r="AV289" s="14" t="s">
        <v>90</v>
      </c>
      <c r="AW289" s="14" t="s">
        <v>36</v>
      </c>
      <c r="AX289" s="14" t="s">
        <v>80</v>
      </c>
      <c r="AY289" s="224" t="s">
        <v>124</v>
      </c>
    </row>
    <row r="290" spans="2:51" s="15" customFormat="1" ht="11.25">
      <c r="B290" s="225"/>
      <c r="C290" s="226"/>
      <c r="D290" s="199" t="s">
        <v>152</v>
      </c>
      <c r="E290" s="227" t="s">
        <v>1</v>
      </c>
      <c r="F290" s="228" t="s">
        <v>158</v>
      </c>
      <c r="G290" s="226"/>
      <c r="H290" s="229">
        <v>40.689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152</v>
      </c>
      <c r="AU290" s="235" t="s">
        <v>90</v>
      </c>
      <c r="AV290" s="15" t="s">
        <v>132</v>
      </c>
      <c r="AW290" s="15" t="s">
        <v>36</v>
      </c>
      <c r="AX290" s="15" t="s">
        <v>88</v>
      </c>
      <c r="AY290" s="235" t="s">
        <v>124</v>
      </c>
    </row>
    <row r="291" spans="1:65" s="2" customFormat="1" ht="24.2" customHeight="1">
      <c r="A291" s="34"/>
      <c r="B291" s="35"/>
      <c r="C291" s="186" t="s">
        <v>321</v>
      </c>
      <c r="D291" s="186" t="s">
        <v>127</v>
      </c>
      <c r="E291" s="187" t="s">
        <v>322</v>
      </c>
      <c r="F291" s="188" t="s">
        <v>323</v>
      </c>
      <c r="G291" s="189" t="s">
        <v>204</v>
      </c>
      <c r="H291" s="190">
        <v>935.847</v>
      </c>
      <c r="I291" s="191"/>
      <c r="J291" s="192">
        <f>ROUND(I291*H291,2)</f>
        <v>0</v>
      </c>
      <c r="K291" s="188" t="s">
        <v>131</v>
      </c>
      <c r="L291" s="39"/>
      <c r="M291" s="193" t="s">
        <v>1</v>
      </c>
      <c r="N291" s="194" t="s">
        <v>45</v>
      </c>
      <c r="O291" s="71"/>
      <c r="P291" s="195">
        <f>O291*H291</f>
        <v>0</v>
      </c>
      <c r="Q291" s="195">
        <v>0</v>
      </c>
      <c r="R291" s="195">
        <f>Q291*H291</f>
        <v>0</v>
      </c>
      <c r="S291" s="195">
        <v>0</v>
      </c>
      <c r="T291" s="19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7" t="s">
        <v>132</v>
      </c>
      <c r="AT291" s="197" t="s">
        <v>127</v>
      </c>
      <c r="AU291" s="197" t="s">
        <v>90</v>
      </c>
      <c r="AY291" s="17" t="s">
        <v>124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7" t="s">
        <v>88</v>
      </c>
      <c r="BK291" s="198">
        <f>ROUND(I291*H291,2)</f>
        <v>0</v>
      </c>
      <c r="BL291" s="17" t="s">
        <v>132</v>
      </c>
      <c r="BM291" s="197" t="s">
        <v>324</v>
      </c>
    </row>
    <row r="292" spans="1:47" s="2" customFormat="1" ht="29.25">
      <c r="A292" s="34"/>
      <c r="B292" s="35"/>
      <c r="C292" s="36"/>
      <c r="D292" s="199" t="s">
        <v>134</v>
      </c>
      <c r="E292" s="36"/>
      <c r="F292" s="200" t="s">
        <v>325</v>
      </c>
      <c r="G292" s="36"/>
      <c r="H292" s="36"/>
      <c r="I292" s="201"/>
      <c r="J292" s="36"/>
      <c r="K292" s="36"/>
      <c r="L292" s="39"/>
      <c r="M292" s="202"/>
      <c r="N292" s="203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134</v>
      </c>
      <c r="AU292" s="17" t="s">
        <v>90</v>
      </c>
    </row>
    <row r="293" spans="2:51" s="13" customFormat="1" ht="11.25">
      <c r="B293" s="204"/>
      <c r="C293" s="205"/>
      <c r="D293" s="199" t="s">
        <v>152</v>
      </c>
      <c r="E293" s="206" t="s">
        <v>1</v>
      </c>
      <c r="F293" s="207" t="s">
        <v>326</v>
      </c>
      <c r="G293" s="205"/>
      <c r="H293" s="206" t="s">
        <v>1</v>
      </c>
      <c r="I293" s="208"/>
      <c r="J293" s="205"/>
      <c r="K293" s="205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152</v>
      </c>
      <c r="AU293" s="213" t="s">
        <v>90</v>
      </c>
      <c r="AV293" s="13" t="s">
        <v>88</v>
      </c>
      <c r="AW293" s="13" t="s">
        <v>36</v>
      </c>
      <c r="AX293" s="13" t="s">
        <v>80</v>
      </c>
      <c r="AY293" s="213" t="s">
        <v>124</v>
      </c>
    </row>
    <row r="294" spans="2:51" s="14" customFormat="1" ht="11.25">
      <c r="B294" s="214"/>
      <c r="C294" s="215"/>
      <c r="D294" s="199" t="s">
        <v>152</v>
      </c>
      <c r="E294" s="216" t="s">
        <v>1</v>
      </c>
      <c r="F294" s="217" t="s">
        <v>327</v>
      </c>
      <c r="G294" s="215"/>
      <c r="H294" s="218">
        <v>849.878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152</v>
      </c>
      <c r="AU294" s="224" t="s">
        <v>90</v>
      </c>
      <c r="AV294" s="14" t="s">
        <v>90</v>
      </c>
      <c r="AW294" s="14" t="s">
        <v>36</v>
      </c>
      <c r="AX294" s="14" t="s">
        <v>80</v>
      </c>
      <c r="AY294" s="224" t="s">
        <v>124</v>
      </c>
    </row>
    <row r="295" spans="2:51" s="13" customFormat="1" ht="11.25">
      <c r="B295" s="204"/>
      <c r="C295" s="205"/>
      <c r="D295" s="199" t="s">
        <v>152</v>
      </c>
      <c r="E295" s="206" t="s">
        <v>1</v>
      </c>
      <c r="F295" s="207" t="s">
        <v>319</v>
      </c>
      <c r="G295" s="205"/>
      <c r="H295" s="206" t="s">
        <v>1</v>
      </c>
      <c r="I295" s="208"/>
      <c r="J295" s="205"/>
      <c r="K295" s="205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152</v>
      </c>
      <c r="AU295" s="213" t="s">
        <v>90</v>
      </c>
      <c r="AV295" s="13" t="s">
        <v>88</v>
      </c>
      <c r="AW295" s="13" t="s">
        <v>36</v>
      </c>
      <c r="AX295" s="13" t="s">
        <v>80</v>
      </c>
      <c r="AY295" s="213" t="s">
        <v>124</v>
      </c>
    </row>
    <row r="296" spans="2:51" s="14" customFormat="1" ht="11.25">
      <c r="B296" s="214"/>
      <c r="C296" s="215"/>
      <c r="D296" s="199" t="s">
        <v>152</v>
      </c>
      <c r="E296" s="216" t="s">
        <v>1</v>
      </c>
      <c r="F296" s="217" t="s">
        <v>328</v>
      </c>
      <c r="G296" s="215"/>
      <c r="H296" s="218">
        <v>85.969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152</v>
      </c>
      <c r="AU296" s="224" t="s">
        <v>90</v>
      </c>
      <c r="AV296" s="14" t="s">
        <v>90</v>
      </c>
      <c r="AW296" s="14" t="s">
        <v>36</v>
      </c>
      <c r="AX296" s="14" t="s">
        <v>80</v>
      </c>
      <c r="AY296" s="224" t="s">
        <v>124</v>
      </c>
    </row>
    <row r="297" spans="2:51" s="15" customFormat="1" ht="11.25">
      <c r="B297" s="225"/>
      <c r="C297" s="226"/>
      <c r="D297" s="199" t="s">
        <v>152</v>
      </c>
      <c r="E297" s="227" t="s">
        <v>1</v>
      </c>
      <c r="F297" s="228" t="s">
        <v>158</v>
      </c>
      <c r="G297" s="226"/>
      <c r="H297" s="229">
        <v>935.847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152</v>
      </c>
      <c r="AU297" s="235" t="s">
        <v>90</v>
      </c>
      <c r="AV297" s="15" t="s">
        <v>132</v>
      </c>
      <c r="AW297" s="15" t="s">
        <v>36</v>
      </c>
      <c r="AX297" s="15" t="s">
        <v>88</v>
      </c>
      <c r="AY297" s="235" t="s">
        <v>124</v>
      </c>
    </row>
    <row r="298" spans="1:65" s="2" customFormat="1" ht="37.9" customHeight="1">
      <c r="A298" s="34"/>
      <c r="B298" s="35"/>
      <c r="C298" s="186" t="s">
        <v>329</v>
      </c>
      <c r="D298" s="186" t="s">
        <v>127</v>
      </c>
      <c r="E298" s="187" t="s">
        <v>330</v>
      </c>
      <c r="F298" s="188" t="s">
        <v>331</v>
      </c>
      <c r="G298" s="189" t="s">
        <v>204</v>
      </c>
      <c r="H298" s="190">
        <v>40.689</v>
      </c>
      <c r="I298" s="191"/>
      <c r="J298" s="192">
        <f>ROUND(I298*H298,2)</f>
        <v>0</v>
      </c>
      <c r="K298" s="188" t="s">
        <v>131</v>
      </c>
      <c r="L298" s="39"/>
      <c r="M298" s="193" t="s">
        <v>1</v>
      </c>
      <c r="N298" s="194" t="s">
        <v>45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132</v>
      </c>
      <c r="AT298" s="197" t="s">
        <v>127</v>
      </c>
      <c r="AU298" s="197" t="s">
        <v>90</v>
      </c>
      <c r="AY298" s="17" t="s">
        <v>124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88</v>
      </c>
      <c r="BK298" s="198">
        <f>ROUND(I298*H298,2)</f>
        <v>0</v>
      </c>
      <c r="BL298" s="17" t="s">
        <v>132</v>
      </c>
      <c r="BM298" s="197" t="s">
        <v>332</v>
      </c>
    </row>
    <row r="299" spans="1:47" s="2" customFormat="1" ht="29.25">
      <c r="A299" s="34"/>
      <c r="B299" s="35"/>
      <c r="C299" s="36"/>
      <c r="D299" s="199" t="s">
        <v>134</v>
      </c>
      <c r="E299" s="36"/>
      <c r="F299" s="200" t="s">
        <v>333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134</v>
      </c>
      <c r="AU299" s="17" t="s">
        <v>90</v>
      </c>
    </row>
    <row r="300" spans="2:51" s="13" customFormat="1" ht="11.25">
      <c r="B300" s="204"/>
      <c r="C300" s="205"/>
      <c r="D300" s="199" t="s">
        <v>152</v>
      </c>
      <c r="E300" s="206" t="s">
        <v>1</v>
      </c>
      <c r="F300" s="207" t="s">
        <v>317</v>
      </c>
      <c r="G300" s="205"/>
      <c r="H300" s="206" t="s">
        <v>1</v>
      </c>
      <c r="I300" s="208"/>
      <c r="J300" s="205"/>
      <c r="K300" s="205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152</v>
      </c>
      <c r="AU300" s="213" t="s">
        <v>90</v>
      </c>
      <c r="AV300" s="13" t="s">
        <v>88</v>
      </c>
      <c r="AW300" s="13" t="s">
        <v>36</v>
      </c>
      <c r="AX300" s="13" t="s">
        <v>80</v>
      </c>
      <c r="AY300" s="213" t="s">
        <v>124</v>
      </c>
    </row>
    <row r="301" spans="2:51" s="14" customFormat="1" ht="11.25">
      <c r="B301" s="214"/>
      <c r="C301" s="215"/>
      <c r="D301" s="199" t="s">
        <v>152</v>
      </c>
      <c r="E301" s="216" t="s">
        <v>1</v>
      </c>
      <c r="F301" s="217" t="s">
        <v>318</v>
      </c>
      <c r="G301" s="215"/>
      <c r="H301" s="218">
        <v>36.951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152</v>
      </c>
      <c r="AU301" s="224" t="s">
        <v>90</v>
      </c>
      <c r="AV301" s="14" t="s">
        <v>90</v>
      </c>
      <c r="AW301" s="14" t="s">
        <v>36</v>
      </c>
      <c r="AX301" s="14" t="s">
        <v>80</v>
      </c>
      <c r="AY301" s="224" t="s">
        <v>124</v>
      </c>
    </row>
    <row r="302" spans="2:51" s="13" customFormat="1" ht="11.25">
      <c r="B302" s="204"/>
      <c r="C302" s="205"/>
      <c r="D302" s="199" t="s">
        <v>152</v>
      </c>
      <c r="E302" s="206" t="s">
        <v>1</v>
      </c>
      <c r="F302" s="207" t="s">
        <v>319</v>
      </c>
      <c r="G302" s="205"/>
      <c r="H302" s="206" t="s">
        <v>1</v>
      </c>
      <c r="I302" s="208"/>
      <c r="J302" s="205"/>
      <c r="K302" s="205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152</v>
      </c>
      <c r="AU302" s="213" t="s">
        <v>90</v>
      </c>
      <c r="AV302" s="13" t="s">
        <v>88</v>
      </c>
      <c r="AW302" s="13" t="s">
        <v>36</v>
      </c>
      <c r="AX302" s="13" t="s">
        <v>80</v>
      </c>
      <c r="AY302" s="213" t="s">
        <v>124</v>
      </c>
    </row>
    <row r="303" spans="2:51" s="14" customFormat="1" ht="11.25">
      <c r="B303" s="214"/>
      <c r="C303" s="215"/>
      <c r="D303" s="199" t="s">
        <v>152</v>
      </c>
      <c r="E303" s="216" t="s">
        <v>1</v>
      </c>
      <c r="F303" s="217" t="s">
        <v>320</v>
      </c>
      <c r="G303" s="215"/>
      <c r="H303" s="218">
        <v>3.738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152</v>
      </c>
      <c r="AU303" s="224" t="s">
        <v>90</v>
      </c>
      <c r="AV303" s="14" t="s">
        <v>90</v>
      </c>
      <c r="AW303" s="14" t="s">
        <v>36</v>
      </c>
      <c r="AX303" s="14" t="s">
        <v>80</v>
      </c>
      <c r="AY303" s="224" t="s">
        <v>124</v>
      </c>
    </row>
    <row r="304" spans="2:51" s="15" customFormat="1" ht="11.25">
      <c r="B304" s="225"/>
      <c r="C304" s="226"/>
      <c r="D304" s="199" t="s">
        <v>152</v>
      </c>
      <c r="E304" s="227" t="s">
        <v>1</v>
      </c>
      <c r="F304" s="228" t="s">
        <v>158</v>
      </c>
      <c r="G304" s="226"/>
      <c r="H304" s="229">
        <v>40.689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152</v>
      </c>
      <c r="AU304" s="235" t="s">
        <v>90</v>
      </c>
      <c r="AV304" s="15" t="s">
        <v>132</v>
      </c>
      <c r="AW304" s="15" t="s">
        <v>36</v>
      </c>
      <c r="AX304" s="15" t="s">
        <v>88</v>
      </c>
      <c r="AY304" s="235" t="s">
        <v>124</v>
      </c>
    </row>
    <row r="305" spans="2:63" s="12" customFormat="1" ht="22.9" customHeight="1">
      <c r="B305" s="170"/>
      <c r="C305" s="171"/>
      <c r="D305" s="172" t="s">
        <v>79</v>
      </c>
      <c r="E305" s="184" t="s">
        <v>334</v>
      </c>
      <c r="F305" s="184" t="s">
        <v>335</v>
      </c>
      <c r="G305" s="171"/>
      <c r="H305" s="171"/>
      <c r="I305" s="174"/>
      <c r="J305" s="185">
        <f>BK305</f>
        <v>0</v>
      </c>
      <c r="K305" s="171"/>
      <c r="L305" s="176"/>
      <c r="M305" s="177"/>
      <c r="N305" s="178"/>
      <c r="O305" s="178"/>
      <c r="P305" s="179">
        <f>SUM(P306:P307)</f>
        <v>0</v>
      </c>
      <c r="Q305" s="178"/>
      <c r="R305" s="179">
        <f>SUM(R306:R307)</f>
        <v>0</v>
      </c>
      <c r="S305" s="178"/>
      <c r="T305" s="180">
        <f>SUM(T306:T307)</f>
        <v>0</v>
      </c>
      <c r="AR305" s="181" t="s">
        <v>88</v>
      </c>
      <c r="AT305" s="182" t="s">
        <v>79</v>
      </c>
      <c r="AU305" s="182" t="s">
        <v>88</v>
      </c>
      <c r="AY305" s="181" t="s">
        <v>124</v>
      </c>
      <c r="BK305" s="183">
        <f>SUM(BK306:BK307)</f>
        <v>0</v>
      </c>
    </row>
    <row r="306" spans="1:65" s="2" customFormat="1" ht="16.5" customHeight="1">
      <c r="A306" s="34"/>
      <c r="B306" s="35"/>
      <c r="C306" s="186" t="s">
        <v>303</v>
      </c>
      <c r="D306" s="186" t="s">
        <v>127</v>
      </c>
      <c r="E306" s="187" t="s">
        <v>336</v>
      </c>
      <c r="F306" s="188" t="s">
        <v>337</v>
      </c>
      <c r="G306" s="189" t="s">
        <v>204</v>
      </c>
      <c r="H306" s="190">
        <v>90.281</v>
      </c>
      <c r="I306" s="191"/>
      <c r="J306" s="192">
        <f>ROUND(I306*H306,2)</f>
        <v>0</v>
      </c>
      <c r="K306" s="188" t="s">
        <v>131</v>
      </c>
      <c r="L306" s="39"/>
      <c r="M306" s="193" t="s">
        <v>1</v>
      </c>
      <c r="N306" s="194" t="s">
        <v>45</v>
      </c>
      <c r="O306" s="71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7" t="s">
        <v>132</v>
      </c>
      <c r="AT306" s="197" t="s">
        <v>127</v>
      </c>
      <c r="AU306" s="197" t="s">
        <v>90</v>
      </c>
      <c r="AY306" s="17" t="s">
        <v>124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7" t="s">
        <v>88</v>
      </c>
      <c r="BK306" s="198">
        <f>ROUND(I306*H306,2)</f>
        <v>0</v>
      </c>
      <c r="BL306" s="17" t="s">
        <v>132</v>
      </c>
      <c r="BM306" s="197" t="s">
        <v>338</v>
      </c>
    </row>
    <row r="307" spans="1:47" s="2" customFormat="1" ht="11.25">
      <c r="A307" s="34"/>
      <c r="B307" s="35"/>
      <c r="C307" s="36"/>
      <c r="D307" s="199" t="s">
        <v>134</v>
      </c>
      <c r="E307" s="36"/>
      <c r="F307" s="200" t="s">
        <v>339</v>
      </c>
      <c r="G307" s="36"/>
      <c r="H307" s="36"/>
      <c r="I307" s="201"/>
      <c r="J307" s="36"/>
      <c r="K307" s="36"/>
      <c r="L307" s="39"/>
      <c r="M307" s="247"/>
      <c r="N307" s="248"/>
      <c r="O307" s="249"/>
      <c r="P307" s="249"/>
      <c r="Q307" s="249"/>
      <c r="R307" s="249"/>
      <c r="S307" s="249"/>
      <c r="T307" s="250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134</v>
      </c>
      <c r="AU307" s="17" t="s">
        <v>90</v>
      </c>
    </row>
    <row r="308" spans="1:31" s="2" customFormat="1" ht="6.95" customHeight="1">
      <c r="A308" s="34"/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39"/>
      <c r="M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</row>
  </sheetData>
  <sheetProtection algorithmName="SHA-512" hashValue="Q7B1FTFt7BfpRW6mRfCQwNsrAkR4dVHonFa8PEHp19IRgfG1pP2bAOOsESecjjlrQN2+XCbbQ3aDY8ER8IgT/g==" saltValue="3FSVzEE/ElkWxXBqHNLYAfZ43eESlRB5I2/mZQEnfjojwyRjDq85j06oi/QrTSsP9r4nE1xVv9V1j98NEcv31Q==" spinCount="100000" sheet="1" objects="1" scenarios="1" formatColumns="0" formatRows="0" autoFilter="0"/>
  <autoFilter ref="C122:K30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2:46" s="1" customFormat="1" ht="24.95" customHeight="1">
      <c r="B4" s="20"/>
      <c r="D4" s="110" t="s">
        <v>94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2" t="str">
        <f>'Rekapitulace stavby'!K6</f>
        <v>Jez Krnov, oprava opevnění vývaru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340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16. 7. 2021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ROUND((SUM(BE117:BE154)),2)</f>
        <v>0</v>
      </c>
      <c r="G33" s="34"/>
      <c r="H33" s="34"/>
      <c r="I33" s="124">
        <v>0.21</v>
      </c>
      <c r="J33" s="123">
        <f>ROUND(((SUM(BE117:BE154))*I33),2)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ROUND((SUM(BF117:BF154)),2)</f>
        <v>0</v>
      </c>
      <c r="G34" s="34"/>
      <c r="H34" s="34"/>
      <c r="I34" s="124">
        <v>0.15</v>
      </c>
      <c r="J34" s="123">
        <f>ROUND(((SUM(BF117:BF154))*I34),2)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47</v>
      </c>
      <c r="F35" s="123">
        <f>ROUND((SUM(BG117:BG154)),2)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48</v>
      </c>
      <c r="F36" s="123">
        <f>ROUND((SUM(BH117:BH154)),2)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49</v>
      </c>
      <c r="F37" s="123">
        <f>ROUND((SUM(BI117:BI154)),2)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Jez Krnov, oprava opevnění vývaru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VON - Vedlejší a ostatní náklady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Krnov</v>
      </c>
      <c r="G91" s="36"/>
      <c r="H91" s="36"/>
      <c r="I91" s="29" t="s">
        <v>32</v>
      </c>
      <c r="J91" s="32" t="str">
        <f>E21</f>
        <v>Lineplan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Ing. Marek Boháč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98</v>
      </c>
      <c r="D94" s="144"/>
      <c r="E94" s="144"/>
      <c r="F94" s="144"/>
      <c r="G94" s="144"/>
      <c r="H94" s="144"/>
      <c r="I94" s="144"/>
      <c r="J94" s="145" t="s">
        <v>99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100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2:12" s="9" customFormat="1" ht="24.95" customHeight="1">
      <c r="B97" s="147"/>
      <c r="C97" s="148"/>
      <c r="D97" s="149" t="s">
        <v>341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109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299" t="str">
        <f>E7</f>
        <v>Jez Krnov, oprava opevnění vývaru</v>
      </c>
      <c r="F107" s="300"/>
      <c r="G107" s="300"/>
      <c r="H107" s="300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95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70" t="str">
        <f>E9</f>
        <v>VON - Vedlejší a ostatní náklady</v>
      </c>
      <c r="F109" s="301"/>
      <c r="G109" s="301"/>
      <c r="H109" s="301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29" t="s">
        <v>22</v>
      </c>
      <c r="J111" s="66" t="str">
        <f>IF(J12="","",J12)</f>
        <v>16. 7. 2021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>Město Krnov</v>
      </c>
      <c r="G113" s="36"/>
      <c r="H113" s="36"/>
      <c r="I113" s="29" t="s">
        <v>32</v>
      </c>
      <c r="J113" s="32" t="str">
        <f>E21</f>
        <v>Lineplan s.r.o.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30</v>
      </c>
      <c r="D114" s="36"/>
      <c r="E114" s="36"/>
      <c r="F114" s="27" t="str">
        <f>IF(E18="","",E18)</f>
        <v>Vyplň údaj</v>
      </c>
      <c r="G114" s="36"/>
      <c r="H114" s="36"/>
      <c r="I114" s="29" t="s">
        <v>37</v>
      </c>
      <c r="J114" s="32" t="str">
        <f>E24</f>
        <v>Ing. Marek Boháč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110</v>
      </c>
      <c r="D116" s="162" t="s">
        <v>65</v>
      </c>
      <c r="E116" s="162" t="s">
        <v>61</v>
      </c>
      <c r="F116" s="162" t="s">
        <v>62</v>
      </c>
      <c r="G116" s="162" t="s">
        <v>111</v>
      </c>
      <c r="H116" s="162" t="s">
        <v>112</v>
      </c>
      <c r="I116" s="162" t="s">
        <v>113</v>
      </c>
      <c r="J116" s="162" t="s">
        <v>99</v>
      </c>
      <c r="K116" s="163" t="s">
        <v>114</v>
      </c>
      <c r="L116" s="164"/>
      <c r="M116" s="75" t="s">
        <v>1</v>
      </c>
      <c r="N116" s="76" t="s">
        <v>44</v>
      </c>
      <c r="O116" s="76" t="s">
        <v>115</v>
      </c>
      <c r="P116" s="76" t="s">
        <v>116</v>
      </c>
      <c r="Q116" s="76" t="s">
        <v>117</v>
      </c>
      <c r="R116" s="76" t="s">
        <v>118</v>
      </c>
      <c r="S116" s="76" t="s">
        <v>119</v>
      </c>
      <c r="T116" s="77" t="s">
        <v>120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121</v>
      </c>
      <c r="D117" s="36"/>
      <c r="E117" s="36"/>
      <c r="F117" s="36"/>
      <c r="G117" s="36"/>
      <c r="H117" s="36"/>
      <c r="I117" s="36"/>
      <c r="J117" s="165">
        <f>BK117</f>
        <v>0</v>
      </c>
      <c r="K117" s="36"/>
      <c r="L117" s="39"/>
      <c r="M117" s="78"/>
      <c r="N117" s="166"/>
      <c r="O117" s="79"/>
      <c r="P117" s="167">
        <f>P118</f>
        <v>0</v>
      </c>
      <c r="Q117" s="79"/>
      <c r="R117" s="167">
        <f>R118</f>
        <v>0</v>
      </c>
      <c r="S117" s="79"/>
      <c r="T117" s="168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79</v>
      </c>
      <c r="AU117" s="17" t="s">
        <v>101</v>
      </c>
      <c r="BK117" s="169">
        <f>BK118</f>
        <v>0</v>
      </c>
    </row>
    <row r="118" spans="2:63" s="12" customFormat="1" ht="25.9" customHeight="1">
      <c r="B118" s="170"/>
      <c r="C118" s="171"/>
      <c r="D118" s="172" t="s">
        <v>79</v>
      </c>
      <c r="E118" s="173" t="s">
        <v>342</v>
      </c>
      <c r="F118" s="173" t="s">
        <v>343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SUM(P119:P154)</f>
        <v>0</v>
      </c>
      <c r="Q118" s="178"/>
      <c r="R118" s="179">
        <f>SUM(R119:R154)</f>
        <v>0</v>
      </c>
      <c r="S118" s="178"/>
      <c r="T118" s="180">
        <f>SUM(T119:T154)</f>
        <v>0</v>
      </c>
      <c r="AR118" s="181" t="s">
        <v>255</v>
      </c>
      <c r="AT118" s="182" t="s">
        <v>79</v>
      </c>
      <c r="AU118" s="182" t="s">
        <v>80</v>
      </c>
      <c r="AY118" s="181" t="s">
        <v>124</v>
      </c>
      <c r="BK118" s="183">
        <f>SUM(BK119:BK154)</f>
        <v>0</v>
      </c>
    </row>
    <row r="119" spans="1:65" s="2" customFormat="1" ht="16.5" customHeight="1">
      <c r="A119" s="34"/>
      <c r="B119" s="35"/>
      <c r="C119" s="186" t="s">
        <v>88</v>
      </c>
      <c r="D119" s="186" t="s">
        <v>127</v>
      </c>
      <c r="E119" s="187" t="s">
        <v>344</v>
      </c>
      <c r="F119" s="188" t="s">
        <v>345</v>
      </c>
      <c r="G119" s="189" t="s">
        <v>346</v>
      </c>
      <c r="H119" s="190">
        <v>1</v>
      </c>
      <c r="I119" s="191"/>
      <c r="J119" s="192">
        <f>ROUND(I119*H119,2)</f>
        <v>0</v>
      </c>
      <c r="K119" s="188" t="s">
        <v>131</v>
      </c>
      <c r="L119" s="39"/>
      <c r="M119" s="193" t="s">
        <v>1</v>
      </c>
      <c r="N119" s="194" t="s">
        <v>45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7" t="s">
        <v>347</v>
      </c>
      <c r="AT119" s="197" t="s">
        <v>127</v>
      </c>
      <c r="AU119" s="197" t="s">
        <v>88</v>
      </c>
      <c r="AY119" s="17" t="s">
        <v>124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7" t="s">
        <v>88</v>
      </c>
      <c r="BK119" s="198">
        <f>ROUND(I119*H119,2)</f>
        <v>0</v>
      </c>
      <c r="BL119" s="17" t="s">
        <v>347</v>
      </c>
      <c r="BM119" s="197" t="s">
        <v>348</v>
      </c>
    </row>
    <row r="120" spans="1:47" s="2" customFormat="1" ht="11.25">
      <c r="A120" s="34"/>
      <c r="B120" s="35"/>
      <c r="C120" s="36"/>
      <c r="D120" s="199" t="s">
        <v>134</v>
      </c>
      <c r="E120" s="36"/>
      <c r="F120" s="200" t="s">
        <v>345</v>
      </c>
      <c r="G120" s="36"/>
      <c r="H120" s="36"/>
      <c r="I120" s="201"/>
      <c r="J120" s="36"/>
      <c r="K120" s="36"/>
      <c r="L120" s="39"/>
      <c r="M120" s="202"/>
      <c r="N120" s="203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134</v>
      </c>
      <c r="AU120" s="17" t="s">
        <v>88</v>
      </c>
    </row>
    <row r="121" spans="1:65" s="2" customFormat="1" ht="16.5" customHeight="1">
      <c r="A121" s="34"/>
      <c r="B121" s="35"/>
      <c r="C121" s="186" t="s">
        <v>90</v>
      </c>
      <c r="D121" s="186" t="s">
        <v>127</v>
      </c>
      <c r="E121" s="187" t="s">
        <v>349</v>
      </c>
      <c r="F121" s="188" t="s">
        <v>350</v>
      </c>
      <c r="G121" s="189" t="s">
        <v>351</v>
      </c>
      <c r="H121" s="190">
        <v>1</v>
      </c>
      <c r="I121" s="191"/>
      <c r="J121" s="192">
        <f>ROUND(I121*H121,2)</f>
        <v>0</v>
      </c>
      <c r="K121" s="188" t="s">
        <v>131</v>
      </c>
      <c r="L121" s="39"/>
      <c r="M121" s="193" t="s">
        <v>1</v>
      </c>
      <c r="N121" s="194" t="s">
        <v>45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7" t="s">
        <v>347</v>
      </c>
      <c r="AT121" s="197" t="s">
        <v>127</v>
      </c>
      <c r="AU121" s="197" t="s">
        <v>88</v>
      </c>
      <c r="AY121" s="17" t="s">
        <v>124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7" t="s">
        <v>88</v>
      </c>
      <c r="BK121" s="198">
        <f>ROUND(I121*H121,2)</f>
        <v>0</v>
      </c>
      <c r="BL121" s="17" t="s">
        <v>347</v>
      </c>
      <c r="BM121" s="197" t="s">
        <v>352</v>
      </c>
    </row>
    <row r="122" spans="1:47" s="2" customFormat="1" ht="11.25">
      <c r="A122" s="34"/>
      <c r="B122" s="35"/>
      <c r="C122" s="36"/>
      <c r="D122" s="199" t="s">
        <v>134</v>
      </c>
      <c r="E122" s="36"/>
      <c r="F122" s="200" t="s">
        <v>350</v>
      </c>
      <c r="G122" s="36"/>
      <c r="H122" s="36"/>
      <c r="I122" s="201"/>
      <c r="J122" s="36"/>
      <c r="K122" s="36"/>
      <c r="L122" s="39"/>
      <c r="M122" s="202"/>
      <c r="N122" s="203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134</v>
      </c>
      <c r="AU122" s="17" t="s">
        <v>88</v>
      </c>
    </row>
    <row r="123" spans="1:65" s="2" customFormat="1" ht="21.75" customHeight="1">
      <c r="A123" s="34"/>
      <c r="B123" s="35"/>
      <c r="C123" s="186" t="s">
        <v>163</v>
      </c>
      <c r="D123" s="186" t="s">
        <v>127</v>
      </c>
      <c r="E123" s="187" t="s">
        <v>353</v>
      </c>
      <c r="F123" s="188" t="s">
        <v>354</v>
      </c>
      <c r="G123" s="189" t="s">
        <v>351</v>
      </c>
      <c r="H123" s="190">
        <v>1</v>
      </c>
      <c r="I123" s="191"/>
      <c r="J123" s="192">
        <f>ROUND(I123*H123,2)</f>
        <v>0</v>
      </c>
      <c r="K123" s="188" t="s">
        <v>131</v>
      </c>
      <c r="L123" s="39"/>
      <c r="M123" s="193" t="s">
        <v>1</v>
      </c>
      <c r="N123" s="194" t="s">
        <v>45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347</v>
      </c>
      <c r="AT123" s="197" t="s">
        <v>127</v>
      </c>
      <c r="AU123" s="197" t="s">
        <v>88</v>
      </c>
      <c r="AY123" s="17" t="s">
        <v>124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88</v>
      </c>
      <c r="BK123" s="198">
        <f>ROUND(I123*H123,2)</f>
        <v>0</v>
      </c>
      <c r="BL123" s="17" t="s">
        <v>347</v>
      </c>
      <c r="BM123" s="197" t="s">
        <v>355</v>
      </c>
    </row>
    <row r="124" spans="1:47" s="2" customFormat="1" ht="11.25">
      <c r="A124" s="34"/>
      <c r="B124" s="35"/>
      <c r="C124" s="36"/>
      <c r="D124" s="199" t="s">
        <v>134</v>
      </c>
      <c r="E124" s="36"/>
      <c r="F124" s="200" t="s">
        <v>354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134</v>
      </c>
      <c r="AU124" s="17" t="s">
        <v>88</v>
      </c>
    </row>
    <row r="125" spans="1:65" s="2" customFormat="1" ht="49.15" customHeight="1">
      <c r="A125" s="34"/>
      <c r="B125" s="35"/>
      <c r="C125" s="186" t="s">
        <v>132</v>
      </c>
      <c r="D125" s="186" t="s">
        <v>127</v>
      </c>
      <c r="E125" s="187" t="s">
        <v>356</v>
      </c>
      <c r="F125" s="188" t="s">
        <v>357</v>
      </c>
      <c r="G125" s="189" t="s">
        <v>351</v>
      </c>
      <c r="H125" s="190">
        <v>1</v>
      </c>
      <c r="I125" s="191"/>
      <c r="J125" s="192">
        <f>ROUND(I125*H125,2)</f>
        <v>0</v>
      </c>
      <c r="K125" s="188" t="s">
        <v>131</v>
      </c>
      <c r="L125" s="39"/>
      <c r="M125" s="193" t="s">
        <v>1</v>
      </c>
      <c r="N125" s="194" t="s">
        <v>45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347</v>
      </c>
      <c r="AT125" s="197" t="s">
        <v>127</v>
      </c>
      <c r="AU125" s="197" t="s">
        <v>88</v>
      </c>
      <c r="AY125" s="17" t="s">
        <v>124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88</v>
      </c>
      <c r="BK125" s="198">
        <f>ROUND(I125*H125,2)</f>
        <v>0</v>
      </c>
      <c r="BL125" s="17" t="s">
        <v>347</v>
      </c>
      <c r="BM125" s="197" t="s">
        <v>358</v>
      </c>
    </row>
    <row r="126" spans="1:47" s="2" customFormat="1" ht="29.25">
      <c r="A126" s="34"/>
      <c r="B126" s="35"/>
      <c r="C126" s="36"/>
      <c r="D126" s="199" t="s">
        <v>134</v>
      </c>
      <c r="E126" s="36"/>
      <c r="F126" s="200" t="s">
        <v>357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134</v>
      </c>
      <c r="AU126" s="17" t="s">
        <v>88</v>
      </c>
    </row>
    <row r="127" spans="1:65" s="2" customFormat="1" ht="37.9" customHeight="1">
      <c r="A127" s="34"/>
      <c r="B127" s="35"/>
      <c r="C127" s="186" t="s">
        <v>277</v>
      </c>
      <c r="D127" s="186" t="s">
        <v>127</v>
      </c>
      <c r="E127" s="187" t="s">
        <v>359</v>
      </c>
      <c r="F127" s="188" t="s">
        <v>360</v>
      </c>
      <c r="G127" s="189" t="s">
        <v>351</v>
      </c>
      <c r="H127" s="190">
        <v>1</v>
      </c>
      <c r="I127" s="191"/>
      <c r="J127" s="192">
        <f>ROUND(I127*H127,2)</f>
        <v>0</v>
      </c>
      <c r="K127" s="188" t="s">
        <v>131</v>
      </c>
      <c r="L127" s="39"/>
      <c r="M127" s="193" t="s">
        <v>1</v>
      </c>
      <c r="N127" s="194" t="s">
        <v>45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347</v>
      </c>
      <c r="AT127" s="197" t="s">
        <v>127</v>
      </c>
      <c r="AU127" s="197" t="s">
        <v>88</v>
      </c>
      <c r="AY127" s="17" t="s">
        <v>124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88</v>
      </c>
      <c r="BK127" s="198">
        <f>ROUND(I127*H127,2)</f>
        <v>0</v>
      </c>
      <c r="BL127" s="17" t="s">
        <v>347</v>
      </c>
      <c r="BM127" s="197" t="s">
        <v>361</v>
      </c>
    </row>
    <row r="128" spans="1:47" s="2" customFormat="1" ht="39">
      <c r="A128" s="34"/>
      <c r="B128" s="35"/>
      <c r="C128" s="36"/>
      <c r="D128" s="199" t="s">
        <v>134</v>
      </c>
      <c r="E128" s="36"/>
      <c r="F128" s="200" t="s">
        <v>362</v>
      </c>
      <c r="G128" s="36"/>
      <c r="H128" s="36"/>
      <c r="I128" s="201"/>
      <c r="J128" s="36"/>
      <c r="K128" s="36"/>
      <c r="L128" s="39"/>
      <c r="M128" s="202"/>
      <c r="N128" s="203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134</v>
      </c>
      <c r="AU128" s="17" t="s">
        <v>88</v>
      </c>
    </row>
    <row r="129" spans="1:47" s="2" customFormat="1" ht="39">
      <c r="A129" s="34"/>
      <c r="B129" s="35"/>
      <c r="C129" s="36"/>
      <c r="D129" s="199" t="s">
        <v>194</v>
      </c>
      <c r="E129" s="36"/>
      <c r="F129" s="246" t="s">
        <v>363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194</v>
      </c>
      <c r="AU129" s="17" t="s">
        <v>88</v>
      </c>
    </row>
    <row r="130" spans="1:65" s="2" customFormat="1" ht="16.5" customHeight="1">
      <c r="A130" s="34"/>
      <c r="B130" s="35"/>
      <c r="C130" s="186" t="s">
        <v>260</v>
      </c>
      <c r="D130" s="186" t="s">
        <v>127</v>
      </c>
      <c r="E130" s="187" t="s">
        <v>364</v>
      </c>
      <c r="F130" s="188" t="s">
        <v>365</v>
      </c>
      <c r="G130" s="189" t="s">
        <v>351</v>
      </c>
      <c r="H130" s="190">
        <v>1</v>
      </c>
      <c r="I130" s="191"/>
      <c r="J130" s="192">
        <f>ROUND(I130*H130,2)</f>
        <v>0</v>
      </c>
      <c r="K130" s="188" t="s">
        <v>131</v>
      </c>
      <c r="L130" s="39"/>
      <c r="M130" s="193" t="s">
        <v>1</v>
      </c>
      <c r="N130" s="194" t="s">
        <v>45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347</v>
      </c>
      <c r="AT130" s="197" t="s">
        <v>127</v>
      </c>
      <c r="AU130" s="197" t="s">
        <v>88</v>
      </c>
      <c r="AY130" s="17" t="s">
        <v>124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88</v>
      </c>
      <c r="BK130" s="198">
        <f>ROUND(I130*H130,2)</f>
        <v>0</v>
      </c>
      <c r="BL130" s="17" t="s">
        <v>347</v>
      </c>
      <c r="BM130" s="197" t="s">
        <v>366</v>
      </c>
    </row>
    <row r="131" spans="1:47" s="2" customFormat="1" ht="19.5">
      <c r="A131" s="34"/>
      <c r="B131" s="35"/>
      <c r="C131" s="36"/>
      <c r="D131" s="199" t="s">
        <v>134</v>
      </c>
      <c r="E131" s="36"/>
      <c r="F131" s="200" t="s">
        <v>367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134</v>
      </c>
      <c r="AU131" s="17" t="s">
        <v>88</v>
      </c>
    </row>
    <row r="132" spans="1:47" s="2" customFormat="1" ht="29.25">
      <c r="A132" s="34"/>
      <c r="B132" s="35"/>
      <c r="C132" s="36"/>
      <c r="D132" s="199" t="s">
        <v>194</v>
      </c>
      <c r="E132" s="36"/>
      <c r="F132" s="246" t="s">
        <v>368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194</v>
      </c>
      <c r="AU132" s="17" t="s">
        <v>88</v>
      </c>
    </row>
    <row r="133" spans="1:65" s="2" customFormat="1" ht="21.75" customHeight="1">
      <c r="A133" s="34"/>
      <c r="B133" s="35"/>
      <c r="C133" s="186" t="s">
        <v>175</v>
      </c>
      <c r="D133" s="186" t="s">
        <v>127</v>
      </c>
      <c r="E133" s="187" t="s">
        <v>369</v>
      </c>
      <c r="F133" s="188" t="s">
        <v>370</v>
      </c>
      <c r="G133" s="189" t="s">
        <v>351</v>
      </c>
      <c r="H133" s="190">
        <v>1</v>
      </c>
      <c r="I133" s="191"/>
      <c r="J133" s="192">
        <f>ROUND(I133*H133,2)</f>
        <v>0</v>
      </c>
      <c r="K133" s="188" t="s">
        <v>131</v>
      </c>
      <c r="L133" s="39"/>
      <c r="M133" s="193" t="s">
        <v>1</v>
      </c>
      <c r="N133" s="194" t="s">
        <v>45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347</v>
      </c>
      <c r="AT133" s="197" t="s">
        <v>127</v>
      </c>
      <c r="AU133" s="197" t="s">
        <v>88</v>
      </c>
      <c r="AY133" s="17" t="s">
        <v>124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88</v>
      </c>
      <c r="BK133" s="198">
        <f>ROUND(I133*H133,2)</f>
        <v>0</v>
      </c>
      <c r="BL133" s="17" t="s">
        <v>347</v>
      </c>
      <c r="BM133" s="197" t="s">
        <v>371</v>
      </c>
    </row>
    <row r="134" spans="1:47" s="2" customFormat="1" ht="29.25">
      <c r="A134" s="34"/>
      <c r="B134" s="35"/>
      <c r="C134" s="36"/>
      <c r="D134" s="199" t="s">
        <v>134</v>
      </c>
      <c r="E134" s="36"/>
      <c r="F134" s="200" t="s">
        <v>372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134</v>
      </c>
      <c r="AU134" s="17" t="s">
        <v>88</v>
      </c>
    </row>
    <row r="135" spans="1:65" s="2" customFormat="1" ht="24.2" customHeight="1">
      <c r="A135" s="34"/>
      <c r="B135" s="35"/>
      <c r="C135" s="186" t="s">
        <v>248</v>
      </c>
      <c r="D135" s="186" t="s">
        <v>127</v>
      </c>
      <c r="E135" s="187" t="s">
        <v>373</v>
      </c>
      <c r="F135" s="188" t="s">
        <v>374</v>
      </c>
      <c r="G135" s="189" t="s">
        <v>351</v>
      </c>
      <c r="H135" s="190">
        <v>1</v>
      </c>
      <c r="I135" s="191"/>
      <c r="J135" s="192">
        <f>ROUND(I135*H135,2)</f>
        <v>0</v>
      </c>
      <c r="K135" s="188" t="s">
        <v>131</v>
      </c>
      <c r="L135" s="39"/>
      <c r="M135" s="193" t="s">
        <v>1</v>
      </c>
      <c r="N135" s="194" t="s">
        <v>45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347</v>
      </c>
      <c r="AT135" s="197" t="s">
        <v>127</v>
      </c>
      <c r="AU135" s="197" t="s">
        <v>88</v>
      </c>
      <c r="AY135" s="17" t="s">
        <v>124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88</v>
      </c>
      <c r="BK135" s="198">
        <f>ROUND(I135*H135,2)</f>
        <v>0</v>
      </c>
      <c r="BL135" s="17" t="s">
        <v>347</v>
      </c>
      <c r="BM135" s="197" t="s">
        <v>375</v>
      </c>
    </row>
    <row r="136" spans="1:47" s="2" customFormat="1" ht="19.5">
      <c r="A136" s="34"/>
      <c r="B136" s="35"/>
      <c r="C136" s="36"/>
      <c r="D136" s="199" t="s">
        <v>134</v>
      </c>
      <c r="E136" s="36"/>
      <c r="F136" s="200" t="s">
        <v>374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134</v>
      </c>
      <c r="AU136" s="17" t="s">
        <v>88</v>
      </c>
    </row>
    <row r="137" spans="1:47" s="2" customFormat="1" ht="48.75">
      <c r="A137" s="34"/>
      <c r="B137" s="35"/>
      <c r="C137" s="36"/>
      <c r="D137" s="199" t="s">
        <v>194</v>
      </c>
      <c r="E137" s="36"/>
      <c r="F137" s="246" t="s">
        <v>376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194</v>
      </c>
      <c r="AU137" s="17" t="s">
        <v>88</v>
      </c>
    </row>
    <row r="138" spans="1:65" s="2" customFormat="1" ht="16.5" customHeight="1">
      <c r="A138" s="34"/>
      <c r="B138" s="35"/>
      <c r="C138" s="186" t="s">
        <v>377</v>
      </c>
      <c r="D138" s="186" t="s">
        <v>127</v>
      </c>
      <c r="E138" s="187" t="s">
        <v>378</v>
      </c>
      <c r="F138" s="188" t="s">
        <v>379</v>
      </c>
      <c r="G138" s="189" t="s">
        <v>351</v>
      </c>
      <c r="H138" s="190">
        <v>1</v>
      </c>
      <c r="I138" s="191"/>
      <c r="J138" s="192">
        <f>ROUND(I138*H138,2)</f>
        <v>0</v>
      </c>
      <c r="K138" s="188" t="s">
        <v>131</v>
      </c>
      <c r="L138" s="39"/>
      <c r="M138" s="193" t="s">
        <v>1</v>
      </c>
      <c r="N138" s="194" t="s">
        <v>45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347</v>
      </c>
      <c r="AT138" s="197" t="s">
        <v>127</v>
      </c>
      <c r="AU138" s="197" t="s">
        <v>88</v>
      </c>
      <c r="AY138" s="17" t="s">
        <v>124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88</v>
      </c>
      <c r="BK138" s="198">
        <f>ROUND(I138*H138,2)</f>
        <v>0</v>
      </c>
      <c r="BL138" s="17" t="s">
        <v>347</v>
      </c>
      <c r="BM138" s="197" t="s">
        <v>380</v>
      </c>
    </row>
    <row r="139" spans="1:47" s="2" customFormat="1" ht="68.25">
      <c r="A139" s="34"/>
      <c r="B139" s="35"/>
      <c r="C139" s="36"/>
      <c r="D139" s="199" t="s">
        <v>134</v>
      </c>
      <c r="E139" s="36"/>
      <c r="F139" s="200" t="s">
        <v>381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134</v>
      </c>
      <c r="AU139" s="17" t="s">
        <v>88</v>
      </c>
    </row>
    <row r="140" spans="1:65" s="2" customFormat="1" ht="24.2" customHeight="1">
      <c r="A140" s="34"/>
      <c r="B140" s="35"/>
      <c r="C140" s="186" t="s">
        <v>188</v>
      </c>
      <c r="D140" s="186" t="s">
        <v>127</v>
      </c>
      <c r="E140" s="187" t="s">
        <v>382</v>
      </c>
      <c r="F140" s="188" t="s">
        <v>383</v>
      </c>
      <c r="G140" s="189" t="s">
        <v>351</v>
      </c>
      <c r="H140" s="190">
        <v>1</v>
      </c>
      <c r="I140" s="191"/>
      <c r="J140" s="192">
        <f>ROUND(I140*H140,2)</f>
        <v>0</v>
      </c>
      <c r="K140" s="188" t="s">
        <v>131</v>
      </c>
      <c r="L140" s="39"/>
      <c r="M140" s="193" t="s">
        <v>1</v>
      </c>
      <c r="N140" s="194" t="s">
        <v>45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347</v>
      </c>
      <c r="AT140" s="197" t="s">
        <v>127</v>
      </c>
      <c r="AU140" s="197" t="s">
        <v>88</v>
      </c>
      <c r="AY140" s="17" t="s">
        <v>124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88</v>
      </c>
      <c r="BK140" s="198">
        <f>ROUND(I140*H140,2)</f>
        <v>0</v>
      </c>
      <c r="BL140" s="17" t="s">
        <v>347</v>
      </c>
      <c r="BM140" s="197" t="s">
        <v>384</v>
      </c>
    </row>
    <row r="141" spans="1:47" s="2" customFormat="1" ht="29.25">
      <c r="A141" s="34"/>
      <c r="B141" s="35"/>
      <c r="C141" s="36"/>
      <c r="D141" s="199" t="s">
        <v>134</v>
      </c>
      <c r="E141" s="36"/>
      <c r="F141" s="200" t="s">
        <v>385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134</v>
      </c>
      <c r="AU141" s="17" t="s">
        <v>88</v>
      </c>
    </row>
    <row r="142" spans="1:65" s="2" customFormat="1" ht="16.5" customHeight="1">
      <c r="A142" s="34"/>
      <c r="B142" s="35"/>
      <c r="C142" s="186" t="s">
        <v>196</v>
      </c>
      <c r="D142" s="186" t="s">
        <v>127</v>
      </c>
      <c r="E142" s="187" t="s">
        <v>386</v>
      </c>
      <c r="F142" s="188" t="s">
        <v>387</v>
      </c>
      <c r="G142" s="189" t="s">
        <v>351</v>
      </c>
      <c r="H142" s="190">
        <v>1</v>
      </c>
      <c r="I142" s="191"/>
      <c r="J142" s="192">
        <f>ROUND(I142*H142,2)</f>
        <v>0</v>
      </c>
      <c r="K142" s="188" t="s">
        <v>131</v>
      </c>
      <c r="L142" s="39"/>
      <c r="M142" s="193" t="s">
        <v>1</v>
      </c>
      <c r="N142" s="194" t="s">
        <v>45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347</v>
      </c>
      <c r="AT142" s="197" t="s">
        <v>127</v>
      </c>
      <c r="AU142" s="197" t="s">
        <v>88</v>
      </c>
      <c r="AY142" s="17" t="s">
        <v>124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88</v>
      </c>
      <c r="BK142" s="198">
        <f>ROUND(I142*H142,2)</f>
        <v>0</v>
      </c>
      <c r="BL142" s="17" t="s">
        <v>347</v>
      </c>
      <c r="BM142" s="197" t="s">
        <v>388</v>
      </c>
    </row>
    <row r="143" spans="1:47" s="2" customFormat="1" ht="19.5">
      <c r="A143" s="34"/>
      <c r="B143" s="35"/>
      <c r="C143" s="36"/>
      <c r="D143" s="199" t="s">
        <v>134</v>
      </c>
      <c r="E143" s="36"/>
      <c r="F143" s="200" t="s">
        <v>389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134</v>
      </c>
      <c r="AU143" s="17" t="s">
        <v>88</v>
      </c>
    </row>
    <row r="144" spans="1:65" s="2" customFormat="1" ht="16.5" customHeight="1">
      <c r="A144" s="34"/>
      <c r="B144" s="35"/>
      <c r="C144" s="186" t="s">
        <v>168</v>
      </c>
      <c r="D144" s="186" t="s">
        <v>127</v>
      </c>
      <c r="E144" s="187" t="s">
        <v>390</v>
      </c>
      <c r="F144" s="188" t="s">
        <v>391</v>
      </c>
      <c r="G144" s="189" t="s">
        <v>351</v>
      </c>
      <c r="H144" s="190">
        <v>1</v>
      </c>
      <c r="I144" s="191"/>
      <c r="J144" s="192">
        <f>ROUND(I144*H144,2)</f>
        <v>0</v>
      </c>
      <c r="K144" s="188" t="s">
        <v>131</v>
      </c>
      <c r="L144" s="39"/>
      <c r="M144" s="193" t="s">
        <v>1</v>
      </c>
      <c r="N144" s="194" t="s">
        <v>45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347</v>
      </c>
      <c r="AT144" s="197" t="s">
        <v>127</v>
      </c>
      <c r="AU144" s="197" t="s">
        <v>88</v>
      </c>
      <c r="AY144" s="17" t="s">
        <v>124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88</v>
      </c>
      <c r="BK144" s="198">
        <f>ROUND(I144*H144,2)</f>
        <v>0</v>
      </c>
      <c r="BL144" s="17" t="s">
        <v>347</v>
      </c>
      <c r="BM144" s="197" t="s">
        <v>392</v>
      </c>
    </row>
    <row r="145" spans="1:47" s="2" customFormat="1" ht="19.5">
      <c r="A145" s="34"/>
      <c r="B145" s="35"/>
      <c r="C145" s="36"/>
      <c r="D145" s="199" t="s">
        <v>134</v>
      </c>
      <c r="E145" s="36"/>
      <c r="F145" s="200" t="s">
        <v>393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134</v>
      </c>
      <c r="AU145" s="17" t="s">
        <v>88</v>
      </c>
    </row>
    <row r="146" spans="1:65" s="2" customFormat="1" ht="16.5" customHeight="1">
      <c r="A146" s="34"/>
      <c r="B146" s="35"/>
      <c r="C146" s="186" t="s">
        <v>201</v>
      </c>
      <c r="D146" s="186" t="s">
        <v>127</v>
      </c>
      <c r="E146" s="187" t="s">
        <v>394</v>
      </c>
      <c r="F146" s="188" t="s">
        <v>395</v>
      </c>
      <c r="G146" s="189" t="s">
        <v>351</v>
      </c>
      <c r="H146" s="190">
        <v>1</v>
      </c>
      <c r="I146" s="191"/>
      <c r="J146" s="192">
        <f>ROUND(I146*H146,2)</f>
        <v>0</v>
      </c>
      <c r="K146" s="188" t="s">
        <v>131</v>
      </c>
      <c r="L146" s="39"/>
      <c r="M146" s="193" t="s">
        <v>1</v>
      </c>
      <c r="N146" s="194" t="s">
        <v>45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347</v>
      </c>
      <c r="AT146" s="197" t="s">
        <v>127</v>
      </c>
      <c r="AU146" s="197" t="s">
        <v>88</v>
      </c>
      <c r="AY146" s="17" t="s">
        <v>124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88</v>
      </c>
      <c r="BK146" s="198">
        <f>ROUND(I146*H146,2)</f>
        <v>0</v>
      </c>
      <c r="BL146" s="17" t="s">
        <v>347</v>
      </c>
      <c r="BM146" s="197" t="s">
        <v>396</v>
      </c>
    </row>
    <row r="147" spans="1:47" s="2" customFormat="1" ht="11.25">
      <c r="A147" s="34"/>
      <c r="B147" s="35"/>
      <c r="C147" s="36"/>
      <c r="D147" s="199" t="s">
        <v>134</v>
      </c>
      <c r="E147" s="36"/>
      <c r="F147" s="200" t="s">
        <v>395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134</v>
      </c>
      <c r="AU147" s="17" t="s">
        <v>88</v>
      </c>
    </row>
    <row r="148" spans="1:65" s="2" customFormat="1" ht="16.5" customHeight="1">
      <c r="A148" s="34"/>
      <c r="B148" s="35"/>
      <c r="C148" s="186" t="s">
        <v>8</v>
      </c>
      <c r="D148" s="186" t="s">
        <v>127</v>
      </c>
      <c r="E148" s="187" t="s">
        <v>397</v>
      </c>
      <c r="F148" s="188" t="s">
        <v>398</v>
      </c>
      <c r="G148" s="189" t="s">
        <v>351</v>
      </c>
      <c r="H148" s="190">
        <v>1</v>
      </c>
      <c r="I148" s="191"/>
      <c r="J148" s="192">
        <f>ROUND(I148*H148,2)</f>
        <v>0</v>
      </c>
      <c r="K148" s="188" t="s">
        <v>131</v>
      </c>
      <c r="L148" s="39"/>
      <c r="M148" s="193" t="s">
        <v>1</v>
      </c>
      <c r="N148" s="194" t="s">
        <v>45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347</v>
      </c>
      <c r="AT148" s="197" t="s">
        <v>127</v>
      </c>
      <c r="AU148" s="197" t="s">
        <v>88</v>
      </c>
      <c r="AY148" s="17" t="s">
        <v>124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88</v>
      </c>
      <c r="BK148" s="198">
        <f>ROUND(I148*H148,2)</f>
        <v>0</v>
      </c>
      <c r="BL148" s="17" t="s">
        <v>347</v>
      </c>
      <c r="BM148" s="197" t="s">
        <v>399</v>
      </c>
    </row>
    <row r="149" spans="1:47" s="2" customFormat="1" ht="11.25">
      <c r="A149" s="34"/>
      <c r="B149" s="35"/>
      <c r="C149" s="36"/>
      <c r="D149" s="199" t="s">
        <v>134</v>
      </c>
      <c r="E149" s="36"/>
      <c r="F149" s="200" t="s">
        <v>398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134</v>
      </c>
      <c r="AU149" s="17" t="s">
        <v>88</v>
      </c>
    </row>
    <row r="150" spans="1:65" s="2" customFormat="1" ht="24.2" customHeight="1">
      <c r="A150" s="34"/>
      <c r="B150" s="35"/>
      <c r="C150" s="186" t="s">
        <v>255</v>
      </c>
      <c r="D150" s="186" t="s">
        <v>127</v>
      </c>
      <c r="E150" s="187" t="s">
        <v>400</v>
      </c>
      <c r="F150" s="188" t="s">
        <v>401</v>
      </c>
      <c r="G150" s="189" t="s">
        <v>307</v>
      </c>
      <c r="H150" s="190">
        <v>1</v>
      </c>
      <c r="I150" s="191"/>
      <c r="J150" s="192">
        <f>ROUND(I150*H150,2)</f>
        <v>0</v>
      </c>
      <c r="K150" s="188" t="s">
        <v>131</v>
      </c>
      <c r="L150" s="39"/>
      <c r="M150" s="193" t="s">
        <v>1</v>
      </c>
      <c r="N150" s="194" t="s">
        <v>45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347</v>
      </c>
      <c r="AT150" s="197" t="s">
        <v>127</v>
      </c>
      <c r="AU150" s="197" t="s">
        <v>88</v>
      </c>
      <c r="AY150" s="17" t="s">
        <v>124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88</v>
      </c>
      <c r="BK150" s="198">
        <f>ROUND(I150*H150,2)</f>
        <v>0</v>
      </c>
      <c r="BL150" s="17" t="s">
        <v>347</v>
      </c>
      <c r="BM150" s="197" t="s">
        <v>402</v>
      </c>
    </row>
    <row r="151" spans="1:47" s="2" customFormat="1" ht="19.5">
      <c r="A151" s="34"/>
      <c r="B151" s="35"/>
      <c r="C151" s="36"/>
      <c r="D151" s="199" t="s">
        <v>134</v>
      </c>
      <c r="E151" s="36"/>
      <c r="F151" s="200" t="s">
        <v>401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134</v>
      </c>
      <c r="AU151" s="17" t="s">
        <v>88</v>
      </c>
    </row>
    <row r="152" spans="1:65" s="2" customFormat="1" ht="24.2" customHeight="1">
      <c r="A152" s="34"/>
      <c r="B152" s="35"/>
      <c r="C152" s="186" t="s">
        <v>312</v>
      </c>
      <c r="D152" s="186" t="s">
        <v>127</v>
      </c>
      <c r="E152" s="187" t="s">
        <v>403</v>
      </c>
      <c r="F152" s="188" t="s">
        <v>404</v>
      </c>
      <c r="G152" s="189" t="s">
        <v>351</v>
      </c>
      <c r="H152" s="190">
        <v>1</v>
      </c>
      <c r="I152" s="191"/>
      <c r="J152" s="192">
        <f>ROUND(I152*H152,2)</f>
        <v>0</v>
      </c>
      <c r="K152" s="188" t="s">
        <v>192</v>
      </c>
      <c r="L152" s="39"/>
      <c r="M152" s="193" t="s">
        <v>1</v>
      </c>
      <c r="N152" s="194" t="s">
        <v>45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347</v>
      </c>
      <c r="AT152" s="197" t="s">
        <v>127</v>
      </c>
      <c r="AU152" s="197" t="s">
        <v>88</v>
      </c>
      <c r="AY152" s="17" t="s">
        <v>124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88</v>
      </c>
      <c r="BK152" s="198">
        <f>ROUND(I152*H152,2)</f>
        <v>0</v>
      </c>
      <c r="BL152" s="17" t="s">
        <v>347</v>
      </c>
      <c r="BM152" s="197" t="s">
        <v>405</v>
      </c>
    </row>
    <row r="153" spans="1:47" s="2" customFormat="1" ht="11.25">
      <c r="A153" s="34"/>
      <c r="B153" s="35"/>
      <c r="C153" s="36"/>
      <c r="D153" s="199" t="s">
        <v>134</v>
      </c>
      <c r="E153" s="36"/>
      <c r="F153" s="200" t="s">
        <v>404</v>
      </c>
      <c r="G153" s="36"/>
      <c r="H153" s="36"/>
      <c r="I153" s="201"/>
      <c r="J153" s="36"/>
      <c r="K153" s="36"/>
      <c r="L153" s="39"/>
      <c r="M153" s="202"/>
      <c r="N153" s="203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134</v>
      </c>
      <c r="AU153" s="17" t="s">
        <v>88</v>
      </c>
    </row>
    <row r="154" spans="1:47" s="2" customFormat="1" ht="48.75">
      <c r="A154" s="34"/>
      <c r="B154" s="35"/>
      <c r="C154" s="36"/>
      <c r="D154" s="199" t="s">
        <v>194</v>
      </c>
      <c r="E154" s="36"/>
      <c r="F154" s="246" t="s">
        <v>406</v>
      </c>
      <c r="G154" s="36"/>
      <c r="H154" s="36"/>
      <c r="I154" s="201"/>
      <c r="J154" s="36"/>
      <c r="K154" s="36"/>
      <c r="L154" s="39"/>
      <c r="M154" s="247"/>
      <c r="N154" s="248"/>
      <c r="O154" s="249"/>
      <c r="P154" s="249"/>
      <c r="Q154" s="249"/>
      <c r="R154" s="249"/>
      <c r="S154" s="249"/>
      <c r="T154" s="250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194</v>
      </c>
      <c r="AU154" s="17" t="s">
        <v>88</v>
      </c>
    </row>
    <row r="155" spans="1:31" s="2" customFormat="1" ht="6.95" customHeight="1">
      <c r="A155" s="34"/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39"/>
      <c r="M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</sheetData>
  <sheetProtection algorithmName="SHA-512" hashValue="GYESDaiVEXYowTPek6lqeRzqx5R/RRUEKsabGEpotwB8kJ4NyGokuJcTq6o2taBWvL4sWIyJW2NfmU+pqKaWaQ==" saltValue="ObHTxkwwG1KleBN5G8kdY57R8pK0jG5r+JnGzaKyOanC/AsPLSBzMuR5awUixKZGAbShXIHydsZdnROhsCH1ew==" spinCount="100000" sheet="1" objects="1" scenarios="1" formatColumns="0" formatRows="0" autoFilter="0"/>
  <autoFilter ref="C116:K15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MAREK-AMD\Marek Boháč</dc:creator>
  <cp:keywords/>
  <dc:description/>
  <cp:lastModifiedBy>Pavla Hajkova</cp:lastModifiedBy>
  <dcterms:created xsi:type="dcterms:W3CDTF">2022-04-14T08:14:00Z</dcterms:created>
  <dcterms:modified xsi:type="dcterms:W3CDTF">2022-04-14T13:15:51Z</dcterms:modified>
  <cp:category/>
  <cp:version/>
  <cp:contentType/>
  <cp:contentStatus/>
</cp:coreProperties>
</file>