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IAT\0-PROJEKTY\KRNOV\Husovo náměstí\PDPS\cd\VÝKAZ VÝMĚR\"/>
    </mc:Choice>
  </mc:AlternateContent>
  <xr:revisionPtr revIDLastSave="0" documentId="8_{A89440A7-B1BE-41CE-9A1F-EAB202464C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SO 102 SO 102 Pol" sheetId="13" r:id="rId5"/>
    <sheet name="SO 103 SO 103 Pol" sheetId="14" r:id="rId6"/>
    <sheet name="VRN VRN 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'SO 102 SO 102 Pol'!$1:$7</definedName>
    <definedName name="_xlnm.Print_Titles" localSheetId="5">'SO 103 SO 103 Pol'!$1:$7</definedName>
    <definedName name="_xlnm.Print_Titles" localSheetId="6">'VRN VRN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Pol'!$A$1:$X$270</definedName>
    <definedName name="_xlnm.Print_Area" localSheetId="4">'SO 102 SO 102 Pol'!$A$1:$X$164</definedName>
    <definedName name="_xlnm.Print_Area" localSheetId="5">'SO 103 SO 103 Pol'!$A$1:$X$138</definedName>
    <definedName name="_xlnm.Print_Area" localSheetId="1">Stavba!$A$1:$J$72</definedName>
    <definedName name="_xlnm.Print_Area" localSheetId="6">'VRN VRN  Pol'!$A$1:$X$53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2" i="15"/>
  <c r="BA48" i="15"/>
  <c r="BA43" i="15"/>
  <c r="BA42" i="15"/>
  <c r="BA36" i="15"/>
  <c r="BA32" i="15"/>
  <c r="BA25" i="15"/>
  <c r="BA20" i="15"/>
  <c r="BA11" i="15"/>
  <c r="Q8" i="15"/>
  <c r="V8" i="15"/>
  <c r="G9" i="15"/>
  <c r="M9" i="15" s="1"/>
  <c r="M8" i="15" s="1"/>
  <c r="I9" i="15"/>
  <c r="K9" i="15"/>
  <c r="K8" i="15" s="1"/>
  <c r="O9" i="15"/>
  <c r="Q9" i="15"/>
  <c r="V9" i="15"/>
  <c r="G18" i="15"/>
  <c r="M18" i="15" s="1"/>
  <c r="I18" i="15"/>
  <c r="I8" i="15" s="1"/>
  <c r="K18" i="15"/>
  <c r="O18" i="15"/>
  <c r="Q18" i="15"/>
  <c r="V18" i="15"/>
  <c r="G24" i="15"/>
  <c r="M24" i="15" s="1"/>
  <c r="I24" i="15"/>
  <c r="K24" i="15"/>
  <c r="O24" i="15"/>
  <c r="Q24" i="15"/>
  <c r="V24" i="15"/>
  <c r="G28" i="15"/>
  <c r="I28" i="15"/>
  <c r="K28" i="15"/>
  <c r="M28" i="15"/>
  <c r="O28" i="15"/>
  <c r="O8" i="15" s="1"/>
  <c r="Q28" i="15"/>
  <c r="V28" i="15"/>
  <c r="G35" i="15"/>
  <c r="I35" i="15"/>
  <c r="K35" i="15"/>
  <c r="M35" i="15"/>
  <c r="O35" i="15"/>
  <c r="Q35" i="15"/>
  <c r="V35" i="15"/>
  <c r="G41" i="15"/>
  <c r="I41" i="15"/>
  <c r="K41" i="15"/>
  <c r="M41" i="15"/>
  <c r="O41" i="15"/>
  <c r="Q41" i="15"/>
  <c r="V41" i="15"/>
  <c r="G46" i="15"/>
  <c r="I46" i="15"/>
  <c r="K46" i="15"/>
  <c r="O46" i="15"/>
  <c r="Q46" i="15"/>
  <c r="V46" i="15"/>
  <c r="G47" i="15"/>
  <c r="M47" i="15" s="1"/>
  <c r="M46" i="15" s="1"/>
  <c r="I47" i="15"/>
  <c r="K47" i="15"/>
  <c r="O47" i="15"/>
  <c r="Q47" i="15"/>
  <c r="V47" i="15"/>
  <c r="AE52" i="15"/>
  <c r="G137" i="14"/>
  <c r="BA125" i="14"/>
  <c r="BA123" i="14"/>
  <c r="BA119" i="14"/>
  <c r="BA117" i="14"/>
  <c r="BA115" i="14"/>
  <c r="BA113" i="14"/>
  <c r="BA109" i="14"/>
  <c r="BA107" i="14"/>
  <c r="BA105" i="14"/>
  <c r="BA103" i="14"/>
  <c r="BA97" i="14"/>
  <c r="BA65" i="14"/>
  <c r="BA56" i="14"/>
  <c r="BA52" i="14"/>
  <c r="BA48" i="14"/>
  <c r="BA31" i="14"/>
  <c r="BA16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M13" i="14" s="1"/>
  <c r="I13" i="14"/>
  <c r="K13" i="14"/>
  <c r="O13" i="14"/>
  <c r="Q13" i="14"/>
  <c r="V13" i="14"/>
  <c r="G35" i="14"/>
  <c r="I35" i="14"/>
  <c r="K35" i="14"/>
  <c r="M35" i="14"/>
  <c r="O35" i="14"/>
  <c r="Q35" i="14"/>
  <c r="V35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69" i="14"/>
  <c r="I69" i="14"/>
  <c r="K69" i="14"/>
  <c r="M69" i="14"/>
  <c r="O69" i="14"/>
  <c r="G70" i="14"/>
  <c r="I70" i="14"/>
  <c r="K70" i="14"/>
  <c r="M70" i="14"/>
  <c r="O70" i="14"/>
  <c r="Q70" i="14"/>
  <c r="Q69" i="14" s="1"/>
  <c r="V70" i="14"/>
  <c r="V69" i="14" s="1"/>
  <c r="G81" i="14"/>
  <c r="K81" i="14"/>
  <c r="V81" i="14"/>
  <c r="G82" i="14"/>
  <c r="I82" i="14"/>
  <c r="K82" i="14"/>
  <c r="M82" i="14"/>
  <c r="O82" i="14"/>
  <c r="Q82" i="14"/>
  <c r="V82" i="14"/>
  <c r="G89" i="14"/>
  <c r="I89" i="14"/>
  <c r="K89" i="14"/>
  <c r="M89" i="14"/>
  <c r="O89" i="14"/>
  <c r="O81" i="14" s="1"/>
  <c r="Q89" i="14"/>
  <c r="Q81" i="14" s="1"/>
  <c r="V89" i="14"/>
  <c r="G96" i="14"/>
  <c r="M96" i="14" s="1"/>
  <c r="I96" i="14"/>
  <c r="I81" i="14" s="1"/>
  <c r="K96" i="14"/>
  <c r="O96" i="14"/>
  <c r="Q96" i="14"/>
  <c r="V96" i="14"/>
  <c r="G102" i="14"/>
  <c r="I102" i="14"/>
  <c r="K102" i="14"/>
  <c r="M102" i="14"/>
  <c r="O102" i="14"/>
  <c r="Q102" i="14"/>
  <c r="V102" i="14"/>
  <c r="G112" i="14"/>
  <c r="I112" i="14"/>
  <c r="K112" i="14"/>
  <c r="M112" i="14"/>
  <c r="O112" i="14"/>
  <c r="Q112" i="14"/>
  <c r="V112" i="14"/>
  <c r="G122" i="14"/>
  <c r="I122" i="14"/>
  <c r="K122" i="14"/>
  <c r="M122" i="14"/>
  <c r="O122" i="14"/>
  <c r="Q122" i="14"/>
  <c r="V122" i="14"/>
  <c r="G129" i="14"/>
  <c r="I129" i="14"/>
  <c r="K129" i="14"/>
  <c r="O129" i="14"/>
  <c r="Q129" i="14"/>
  <c r="G130" i="14"/>
  <c r="M130" i="14" s="1"/>
  <c r="M129" i="14" s="1"/>
  <c r="I130" i="14"/>
  <c r="K130" i="14"/>
  <c r="O130" i="14"/>
  <c r="Q130" i="14"/>
  <c r="V130" i="14"/>
  <c r="V129" i="14" s="1"/>
  <c r="AE137" i="14"/>
  <c r="G163" i="13"/>
  <c r="BA144" i="13"/>
  <c r="BA142" i="13"/>
  <c r="BA140" i="13"/>
  <c r="BA138" i="13"/>
  <c r="BA133" i="13"/>
  <c r="BA131" i="13"/>
  <c r="BA129" i="13"/>
  <c r="BA127" i="13"/>
  <c r="BA123" i="13"/>
  <c r="BA121" i="13"/>
  <c r="BA119" i="13"/>
  <c r="BA117" i="13"/>
  <c r="BA111" i="13"/>
  <c r="BA79" i="13"/>
  <c r="BA70" i="13"/>
  <c r="BA66" i="13"/>
  <c r="BA62" i="13"/>
  <c r="BA52" i="13"/>
  <c r="BA47" i="13"/>
  <c r="BA42" i="13"/>
  <c r="BA33" i="13"/>
  <c r="BA18" i="13"/>
  <c r="G8" i="13"/>
  <c r="G9" i="13"/>
  <c r="M9" i="13" s="1"/>
  <c r="I9" i="13"/>
  <c r="I8" i="13" s="1"/>
  <c r="K9" i="13"/>
  <c r="K8" i="13" s="1"/>
  <c r="O9" i="13"/>
  <c r="Q9" i="13"/>
  <c r="V9" i="13"/>
  <c r="G15" i="13"/>
  <c r="I15" i="13"/>
  <c r="K15" i="13"/>
  <c r="M15" i="13"/>
  <c r="O15" i="13"/>
  <c r="O8" i="13" s="1"/>
  <c r="Q15" i="13"/>
  <c r="Q8" i="13" s="1"/>
  <c r="V15" i="13"/>
  <c r="G37" i="13"/>
  <c r="I37" i="13"/>
  <c r="K37" i="13"/>
  <c r="M37" i="13"/>
  <c r="O37" i="13"/>
  <c r="Q37" i="13"/>
  <c r="V37" i="13"/>
  <c r="G41" i="13"/>
  <c r="I41" i="13"/>
  <c r="K41" i="13"/>
  <c r="M41" i="13"/>
  <c r="O41" i="13"/>
  <c r="Q41" i="13"/>
  <c r="V41" i="13"/>
  <c r="G46" i="13"/>
  <c r="I46" i="13"/>
  <c r="K46" i="13"/>
  <c r="M46" i="13"/>
  <c r="O46" i="13"/>
  <c r="Q46" i="13"/>
  <c r="V46" i="13"/>
  <c r="V8" i="13" s="1"/>
  <c r="G51" i="13"/>
  <c r="M51" i="13" s="1"/>
  <c r="I51" i="13"/>
  <c r="K51" i="13"/>
  <c r="O51" i="13"/>
  <c r="Q51" i="13"/>
  <c r="V51" i="13"/>
  <c r="G56" i="13"/>
  <c r="I56" i="13"/>
  <c r="K56" i="13"/>
  <c r="M56" i="13"/>
  <c r="O56" i="13"/>
  <c r="Q56" i="13"/>
  <c r="V56" i="13"/>
  <c r="G82" i="13"/>
  <c r="I82" i="13"/>
  <c r="G83" i="13"/>
  <c r="I83" i="13"/>
  <c r="K83" i="13"/>
  <c r="K82" i="13" s="1"/>
  <c r="M83" i="13"/>
  <c r="M82" i="13" s="1"/>
  <c r="O83" i="13"/>
  <c r="O82" i="13" s="1"/>
  <c r="Q83" i="13"/>
  <c r="Q82" i="13" s="1"/>
  <c r="V83" i="13"/>
  <c r="V82" i="13" s="1"/>
  <c r="G94" i="13"/>
  <c r="K94" i="13"/>
  <c r="G95" i="13"/>
  <c r="I95" i="13"/>
  <c r="K95" i="13"/>
  <c r="M95" i="13"/>
  <c r="O95" i="13"/>
  <c r="O94" i="13" s="1"/>
  <c r="Q95" i="13"/>
  <c r="Q94" i="13" s="1"/>
  <c r="V95" i="13"/>
  <c r="V94" i="13" s="1"/>
  <c r="G102" i="13"/>
  <c r="M102" i="13" s="1"/>
  <c r="I102" i="13"/>
  <c r="I94" i="13" s="1"/>
  <c r="K102" i="13"/>
  <c r="O102" i="13"/>
  <c r="Q102" i="13"/>
  <c r="V102" i="13"/>
  <c r="G110" i="13"/>
  <c r="I110" i="13"/>
  <c r="K110" i="13"/>
  <c r="M110" i="13"/>
  <c r="O110" i="13"/>
  <c r="Q110" i="13"/>
  <c r="V110" i="13"/>
  <c r="G116" i="13"/>
  <c r="I116" i="13"/>
  <c r="K116" i="13"/>
  <c r="M116" i="13"/>
  <c r="O116" i="13"/>
  <c r="Q116" i="13"/>
  <c r="V116" i="13"/>
  <c r="G126" i="13"/>
  <c r="M126" i="13" s="1"/>
  <c r="I126" i="13"/>
  <c r="K126" i="13"/>
  <c r="O126" i="13"/>
  <c r="Q126" i="13"/>
  <c r="V126" i="13"/>
  <c r="G137" i="13"/>
  <c r="I137" i="13"/>
  <c r="K137" i="13"/>
  <c r="M137" i="13"/>
  <c r="O137" i="13"/>
  <c r="Q137" i="13"/>
  <c r="V137" i="13"/>
  <c r="G149" i="13"/>
  <c r="I149" i="13"/>
  <c r="K149" i="13"/>
  <c r="G150" i="13"/>
  <c r="I150" i="13"/>
  <c r="K150" i="13"/>
  <c r="M150" i="13"/>
  <c r="M149" i="13" s="1"/>
  <c r="O150" i="13"/>
  <c r="O149" i="13" s="1"/>
  <c r="Q150" i="13"/>
  <c r="Q149" i="13" s="1"/>
  <c r="V150" i="13"/>
  <c r="V149" i="13" s="1"/>
  <c r="G153" i="13"/>
  <c r="I153" i="13"/>
  <c r="K153" i="13"/>
  <c r="M153" i="13"/>
  <c r="O153" i="13"/>
  <c r="Q153" i="13"/>
  <c r="V153" i="13"/>
  <c r="G156" i="13"/>
  <c r="I156" i="13"/>
  <c r="K156" i="13"/>
  <c r="M156" i="13"/>
  <c r="O156" i="13"/>
  <c r="Q156" i="13"/>
  <c r="V156" i="13"/>
  <c r="AE163" i="13"/>
  <c r="G269" i="12"/>
  <c r="BA202" i="12"/>
  <c r="BA198" i="12"/>
  <c r="BA193" i="12"/>
  <c r="BA181" i="12"/>
  <c r="BA179" i="12"/>
  <c r="BA178" i="12"/>
  <c r="BA177" i="12"/>
  <c r="BA174" i="12"/>
  <c r="BA160" i="12"/>
  <c r="BA158" i="12"/>
  <c r="BA149" i="12"/>
  <c r="BA147" i="12"/>
  <c r="BA136" i="12"/>
  <c r="BA91" i="12"/>
  <c r="BA86" i="12"/>
  <c r="BA77" i="12"/>
  <c r="BA73" i="12"/>
  <c r="BA69" i="12"/>
  <c r="BA59" i="12"/>
  <c r="BA51" i="12"/>
  <c r="BA47" i="12"/>
  <c r="BA39" i="12"/>
  <c r="BA24" i="12"/>
  <c r="G8" i="12"/>
  <c r="G9" i="12"/>
  <c r="M9" i="12" s="1"/>
  <c r="M8" i="12" s="1"/>
  <c r="I9" i="12"/>
  <c r="I8" i="12" s="1"/>
  <c r="K9" i="12"/>
  <c r="O9" i="12"/>
  <c r="Q9" i="12"/>
  <c r="V9" i="12"/>
  <c r="G13" i="12"/>
  <c r="I13" i="12"/>
  <c r="K13" i="12"/>
  <c r="K8" i="12" s="1"/>
  <c r="M13" i="12"/>
  <c r="O13" i="12"/>
  <c r="O8" i="12" s="1"/>
  <c r="Q13" i="12"/>
  <c r="Q8" i="12" s="1"/>
  <c r="V13" i="12"/>
  <c r="G21" i="12"/>
  <c r="I21" i="12"/>
  <c r="K21" i="12"/>
  <c r="M21" i="12"/>
  <c r="O21" i="12"/>
  <c r="Q21" i="12"/>
  <c r="V21" i="12"/>
  <c r="G43" i="12"/>
  <c r="I43" i="12"/>
  <c r="K43" i="12"/>
  <c r="M43" i="12"/>
  <c r="O43" i="12"/>
  <c r="Q43" i="12"/>
  <c r="V43" i="12"/>
  <c r="G46" i="12"/>
  <c r="I46" i="12"/>
  <c r="K46" i="12"/>
  <c r="M46" i="12"/>
  <c r="O46" i="12"/>
  <c r="Q46" i="12"/>
  <c r="V46" i="12"/>
  <c r="G50" i="12"/>
  <c r="I50" i="12"/>
  <c r="K50" i="12"/>
  <c r="M50" i="12"/>
  <c r="O50" i="12"/>
  <c r="Q50" i="12"/>
  <c r="V50" i="12"/>
  <c r="G54" i="12"/>
  <c r="I54" i="12"/>
  <c r="K54" i="12"/>
  <c r="M54" i="12"/>
  <c r="O54" i="12"/>
  <c r="Q54" i="12"/>
  <c r="V54" i="12"/>
  <c r="V8" i="12" s="1"/>
  <c r="G58" i="12"/>
  <c r="M58" i="12" s="1"/>
  <c r="I58" i="12"/>
  <c r="K58" i="12"/>
  <c r="O58" i="12"/>
  <c r="Q58" i="12"/>
  <c r="V58" i="12"/>
  <c r="G63" i="12"/>
  <c r="I63" i="12"/>
  <c r="K63" i="12"/>
  <c r="M63" i="12"/>
  <c r="O63" i="12"/>
  <c r="Q63" i="12"/>
  <c r="V63" i="12"/>
  <c r="G89" i="12"/>
  <c r="I89" i="12"/>
  <c r="K89" i="12"/>
  <c r="G90" i="12"/>
  <c r="I90" i="12"/>
  <c r="K90" i="12"/>
  <c r="M90" i="12"/>
  <c r="M89" i="12" s="1"/>
  <c r="O90" i="12"/>
  <c r="O89" i="12" s="1"/>
  <c r="Q90" i="12"/>
  <c r="Q89" i="12" s="1"/>
  <c r="V90" i="12"/>
  <c r="V89" i="12" s="1"/>
  <c r="G98" i="12"/>
  <c r="I98" i="12"/>
  <c r="K98" i="12"/>
  <c r="M98" i="12"/>
  <c r="O98" i="12"/>
  <c r="Q98" i="12"/>
  <c r="V98" i="12"/>
  <c r="G111" i="12"/>
  <c r="G110" i="12" s="1"/>
  <c r="I111" i="12"/>
  <c r="I110" i="12" s="1"/>
  <c r="K111" i="12"/>
  <c r="K110" i="12" s="1"/>
  <c r="O111" i="12"/>
  <c r="O110" i="12" s="1"/>
  <c r="Q111" i="12"/>
  <c r="Q110" i="12" s="1"/>
  <c r="V111" i="12"/>
  <c r="V110" i="12" s="1"/>
  <c r="G120" i="12"/>
  <c r="M120" i="12" s="1"/>
  <c r="I120" i="12"/>
  <c r="K120" i="12"/>
  <c r="O120" i="12"/>
  <c r="Q120" i="12"/>
  <c r="V120" i="12"/>
  <c r="G127" i="12"/>
  <c r="M127" i="12" s="1"/>
  <c r="I127" i="12"/>
  <c r="K127" i="12"/>
  <c r="O127" i="12"/>
  <c r="Q127" i="12"/>
  <c r="V127" i="12"/>
  <c r="G135" i="12"/>
  <c r="M135" i="12" s="1"/>
  <c r="I135" i="12"/>
  <c r="K135" i="12"/>
  <c r="O135" i="12"/>
  <c r="Q135" i="12"/>
  <c r="V135" i="12"/>
  <c r="G141" i="12"/>
  <c r="I141" i="12"/>
  <c r="K141" i="12"/>
  <c r="M141" i="12"/>
  <c r="O141" i="12"/>
  <c r="Q141" i="12"/>
  <c r="V141" i="12"/>
  <c r="G152" i="12"/>
  <c r="I152" i="12"/>
  <c r="K152" i="12"/>
  <c r="M152" i="12"/>
  <c r="O152" i="12"/>
  <c r="Q152" i="12"/>
  <c r="V152" i="12"/>
  <c r="G163" i="12"/>
  <c r="I163" i="12"/>
  <c r="K163" i="12"/>
  <c r="M163" i="12"/>
  <c r="O163" i="12"/>
  <c r="Q163" i="12"/>
  <c r="V163" i="12"/>
  <c r="G169" i="12"/>
  <c r="O169" i="12"/>
  <c r="Q169" i="12"/>
  <c r="G170" i="12"/>
  <c r="I170" i="12"/>
  <c r="K170" i="12"/>
  <c r="M170" i="12"/>
  <c r="O170" i="12"/>
  <c r="Q170" i="12"/>
  <c r="V170" i="12"/>
  <c r="V169" i="12" s="1"/>
  <c r="G188" i="12"/>
  <c r="I188" i="12"/>
  <c r="I169" i="12" s="1"/>
  <c r="K188" i="12"/>
  <c r="K169" i="12" s="1"/>
  <c r="M188" i="12"/>
  <c r="O188" i="12"/>
  <c r="Q188" i="12"/>
  <c r="V188" i="12"/>
  <c r="G197" i="12"/>
  <c r="M197" i="12" s="1"/>
  <c r="M169" i="12" s="1"/>
  <c r="I197" i="12"/>
  <c r="K197" i="12"/>
  <c r="O197" i="12"/>
  <c r="Q197" i="12"/>
  <c r="V197" i="12"/>
  <c r="G201" i="12"/>
  <c r="I201" i="12"/>
  <c r="K201" i="12"/>
  <c r="M201" i="12"/>
  <c r="O201" i="12"/>
  <c r="Q201" i="12"/>
  <c r="V201" i="12"/>
  <c r="G205" i="12"/>
  <c r="M205" i="12" s="1"/>
  <c r="I205" i="12"/>
  <c r="K205" i="12"/>
  <c r="O205" i="12"/>
  <c r="Q205" i="12"/>
  <c r="V205" i="12"/>
  <c r="G209" i="12"/>
  <c r="G208" i="12" s="1"/>
  <c r="I209" i="12"/>
  <c r="I208" i="12" s="1"/>
  <c r="K209" i="12"/>
  <c r="K208" i="12" s="1"/>
  <c r="M209" i="12"/>
  <c r="O209" i="12"/>
  <c r="O208" i="12" s="1"/>
  <c r="Q209" i="12"/>
  <c r="V209" i="12"/>
  <c r="G220" i="12"/>
  <c r="M220" i="12" s="1"/>
  <c r="I220" i="12"/>
  <c r="K220" i="12"/>
  <c r="O220" i="12"/>
  <c r="Q220" i="12"/>
  <c r="V220" i="12"/>
  <c r="G228" i="12"/>
  <c r="M228" i="12" s="1"/>
  <c r="I228" i="12"/>
  <c r="K228" i="12"/>
  <c r="O228" i="12"/>
  <c r="Q228" i="12"/>
  <c r="Q208" i="12" s="1"/>
  <c r="V228" i="12"/>
  <c r="V208" i="12" s="1"/>
  <c r="G232" i="12"/>
  <c r="M232" i="12" s="1"/>
  <c r="I232" i="12"/>
  <c r="K232" i="12"/>
  <c r="O232" i="12"/>
  <c r="Q232" i="12"/>
  <c r="V232" i="12"/>
  <c r="G242" i="12"/>
  <c r="I242" i="12"/>
  <c r="K242" i="12"/>
  <c r="M242" i="12"/>
  <c r="O242" i="12"/>
  <c r="Q242" i="12"/>
  <c r="V242" i="12"/>
  <c r="G248" i="12"/>
  <c r="M248" i="12" s="1"/>
  <c r="I248" i="12"/>
  <c r="K248" i="12"/>
  <c r="O248" i="12"/>
  <c r="Q248" i="12"/>
  <c r="V248" i="12"/>
  <c r="G255" i="12"/>
  <c r="I255" i="12"/>
  <c r="K255" i="12"/>
  <c r="M255" i="12"/>
  <c r="O255" i="12"/>
  <c r="Q255" i="12"/>
  <c r="V255" i="12"/>
  <c r="G259" i="12"/>
  <c r="I259" i="12"/>
  <c r="K259" i="12"/>
  <c r="M259" i="12"/>
  <c r="G260" i="12"/>
  <c r="I260" i="12"/>
  <c r="K260" i="12"/>
  <c r="M260" i="12"/>
  <c r="O260" i="12"/>
  <c r="O259" i="12" s="1"/>
  <c r="Q260" i="12"/>
  <c r="Q259" i="12" s="1"/>
  <c r="V260" i="12"/>
  <c r="V259" i="12" s="1"/>
  <c r="AE269" i="12"/>
  <c r="I20" i="1"/>
  <c r="I19" i="1"/>
  <c r="I18" i="1"/>
  <c r="I17" i="1"/>
  <c r="I16" i="1"/>
  <c r="I72" i="1"/>
  <c r="J71" i="1" s="1"/>
  <c r="J67" i="1"/>
  <c r="J66" i="1"/>
  <c r="J65" i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J28" i="1"/>
  <c r="J26" i="1"/>
  <c r="G38" i="1"/>
  <c r="F38" i="1"/>
  <c r="J23" i="1"/>
  <c r="J24" i="1"/>
  <c r="J25" i="1"/>
  <c r="J27" i="1"/>
  <c r="E24" i="1"/>
  <c r="E26" i="1"/>
  <c r="J68" i="1" l="1"/>
  <c r="J69" i="1"/>
  <c r="J70" i="1"/>
  <c r="G28" i="1"/>
  <c r="A26" i="1"/>
  <c r="G26" i="1"/>
  <c r="A23" i="1"/>
  <c r="G8" i="15"/>
  <c r="AF52" i="15"/>
  <c r="M81" i="14"/>
  <c r="M9" i="14"/>
  <c r="M8" i="14" s="1"/>
  <c r="AF137" i="14"/>
  <c r="M8" i="13"/>
  <c r="M94" i="13"/>
  <c r="AF163" i="13"/>
  <c r="M208" i="12"/>
  <c r="M111" i="12"/>
  <c r="M110" i="12" s="1"/>
  <c r="AF269" i="12"/>
  <c r="I21" i="1"/>
  <c r="I39" i="1"/>
  <c r="I49" i="1" s="1"/>
  <c r="J43" i="1" s="1"/>
  <c r="J72" i="1" l="1"/>
  <c r="G24" i="1"/>
  <c r="A27" i="1" s="1"/>
  <c r="A24" i="1"/>
  <c r="J45" i="1"/>
  <c r="J48" i="1"/>
  <c r="J46" i="1"/>
  <c r="J41" i="1"/>
  <c r="J42" i="1"/>
  <c r="J44" i="1"/>
  <c r="J39" i="1"/>
  <c r="J49" i="1" s="1"/>
  <c r="J4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C5588124-9B7D-4109-9BA0-2069EE239B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F58FC3-384F-4EF3-8299-14CC39EAAF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6968BC16-1F9D-4EA4-9626-A7BF78EFB0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5BCE45-988F-44F7-BC28-EC7D5FE03E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E45443DF-C24A-455A-99B8-42E99B5B90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B40FE7-1EE0-4959-AB26-24885832A8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A278B10B-F923-4885-8738-27CA662D71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676CBB-04A4-4682-9B95-0569F1C9CA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<sst xmlns="http://schemas.openxmlformats.org/spreadsheetml/2006/main" count="1774" uniqueCount="466">
  <si>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</si>
  <si>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</si>
  <si>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</si>
  <si>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</si>
  <si>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</si>
  <si>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</si>
  <si>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</si>
  <si>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</si>
  <si>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</si>
  <si>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</si>
  <si>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</si>
  <si>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</si>
  <si>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</si>
  <si>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</si>
  <si>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</si>
  <si>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</si>
  <si>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</si>
  <si>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</si>
  <si>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</si>
  <si>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</si>
  <si>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</si>
  <si>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</si>
  <si>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</si>
  <si>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</si>
  <si>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</si>
  <si>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</si>
  <si>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</si>
  <si>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</si>
  <si>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</si>
  <si>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</si>
  <si>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</si>
  <si>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</si>
  <si>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</si>
  <si>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</si>
  <si>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</si>
  <si>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</si>
  <si>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</si>
  <si>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</si>
  <si>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</si>
  <si>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</si>
  <si>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</si>
  <si>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</si>
  <si>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</si>
  <si>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</si>
  <si>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Hus/KR</t>
  </si>
  <si>
    <t>PD Husovo náměstí, Krnov</t>
  </si>
  <si>
    <t>Stavba</t>
  </si>
  <si>
    <t>Stavební objekt</t>
  </si>
  <si>
    <t>SO 101</t>
  </si>
  <si>
    <t xml:space="preserve"> Komunikace </t>
  </si>
  <si>
    <t xml:space="preserve">Komunikace </t>
  </si>
  <si>
    <t>SO 102</t>
  </si>
  <si>
    <t xml:space="preserve">Parkovací stání </t>
  </si>
  <si>
    <t>SO 103</t>
  </si>
  <si>
    <t xml:space="preserve">Chodník </t>
  </si>
  <si>
    <t>VRN</t>
  </si>
  <si>
    <t>VEDLEJŠÍ ROZPOČTOVÉ NÁKLADY</t>
  </si>
  <si>
    <t xml:space="preserve">VRN </t>
  </si>
  <si>
    <t>Celkem za stavbu</t>
  </si>
  <si>
    <t>CZK</t>
  </si>
  <si>
    <t>#POPS</t>
  </si>
  <si>
    <t>Popis stavby: Hus/KR - PD Husovo náměstí, Krnov</t>
  </si>
  <si>
    <t>#POPO</t>
  </si>
  <si>
    <t xml:space="preserve">Popis objektu: SO 101 -  Komunikace </t>
  </si>
  <si>
    <t>#POPR</t>
  </si>
  <si>
    <t xml:space="preserve">Popis rozpočtu: SO 101 - Komunikace </t>
  </si>
  <si>
    <t xml:space="preserve">Popis objektu: SO 102 - Parkovací stání </t>
  </si>
  <si>
    <t xml:space="preserve">Popis rozpočtu: SO 102 - Parkovací stání </t>
  </si>
  <si>
    <t xml:space="preserve">Popis objektu: SO 103 - Chodník </t>
  </si>
  <si>
    <t xml:space="preserve">Popis rozpočtu: SO 103 - Chodník </t>
  </si>
  <si>
    <t>Popis objektu: VRN - VEDLEJŠÍ ROZPOČTOVÉ NÁKLADY</t>
  </si>
  <si>
    <t>Popis rozpočtu: VRN 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</si>
  <si>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</si>
  <si>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</si>
  <si>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</si>
  <si>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</si>
  <si>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</si>
  <si>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</si>
  <si>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</si>
  <si>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</si>
  <si>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</si>
  <si>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</si>
  <si>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</si>
  <si>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</si>
  <si>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</si>
  <si>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</si>
  <si>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</si>
  <si>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</si>
  <si>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</si>
  <si>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</si>
  <si>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</si>
  <si>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</si>
  <si>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</si>
  <si>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</si>
  <si>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</si>
  <si>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</si>
  <si>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</si>
  <si>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</si>
  <si>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</si>
  <si>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</si>
  <si>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</si>
  <si>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</si>
  <si>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</si>
  <si>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</si>
  <si>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</si>
  <si>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</si>
  <si>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</si>
  <si>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</si>
  <si>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</si>
  <si>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</si>
  <si>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</si>
  <si>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</si>
  <si>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</si>
  <si>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</si>
  <si>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</si>
  <si>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</si>
  <si>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180402112R00</t>
  </si>
  <si>
    <t>Založení trávníku parkový trávník, výsevem, na svahu přes 1:5 do 1:2</t>
  </si>
  <si>
    <t>m2</t>
  </si>
  <si>
    <t>823-1</t>
  </si>
  <si>
    <t>RTS 22/ I</t>
  </si>
  <si>
    <t>Práce</t>
  </si>
  <si>
    <t>POL1_</t>
  </si>
  <si>
    <t>na půdě předem připravené s pokosením, naložením, odvozem odpadu do 20 km a se složením,</t>
  </si>
  <si>
    <t>SPI</t>
  </si>
  <si>
    <t>100</t>
  </si>
  <si>
    <t>VV</t>
  </si>
  <si>
    <t>SPU</t>
  </si>
  <si>
    <t>014102OA0</t>
  </si>
  <si>
    <t>POPLATKY ZA SKLÁDKU</t>
  </si>
  <si>
    <t>T</t>
  </si>
  <si>
    <t>Indiv</t>
  </si>
  <si>
    <t>Agregovaná položka</t>
  </si>
  <si>
    <t>POL2_</t>
  </si>
  <si>
    <t>zahrnuje veškeré poplatky provozovateli skládky související s uložením odpadu na skládce.</t>
  </si>
  <si>
    <t>POP</t>
  </si>
  <si>
    <t>viz. položka 1133280A0 : 115,50*2,4</t>
  </si>
  <si>
    <t>viz. položka 1135440A0 : 175*0,25*0,15*2,4</t>
  </si>
  <si>
    <t>viz. položka 1135640A0 : 175*0,2*0,1*2,4</t>
  </si>
  <si>
    <t>viz. položka 1137280A0 : 38,50*2,4</t>
  </si>
  <si>
    <t>viz. položka 122738OA0 : 96,25*2,0</t>
  </si>
  <si>
    <t>17581OA0</t>
  </si>
  <si>
    <t>OBSYP POTRUBÍ A OBJEKTŮ Z NAKUPOVANÝCH MATERIÁLŮ</t>
  </si>
  <si>
    <t>M3</t>
  </si>
  <si>
    <t>EXP 21</t>
  </si>
  <si>
    <t>položka zahrnuje:</t>
  </si>
  <si>
    <t>- kompletní provedení zemní konstrukce včetně nákupu a dopravy materiálu dle zadávací dokumentace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</si>
  <si>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</si>
  <si>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</si>
  <si>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</si>
  <si>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</si>
  <si>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</si>
  <si>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</si>
  <si>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</si>
  <si>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</si>
  <si>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</si>
  <si>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</si>
  <si>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</si>
  <si>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</si>
  <si>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</si>
  <si>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</si>
  <si>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</si>
  <si>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- zemina vytlačená potrubím o DN do 180mm se od kubatury obsypů neodečítá</t>
  </si>
  <si>
    <t>obsyp obrubníků - ŠD fr.0/32 mm - 0,15 m3/bm : (85+90)*0,15</t>
  </si>
  <si>
    <t>18110OA0</t>
  </si>
  <si>
    <t>ÚPRAVA PLÁNĚ SE ZHUTNĚNÍM V HORNINĚ TŘ. I</t>
  </si>
  <si>
    <t>M2</t>
  </si>
  <si>
    <t>385</t>
  </si>
  <si>
    <t>113328OA0.1</t>
  </si>
  <si>
    <t>ODSTRAN PODKL ZPEVNĚNÝCH PLOCH Z KAMENIVA NESTMEL</t>
  </si>
  <si>
    <t>Vlastní</t>
  </si>
  <si>
    <t>RTS 20/ I</t>
  </si>
  <si>
    <t>Položka zahrnuje veškerou manipulaci s vybouranou sutí a s vybouranými hmotami vč. uložení na skládku. Odvozová vzdálenost dle vzdálenosti skládky, nebo recyklačního dvora zuhototivtele.</t>
  </si>
  <si>
    <t>odstranění konstrukce komunikace pro sanaci podkladních vrstev : 385*0,3</t>
  </si>
  <si>
    <t>113544OA0.1</t>
  </si>
  <si>
    <t>ODSTRANĚNÍ OBRUB Z KRAJNÍKŮ</t>
  </si>
  <si>
    <t>M</t>
  </si>
  <si>
    <t>ODSTRANĚNÍ STAV. SILNIČNÍCH OBRUB : 85+90</t>
  </si>
  <si>
    <t>113564OA0.1</t>
  </si>
  <si>
    <t>ODSTRANĚNÍ OBRUB Z DLAŽEBNÍCH KOSTEK DVOJITÝCH</t>
  </si>
  <si>
    <t>Odvozová vzdálenost dle vzdálenosti skládky, nebo recyklačního dvora zuhototivtele.</t>
  </si>
  <si>
    <t>odstranění dvojřádku z žul. kostek. : 85+90</t>
  </si>
  <si>
    <t>113728OA0.1</t>
  </si>
  <si>
    <t>FRÉZOVÁNÍ ZPEVNĚNÝCH PLOCH ASFALTOVÝCH</t>
  </si>
  <si>
    <t>Položka zahrnuje veškerou manipulaci s vybouranou sutí a s vybouranými hmotami vč. uložení na skládku.</t>
  </si>
  <si>
    <t>fréz. stav. krytu v tl. 100 mm : 385*0,1</t>
  </si>
  <si>
    <t>122738OA0.1</t>
  </si>
  <si>
    <t>ODKOPÁVKY A PROKOPÁVKY OBECNÉ TŘ. I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</si>
  <si>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</si>
  <si>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</si>
  <si>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</si>
  <si>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</si>
  <si>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</si>
  <si>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</si>
  <si>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</si>
  <si>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</si>
  <si>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</si>
  <si>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</si>
  <si>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</si>
  <si>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</si>
  <si>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</si>
  <si>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</si>
  <si>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</si>
  <si>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</si>
  <si>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</si>
  <si>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</si>
  <si>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</si>
  <si>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</si>
  <si>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</si>
  <si>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sanace pláně : 385*0,25</t>
  </si>
  <si>
    <t>212810010RAC</t>
  </si>
  <si>
    <t>Trativody z flexibilních trubek lože ze štěrkopísku a obsyp z drceného kameniva, d 100 mm</t>
  </si>
  <si>
    <t>m</t>
  </si>
  <si>
    <t>AP-HSV</t>
  </si>
  <si>
    <t>Lože pro trativody, položení trubek, obsyp potrubí sypaninou z vhodných hornin, nebo materiálem připraveným podél výkopu ve vzdálenosti do 3 m od jeho kraje.  Bez výkopu rýhy.</t>
  </si>
  <si>
    <t>DRENÁŽ PODÉL KOMUÁNIKACE : 85</t>
  </si>
  <si>
    <t xml:space="preserve">(KOMPLETNÍ DODVÁKA A MONTÁŽ, VČETNĚ OBSYPU) : </t>
  </si>
  <si>
    <t xml:space="preserve">-KAMENIVO FR8/32 mm : </t>
  </si>
  <si>
    <t xml:space="preserve">-TRATIVODNÍ TRUBKA DN 100 : </t>
  </si>
  <si>
    <t xml:space="preserve">LOŘE Z ŠP : </t>
  </si>
  <si>
    <t>21461EOA0</t>
  </si>
  <si>
    <t>SEPARAČNÍ GEOTEXTILIE DO 500G/M2</t>
  </si>
  <si>
    <t>Položka zahrnuje: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</si>
  <si>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</si>
  <si>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</si>
  <si>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</si>
  <si>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</si>
  <si>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</si>
  <si>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</si>
  <si>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</si>
  <si>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KOLEM DRENÁŽE : 85*1</t>
  </si>
  <si>
    <t>56333OA0</t>
  </si>
  <si>
    <t>VOZOVKOVÉ VRSTVY ZE ŠTĚRKODRTI TL. DO 150MM</t>
  </si>
  <si>
    <t>?Štěrkodrť ŠDA 16-32 (ČSN 736126-1)				tl. 150mm   50MPa</t>
  </si>
  <si>
    <t/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</si>
  <si>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</si>
  <si>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</si>
  <si>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</si>
  <si>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</si>
  <si>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2*385</t>
  </si>
  <si>
    <t>56335OA0</t>
  </si>
  <si>
    <t>VOZOVKOVÉ VRSTVY ZE ŠTĚRKODRTI TL. DO 250MM</t>
  </si>
  <si>
    <t>385*1,1</t>
  </si>
  <si>
    <t>572213OA0</t>
  </si>
  <si>
    <t>SPOJOVACÍ POSTŘIK Z EMULZE DO 0,5KG/M2</t>
  </si>
  <si>
    <t>Postřik spojovací z kationaktivní asfaltové emulze PS-E 0,30 – 0,50 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</si>
  <si>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</si>
  <si>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</si>
  <si>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</si>
  <si>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385*2</t>
  </si>
  <si>
    <t>57475OA0</t>
  </si>
  <si>
    <t>VOZOVKOVÉ VÝZTUŽNÉ VRSTVY Z GEOMŘÍŽOVINY</t>
  </si>
  <si>
    <t>- dodání geomříže v požadované kvalitě a v množství včetně přesahů (přesahy započteny v jednotkové ceně)</t>
  </si>
  <si>
    <t>- očištění podkladu</t>
  </si>
  <si>
    <t>- pokládka geomříže dle předepsaného technologického předpisu</t>
  </si>
  <si>
    <t>574A34OA0</t>
  </si>
  <si>
    <t>ASFALTOVÝ BETON PRO OBRUSNÉ VRSTVY ACO 11+, 11S TL. 40MM</t>
  </si>
  <si>
    <t>Obrusná vrstva ACO 11+  dle ČSN EN 13108-1		tl. 40mm</t>
  </si>
  <si>
    <t>- dodání směsi v požadované kvalitě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</si>
  <si>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</si>
  <si>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</si>
  <si>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</si>
  <si>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</si>
  <si>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574C56OA0</t>
  </si>
  <si>
    <t>ASFALTOVÝ BETON PRO LOŽNÍ VRSTVY ACL 16+, 16S TL. 60MM</t>
  </si>
  <si>
    <t>58910OA0</t>
  </si>
  <si>
    <t>VÝPLŇ SPAR ASFALTEM</t>
  </si>
  <si>
    <t>- dodávku předepsaného materiálu</t>
  </si>
  <si>
    <t>- vyčištění a výplň spar tímto materiálem</t>
  </si>
  <si>
    <t>16+18</t>
  </si>
  <si>
    <t>87433OA0</t>
  </si>
  <si>
    <t>POTRUBÍ Z TRUB PLASTOVÝCH ODPADNÍCH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</si>
  <si>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</si>
  <si>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</si>
  <si>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</si>
  <si>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</si>
  <si>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</si>
  <si>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</si>
  <si>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</si>
  <si>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</si>
  <si>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</si>
  <si>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</si>
  <si>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</si>
  <si>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</si>
  <si>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- lože a obsyp potrubí včetně zásypu a ochranné fólie</t>
  </si>
  <si>
    <t>- výkop pro uložení a odovz a uložení na skladáku (dle skládky nebo recykl dvora zhotovitele)</t>
  </si>
  <si>
    <t>nezahrnuje zkoušky vodotěsnosti a televizní prohlídku</t>
  </si>
  <si>
    <t>5*3*1,05</t>
  </si>
  <si>
    <t>89712OA0</t>
  </si>
  <si>
    <t>VPUSŤ KANALIZAČNÍ ULIČNÍ KOMPLETNÍ Z BETONOVÝCH DÍLCŮ</t>
  </si>
  <si>
    <t>KUS</t>
  </si>
  <si>
    <t>- dodávku a osazení předepsaných dílů včetně mříže</t>
  </si>
  <si>
    <t>- výplň, těsnění  a tmelení spar a spojů,</t>
  </si>
  <si>
    <t>- opatření  povrchů  betonu  izolací  proti zemní vlhkosti v částech, kde přijdou do styku se zeminou nebo kamenivem,</t>
  </si>
  <si>
    <t>- předepsané podkladní konstrukce</t>
  </si>
  <si>
    <t>3</t>
  </si>
  <si>
    <t>89921OA0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</si>
  <si>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</si>
  <si>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</si>
  <si>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89923OA0</t>
  </si>
  <si>
    <t>VÝŠKOVÁ ÚPRAVA KRYCÍCH HRNCŮ</t>
  </si>
  <si>
    <t>4</t>
  </si>
  <si>
    <t>00572400R</t>
  </si>
  <si>
    <t>směs travní parková, pro běžnou zátěž</t>
  </si>
  <si>
    <t>kg</t>
  </si>
  <si>
    <t>SPCM</t>
  </si>
  <si>
    <t>Specifikace</t>
  </si>
  <si>
    <t>POL3_</t>
  </si>
  <si>
    <t>100*0,03</t>
  </si>
  <si>
    <t>914131OA0</t>
  </si>
  <si>
    <t>DOPRAVNÍ ZNAČKY ZÁKLADNÍ VELIKOSTI OCELOVÉ FÓLIE TŘ 2 - DODÁVKA A MONTÁŽ</t>
  </si>
  <si>
    <t>- dodávku a montáž značek v požadovaném provedení</t>
  </si>
  <si>
    <t>IP12+O1 : 1</t>
  </si>
  <si>
    <t>IP11b : 1</t>
  </si>
  <si>
    <t>P4 : 1</t>
  </si>
  <si>
    <t>IP2 : 1</t>
  </si>
  <si>
    <t>IP6 : 1</t>
  </si>
  <si>
    <t>IP4b : 1</t>
  </si>
  <si>
    <t>C10b : 1</t>
  </si>
  <si>
    <t>914132OA0</t>
  </si>
  <si>
    <t>DOPRAVNÍ ZNAČKY ZÁKLADNÍ VELIKOSTI OCELOVÉ FÓLIE TŘ 2 - MONTÁŽ S PŘEMÍSTĚNÍM</t>
  </si>
  <si>
    <t>- dopravu demontované značky z dočasné skládky</t>
  </si>
  <si>
    <t>- osazení a montáž značky na místě určeném projektem</t>
  </si>
  <si>
    <t>- nutnou opravu poškozených částí</t>
  </si>
  <si>
    <t>nezahrnuje dodávku značky</t>
  </si>
  <si>
    <t>914133OA0</t>
  </si>
  <si>
    <t>DOPRAVNÍ ZNAČKY ZÁKLADNÍ VELIKOSTI OCELOVÉ FÓLIE TŘ 2 - DEMONTÁŽ</t>
  </si>
  <si>
    <t>Položka zahrnuje odstranění, demontáž a odklizení materiálu s odvozem na předepsané místo</t>
  </si>
  <si>
    <t>915211OA0</t>
  </si>
  <si>
    <t>VODOROVNÉ DOPRAVNÍ ZNAČENÍ PLASTEM HLADKÉ - DODÁVKA A POKLÁDKA</t>
  </si>
  <si>
    <t>- dodání a pokládku nátěrového materiálu (měří se pouze natíraná plocha)</t>
  </si>
  <si>
    <t>- předznačení a reflexní úpravu</t>
  </si>
  <si>
    <t>V10c : 20*5*0,125</t>
  </si>
  <si>
    <t>V10f : 5*2*0,125</t>
  </si>
  <si>
    <t>V7a : 3*5*0,5</t>
  </si>
  <si>
    <t>symbol vozíčkář : 2*1</t>
  </si>
  <si>
    <t>917426OA0</t>
  </si>
  <si>
    <t>CHODNÍKOVÉ OBRUBY Z KAMENNÝCH OBRUBNÍKŮ ŠÍŘ 250MM</t>
  </si>
  <si>
    <t>dodání a pokládku kamenných obrubníků o rozměrech předepsaných zadávací dokumentací</t>
  </si>
  <si>
    <t>betonové lože i boční betonovou opěrku.</t>
  </si>
  <si>
    <t>ŽULOVÝ OP3 - 1000/250/200 : (85+31)*1,05</t>
  </si>
  <si>
    <t>91772OA0</t>
  </si>
  <si>
    <t>OBRUBA Z DLAŽEBNÍCH KOSTEK DROBNÝCH</t>
  </si>
  <si>
    <t>dodání a pokládku jedné řady dlažebních kostek o rozměrech předepsaných zadávací dokumentací</t>
  </si>
  <si>
    <t>dvojřádek z žulových kostek : (85+90)*2</t>
  </si>
  <si>
    <t>zpomalovací práh (dvojřádek) : (8*4)*2</t>
  </si>
  <si>
    <t>919112OA0</t>
  </si>
  <si>
    <t>ŘEZÁNÍ ASFALTOVÉHO KRYTU VOZOVEK TL DO 100MM</t>
  </si>
  <si>
    <t>položka zahrnuje řezání vozovkové vrstvy v předepsané tloušťce, včetně spotřeby vody</t>
  </si>
  <si>
    <t>96687OA0</t>
  </si>
  <si>
    <t>VYBOURÁNÍ ULIČNÍCH VPUSTÍ KOMPLETNÍCH</t>
  </si>
  <si>
    <t>- kompletní bourací práce včetně nezbytného rozsahu zemních prací,</t>
  </si>
  <si>
    <t>- veškerou manipulaci s vybouranou sutí a hmotami včetně uložení na skládku,</t>
  </si>
  <si>
    <t>- veškeré další práce plynoucí z technologického předpisu a z platných předpisů,</t>
  </si>
  <si>
    <t>- zahrnuje poplatek za skládku, nebo reckyl. dvůr dle skládky, nebo recykl dvora zhotovitele.</t>
  </si>
  <si>
    <t>SUM</t>
  </si>
  <si>
    <t>- hutnění i různé míry hutnění</t>
  </si>
  <si>
    <t>-Odvozová vzdálenost dle vzdálenosti skládky, nebo recyklačního dvora zuhototivtele.</t>
  </si>
  <si>
    <t>Podkladní ložní vrstva ACL 16+ dle  ČSN EN 13108-1)	tl. 60mm</t>
  </si>
  <si>
    <t>END</t>
  </si>
  <si>
    <t>viz. položka 1133280A0 : 150,75*2,4</t>
  </si>
  <si>
    <t>viz. položka 1137280A0 : 16,75*2,4</t>
  </si>
  <si>
    <t>viz. položka 1135240A0 : 90*2,4*0,1*0,25*2,4</t>
  </si>
  <si>
    <t>VIZ. POLOŽKA Č.122738OA0.1 : 60,30*2,0</t>
  </si>
  <si>
    <t>obsyp obrubníků - ŠD fr.0/32 mm - 0,15 m3/bm : (72+62)*0,15</t>
  </si>
  <si>
    <t>položka zahrnuje úpravu pláně včetně vyrovnání výškových rozdílů. Míru zhutnění určuje projekt.</t>
  </si>
  <si>
    <t>301,50</t>
  </si>
  <si>
    <t>RTS 19/ I</t>
  </si>
  <si>
    <t>Odvozová vzdálenost dle recyklačního dvora, nebo skldádky zhotovitele.</t>
  </si>
  <si>
    <t>odstr. podkl. vrstev stav. chodníku : 335*0,45</t>
  </si>
  <si>
    <t>113524OA0.1</t>
  </si>
  <si>
    <t>ODSTRANĚNÍ CHODNÍKOVÝCH A SILNIČNÍCH OBRUBNÍKŮ BETONOVÝCH</t>
  </si>
  <si>
    <t>odsr stav chodníkových obrub : 90</t>
  </si>
  <si>
    <t>fréz stav. chodníku tl. 50 mm : 335*0,05</t>
  </si>
  <si>
    <t>sanace pláně : 301,50*0,2</t>
  </si>
  <si>
    <t>Štěrkodrť ŠDA 8-16 (ČSN 736126-1)				tl. 150mm : 301,50</t>
  </si>
  <si>
    <t>56334OA0</t>
  </si>
  <si>
    <t>VOZOVKOVÉ VRSTVY ZE ŠTĚRKODRTI TL. DO 200MM</t>
  </si>
  <si>
    <t>Štěrkodrť ŠDB 16-32 (ČSN 736126-1)				tl. 200mm : 301,50*1,1</t>
  </si>
  <si>
    <t>sanace pláně : 301,50*1,1</t>
  </si>
  <si>
    <t>58221OA0</t>
  </si>
  <si>
    <t>DLÁŽDĚNÉ KRYTY Z DROBNÝCH KOSTEK DO LOŽE Z KAMENIVA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</si>
  <si>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</si>
  <si>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</si>
  <si>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</si>
  <si>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ŽULOVÁ KOSTKA 8/10 tl. 80mm : 254,50</t>
  </si>
  <si>
    <t>582612OA0</t>
  </si>
  <si>
    <t>KRYTY Z BETON DLAŽDIC SE ZÁMKEM ŠEDÝCH TL 80MM DO LOŽE Z KAM</t>
  </si>
  <si>
    <t>STÁNÍ PRO ZTP : 36</t>
  </si>
  <si>
    <t xml:space="preserve">(200/200/80 mm) do lože TL. 40 mm : </t>
  </si>
  <si>
    <t>R102.01</t>
  </si>
  <si>
    <t>DLÁŽDĚNÉ KRYTY Z DROBNÝCH KOSTEK DO LOŽE Z KAMENIVA - VDZ</t>
  </si>
  <si>
    <t>VYZNAČENÍ VODOROVNÉHO DOPRAVNÍHOI ZNAČENÍ PARKOVACÍCH STÁNÍ : 22*0,1*4,8</t>
  </si>
  <si>
    <t xml:space="preserve">Z MARAMORU BÍLÉ BARVY : </t>
  </si>
  <si>
    <t xml:space="preserve">(CENA ZAHRNUJE I DODÁVKU MRAMOROVÉ KOSTKY BÍLÉ BARVY) : </t>
  </si>
  <si>
    <t>V10f : 1,5+1,5</t>
  </si>
  <si>
    <t>ŽULOVÁ OBRUBA OP3 - 1000/250/200 : 74*1,05</t>
  </si>
  <si>
    <t>dvojřádek z žulových kostek : 62*2</t>
  </si>
  <si>
    <t>(124,20-12,45)*2,0</t>
  </si>
  <si>
    <t>17511OA0</t>
  </si>
  <si>
    <t>OBSYP POTRUBÍ A OBJEKTŮ SE ZHUTNĚNÍM</t>
  </si>
  <si>
    <t>- kompletní provedení zemní konstrukce vč. výběru vhodného materiálu</t>
  </si>
  <si>
    <t>obsyp kolem chodníkových obrub (předpokládá se 0,15 m3/1bm)- vhodnou zeminou zvýkopku nebo z nákup. materiálu : 115*0,15</t>
  </si>
  <si>
    <t>180400021RA0</t>
  </si>
  <si>
    <t>Založení trávníku s dodáním osiva parkového, ve svahu</t>
  </si>
  <si>
    <t>Včetně prvního pokosení, naložení odpadu a odvezení do 20 km, se složením.</t>
  </si>
  <si>
    <t>podél obruby v šířce 0,50 m : 83*0,5</t>
  </si>
  <si>
    <t>276</t>
  </si>
  <si>
    <t>123738OA0.1</t>
  </si>
  <si>
    <t>ODKOP PRO SPOD STAVBU SILNIC A ŽELEZNIC TŘ. I</t>
  </si>
  <si>
    <t>VÝKOP PRO ZŘÍZENÍ ROZŠÍŘENÍ CHODNÍKU : 276*0,25</t>
  </si>
  <si>
    <t>SANACE PODKLADU : 276*0,2</t>
  </si>
  <si>
    <t>?Štěrkodrť ŠDB 0-32 (ČSN 736126-1)				tl. 150mm   30MPa : 276*1,1</t>
  </si>
  <si>
    <t>Štěrkodrť ŠDB 16-32 (ČSN 736126-1)				tl. 200mm : 276*1,1</t>
  </si>
  <si>
    <t>276*1,1</t>
  </si>
  <si>
    <t>582611OA0</t>
  </si>
  <si>
    <t>KRYTY Z BETON DLAŽDIC SE ZÁMKEM ŠEDÝCH TL 60MM DO LOŽE Z KAM</t>
  </si>
  <si>
    <t>200/200/60 : 249,40*1,05</t>
  </si>
  <si>
    <t>58261AOA0</t>
  </si>
  <si>
    <t>KRYTY Z BETON DLAŽDIC SE ZÁMKEM BAREV RELIÉF TL 60MM DO LOŽE Z KAM</t>
  </si>
  <si>
    <t>200/100/60 : 26,60*1,05</t>
  </si>
  <si>
    <t>587206OA0</t>
  </si>
  <si>
    <t>PŘEDLÁŽDĚNÍ KRYTU Z BETONOVÝCH DLAŽDIC SE ZÁMKEM</t>
  </si>
  <si>
    <t>- pod pojmem *předláždění* se rozumí rozebrání stávající dlažby a pokládka dlažby ze stávajícího dlažebního materiálu (bez dodávky nového)</t>
  </si>
  <si>
    <t>- zahrnuje nezbytnou manipulaci s tímto materiálem (nakládání, doprava, složení, očištění)</t>
  </si>
  <si>
    <t>- dodání a rozprostření materiálu pro lože a jeho tloušťku předepsanou dokumentací a pro předepsanou výplň spar</t>
  </si>
  <si>
    <t>- eventuelní doplnění plochy s použitím nového materiálu se vykazuje v položce č.582</t>
  </si>
  <si>
    <t>917424OA0.1</t>
  </si>
  <si>
    <t>SILNIČNÍHO A CHODNÍKOVÉ OBRUBY Z KAMENNÝCH OBRUBNÍKŮ ŠÍŘ 100MM</t>
  </si>
  <si>
    <t>dodání a pokládku betonových obrubníků o rozměrech předepsaných zadávací dokumentací</t>
  </si>
  <si>
    <t>115*1,05</t>
  </si>
  <si>
    <t>02620OA0</t>
  </si>
  <si>
    <t>ZKOUŠENÍ KONSTRUKCÍ A PRACÍ NEZÁVISLOU ZKUŠEBNOU</t>
  </si>
  <si>
    <t xml:space="preserve">ks    </t>
  </si>
  <si>
    <t>Zkoušení konstrukcí a prací nezávislou zkušebnou:</t>
  </si>
  <si>
    <t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t>
  </si>
  <si>
    <t>-veškeré pžadované ukoušky pro ACO kryt</t>
  </si>
  <si>
    <t>- statickou a dynamickou zátěžovou zkoušku pro ověření únostnosti pláně</t>
  </si>
  <si>
    <t>-zkoušky budou provedeny dle platných ČSN, TP a TKP.</t>
  </si>
  <si>
    <t>02720OA0</t>
  </si>
  <si>
    <t>POMOC PRÁCE ZŘÍZ NEBO ZAJIŠŤ REGULACI A OCHRANU DOPRAVY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</si>
  <si>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</si>
  <si>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</si>
  <si>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</si>
  <si>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</si>
  <si>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</si>
  <si>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</si>
  <si>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02946OA0</t>
  </si>
  <si>
    <t>OSTAT POŽADAVKY - FOTODOKUMENTACE</t>
  </si>
  <si>
    <t>Pořízení fotodokumentace stavby po dnech a její předání na nosiči CD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</si>
  <si>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</si>
  <si>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</si>
  <si>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02991OA0</t>
  </si>
  <si>
    <t>OSTATNÍ POŽADAVKY - INFORMAČNÍ TABULE</t>
  </si>
  <si>
    <t>Dodávka a osazení 1 ks informační tabule s uvedením názvu stavby, investora stavby a zhotovitele stavby, s uvedením termínu realizace stavby a s uvedením kontaktu na odpovědného stavbyvedoucího</t>
  </si>
  <si>
    <t>" Billboard - informace o stavbě rozměr billboard -1 x 1 m"</t>
  </si>
  <si>
    <t>"logo dle požadavků investora, pevný materiál např. dřevo, plast + příslušná konstrukce"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</si>
  <si>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</si>
  <si>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</si>
  <si>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</si>
  <si>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</si>
  <si>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02944OA0</t>
  </si>
  <si>
    <t>OSTAT POŽADAVKY - DOKUMENTACE SKUTEČ PROVEDENÍ V DIGIT FORMĚ</t>
  </si>
  <si>
    <t>kompl</t>
  </si>
  <si>
    <t xml:space="preserve"> (odevzdání dokumentace skutečného provedení stavby v počtu 3 paré v papírové podobě a 2 ks v ele. na CD).</t>
  </si>
  <si>
    <t>- cena zahrnuje veškeré náklady na laboratorní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</si>
</sst>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KqlLt9I36oxfQhBRdJhIMX4/KoA1VP43CrlfnU4OoQifmAjXWlH7I63+TXawzznBHTjlPzvXYjx2V6F4RklKA==" saltValue="WTslWGXPxHdsh18eF6Dp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SUMIF(F65:F71,A16,I65:I71)+SUMIF(F65:F71,"PSU",I65:I71)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SUMIF(F65:F71,A17,I65:I71)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SUMIF(F65:F71,A18,I65:I71)</f>
        <v>0</v>
      </c>
      <c r="J18" s="85"/>
    </row>
    <row r="19" spans="1:10" ht="23.25" customHeight="1" x14ac:dyDescent="0.2">
      <c r="A19" s="194" t="s">
        <v>86</v>
      </c>
      <c r="B19" s="38" t="s">
        <v>27</v>
      </c>
      <c r="C19" s="62"/>
      <c r="D19" s="63"/>
      <c r="E19" s="83"/>
      <c r="F19" s="84"/>
      <c r="G19" s="83"/>
      <c r="H19" s="84"/>
      <c r="I19" s="83">
        <f>SUMIF(F65:F71,A19,I65:I71)</f>
        <v>0</v>
      </c>
      <c r="J19" s="85"/>
    </row>
    <row r="20" spans="1:10" ht="23.25" customHeight="1" x14ac:dyDescent="0.2">
      <c r="A20" s="194" t="s">
        <v>87</v>
      </c>
      <c r="B20" s="38" t="s">
        <v>28</v>
      </c>
      <c r="C20" s="62"/>
      <c r="D20" s="63"/>
      <c r="E20" s="83"/>
      <c r="F20" s="84"/>
      <c r="G20" s="83"/>
      <c r="H20" s="84"/>
      <c r="I20" s="83">
        <f>SUMIF(F65:F71,A20,I65:I71)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 101 SO 101 Pol'!AE269+'SO 102 SO 102 Pol'!AE163+'SO 103 SO 103 Pol'!AE137+'VRN VRN  Pol'!AE52</f>
        <v>0</v>
      </c>
      <c r="G39" s="148">
        <f>'SO 101 SO 101 Pol'!AF269+'SO 102 SO 102 Pol'!AF163+'SO 103 SO 103 Pol'!AF137+'VRN VRN  Pol'!AF52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 101 SO 101 Pol'!AE269</f>
        <v>0</v>
      </c>
      <c r="G41" s="154">
        <f>'SO 101 SO 101 Pol'!AF269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48</v>
      </c>
      <c r="C42" s="146" t="s">
        <v>50</v>
      </c>
      <c r="D42" s="146"/>
      <c r="E42" s="146"/>
      <c r="F42" s="157">
        <f>'SO 101 SO 101 Pol'!AE269</f>
        <v>0</v>
      </c>
      <c r="G42" s="149">
        <f>'SO 101 SO 101 Pol'!AF269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51</v>
      </c>
      <c r="C43" s="152" t="s">
        <v>52</v>
      </c>
      <c r="D43" s="152"/>
      <c r="E43" s="152"/>
      <c r="F43" s="153">
        <f>'SO 102 SO 102 Pol'!AE163</f>
        <v>0</v>
      </c>
      <c r="G43" s="154">
        <f>'SO 102 SO 102 Pol'!AF163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51</v>
      </c>
      <c r="C44" s="146" t="s">
        <v>52</v>
      </c>
      <c r="D44" s="146"/>
      <c r="E44" s="146"/>
      <c r="F44" s="157">
        <f>'SO 102 SO 102 Pol'!AE163</f>
        <v>0</v>
      </c>
      <c r="G44" s="149">
        <f>'SO 102 SO 102 Pol'!AF163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53</v>
      </c>
      <c r="C45" s="152" t="s">
        <v>54</v>
      </c>
      <c r="D45" s="152"/>
      <c r="E45" s="152"/>
      <c r="F45" s="153">
        <f>'SO 103 SO 103 Pol'!AE137</f>
        <v>0</v>
      </c>
      <c r="G45" s="154">
        <f>'SO 103 SO 103 Pol'!AF137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53</v>
      </c>
      <c r="C46" s="146" t="s">
        <v>54</v>
      </c>
      <c r="D46" s="146"/>
      <c r="E46" s="146"/>
      <c r="F46" s="157">
        <f>'SO 103 SO 103 Pol'!AE137</f>
        <v>0</v>
      </c>
      <c r="G46" s="149">
        <f>'SO 103 SO 103 Pol'!AF137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55</v>
      </c>
      <c r="C47" s="152" t="s">
        <v>56</v>
      </c>
      <c r="D47" s="152"/>
      <c r="E47" s="152"/>
      <c r="F47" s="153">
        <f>'VRN VRN  Pol'!AE52</f>
        <v>0</v>
      </c>
      <c r="G47" s="154">
        <f>'VRN VRN  Pol'!AF52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57</v>
      </c>
      <c r="C48" s="146" t="s">
        <v>56</v>
      </c>
      <c r="D48" s="146"/>
      <c r="E48" s="146"/>
      <c r="F48" s="157">
        <f>'VRN VRN  Pol'!AE52</f>
        <v>0</v>
      </c>
      <c r="G48" s="149">
        <f>'VRN VRN  Pol'!AF52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58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1" spans="1:10" x14ac:dyDescent="0.2">
      <c r="A51" t="s">
        <v>60</v>
      </c>
      <c r="B51" t="s">
        <v>61</v>
      </c>
    </row>
    <row r="52" spans="1:10" x14ac:dyDescent="0.2">
      <c r="A52" t="s">
        <v>62</v>
      </c>
      <c r="B52" t="s">
        <v>63</v>
      </c>
    </row>
    <row r="53" spans="1:10" x14ac:dyDescent="0.2">
      <c r="A53" t="s">
        <v>64</v>
      </c>
      <c r="B53" t="s">
        <v>65</v>
      </c>
    </row>
    <row r="54" spans="1:10" x14ac:dyDescent="0.2">
      <c r="A54" t="s">
        <v>62</v>
      </c>
      <c r="B54" t="s">
        <v>66</v>
      </c>
    </row>
    <row r="55" spans="1:10" x14ac:dyDescent="0.2">
      <c r="A55" t="s">
        <v>64</v>
      </c>
      <c r="B55" t="s">
        <v>67</v>
      </c>
    </row>
    <row r="56" spans="1:10" x14ac:dyDescent="0.2">
      <c r="A56" t="s">
        <v>62</v>
      </c>
      <c r="B56" t="s">
        <v>68</v>
      </c>
    </row>
    <row r="57" spans="1:10" x14ac:dyDescent="0.2">
      <c r="A57" t="s">
        <v>64</v>
      </c>
      <c r="B57" t="s">
        <v>69</v>
      </c>
    </row>
    <row r="58" spans="1:10" x14ac:dyDescent="0.2">
      <c r="A58" t="s">
        <v>62</v>
      </c>
      <c r="B58" t="s">
        <v>70</v>
      </c>
    </row>
    <row r="59" spans="1:10" x14ac:dyDescent="0.2">
      <c r="A59" t="s">
        <v>64</v>
      </c>
      <c r="B59" t="s">
        <v>71</v>
      </c>
    </row>
    <row r="62" spans="1:10" ht="15.75" x14ac:dyDescent="0.25">
      <c r="B62" s="174" t="s">
        <v>72</v>
      </c>
    </row>
    <row r="64" spans="1:10" ht="25.5" customHeight="1" x14ac:dyDescent="0.2">
      <c r="A64" s="176"/>
      <c r="B64" s="179" t="s">
        <v>17</v>
      </c>
      <c r="C64" s="179" t="s">
        <v>5</v>
      </c>
      <c r="D64" s="180"/>
      <c r="E64" s="180"/>
      <c r="F64" s="181" t="s">
        <v>73</v>
      </c>
      <c r="G64" s="181"/>
      <c r="H64" s="181"/>
      <c r="I64" s="181" t="s">
        <v>29</v>
      </c>
      <c r="J64" s="181" t="s">
        <v>0</v>
      </c>
    </row>
    <row r="65" spans="1:10" ht="36.75" customHeight="1" x14ac:dyDescent="0.2">
      <c r="A65" s="177"/>
      <c r="B65" s="182" t="s">
        <v>74</v>
      </c>
      <c r="C65" s="183" t="s">
        <v>75</v>
      </c>
      <c r="D65" s="184"/>
      <c r="E65" s="184"/>
      <c r="F65" s="190" t="s">
        <v>24</v>
      </c>
      <c r="G65" s="191"/>
      <c r="H65" s="191"/>
      <c r="I65" s="191">
        <f>'SO 101 SO 101 Pol'!G8+'SO 102 SO 102 Pol'!G8+'SO 103 SO 103 Pol'!G8+'VRN VRN  Pol'!G8</f>
        <v>0</v>
      </c>
      <c r="J65" s="188" t="str">
        <f>IF(I72=0,"",I65/I72*100)</f>
        <v/>
      </c>
    </row>
    <row r="66" spans="1:10" ht="36.75" customHeight="1" x14ac:dyDescent="0.2">
      <c r="A66" s="177"/>
      <c r="B66" s="182" t="s">
        <v>76</v>
      </c>
      <c r="C66" s="183" t="s">
        <v>77</v>
      </c>
      <c r="D66" s="184"/>
      <c r="E66" s="184"/>
      <c r="F66" s="190" t="s">
        <v>24</v>
      </c>
      <c r="G66" s="191"/>
      <c r="H66" s="191"/>
      <c r="I66" s="191">
        <f>'SO 101 SO 101 Pol'!G89+'SO 102 SO 102 Pol'!G82+'SO 103 SO 103 Pol'!G69</f>
        <v>0</v>
      </c>
      <c r="J66" s="188" t="str">
        <f>IF(I72=0,"",I66/I72*100)</f>
        <v/>
      </c>
    </row>
    <row r="67" spans="1:10" ht="36.75" customHeight="1" x14ac:dyDescent="0.2">
      <c r="A67" s="177"/>
      <c r="B67" s="182" t="s">
        <v>78</v>
      </c>
      <c r="C67" s="183" t="s">
        <v>79</v>
      </c>
      <c r="D67" s="184"/>
      <c r="E67" s="184"/>
      <c r="F67" s="190" t="s">
        <v>24</v>
      </c>
      <c r="G67" s="191"/>
      <c r="H67" s="191"/>
      <c r="I67" s="191">
        <f>'SO 101 SO 101 Pol'!G110+'SO 102 SO 102 Pol'!G94+'SO 103 SO 103 Pol'!G81</f>
        <v>0</v>
      </c>
      <c r="J67" s="188" t="str">
        <f>IF(I72=0,"",I67/I72*100)</f>
        <v/>
      </c>
    </row>
    <row r="68" spans="1:10" ht="36.75" customHeight="1" x14ac:dyDescent="0.2">
      <c r="A68" s="177"/>
      <c r="B68" s="182" t="s">
        <v>80</v>
      </c>
      <c r="C68" s="183" t="s">
        <v>81</v>
      </c>
      <c r="D68" s="184"/>
      <c r="E68" s="184"/>
      <c r="F68" s="190" t="s">
        <v>24</v>
      </c>
      <c r="G68" s="191"/>
      <c r="H68" s="191"/>
      <c r="I68" s="191">
        <f>'SO 101 SO 101 Pol'!G169</f>
        <v>0</v>
      </c>
      <c r="J68" s="188" t="str">
        <f>IF(I72=0,"",I68/I72*100)</f>
        <v/>
      </c>
    </row>
    <row r="69" spans="1:10" ht="36.75" customHeight="1" x14ac:dyDescent="0.2">
      <c r="A69" s="177"/>
      <c r="B69" s="182" t="s">
        <v>82</v>
      </c>
      <c r="C69" s="183" t="s">
        <v>83</v>
      </c>
      <c r="D69" s="184"/>
      <c r="E69" s="184"/>
      <c r="F69" s="190" t="s">
        <v>24</v>
      </c>
      <c r="G69" s="191"/>
      <c r="H69" s="191"/>
      <c r="I69" s="191">
        <f>'SO 101 SO 101 Pol'!G208+'SO 102 SO 102 Pol'!G149+'SO 103 SO 103 Pol'!G129</f>
        <v>0</v>
      </c>
      <c r="J69" s="188" t="str">
        <f>IF(I72=0,"",I69/I72*100)</f>
        <v/>
      </c>
    </row>
    <row r="70" spans="1:10" ht="36.75" customHeight="1" x14ac:dyDescent="0.2">
      <c r="A70" s="177"/>
      <c r="B70" s="182" t="s">
        <v>84</v>
      </c>
      <c r="C70" s="183" t="s">
        <v>85</v>
      </c>
      <c r="D70" s="184"/>
      <c r="E70" s="184"/>
      <c r="F70" s="190" t="s">
        <v>24</v>
      </c>
      <c r="G70" s="191"/>
      <c r="H70" s="191"/>
      <c r="I70" s="191">
        <f>'SO 101 SO 101 Pol'!G259</f>
        <v>0</v>
      </c>
      <c r="J70" s="188" t="str">
        <f>IF(I72=0,"",I70/I72*100)</f>
        <v/>
      </c>
    </row>
    <row r="71" spans="1:10" ht="36.75" customHeight="1" x14ac:dyDescent="0.2">
      <c r="A71" s="177"/>
      <c r="B71" s="182" t="s">
        <v>86</v>
      </c>
      <c r="C71" s="183" t="s">
        <v>27</v>
      </c>
      <c r="D71" s="184"/>
      <c r="E71" s="184"/>
      <c r="F71" s="190" t="s">
        <v>86</v>
      </c>
      <c r="G71" s="191"/>
      <c r="H71" s="191"/>
      <c r="I71" s="191">
        <f>'VRN VRN  Pol'!G46</f>
        <v>0</v>
      </c>
      <c r="J71" s="188" t="str">
        <f>IF(I72=0,"",I71/I72*100)</f>
        <v/>
      </c>
    </row>
    <row r="72" spans="1:10" ht="25.5" customHeight="1" x14ac:dyDescent="0.2">
      <c r="A72" s="178"/>
      <c r="B72" s="185" t="s">
        <v>1</v>
      </c>
      <c r="C72" s="186"/>
      <c r="D72" s="187"/>
      <c r="E72" s="187"/>
      <c r="F72" s="192"/>
      <c r="G72" s="193"/>
      <c r="H72" s="193"/>
      <c r="I72" s="193">
        <f>SUM(I65:I71)</f>
        <v>0</v>
      </c>
      <c r="J72" s="189">
        <f>SUM(J65:J71)</f>
        <v>0</v>
      </c>
    </row>
    <row r="73" spans="1:10" x14ac:dyDescent="0.2">
      <c r="F73" s="133"/>
      <c r="G73" s="133"/>
      <c r="H73" s="133"/>
      <c r="I73" s="133"/>
      <c r="J73" s="134"/>
    </row>
    <row r="74" spans="1:10" x14ac:dyDescent="0.2">
      <c r="F74" s="133"/>
      <c r="G74" s="133"/>
      <c r="H74" s="133"/>
      <c r="I74" s="133"/>
      <c r="J74" s="134"/>
    </row>
    <row r="75" spans="1:10" x14ac:dyDescent="0.2">
      <c r="F75" s="133"/>
      <c r="G75" s="133"/>
      <c r="H75" s="133"/>
      <c r="I75" s="133"/>
      <c r="J75" s="134"/>
    </row>
  </sheetData>
  <sheetProtection algorithmName="SHA-512" hashValue="xMAPcFWRemwOhrVSeD0v6xYsjcmoMDi2+zaSAFyFd/JDhz3b+DevvJdM4m+F8w6IrDfki0CyetlrX09rKI3iYQ==" saltValue="+7PRgmxdWXOOQSSrFE2m3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9:E69"/>
    <mergeCell ref="C70:E70"/>
    <mergeCell ref="C71:E71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U8tbEqiJuRBHsqEWZz4zXZNpbfjpQD158rVo6Q1S0vFGqPZ+XprJ7e/44Kge1zhZ+LhrcW6yE/OPXSFRg0IVjg==" saltValue="fevbjBGF7GmBZOuooJMu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2AAA-0964-4A91-96CE-9CC2946687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48</v>
      </c>
      <c r="C4" s="202" t="s">
        <v>50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SUMIF(AG9:AG88,"&lt;&gt;NOR",G9:G88)</f>
        <v>0</v>
      </c>
      <c r="H8" s="231"/>
      <c r="I8" s="231">
        <f>SUM(I9:I88)</f>
        <v>0</v>
      </c>
      <c r="J8" s="231"/>
      <c r="K8" s="231">
        <f>SUM(K9:K88)</f>
        <v>0</v>
      </c>
      <c r="L8" s="231"/>
      <c r="M8" s="231">
        <f>SUM(M9:M88)</f>
        <v>0</v>
      </c>
      <c r="N8" s="230"/>
      <c r="O8" s="230">
        <f>SUM(O9:O88)</f>
        <v>50.4</v>
      </c>
      <c r="P8" s="230"/>
      <c r="Q8" s="230">
        <f>SUM(Q9:Q88)</f>
        <v>477.12</v>
      </c>
      <c r="R8" s="231"/>
      <c r="S8" s="231"/>
      <c r="T8" s="232"/>
      <c r="U8" s="226"/>
      <c r="V8" s="226">
        <f>SUM(V9:V88)</f>
        <v>10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116</v>
      </c>
      <c r="C9" s="247" t="s">
        <v>117</v>
      </c>
      <c r="D9" s="236" t="s">
        <v>118</v>
      </c>
      <c r="E9" s="237">
        <v>100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119</v>
      </c>
      <c r="S9" s="239" t="s">
        <v>120</v>
      </c>
      <c r="T9" s="240" t="s">
        <v>120</v>
      </c>
      <c r="U9" s="220">
        <v>0.1</v>
      </c>
      <c r="V9" s="220">
        <f>ROUND(E9*U9,2)</f>
        <v>10</v>
      </c>
      <c r="W9" s="220"/>
      <c r="X9" s="220" t="s">
        <v>121</v>
      </c>
      <c r="Y9" s="210"/>
      <c r="Z9" s="210"/>
      <c r="AA9" s="210"/>
      <c r="AB9" s="210"/>
      <c r="AC9" s="210"/>
      <c r="AD9" s="210"/>
      <c r="AE9" s="210"/>
      <c r="AF9" s="210"/>
      <c r="AG9" s="210" t="s">
        <v>122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123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125</v>
      </c>
      <c r="D11" s="221"/>
      <c r="E11" s="222">
        <v>100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2</v>
      </c>
      <c r="B13" s="235" t="s">
        <v>128</v>
      </c>
      <c r="C13" s="247" t="s">
        <v>129</v>
      </c>
      <c r="D13" s="236" t="s">
        <v>130</v>
      </c>
      <c r="E13" s="237">
        <v>586.25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120</v>
      </c>
      <c r="T13" s="240" t="s">
        <v>131</v>
      </c>
      <c r="U13" s="220">
        <v>0</v>
      </c>
      <c r="V13" s="220">
        <f>ROUND(E13*U13,2)</f>
        <v>0</v>
      </c>
      <c r="W13" s="220"/>
      <c r="X13" s="220" t="s">
        <v>132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1" t="s">
        <v>134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136</v>
      </c>
      <c r="D15" s="221"/>
      <c r="E15" s="222">
        <v>277.2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9" t="s">
        <v>137</v>
      </c>
      <c r="D16" s="221"/>
      <c r="E16" s="222">
        <v>15.75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138</v>
      </c>
      <c r="D17" s="221"/>
      <c r="E17" s="222">
        <v>8.4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9" t="s">
        <v>139</v>
      </c>
      <c r="D18" s="221"/>
      <c r="E18" s="222">
        <v>92.4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126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9" t="s">
        <v>140</v>
      </c>
      <c r="D19" s="221"/>
      <c r="E19" s="222">
        <v>192.5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126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0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3</v>
      </c>
      <c r="B21" s="235" t="s">
        <v>141</v>
      </c>
      <c r="C21" s="247" t="s">
        <v>142</v>
      </c>
      <c r="D21" s="236" t="s">
        <v>143</v>
      </c>
      <c r="E21" s="237">
        <v>26.25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1.92</v>
      </c>
      <c r="O21" s="237">
        <f>ROUND(E21*N21,2)</f>
        <v>50.4</v>
      </c>
      <c r="P21" s="237">
        <v>0</v>
      </c>
      <c r="Q21" s="237">
        <f>ROUND(E21*P21,2)</f>
        <v>0</v>
      </c>
      <c r="R21" s="239"/>
      <c r="S21" s="239" t="s">
        <v>120</v>
      </c>
      <c r="T21" s="240" t="s">
        <v>144</v>
      </c>
      <c r="U21" s="220">
        <v>0</v>
      </c>
      <c r="V21" s="220">
        <f>ROUND(E21*U21,2)</f>
        <v>0</v>
      </c>
      <c r="W21" s="220"/>
      <c r="X21" s="220" t="s">
        <v>132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1" t="s">
        <v>145</v>
      </c>
      <c r="D22" s="243"/>
      <c r="E22" s="243"/>
      <c r="F22" s="243"/>
      <c r="G22" s="243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2" t="s">
        <v>146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17"/>
      <c r="B24" s="218"/>
      <c r="C24" s="252" t="s">
        <v>147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5" t="str">
        <f>C24</f>
        <v>- úprava  ukládaného  materiálu  vlhčením,  tříděním,  promícháním  nebo  vysoušením,  příp. jiné úpravy za účelem zlepšení jeho  mech. vlastností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356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148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149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150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151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152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153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154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2" t="s">
        <v>155</v>
      </c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2" t="s">
        <v>156</v>
      </c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2" t="s">
        <v>157</v>
      </c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2" t="s">
        <v>158</v>
      </c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2" t="s">
        <v>159</v>
      </c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2" t="s">
        <v>160</v>
      </c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52" t="s">
        <v>161</v>
      </c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5" t="str">
        <f>C39</f>
        <v>- veškeré  pomocné konstrukce umožňující provedení  zemní konstrukce  (příjezdy,  sjezdy,  nájezdy, lešení, podpěrné konstrukce, přemostění, zpevněné plochy, zakrytí a pod.)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2" t="s">
        <v>162</v>
      </c>
      <c r="D40" s="244"/>
      <c r="E40" s="244"/>
      <c r="F40" s="244"/>
      <c r="G40" s="24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135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163</v>
      </c>
      <c r="D41" s="221"/>
      <c r="E41" s="222">
        <v>26.25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127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4</v>
      </c>
      <c r="B43" s="235" t="s">
        <v>164</v>
      </c>
      <c r="C43" s="247" t="s">
        <v>165</v>
      </c>
      <c r="D43" s="236" t="s">
        <v>166</v>
      </c>
      <c r="E43" s="237">
        <v>385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120</v>
      </c>
      <c r="T43" s="240" t="s">
        <v>144</v>
      </c>
      <c r="U43" s="220">
        <v>0</v>
      </c>
      <c r="V43" s="220">
        <f>ROUND(E43*U43,2)</f>
        <v>0</v>
      </c>
      <c r="W43" s="220"/>
      <c r="X43" s="220" t="s">
        <v>132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167</v>
      </c>
      <c r="D44" s="221"/>
      <c r="E44" s="222">
        <v>385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0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5</v>
      </c>
      <c r="B46" s="235" t="s">
        <v>168</v>
      </c>
      <c r="C46" s="247" t="s">
        <v>169</v>
      </c>
      <c r="D46" s="236" t="s">
        <v>143</v>
      </c>
      <c r="E46" s="237">
        <v>115.5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2.64</v>
      </c>
      <c r="Q46" s="237">
        <f>ROUND(E46*P46,2)</f>
        <v>304.92</v>
      </c>
      <c r="R46" s="239"/>
      <c r="S46" s="239" t="s">
        <v>170</v>
      </c>
      <c r="T46" s="240" t="s">
        <v>171</v>
      </c>
      <c r="U46" s="220">
        <v>0</v>
      </c>
      <c r="V46" s="220">
        <f>ROUND(E46*U46,2)</f>
        <v>0</v>
      </c>
      <c r="W46" s="220"/>
      <c r="X46" s="220" t="s">
        <v>132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17"/>
      <c r="B47" s="218"/>
      <c r="C47" s="251" t="s">
        <v>172</v>
      </c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5" t="str">
        <f>C47</f>
        <v>Položka zahrnuje veškerou manipulaci s vybouranou sutí a s vybouranými hmotami vč. uložení na skládku. Odvozová vzdálenost dle vzdálenosti skládky, nebo recyklačního dvora zuhototivtele.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173</v>
      </c>
      <c r="D48" s="221"/>
      <c r="E48" s="222">
        <v>115.5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0"/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6</v>
      </c>
      <c r="B50" s="235" t="s">
        <v>174</v>
      </c>
      <c r="C50" s="247" t="s">
        <v>175</v>
      </c>
      <c r="D50" s="236" t="s">
        <v>176</v>
      </c>
      <c r="E50" s="237">
        <v>175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0.27</v>
      </c>
      <c r="Q50" s="237">
        <f>ROUND(E50*P50,2)</f>
        <v>47.25</v>
      </c>
      <c r="R50" s="239"/>
      <c r="S50" s="239" t="s">
        <v>170</v>
      </c>
      <c r="T50" s="240" t="s">
        <v>171</v>
      </c>
      <c r="U50" s="220">
        <v>0</v>
      </c>
      <c r="V50" s="220">
        <f>ROUND(E50*U50,2)</f>
        <v>0</v>
      </c>
      <c r="W50" s="220"/>
      <c r="X50" s="220" t="s">
        <v>132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51" t="s">
        <v>172</v>
      </c>
      <c r="D51" s="243"/>
      <c r="E51" s="243"/>
      <c r="F51" s="243"/>
      <c r="G51" s="243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5" t="str">
        <f>C51</f>
        <v>Položka zahrnuje veškerou manipulaci s vybouranou sutí a s vybouranými hmotami vč. uložení na skládku. Odvozová vzdálenost dle vzdálenosti skládky, nebo recyklačního dvora zuhototivtele.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9" t="s">
        <v>177</v>
      </c>
      <c r="D52" s="221"/>
      <c r="E52" s="222">
        <v>175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126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0"/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127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7</v>
      </c>
      <c r="B54" s="235" t="s">
        <v>178</v>
      </c>
      <c r="C54" s="247" t="s">
        <v>179</v>
      </c>
      <c r="D54" s="236" t="s">
        <v>176</v>
      </c>
      <c r="E54" s="237">
        <v>175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0.23</v>
      </c>
      <c r="Q54" s="237">
        <f>ROUND(E54*P54,2)</f>
        <v>40.25</v>
      </c>
      <c r="R54" s="239"/>
      <c r="S54" s="239" t="s">
        <v>170</v>
      </c>
      <c r="T54" s="240" t="s">
        <v>171</v>
      </c>
      <c r="U54" s="220">
        <v>0</v>
      </c>
      <c r="V54" s="220">
        <f>ROUND(E54*U54,2)</f>
        <v>0</v>
      </c>
      <c r="W54" s="220"/>
      <c r="X54" s="220" t="s">
        <v>132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1" t="s">
        <v>180</v>
      </c>
      <c r="D55" s="243"/>
      <c r="E55" s="243"/>
      <c r="F55" s="243"/>
      <c r="G55" s="24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9" t="s">
        <v>181</v>
      </c>
      <c r="D56" s="221"/>
      <c r="E56" s="222">
        <v>175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126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0"/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127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8</v>
      </c>
      <c r="B58" s="235" t="s">
        <v>182</v>
      </c>
      <c r="C58" s="247" t="s">
        <v>183</v>
      </c>
      <c r="D58" s="236" t="s">
        <v>143</v>
      </c>
      <c r="E58" s="237">
        <v>38.5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2.2000000000000002</v>
      </c>
      <c r="Q58" s="237">
        <f>ROUND(E58*P58,2)</f>
        <v>84.7</v>
      </c>
      <c r="R58" s="239"/>
      <c r="S58" s="239" t="s">
        <v>170</v>
      </c>
      <c r="T58" s="240" t="s">
        <v>171</v>
      </c>
      <c r="U58" s="220">
        <v>0</v>
      </c>
      <c r="V58" s="220">
        <f>ROUND(E58*U58,2)</f>
        <v>0</v>
      </c>
      <c r="W58" s="220"/>
      <c r="X58" s="220" t="s">
        <v>132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1" t="s">
        <v>184</v>
      </c>
      <c r="D59" s="243"/>
      <c r="E59" s="243"/>
      <c r="F59" s="243"/>
      <c r="G59" s="243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5" t="str">
        <f>C59</f>
        <v>Položka zahrnuje veškerou manipulaci s vybouranou sutí a s vybouranými hmotami vč. uložení na skládku.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180</v>
      </c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9" t="s">
        <v>185</v>
      </c>
      <c r="D61" s="221"/>
      <c r="E61" s="222">
        <v>38.5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126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0"/>
      <c r="D62" s="242"/>
      <c r="E62" s="242"/>
      <c r="F62" s="242"/>
      <c r="G62" s="242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127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9</v>
      </c>
      <c r="B63" s="235" t="s">
        <v>186</v>
      </c>
      <c r="C63" s="247" t="s">
        <v>187</v>
      </c>
      <c r="D63" s="236" t="s">
        <v>143</v>
      </c>
      <c r="E63" s="237">
        <v>96.25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9"/>
      <c r="S63" s="239" t="s">
        <v>170</v>
      </c>
      <c r="T63" s="240" t="s">
        <v>171</v>
      </c>
      <c r="U63" s="220">
        <v>0</v>
      </c>
      <c r="V63" s="220">
        <f>ROUND(E63*U63,2)</f>
        <v>0</v>
      </c>
      <c r="W63" s="220"/>
      <c r="X63" s="220" t="s">
        <v>132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133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1" t="s">
        <v>145</v>
      </c>
      <c r="D64" s="243"/>
      <c r="E64" s="243"/>
      <c r="F64" s="243"/>
      <c r="G64" s="243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2" t="s">
        <v>357</v>
      </c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2" t="s">
        <v>188</v>
      </c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2" t="s">
        <v>189</v>
      </c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2" t="s">
        <v>190</v>
      </c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2" t="s">
        <v>191</v>
      </c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45" t="str">
        <f>C69</f>
        <v>- ztížení vykopávek v blízkosti podzemního vedení, konstrukcí a objektů vč. jejich dočasného zajištění</v>
      </c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2" t="s">
        <v>192</v>
      </c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2" t="s">
        <v>193</v>
      </c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194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195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5" t="str">
        <f>C73</f>
        <v>- čerpání vody vč. čerpacích jímek, potrubí a pohotovostní čerpací soupravy (viz ustanovení k pol. 1151,2)</v>
      </c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196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197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198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199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5" t="str">
        <f>C77</f>
        <v>- svahování a přesvah. svahů do konečného tvaru, výměna hornin v podloží a v pláni znehodnocené klimatickými vlivy</v>
      </c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200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2" t="s">
        <v>201</v>
      </c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2" t="s">
        <v>202</v>
      </c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2" t="s">
        <v>203</v>
      </c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135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2" t="s">
        <v>204</v>
      </c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135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2" t="s">
        <v>205</v>
      </c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2" t="s">
        <v>206</v>
      </c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207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17"/>
      <c r="B86" s="218"/>
      <c r="C86" s="252" t="s">
        <v>208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45" t="str">
        <f>C86</f>
        <v>- veškeré pomocné konstrukce umožňující provedení vykopávky (příjezdy, sjezdy, nájezdy, lešení, podpěr. konstr., přemostění, zpevněné plochy, zakrytí a pod.)</v>
      </c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9" t="s">
        <v>209</v>
      </c>
      <c r="D87" s="221"/>
      <c r="E87" s="222">
        <v>96.25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126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0"/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7" t="s">
        <v>114</v>
      </c>
      <c r="B89" s="228" t="s">
        <v>76</v>
      </c>
      <c r="C89" s="246" t="s">
        <v>77</v>
      </c>
      <c r="D89" s="229"/>
      <c r="E89" s="230"/>
      <c r="F89" s="231"/>
      <c r="G89" s="231">
        <f>SUMIF(AG90:AG109,"&lt;&gt;NOR",G90:G109)</f>
        <v>0</v>
      </c>
      <c r="H89" s="231"/>
      <c r="I89" s="231">
        <f>SUM(I90:I109)</f>
        <v>0</v>
      </c>
      <c r="J89" s="231"/>
      <c r="K89" s="231">
        <f>SUM(K90:K109)</f>
        <v>0</v>
      </c>
      <c r="L89" s="231"/>
      <c r="M89" s="231">
        <f>SUM(M90:M109)</f>
        <v>0</v>
      </c>
      <c r="N89" s="230"/>
      <c r="O89" s="230">
        <f>SUM(O90:O109)</f>
        <v>37.1</v>
      </c>
      <c r="P89" s="230"/>
      <c r="Q89" s="230">
        <f>SUM(Q90:Q109)</f>
        <v>0</v>
      </c>
      <c r="R89" s="231"/>
      <c r="S89" s="231"/>
      <c r="T89" s="232"/>
      <c r="U89" s="226"/>
      <c r="V89" s="226">
        <f>SUM(V90:V109)</f>
        <v>0</v>
      </c>
      <c r="W89" s="226"/>
      <c r="X89" s="226"/>
      <c r="AG89" t="s">
        <v>115</v>
      </c>
    </row>
    <row r="90" spans="1:60" ht="22.5" outlineLevel="1" x14ac:dyDescent="0.2">
      <c r="A90" s="234">
        <v>10</v>
      </c>
      <c r="B90" s="235" t="s">
        <v>210</v>
      </c>
      <c r="C90" s="247" t="s">
        <v>211</v>
      </c>
      <c r="D90" s="236" t="s">
        <v>212</v>
      </c>
      <c r="E90" s="237">
        <v>85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0.43651000000000001</v>
      </c>
      <c r="O90" s="237">
        <f>ROUND(E90*N90,2)</f>
        <v>37.1</v>
      </c>
      <c r="P90" s="237">
        <v>0</v>
      </c>
      <c r="Q90" s="237">
        <f>ROUND(E90*P90,2)</f>
        <v>0</v>
      </c>
      <c r="R90" s="239" t="s">
        <v>213</v>
      </c>
      <c r="S90" s="239" t="s">
        <v>120</v>
      </c>
      <c r="T90" s="240" t="s">
        <v>120</v>
      </c>
      <c r="U90" s="220">
        <v>0</v>
      </c>
      <c r="V90" s="220">
        <f>ROUND(E90*U90,2)</f>
        <v>0</v>
      </c>
      <c r="W90" s="220"/>
      <c r="X90" s="220" t="s">
        <v>132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17"/>
      <c r="B91" s="218"/>
      <c r="C91" s="248" t="s">
        <v>214</v>
      </c>
      <c r="D91" s="241"/>
      <c r="E91" s="241"/>
      <c r="F91" s="241"/>
      <c r="G91" s="241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124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5" t="str">
        <f>C91</f>
        <v>Lože pro trativody, položení trubek, obsyp potrubí sypaninou z vhodných hornin, nebo materiálem připraveným podél výkopu ve vzdálenosti do 3 m od jeho kraje.  Bez výkopu rýhy.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9" t="s">
        <v>215</v>
      </c>
      <c r="D92" s="221"/>
      <c r="E92" s="222">
        <v>85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126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9" t="s">
        <v>216</v>
      </c>
      <c r="D93" s="221"/>
      <c r="E93" s="222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126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217</v>
      </c>
      <c r="D94" s="221"/>
      <c r="E94" s="222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9" t="s">
        <v>218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9" t="s">
        <v>219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126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0"/>
      <c r="D97" s="242"/>
      <c r="E97" s="242"/>
      <c r="F97" s="242"/>
      <c r="G97" s="242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127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11</v>
      </c>
      <c r="B98" s="235" t="s">
        <v>220</v>
      </c>
      <c r="C98" s="247" t="s">
        <v>221</v>
      </c>
      <c r="D98" s="236" t="s">
        <v>166</v>
      </c>
      <c r="E98" s="237">
        <v>470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/>
      <c r="S98" s="239" t="s">
        <v>120</v>
      </c>
      <c r="T98" s="240" t="s">
        <v>144</v>
      </c>
      <c r="U98" s="220">
        <v>0</v>
      </c>
      <c r="V98" s="220">
        <f>ROUND(E98*U98,2)</f>
        <v>0</v>
      </c>
      <c r="W98" s="220"/>
      <c r="X98" s="220" t="s">
        <v>132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1" t="s">
        <v>222</v>
      </c>
      <c r="D99" s="243"/>
      <c r="E99" s="243"/>
      <c r="F99" s="243"/>
      <c r="G99" s="243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2" t="s">
        <v>223</v>
      </c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2" t="s">
        <v>224</v>
      </c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2" t="s">
        <v>225</v>
      </c>
      <c r="D102" s="244"/>
      <c r="E102" s="244"/>
      <c r="F102" s="244"/>
      <c r="G102" s="24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2" t="s">
        <v>226</v>
      </c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2" t="s">
        <v>227</v>
      </c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2" t="s">
        <v>228</v>
      </c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229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9" t="s">
        <v>167</v>
      </c>
      <c r="D107" s="221"/>
      <c r="E107" s="222">
        <v>385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9" t="s">
        <v>230</v>
      </c>
      <c r="D108" s="221"/>
      <c r="E108" s="222">
        <v>85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0"/>
      <c r="D109" s="242"/>
      <c r="E109" s="242"/>
      <c r="F109" s="242"/>
      <c r="G109" s="242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7" t="s">
        <v>114</v>
      </c>
      <c r="B110" s="228" t="s">
        <v>78</v>
      </c>
      <c r="C110" s="246" t="s">
        <v>79</v>
      </c>
      <c r="D110" s="229"/>
      <c r="E110" s="230"/>
      <c r="F110" s="231"/>
      <c r="G110" s="231">
        <f>SUMIF(AG111:AG168,"&lt;&gt;NOR",G111:G168)</f>
        <v>0</v>
      </c>
      <c r="H110" s="231"/>
      <c r="I110" s="231">
        <f>SUM(I111:I168)</f>
        <v>0</v>
      </c>
      <c r="J110" s="231"/>
      <c r="K110" s="231">
        <f>SUM(K111:K168)</f>
        <v>0</v>
      </c>
      <c r="L110" s="231"/>
      <c r="M110" s="231">
        <f>SUM(M111:M168)</f>
        <v>0</v>
      </c>
      <c r="N110" s="230"/>
      <c r="O110" s="230">
        <f>SUM(O111:O168)</f>
        <v>524.63</v>
      </c>
      <c r="P110" s="230"/>
      <c r="Q110" s="230">
        <f>SUM(Q111:Q168)</f>
        <v>0</v>
      </c>
      <c r="R110" s="231"/>
      <c r="S110" s="231"/>
      <c r="T110" s="232"/>
      <c r="U110" s="226"/>
      <c r="V110" s="226">
        <f>SUM(V111:V168)</f>
        <v>15.17</v>
      </c>
      <c r="W110" s="226"/>
      <c r="X110" s="226"/>
      <c r="AG110" t="s">
        <v>115</v>
      </c>
    </row>
    <row r="111" spans="1:60" outlineLevel="1" x14ac:dyDescent="0.2">
      <c r="A111" s="234">
        <v>12</v>
      </c>
      <c r="B111" s="235" t="s">
        <v>231</v>
      </c>
      <c r="C111" s="247" t="s">
        <v>232</v>
      </c>
      <c r="D111" s="236" t="s">
        <v>166</v>
      </c>
      <c r="E111" s="237">
        <v>770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0.378</v>
      </c>
      <c r="O111" s="237">
        <f>ROUND(E111*N111,2)</f>
        <v>291.06</v>
      </c>
      <c r="P111" s="237">
        <v>0</v>
      </c>
      <c r="Q111" s="237">
        <f>ROUND(E111*P111,2)</f>
        <v>0</v>
      </c>
      <c r="R111" s="239"/>
      <c r="S111" s="239" t="s">
        <v>120</v>
      </c>
      <c r="T111" s="240" t="s">
        <v>144</v>
      </c>
      <c r="U111" s="220">
        <v>0</v>
      </c>
      <c r="V111" s="220">
        <f>ROUND(E111*U111,2)</f>
        <v>0</v>
      </c>
      <c r="W111" s="220"/>
      <c r="X111" s="220" t="s">
        <v>132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133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1" t="s">
        <v>233</v>
      </c>
      <c r="D112" s="243"/>
      <c r="E112" s="243"/>
      <c r="F112" s="243"/>
      <c r="G112" s="243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3" t="s">
        <v>234</v>
      </c>
      <c r="D113" s="223"/>
      <c r="E113" s="224"/>
      <c r="F113" s="225"/>
      <c r="G113" s="225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2" t="s">
        <v>235</v>
      </c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2" t="s">
        <v>236</v>
      </c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2" t="s">
        <v>237</v>
      </c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2" t="s">
        <v>238</v>
      </c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9" t="s">
        <v>239</v>
      </c>
      <c r="D118" s="221"/>
      <c r="E118" s="222">
        <v>770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126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0"/>
      <c r="D119" s="242"/>
      <c r="E119" s="242"/>
      <c r="F119" s="242"/>
      <c r="G119" s="242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127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13</v>
      </c>
      <c r="B120" s="235" t="s">
        <v>240</v>
      </c>
      <c r="C120" s="247" t="s">
        <v>241</v>
      </c>
      <c r="D120" s="236" t="s">
        <v>166</v>
      </c>
      <c r="E120" s="237">
        <v>423.5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0.55125000000000002</v>
      </c>
      <c r="O120" s="237">
        <f>ROUND(E120*N120,2)</f>
        <v>233.45</v>
      </c>
      <c r="P120" s="237">
        <v>0</v>
      </c>
      <c r="Q120" s="237">
        <f>ROUND(E120*P120,2)</f>
        <v>0</v>
      </c>
      <c r="R120" s="239"/>
      <c r="S120" s="239" t="s">
        <v>120</v>
      </c>
      <c r="T120" s="240" t="s">
        <v>144</v>
      </c>
      <c r="U120" s="220">
        <v>3.5810000000000002E-2</v>
      </c>
      <c r="V120" s="220">
        <f>ROUND(E120*U120,2)</f>
        <v>15.17</v>
      </c>
      <c r="W120" s="220"/>
      <c r="X120" s="220" t="s">
        <v>132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133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1" t="s">
        <v>235</v>
      </c>
      <c r="D121" s="243"/>
      <c r="E121" s="243"/>
      <c r="F121" s="243"/>
      <c r="G121" s="243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2" t="s">
        <v>236</v>
      </c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2" t="s">
        <v>237</v>
      </c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2" t="s">
        <v>238</v>
      </c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9" t="s">
        <v>242</v>
      </c>
      <c r="D125" s="221"/>
      <c r="E125" s="222">
        <v>423.5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0"/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127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14</v>
      </c>
      <c r="B127" s="235" t="s">
        <v>243</v>
      </c>
      <c r="C127" s="247" t="s">
        <v>244</v>
      </c>
      <c r="D127" s="236" t="s">
        <v>166</v>
      </c>
      <c r="E127" s="237">
        <v>770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9"/>
      <c r="S127" s="239" t="s">
        <v>120</v>
      </c>
      <c r="T127" s="240" t="s">
        <v>144</v>
      </c>
      <c r="U127" s="220">
        <v>0</v>
      </c>
      <c r="V127" s="220">
        <f>ROUND(E127*U127,2)</f>
        <v>0</v>
      </c>
      <c r="W127" s="220"/>
      <c r="X127" s="220" t="s">
        <v>132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133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1" t="s">
        <v>245</v>
      </c>
      <c r="D128" s="243"/>
      <c r="E128" s="243"/>
      <c r="F128" s="243"/>
      <c r="G128" s="243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2" t="s">
        <v>246</v>
      </c>
      <c r="D129" s="244"/>
      <c r="E129" s="244"/>
      <c r="F129" s="244"/>
      <c r="G129" s="24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2" t="s">
        <v>247</v>
      </c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2" t="s">
        <v>237</v>
      </c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248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49" t="s">
        <v>249</v>
      </c>
      <c r="D133" s="221"/>
      <c r="E133" s="222">
        <v>770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126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0"/>
      <c r="D134" s="242"/>
      <c r="E134" s="242"/>
      <c r="F134" s="242"/>
      <c r="G134" s="242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4">
        <v>15</v>
      </c>
      <c r="B135" s="235" t="s">
        <v>250</v>
      </c>
      <c r="C135" s="247" t="s">
        <v>251</v>
      </c>
      <c r="D135" s="236" t="s">
        <v>166</v>
      </c>
      <c r="E135" s="237">
        <v>385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9"/>
      <c r="S135" s="239" t="s">
        <v>120</v>
      </c>
      <c r="T135" s="240" t="s">
        <v>144</v>
      </c>
      <c r="U135" s="220">
        <v>0</v>
      </c>
      <c r="V135" s="220">
        <f>ROUND(E135*U135,2)</f>
        <v>0</v>
      </c>
      <c r="W135" s="220"/>
      <c r="X135" s="220" t="s">
        <v>132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133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1" t="s">
        <v>252</v>
      </c>
      <c r="D136" s="243"/>
      <c r="E136" s="243"/>
      <c r="F136" s="243"/>
      <c r="G136" s="243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135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45" t="str">
        <f>C136</f>
        <v>- dodání geomříže v požadované kvalitě a v množství včetně přesahů (přesahy započteny v jednotkové ceně)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2" t="s">
        <v>253</v>
      </c>
      <c r="D137" s="244"/>
      <c r="E137" s="244"/>
      <c r="F137" s="244"/>
      <c r="G137" s="244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2" t="s">
        <v>254</v>
      </c>
      <c r="D138" s="244"/>
      <c r="E138" s="244"/>
      <c r="F138" s="244"/>
      <c r="G138" s="24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49" t="s">
        <v>167</v>
      </c>
      <c r="D139" s="221"/>
      <c r="E139" s="222">
        <v>385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126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0"/>
      <c r="D140" s="242"/>
      <c r="E140" s="242"/>
      <c r="F140" s="242"/>
      <c r="G140" s="242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127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4">
        <v>16</v>
      </c>
      <c r="B141" s="235" t="s">
        <v>255</v>
      </c>
      <c r="C141" s="247" t="s">
        <v>256</v>
      </c>
      <c r="D141" s="236" t="s">
        <v>166</v>
      </c>
      <c r="E141" s="237">
        <v>385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/>
      <c r="S141" s="239" t="s">
        <v>120</v>
      </c>
      <c r="T141" s="240" t="s">
        <v>144</v>
      </c>
      <c r="U141" s="220">
        <v>0</v>
      </c>
      <c r="V141" s="220">
        <f>ROUND(E141*U141,2)</f>
        <v>0</v>
      </c>
      <c r="W141" s="220"/>
      <c r="X141" s="220" t="s">
        <v>132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133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1" t="s">
        <v>257</v>
      </c>
      <c r="D142" s="243"/>
      <c r="E142" s="243"/>
      <c r="F142" s="243"/>
      <c r="G142" s="243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2" t="s">
        <v>258</v>
      </c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2" t="s">
        <v>253</v>
      </c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2" t="s">
        <v>259</v>
      </c>
      <c r="D145" s="244"/>
      <c r="E145" s="244"/>
      <c r="F145" s="244"/>
      <c r="G145" s="244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2" t="s">
        <v>260</v>
      </c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2" t="s">
        <v>261</v>
      </c>
      <c r="D147" s="244"/>
      <c r="E147" s="244"/>
      <c r="F147" s="244"/>
      <c r="G147" s="244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45" t="str">
        <f>C147</f>
        <v>- úpravu napojení, ukončení podél obrubníků, dilatačních zařízení, odvodňovacích proužků, odvodňovačů, vpustí, šachet a pod.</v>
      </c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2" t="s">
        <v>238</v>
      </c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2" t="s">
        <v>262</v>
      </c>
      <c r="D149" s="244"/>
      <c r="E149" s="244"/>
      <c r="F149" s="244"/>
      <c r="G149" s="24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5" t="str">
        <f>C149</f>
        <v>- nezahrnuje těsnění podél obrubníků, dilatačních zařízení, odvodňovacích proužků, odvodňovačů, vpustí, šachet a pod.</v>
      </c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9" t="s">
        <v>167</v>
      </c>
      <c r="D150" s="221"/>
      <c r="E150" s="222">
        <v>385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126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0"/>
      <c r="D151" s="242"/>
      <c r="E151" s="242"/>
      <c r="F151" s="242"/>
      <c r="G151" s="242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127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4">
        <v>17</v>
      </c>
      <c r="B152" s="235" t="s">
        <v>263</v>
      </c>
      <c r="C152" s="247" t="s">
        <v>264</v>
      </c>
      <c r="D152" s="236" t="s">
        <v>166</v>
      </c>
      <c r="E152" s="237">
        <v>385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9"/>
      <c r="S152" s="239" t="s">
        <v>120</v>
      </c>
      <c r="T152" s="240" t="s">
        <v>144</v>
      </c>
      <c r="U152" s="220">
        <v>0</v>
      </c>
      <c r="V152" s="220">
        <f>ROUND(E152*U152,2)</f>
        <v>0</v>
      </c>
      <c r="W152" s="220"/>
      <c r="X152" s="220" t="s">
        <v>132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133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1" t="s">
        <v>358</v>
      </c>
      <c r="D153" s="243"/>
      <c r="E153" s="243"/>
      <c r="F153" s="243"/>
      <c r="G153" s="243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135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2" t="s">
        <v>258</v>
      </c>
      <c r="D154" s="244"/>
      <c r="E154" s="244"/>
      <c r="F154" s="244"/>
      <c r="G154" s="244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135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2" t="s">
        <v>253</v>
      </c>
      <c r="D155" s="244"/>
      <c r="E155" s="244"/>
      <c r="F155" s="244"/>
      <c r="G155" s="244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2" t="s">
        <v>259</v>
      </c>
      <c r="D156" s="244"/>
      <c r="E156" s="244"/>
      <c r="F156" s="244"/>
      <c r="G156" s="244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2" t="s">
        <v>260</v>
      </c>
      <c r="D157" s="244"/>
      <c r="E157" s="244"/>
      <c r="F157" s="244"/>
      <c r="G157" s="244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2" t="s">
        <v>261</v>
      </c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45" t="str">
        <f>C158</f>
        <v>- úpravu napojení, ukončení podél obrubníků, dilatačních zařízení, odvodňovacích proužků, odvodňovačů, vpustí, šachet a pod.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2" t="s">
        <v>238</v>
      </c>
      <c r="D159" s="244"/>
      <c r="E159" s="244"/>
      <c r="F159" s="244"/>
      <c r="G159" s="244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2" t="s">
        <v>262</v>
      </c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45" t="str">
        <f>C160</f>
        <v>- nezahrnuje těsnění podél obrubníků, dilatačních zařízení, odvodňovacích proužků, odvodňovačů, vpustí, šachet a pod.</v>
      </c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9" t="s">
        <v>167</v>
      </c>
      <c r="D161" s="221"/>
      <c r="E161" s="222">
        <v>385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126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0"/>
      <c r="D162" s="242"/>
      <c r="E162" s="242"/>
      <c r="F162" s="242"/>
      <c r="G162" s="242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127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4">
        <v>18</v>
      </c>
      <c r="B163" s="235" t="s">
        <v>265</v>
      </c>
      <c r="C163" s="247" t="s">
        <v>266</v>
      </c>
      <c r="D163" s="236" t="s">
        <v>176</v>
      </c>
      <c r="E163" s="237">
        <v>34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7">
        <v>3.5999999999999999E-3</v>
      </c>
      <c r="O163" s="237">
        <f>ROUND(E163*N163,2)</f>
        <v>0.12</v>
      </c>
      <c r="P163" s="237">
        <v>0</v>
      </c>
      <c r="Q163" s="237">
        <f>ROUND(E163*P163,2)</f>
        <v>0</v>
      </c>
      <c r="R163" s="239"/>
      <c r="S163" s="239" t="s">
        <v>120</v>
      </c>
      <c r="T163" s="240" t="s">
        <v>144</v>
      </c>
      <c r="U163" s="220">
        <v>0</v>
      </c>
      <c r="V163" s="220">
        <f>ROUND(E163*U163,2)</f>
        <v>0</v>
      </c>
      <c r="W163" s="220"/>
      <c r="X163" s="220" t="s">
        <v>132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133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1" t="s">
        <v>145</v>
      </c>
      <c r="D164" s="243"/>
      <c r="E164" s="243"/>
      <c r="F164" s="243"/>
      <c r="G164" s="243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2" t="s">
        <v>267</v>
      </c>
      <c r="D165" s="244"/>
      <c r="E165" s="244"/>
      <c r="F165" s="244"/>
      <c r="G165" s="244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2" t="s">
        <v>268</v>
      </c>
      <c r="D166" s="244"/>
      <c r="E166" s="244"/>
      <c r="F166" s="244"/>
      <c r="G166" s="244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9" t="s">
        <v>269</v>
      </c>
      <c r="D167" s="221"/>
      <c r="E167" s="222">
        <v>34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126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0"/>
      <c r="D168" s="242"/>
      <c r="E168" s="242"/>
      <c r="F168" s="242"/>
      <c r="G168" s="242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127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27" t="s">
        <v>114</v>
      </c>
      <c r="B169" s="228" t="s">
        <v>80</v>
      </c>
      <c r="C169" s="246" t="s">
        <v>81</v>
      </c>
      <c r="D169" s="229"/>
      <c r="E169" s="230"/>
      <c r="F169" s="231"/>
      <c r="G169" s="231">
        <f>SUMIF(AG170:AG207,"&lt;&gt;NOR",G170:G207)</f>
        <v>0</v>
      </c>
      <c r="H169" s="231"/>
      <c r="I169" s="231">
        <f>SUM(I170:I207)</f>
        <v>0</v>
      </c>
      <c r="J169" s="231"/>
      <c r="K169" s="231">
        <f>SUM(K170:K207)</f>
        <v>0</v>
      </c>
      <c r="L169" s="231"/>
      <c r="M169" s="231">
        <f>SUM(M170:M207)</f>
        <v>0</v>
      </c>
      <c r="N169" s="230"/>
      <c r="O169" s="230">
        <f>SUM(O170:O207)</f>
        <v>5.08</v>
      </c>
      <c r="P169" s="230"/>
      <c r="Q169" s="230">
        <f>SUM(Q170:Q207)</f>
        <v>0</v>
      </c>
      <c r="R169" s="231"/>
      <c r="S169" s="231"/>
      <c r="T169" s="232"/>
      <c r="U169" s="226"/>
      <c r="V169" s="226">
        <f>SUM(V170:V207)</f>
        <v>0</v>
      </c>
      <c r="W169" s="226"/>
      <c r="X169" s="226"/>
      <c r="AG169" t="s">
        <v>115</v>
      </c>
    </row>
    <row r="170" spans="1:60" outlineLevel="1" x14ac:dyDescent="0.2">
      <c r="A170" s="234">
        <v>19</v>
      </c>
      <c r="B170" s="235" t="s">
        <v>270</v>
      </c>
      <c r="C170" s="247" t="s">
        <v>271</v>
      </c>
      <c r="D170" s="236" t="s">
        <v>176</v>
      </c>
      <c r="E170" s="237">
        <v>15.75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2.3999999999999998E-3</v>
      </c>
      <c r="O170" s="237">
        <f>ROUND(E170*N170,2)</f>
        <v>0.04</v>
      </c>
      <c r="P170" s="237">
        <v>0</v>
      </c>
      <c r="Q170" s="237">
        <f>ROUND(E170*P170,2)</f>
        <v>0</v>
      </c>
      <c r="R170" s="239"/>
      <c r="S170" s="239" t="s">
        <v>120</v>
      </c>
      <c r="T170" s="240" t="s">
        <v>144</v>
      </c>
      <c r="U170" s="220">
        <v>0</v>
      </c>
      <c r="V170" s="220">
        <f>ROUND(E170*U170,2)</f>
        <v>0</v>
      </c>
      <c r="W170" s="220"/>
      <c r="X170" s="220" t="s">
        <v>132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133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1" t="s">
        <v>272</v>
      </c>
      <c r="D171" s="243"/>
      <c r="E171" s="243"/>
      <c r="F171" s="243"/>
      <c r="G171" s="243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2" t="s">
        <v>273</v>
      </c>
      <c r="D172" s="244"/>
      <c r="E172" s="244"/>
      <c r="F172" s="244"/>
      <c r="G172" s="244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135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2" t="s">
        <v>274</v>
      </c>
      <c r="D173" s="244"/>
      <c r="E173" s="244"/>
      <c r="F173" s="244"/>
      <c r="G173" s="244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17"/>
      <c r="B174" s="218"/>
      <c r="C174" s="252" t="s">
        <v>275</v>
      </c>
      <c r="D174" s="244"/>
      <c r="E174" s="244"/>
      <c r="F174" s="244"/>
      <c r="G174" s="244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135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45" t="str">
        <f>C174</f>
        <v>- dodání veškerého trubního a pomocného materiálu  (trouby,  trubky,  tvarovky,  spojovací a těsnící  materiál a pod.), podpěrných, závěsných a upevňovacích prvků, včetně potřebných úprav</v>
      </c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2" t="s">
        <v>276</v>
      </c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2" t="s">
        <v>277</v>
      </c>
      <c r="D176" s="244"/>
      <c r="E176" s="244"/>
      <c r="F176" s="244"/>
      <c r="G176" s="244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135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2" t="s">
        <v>278</v>
      </c>
      <c r="D177" s="244"/>
      <c r="E177" s="244"/>
      <c r="F177" s="244"/>
      <c r="G177" s="244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45" t="str">
        <f>C177</f>
        <v>- zřízení potrubí i jednotlivých částí po etapách, včetně pracovních spar a spojů, pracovního zaslepení konců a pod.</v>
      </c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2" t="s">
        <v>279</v>
      </c>
      <c r="D178" s="244"/>
      <c r="E178" s="244"/>
      <c r="F178" s="244"/>
      <c r="G178" s="244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45" t="str">
        <f>C178</f>
        <v>- úprava prostupů, průchodů  šachtami a komorami, okolí podpěr a vyústění, zaústění, napojení, vyvedení a upevnění odpad. výustí</v>
      </c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2" t="s">
        <v>280</v>
      </c>
      <c r="D179" s="244"/>
      <c r="E179" s="244"/>
      <c r="F179" s="244"/>
      <c r="G179" s="244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45" t="str">
        <f>C179</f>
        <v>- ochrana potrubí nátěrem (vč. úpravy povrchu), případně izolací, nejsou-li tyto práce předmětem jiné položky</v>
      </c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2" t="s">
        <v>281</v>
      </c>
      <c r="D180" s="244"/>
      <c r="E180" s="244"/>
      <c r="F180" s="244"/>
      <c r="G180" s="244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135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2" t="s">
        <v>282</v>
      </c>
      <c r="D181" s="244"/>
      <c r="E181" s="244"/>
      <c r="F181" s="244"/>
      <c r="G181" s="244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45" t="str">
        <f>C181</f>
        <v>- položky platí pro práce prováděné v prostoru zapaženém i nezapaženém a i v kolektorech, chráničkách</v>
      </c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2" t="s">
        <v>283</v>
      </c>
      <c r="D182" s="244"/>
      <c r="E182" s="244"/>
      <c r="F182" s="244"/>
      <c r="G182" s="244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2" t="s">
        <v>284</v>
      </c>
      <c r="D183" s="244"/>
      <c r="E183" s="244"/>
      <c r="F183" s="244"/>
      <c r="G183" s="244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135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2" t="s">
        <v>285</v>
      </c>
      <c r="D184" s="244"/>
      <c r="E184" s="244"/>
      <c r="F184" s="244"/>
      <c r="G184" s="244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135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2" t="s">
        <v>286</v>
      </c>
      <c r="D185" s="244"/>
      <c r="E185" s="244"/>
      <c r="F185" s="244"/>
      <c r="G185" s="244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49" t="s">
        <v>287</v>
      </c>
      <c r="D186" s="221"/>
      <c r="E186" s="222">
        <v>15.75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126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0"/>
      <c r="D187" s="242"/>
      <c r="E187" s="242"/>
      <c r="F187" s="242"/>
      <c r="G187" s="242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127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4">
        <v>20</v>
      </c>
      <c r="B188" s="235" t="s">
        <v>288</v>
      </c>
      <c r="C188" s="247" t="s">
        <v>289</v>
      </c>
      <c r="D188" s="236" t="s">
        <v>290</v>
      </c>
      <c r="E188" s="237">
        <v>3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0.83096000000000003</v>
      </c>
      <c r="O188" s="237">
        <f>ROUND(E188*N188,2)</f>
        <v>2.4900000000000002</v>
      </c>
      <c r="P188" s="237">
        <v>0</v>
      </c>
      <c r="Q188" s="237">
        <f>ROUND(E188*P188,2)</f>
        <v>0</v>
      </c>
      <c r="R188" s="239"/>
      <c r="S188" s="239" t="s">
        <v>120</v>
      </c>
      <c r="T188" s="240" t="s">
        <v>144</v>
      </c>
      <c r="U188" s="220">
        <v>0</v>
      </c>
      <c r="V188" s="220">
        <f>ROUND(E188*U188,2)</f>
        <v>0</v>
      </c>
      <c r="W188" s="220"/>
      <c r="X188" s="220" t="s">
        <v>132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133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3" t="s">
        <v>234</v>
      </c>
      <c r="D189" s="223"/>
      <c r="E189" s="224"/>
      <c r="F189" s="225"/>
      <c r="G189" s="225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2" t="s">
        <v>145</v>
      </c>
      <c r="D190" s="244"/>
      <c r="E190" s="244"/>
      <c r="F190" s="244"/>
      <c r="G190" s="24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135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2" t="s">
        <v>291</v>
      </c>
      <c r="D191" s="244"/>
      <c r="E191" s="244"/>
      <c r="F191" s="244"/>
      <c r="G191" s="244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2" t="s">
        <v>292</v>
      </c>
      <c r="D192" s="244"/>
      <c r="E192" s="244"/>
      <c r="F192" s="244"/>
      <c r="G192" s="24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135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2" t="s">
        <v>293</v>
      </c>
      <c r="D193" s="244"/>
      <c r="E193" s="244"/>
      <c r="F193" s="244"/>
      <c r="G193" s="244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135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45" t="str">
        <f>C193</f>
        <v>- opatření  povrchů  betonu  izolací  proti zemní vlhkosti v částech, kde přijdou do styku se zeminou nebo kamenivem,</v>
      </c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2" t="s">
        <v>294</v>
      </c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135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49" t="s">
        <v>295</v>
      </c>
      <c r="D195" s="221"/>
      <c r="E195" s="222">
        <v>3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126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0"/>
      <c r="D196" s="242"/>
      <c r="E196" s="242"/>
      <c r="F196" s="242"/>
      <c r="G196" s="242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127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4">
        <v>21</v>
      </c>
      <c r="B197" s="235" t="s">
        <v>296</v>
      </c>
      <c r="C197" s="247" t="s">
        <v>297</v>
      </c>
      <c r="D197" s="236" t="s">
        <v>290</v>
      </c>
      <c r="E197" s="237">
        <v>3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0.43093999999999999</v>
      </c>
      <c r="O197" s="237">
        <f>ROUND(E197*N197,2)</f>
        <v>1.29</v>
      </c>
      <c r="P197" s="237">
        <v>0</v>
      </c>
      <c r="Q197" s="237">
        <f>ROUND(E197*P197,2)</f>
        <v>0</v>
      </c>
      <c r="R197" s="239"/>
      <c r="S197" s="239" t="s">
        <v>120</v>
      </c>
      <c r="T197" s="240" t="s">
        <v>144</v>
      </c>
      <c r="U197" s="220">
        <v>0</v>
      </c>
      <c r="V197" s="220">
        <f>ROUND(E197*U197,2)</f>
        <v>0</v>
      </c>
      <c r="W197" s="220"/>
      <c r="X197" s="220" t="s">
        <v>132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133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17"/>
      <c r="B198" s="218"/>
      <c r="C198" s="251" t="s">
        <v>298</v>
      </c>
      <c r="D198" s="243"/>
      <c r="E198" s="243"/>
      <c r="F198" s="243"/>
      <c r="G198" s="243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135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5" t="str">
        <f>C198</f>
        <v>- položka výškové úpravy zahrnuje všechny nutné práce a materiály pro zvýšení nebo snížení zařízení (včetně nutné úpravy stávajícího povrchu vozovky nebo chodníku).</v>
      </c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49" t="s">
        <v>295</v>
      </c>
      <c r="D199" s="221"/>
      <c r="E199" s="222">
        <v>3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126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0"/>
      <c r="D200" s="242"/>
      <c r="E200" s="242"/>
      <c r="F200" s="242"/>
      <c r="G200" s="242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127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4">
        <v>22</v>
      </c>
      <c r="B201" s="235" t="s">
        <v>299</v>
      </c>
      <c r="C201" s="247" t="s">
        <v>300</v>
      </c>
      <c r="D201" s="236" t="s">
        <v>290</v>
      </c>
      <c r="E201" s="237">
        <v>4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0.31590000000000001</v>
      </c>
      <c r="O201" s="237">
        <f>ROUND(E201*N201,2)</f>
        <v>1.26</v>
      </c>
      <c r="P201" s="237">
        <v>0</v>
      </c>
      <c r="Q201" s="237">
        <f>ROUND(E201*P201,2)</f>
        <v>0</v>
      </c>
      <c r="R201" s="239"/>
      <c r="S201" s="239" t="s">
        <v>120</v>
      </c>
      <c r="T201" s="240" t="s">
        <v>144</v>
      </c>
      <c r="U201" s="220">
        <v>0</v>
      </c>
      <c r="V201" s="220">
        <f>ROUND(E201*U201,2)</f>
        <v>0</v>
      </c>
      <c r="W201" s="220"/>
      <c r="X201" s="220" t="s">
        <v>132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133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17"/>
      <c r="B202" s="218"/>
      <c r="C202" s="251" t="s">
        <v>298</v>
      </c>
      <c r="D202" s="243"/>
      <c r="E202" s="243"/>
      <c r="F202" s="243"/>
      <c r="G202" s="243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135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45" t="str">
        <f>C202</f>
        <v>- položka výškové úpravy zahrnuje všechny nutné práce a materiály pro zvýšení nebo snížení zařízení (včetně nutné úpravy stávajícího povrchu vozovky nebo chodníku).</v>
      </c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49" t="s">
        <v>301</v>
      </c>
      <c r="D203" s="221"/>
      <c r="E203" s="222">
        <v>4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126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0"/>
      <c r="D204" s="242"/>
      <c r="E204" s="242"/>
      <c r="F204" s="242"/>
      <c r="G204" s="242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127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23</v>
      </c>
      <c r="B205" s="235" t="s">
        <v>302</v>
      </c>
      <c r="C205" s="247" t="s">
        <v>303</v>
      </c>
      <c r="D205" s="236" t="s">
        <v>304</v>
      </c>
      <c r="E205" s="237">
        <v>3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1E-3</v>
      </c>
      <c r="O205" s="237">
        <f>ROUND(E205*N205,2)</f>
        <v>0</v>
      </c>
      <c r="P205" s="237">
        <v>0</v>
      </c>
      <c r="Q205" s="237">
        <f>ROUND(E205*P205,2)</f>
        <v>0</v>
      </c>
      <c r="R205" s="239" t="s">
        <v>305</v>
      </c>
      <c r="S205" s="239" t="s">
        <v>120</v>
      </c>
      <c r="T205" s="240" t="s">
        <v>120</v>
      </c>
      <c r="U205" s="220">
        <v>0</v>
      </c>
      <c r="V205" s="220">
        <f>ROUND(E205*U205,2)</f>
        <v>0</v>
      </c>
      <c r="W205" s="220"/>
      <c r="X205" s="220" t="s">
        <v>306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307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9" t="s">
        <v>308</v>
      </c>
      <c r="D206" s="221"/>
      <c r="E206" s="222">
        <v>3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0"/>
      <c r="D207" s="242"/>
      <c r="E207" s="242"/>
      <c r="F207" s="242"/>
      <c r="G207" s="242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127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7" t="s">
        <v>114</v>
      </c>
      <c r="B208" s="228" t="s">
        <v>82</v>
      </c>
      <c r="C208" s="246" t="s">
        <v>83</v>
      </c>
      <c r="D208" s="229"/>
      <c r="E208" s="230"/>
      <c r="F208" s="231"/>
      <c r="G208" s="231">
        <f>SUMIF(AG209:AG258,"&lt;&gt;NOR",G209:G258)</f>
        <v>0</v>
      </c>
      <c r="H208" s="231"/>
      <c r="I208" s="231">
        <f>SUM(I209:I258)</f>
        <v>0</v>
      </c>
      <c r="J208" s="231"/>
      <c r="K208" s="231">
        <f>SUM(K209:K258)</f>
        <v>0</v>
      </c>
      <c r="L208" s="231"/>
      <c r="M208" s="231">
        <f>SUM(M209:M258)</f>
        <v>0</v>
      </c>
      <c r="N208" s="230"/>
      <c r="O208" s="230">
        <f>SUM(O209:O258)</f>
        <v>54.440000000000005</v>
      </c>
      <c r="P208" s="230"/>
      <c r="Q208" s="230">
        <f>SUM(Q209:Q258)</f>
        <v>0.16</v>
      </c>
      <c r="R208" s="231"/>
      <c r="S208" s="231"/>
      <c r="T208" s="232"/>
      <c r="U208" s="226"/>
      <c r="V208" s="226">
        <f>SUM(V209:V258)</f>
        <v>0</v>
      </c>
      <c r="W208" s="226"/>
      <c r="X208" s="226"/>
      <c r="AG208" t="s">
        <v>115</v>
      </c>
    </row>
    <row r="209" spans="1:60" ht="22.5" outlineLevel="1" x14ac:dyDescent="0.2">
      <c r="A209" s="234">
        <v>24</v>
      </c>
      <c r="B209" s="235" t="s">
        <v>309</v>
      </c>
      <c r="C209" s="247" t="s">
        <v>310</v>
      </c>
      <c r="D209" s="236" t="s">
        <v>290</v>
      </c>
      <c r="E209" s="237">
        <v>7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0.28100000000000003</v>
      </c>
      <c r="O209" s="237">
        <f>ROUND(E209*N209,2)</f>
        <v>1.97</v>
      </c>
      <c r="P209" s="237">
        <v>0</v>
      </c>
      <c r="Q209" s="237">
        <f>ROUND(E209*P209,2)</f>
        <v>0</v>
      </c>
      <c r="R209" s="239"/>
      <c r="S209" s="239" t="s">
        <v>120</v>
      </c>
      <c r="T209" s="240" t="s">
        <v>144</v>
      </c>
      <c r="U209" s="220">
        <v>0</v>
      </c>
      <c r="V209" s="220">
        <f>ROUND(E209*U209,2)</f>
        <v>0</v>
      </c>
      <c r="W209" s="220"/>
      <c r="X209" s="220" t="s">
        <v>132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133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1" t="s">
        <v>145</v>
      </c>
      <c r="D210" s="243"/>
      <c r="E210" s="243"/>
      <c r="F210" s="243"/>
      <c r="G210" s="243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135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2" t="s">
        <v>311</v>
      </c>
      <c r="D211" s="244"/>
      <c r="E211" s="244"/>
      <c r="F211" s="244"/>
      <c r="G211" s="244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135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49" t="s">
        <v>312</v>
      </c>
      <c r="D212" s="221"/>
      <c r="E212" s="222">
        <v>1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126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9" t="s">
        <v>313</v>
      </c>
      <c r="D213" s="221"/>
      <c r="E213" s="222">
        <v>1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126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49" t="s">
        <v>314</v>
      </c>
      <c r="D214" s="221"/>
      <c r="E214" s="222">
        <v>1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126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315</v>
      </c>
      <c r="D215" s="221"/>
      <c r="E215" s="222">
        <v>1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126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49" t="s">
        <v>316</v>
      </c>
      <c r="D216" s="221"/>
      <c r="E216" s="222">
        <v>1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126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9" t="s">
        <v>317</v>
      </c>
      <c r="D217" s="221"/>
      <c r="E217" s="222">
        <v>1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126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9" t="s">
        <v>318</v>
      </c>
      <c r="D218" s="221"/>
      <c r="E218" s="222">
        <v>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126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0"/>
      <c r="D219" s="242"/>
      <c r="E219" s="242"/>
      <c r="F219" s="242"/>
      <c r="G219" s="242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127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4">
        <v>25</v>
      </c>
      <c r="B220" s="235" t="s">
        <v>319</v>
      </c>
      <c r="C220" s="247" t="s">
        <v>320</v>
      </c>
      <c r="D220" s="236" t="s">
        <v>290</v>
      </c>
      <c r="E220" s="237">
        <v>3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0.25</v>
      </c>
      <c r="O220" s="237">
        <f>ROUND(E220*N220,2)</f>
        <v>0.75</v>
      </c>
      <c r="P220" s="237">
        <v>0</v>
      </c>
      <c r="Q220" s="237">
        <f>ROUND(E220*P220,2)</f>
        <v>0</v>
      </c>
      <c r="R220" s="239"/>
      <c r="S220" s="239" t="s">
        <v>120</v>
      </c>
      <c r="T220" s="240" t="s">
        <v>144</v>
      </c>
      <c r="U220" s="220">
        <v>0</v>
      </c>
      <c r="V220" s="220">
        <f>ROUND(E220*U220,2)</f>
        <v>0</v>
      </c>
      <c r="W220" s="220"/>
      <c r="X220" s="220" t="s">
        <v>132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133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1" t="s">
        <v>145</v>
      </c>
      <c r="D221" s="243"/>
      <c r="E221" s="243"/>
      <c r="F221" s="243"/>
      <c r="G221" s="243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135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2" t="s">
        <v>321</v>
      </c>
      <c r="D222" s="244"/>
      <c r="E222" s="244"/>
      <c r="F222" s="244"/>
      <c r="G222" s="244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135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2" t="s">
        <v>322</v>
      </c>
      <c r="D223" s="244"/>
      <c r="E223" s="244"/>
      <c r="F223" s="244"/>
      <c r="G223" s="244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52" t="s">
        <v>323</v>
      </c>
      <c r="D224" s="244"/>
      <c r="E224" s="244"/>
      <c r="F224" s="244"/>
      <c r="G224" s="244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135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2" t="s">
        <v>324</v>
      </c>
      <c r="D225" s="244"/>
      <c r="E225" s="244"/>
      <c r="F225" s="244"/>
      <c r="G225" s="244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49" t="s">
        <v>295</v>
      </c>
      <c r="D226" s="221"/>
      <c r="E226" s="222">
        <v>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126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0"/>
      <c r="D227" s="242"/>
      <c r="E227" s="242"/>
      <c r="F227" s="242"/>
      <c r="G227" s="242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127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4">
        <v>26</v>
      </c>
      <c r="B228" s="235" t="s">
        <v>325</v>
      </c>
      <c r="C228" s="247" t="s">
        <v>326</v>
      </c>
      <c r="D228" s="236" t="s">
        <v>290</v>
      </c>
      <c r="E228" s="237">
        <v>2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0</v>
      </c>
      <c r="O228" s="237">
        <f>ROUND(E228*N228,2)</f>
        <v>0</v>
      </c>
      <c r="P228" s="237">
        <v>8.2000000000000003E-2</v>
      </c>
      <c r="Q228" s="237">
        <f>ROUND(E228*P228,2)</f>
        <v>0.16</v>
      </c>
      <c r="R228" s="239"/>
      <c r="S228" s="239" t="s">
        <v>120</v>
      </c>
      <c r="T228" s="240" t="s">
        <v>144</v>
      </c>
      <c r="U228" s="220">
        <v>0</v>
      </c>
      <c r="V228" s="220">
        <f>ROUND(E228*U228,2)</f>
        <v>0</v>
      </c>
      <c r="W228" s="220"/>
      <c r="X228" s="220" t="s">
        <v>132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133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1" t="s">
        <v>327</v>
      </c>
      <c r="D229" s="243"/>
      <c r="E229" s="243"/>
      <c r="F229" s="243"/>
      <c r="G229" s="243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135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49" t="s">
        <v>76</v>
      </c>
      <c r="D230" s="221"/>
      <c r="E230" s="222">
        <v>2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126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0"/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127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4">
        <v>27</v>
      </c>
      <c r="B232" s="235" t="s">
        <v>328</v>
      </c>
      <c r="C232" s="247" t="s">
        <v>329</v>
      </c>
      <c r="D232" s="236" t="s">
        <v>166</v>
      </c>
      <c r="E232" s="237">
        <v>24.25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7">
        <v>3.7000000000000002E-3</v>
      </c>
      <c r="O232" s="237">
        <f>ROUND(E232*N232,2)</f>
        <v>0.09</v>
      </c>
      <c r="P232" s="237">
        <v>0</v>
      </c>
      <c r="Q232" s="237">
        <f>ROUND(E232*P232,2)</f>
        <v>0</v>
      </c>
      <c r="R232" s="239"/>
      <c r="S232" s="239" t="s">
        <v>120</v>
      </c>
      <c r="T232" s="240" t="s">
        <v>144</v>
      </c>
      <c r="U232" s="220">
        <v>0</v>
      </c>
      <c r="V232" s="220">
        <f>ROUND(E232*U232,2)</f>
        <v>0</v>
      </c>
      <c r="W232" s="220"/>
      <c r="X232" s="220" t="s">
        <v>132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133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1" t="s">
        <v>145</v>
      </c>
      <c r="D233" s="243"/>
      <c r="E233" s="243"/>
      <c r="F233" s="243"/>
      <c r="G233" s="243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135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2" t="s">
        <v>330</v>
      </c>
      <c r="D234" s="244"/>
      <c r="E234" s="244"/>
      <c r="F234" s="244"/>
      <c r="G234" s="244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135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2" t="s">
        <v>331</v>
      </c>
      <c r="D235" s="244"/>
      <c r="E235" s="244"/>
      <c r="F235" s="244"/>
      <c r="G235" s="244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49" t="s">
        <v>332</v>
      </c>
      <c r="D236" s="221"/>
      <c r="E236" s="222">
        <v>12.5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126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49" t="s">
        <v>333</v>
      </c>
      <c r="D237" s="221"/>
      <c r="E237" s="222">
        <v>1.25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126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49" t="s">
        <v>334</v>
      </c>
      <c r="D238" s="221"/>
      <c r="E238" s="222">
        <v>7.5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126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49" t="s">
        <v>335</v>
      </c>
      <c r="D239" s="221"/>
      <c r="E239" s="222">
        <v>2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126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49" t="s">
        <v>314</v>
      </c>
      <c r="D240" s="221"/>
      <c r="E240" s="222">
        <v>1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126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0"/>
      <c r="D241" s="242"/>
      <c r="E241" s="242"/>
      <c r="F241" s="242"/>
      <c r="G241" s="242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127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4">
        <v>28</v>
      </c>
      <c r="B242" s="235" t="s">
        <v>336</v>
      </c>
      <c r="C242" s="247" t="s">
        <v>337</v>
      </c>
      <c r="D242" s="236" t="s">
        <v>176</v>
      </c>
      <c r="E242" s="237">
        <v>121.8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9"/>
      <c r="S242" s="239" t="s">
        <v>120</v>
      </c>
      <c r="T242" s="240" t="s">
        <v>144</v>
      </c>
      <c r="U242" s="220">
        <v>0</v>
      </c>
      <c r="V242" s="220">
        <f>ROUND(E242*U242,2)</f>
        <v>0</v>
      </c>
      <c r="W242" s="220"/>
      <c r="X242" s="220" t="s">
        <v>132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133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1" t="s">
        <v>222</v>
      </c>
      <c r="D243" s="243"/>
      <c r="E243" s="243"/>
      <c r="F243" s="243"/>
      <c r="G243" s="243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135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2" t="s">
        <v>338</v>
      </c>
      <c r="D244" s="244"/>
      <c r="E244" s="244"/>
      <c r="F244" s="244"/>
      <c r="G244" s="244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135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2" t="s">
        <v>339</v>
      </c>
      <c r="D245" s="244"/>
      <c r="E245" s="244"/>
      <c r="F245" s="244"/>
      <c r="G245" s="244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49" t="s">
        <v>340</v>
      </c>
      <c r="D246" s="221"/>
      <c r="E246" s="222">
        <v>121.8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126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0"/>
      <c r="D247" s="242"/>
      <c r="E247" s="242"/>
      <c r="F247" s="242"/>
      <c r="G247" s="242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127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4">
        <v>29</v>
      </c>
      <c r="B248" s="235" t="s">
        <v>341</v>
      </c>
      <c r="C248" s="247" t="s">
        <v>342</v>
      </c>
      <c r="D248" s="236" t="s">
        <v>176</v>
      </c>
      <c r="E248" s="237">
        <v>414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0.12471</v>
      </c>
      <c r="O248" s="237">
        <f>ROUND(E248*N248,2)</f>
        <v>51.63</v>
      </c>
      <c r="P248" s="237">
        <v>0</v>
      </c>
      <c r="Q248" s="237">
        <f>ROUND(E248*P248,2)</f>
        <v>0</v>
      </c>
      <c r="R248" s="239"/>
      <c r="S248" s="239" t="s">
        <v>120</v>
      </c>
      <c r="T248" s="240" t="s">
        <v>144</v>
      </c>
      <c r="U248" s="220">
        <v>0</v>
      </c>
      <c r="V248" s="220">
        <f>ROUND(E248*U248,2)</f>
        <v>0</v>
      </c>
      <c r="W248" s="220"/>
      <c r="X248" s="220" t="s">
        <v>132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133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1" t="s">
        <v>222</v>
      </c>
      <c r="D249" s="243"/>
      <c r="E249" s="243"/>
      <c r="F249" s="243"/>
      <c r="G249" s="243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135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52" t="s">
        <v>343</v>
      </c>
      <c r="D250" s="244"/>
      <c r="E250" s="244"/>
      <c r="F250" s="244"/>
      <c r="G250" s="244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135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2" t="s">
        <v>339</v>
      </c>
      <c r="D251" s="244"/>
      <c r="E251" s="244"/>
      <c r="F251" s="244"/>
      <c r="G251" s="244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135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49" t="s">
        <v>344</v>
      </c>
      <c r="D252" s="221"/>
      <c r="E252" s="222">
        <v>350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126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49" t="s">
        <v>345</v>
      </c>
      <c r="D253" s="221"/>
      <c r="E253" s="222">
        <v>64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126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0"/>
      <c r="D254" s="242"/>
      <c r="E254" s="242"/>
      <c r="F254" s="242"/>
      <c r="G254" s="242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127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4">
        <v>30</v>
      </c>
      <c r="B255" s="235" t="s">
        <v>346</v>
      </c>
      <c r="C255" s="247" t="s">
        <v>347</v>
      </c>
      <c r="D255" s="236" t="s">
        <v>176</v>
      </c>
      <c r="E255" s="237">
        <v>34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7">
        <v>0</v>
      </c>
      <c r="O255" s="237">
        <f>ROUND(E255*N255,2)</f>
        <v>0</v>
      </c>
      <c r="P255" s="237">
        <v>0</v>
      </c>
      <c r="Q255" s="237">
        <f>ROUND(E255*P255,2)</f>
        <v>0</v>
      </c>
      <c r="R255" s="239"/>
      <c r="S255" s="239" t="s">
        <v>120</v>
      </c>
      <c r="T255" s="240" t="s">
        <v>144</v>
      </c>
      <c r="U255" s="220">
        <v>0</v>
      </c>
      <c r="V255" s="220">
        <f>ROUND(E255*U255,2)</f>
        <v>0</v>
      </c>
      <c r="W255" s="220"/>
      <c r="X255" s="220" t="s">
        <v>132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133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51" t="s">
        <v>348</v>
      </c>
      <c r="D256" s="243"/>
      <c r="E256" s="243"/>
      <c r="F256" s="243"/>
      <c r="G256" s="243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135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49" t="s">
        <v>269</v>
      </c>
      <c r="D257" s="221"/>
      <c r="E257" s="222">
        <v>34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126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0"/>
      <c r="D258" s="242"/>
      <c r="E258" s="242"/>
      <c r="F258" s="242"/>
      <c r="G258" s="242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127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27" t="s">
        <v>114</v>
      </c>
      <c r="B259" s="228" t="s">
        <v>84</v>
      </c>
      <c r="C259" s="246" t="s">
        <v>85</v>
      </c>
      <c r="D259" s="229"/>
      <c r="E259" s="230"/>
      <c r="F259" s="231"/>
      <c r="G259" s="231">
        <f>SUMIF(AG260:AG267,"&lt;&gt;NOR",G260:G267)</f>
        <v>0</v>
      </c>
      <c r="H259" s="231"/>
      <c r="I259" s="231">
        <f>SUM(I260:I267)</f>
        <v>0</v>
      </c>
      <c r="J259" s="231"/>
      <c r="K259" s="231">
        <f>SUM(K260:K267)</f>
        <v>0</v>
      </c>
      <c r="L259" s="231"/>
      <c r="M259" s="231">
        <f>SUM(M260:M267)</f>
        <v>0</v>
      </c>
      <c r="N259" s="230"/>
      <c r="O259" s="230">
        <f>SUM(O260:O267)</f>
        <v>0</v>
      </c>
      <c r="P259" s="230"/>
      <c r="Q259" s="230">
        <f>SUM(Q260:Q267)</f>
        <v>0</v>
      </c>
      <c r="R259" s="231"/>
      <c r="S259" s="231"/>
      <c r="T259" s="232"/>
      <c r="U259" s="226"/>
      <c r="V259" s="226">
        <f>SUM(V260:V267)</f>
        <v>0</v>
      </c>
      <c r="W259" s="226"/>
      <c r="X259" s="226"/>
      <c r="AG259" t="s">
        <v>115</v>
      </c>
    </row>
    <row r="260" spans="1:60" outlineLevel="1" x14ac:dyDescent="0.2">
      <c r="A260" s="234">
        <v>31</v>
      </c>
      <c r="B260" s="235" t="s">
        <v>349</v>
      </c>
      <c r="C260" s="247" t="s">
        <v>350</v>
      </c>
      <c r="D260" s="236" t="s">
        <v>290</v>
      </c>
      <c r="E260" s="237">
        <v>3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9"/>
      <c r="S260" s="239" t="s">
        <v>120</v>
      </c>
      <c r="T260" s="240" t="s">
        <v>144</v>
      </c>
      <c r="U260" s="220">
        <v>0</v>
      </c>
      <c r="V260" s="220">
        <f>ROUND(E260*U260,2)</f>
        <v>0</v>
      </c>
      <c r="W260" s="220"/>
      <c r="X260" s="220" t="s">
        <v>132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133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1" t="s">
        <v>145</v>
      </c>
      <c r="D261" s="243"/>
      <c r="E261" s="243"/>
      <c r="F261" s="243"/>
      <c r="G261" s="243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135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2" t="s">
        <v>351</v>
      </c>
      <c r="D262" s="244"/>
      <c r="E262" s="244"/>
      <c r="F262" s="244"/>
      <c r="G262" s="244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135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2" t="s">
        <v>352</v>
      </c>
      <c r="D263" s="244"/>
      <c r="E263" s="244"/>
      <c r="F263" s="244"/>
      <c r="G263" s="244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135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2" t="s">
        <v>353</v>
      </c>
      <c r="D264" s="244"/>
      <c r="E264" s="244"/>
      <c r="F264" s="244"/>
      <c r="G264" s="244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135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52" t="s">
        <v>354</v>
      </c>
      <c r="D265" s="244"/>
      <c r="E265" s="244"/>
      <c r="F265" s="244"/>
      <c r="G265" s="244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135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49" t="s">
        <v>295</v>
      </c>
      <c r="D266" s="221"/>
      <c r="E266" s="222">
        <v>3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126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0"/>
      <c r="D267" s="242"/>
      <c r="E267" s="242"/>
      <c r="F267" s="242"/>
      <c r="G267" s="242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127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3"/>
      <c r="B268" s="4"/>
      <c r="C268" s="254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v>15</v>
      </c>
      <c r="AF268">
        <v>21</v>
      </c>
      <c r="AG268" t="s">
        <v>101</v>
      </c>
    </row>
    <row r="269" spans="1:60" x14ac:dyDescent="0.2">
      <c r="A269" s="213"/>
      <c r="B269" s="214" t="s">
        <v>29</v>
      </c>
      <c r="C269" s="255"/>
      <c r="D269" s="215"/>
      <c r="E269" s="216"/>
      <c r="F269" s="216"/>
      <c r="G269" s="233">
        <f>G8+G89+G110+G169+G208+G259</f>
        <v>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f>SUMIF(L7:L267,AE268,G7:G267)</f>
        <v>0</v>
      </c>
      <c r="AF269">
        <f>SUMIF(L7:L267,AF268,G7:G267)</f>
        <v>0</v>
      </c>
      <c r="AG269" t="s">
        <v>355</v>
      </c>
    </row>
    <row r="270" spans="1:60" x14ac:dyDescent="0.2">
      <c r="C270" s="256"/>
      <c r="D270" s="10"/>
      <c r="AG270" t="s">
        <v>359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LSc8o3yVsjaVtzdHFEGEkDr2FeaVcJZ1tQlJlxOagjaJykcv8zgr5PFqlgmtqKD9sw1cZu7uyTZQ2rk/eLCvw==" saltValue="2zPQwoBLHxxV4pbQ+5p3fA==" spinCount="100000" sheet="1"/>
  <mergeCells count="174">
    <mergeCell ref="C261:G261"/>
    <mergeCell ref="C262:G262"/>
    <mergeCell ref="C263:G263"/>
    <mergeCell ref="C264:G264"/>
    <mergeCell ref="C265:G265"/>
    <mergeCell ref="C267:G267"/>
    <mergeCell ref="C249:G249"/>
    <mergeCell ref="C250:G250"/>
    <mergeCell ref="C251:G251"/>
    <mergeCell ref="C254:G254"/>
    <mergeCell ref="C256:G256"/>
    <mergeCell ref="C258:G258"/>
    <mergeCell ref="C235:G235"/>
    <mergeCell ref="C241:G241"/>
    <mergeCell ref="C243:G243"/>
    <mergeCell ref="C244:G244"/>
    <mergeCell ref="C245:G245"/>
    <mergeCell ref="C247:G247"/>
    <mergeCell ref="C225:G225"/>
    <mergeCell ref="C227:G227"/>
    <mergeCell ref="C229:G229"/>
    <mergeCell ref="C231:G231"/>
    <mergeCell ref="C233:G233"/>
    <mergeCell ref="C234:G234"/>
    <mergeCell ref="C211:G211"/>
    <mergeCell ref="C219:G219"/>
    <mergeCell ref="C221:G221"/>
    <mergeCell ref="C222:G222"/>
    <mergeCell ref="C223:G223"/>
    <mergeCell ref="C224:G224"/>
    <mergeCell ref="C198:G198"/>
    <mergeCell ref="C200:G200"/>
    <mergeCell ref="C202:G202"/>
    <mergeCell ref="C204:G204"/>
    <mergeCell ref="C207:G207"/>
    <mergeCell ref="C210:G210"/>
    <mergeCell ref="C190:G190"/>
    <mergeCell ref="C191:G191"/>
    <mergeCell ref="C192:G192"/>
    <mergeCell ref="C193:G193"/>
    <mergeCell ref="C194:G194"/>
    <mergeCell ref="C196:G196"/>
    <mergeCell ref="C181:G181"/>
    <mergeCell ref="C182:G182"/>
    <mergeCell ref="C183:G183"/>
    <mergeCell ref="C184:G184"/>
    <mergeCell ref="C185:G185"/>
    <mergeCell ref="C187:G187"/>
    <mergeCell ref="C175:G175"/>
    <mergeCell ref="C176:G176"/>
    <mergeCell ref="C177:G177"/>
    <mergeCell ref="C178:G178"/>
    <mergeCell ref="C179:G179"/>
    <mergeCell ref="C180:G180"/>
    <mergeCell ref="C166:G166"/>
    <mergeCell ref="C168:G168"/>
    <mergeCell ref="C171:G171"/>
    <mergeCell ref="C172:G172"/>
    <mergeCell ref="C173:G173"/>
    <mergeCell ref="C174:G174"/>
    <mergeCell ref="C158:G158"/>
    <mergeCell ref="C159:G159"/>
    <mergeCell ref="C160:G160"/>
    <mergeCell ref="C162:G162"/>
    <mergeCell ref="C164:G164"/>
    <mergeCell ref="C165:G165"/>
    <mergeCell ref="C151:G151"/>
    <mergeCell ref="C153:G153"/>
    <mergeCell ref="C154:G154"/>
    <mergeCell ref="C155:G155"/>
    <mergeCell ref="C156:G156"/>
    <mergeCell ref="C157:G157"/>
    <mergeCell ref="C144:G144"/>
    <mergeCell ref="C145:G145"/>
    <mergeCell ref="C146:G146"/>
    <mergeCell ref="C147:G147"/>
    <mergeCell ref="C148:G148"/>
    <mergeCell ref="C149:G149"/>
    <mergeCell ref="C136:G136"/>
    <mergeCell ref="C137:G137"/>
    <mergeCell ref="C138:G138"/>
    <mergeCell ref="C140:G140"/>
    <mergeCell ref="C142:G142"/>
    <mergeCell ref="C143:G143"/>
    <mergeCell ref="C128:G128"/>
    <mergeCell ref="C129:G129"/>
    <mergeCell ref="C130:G130"/>
    <mergeCell ref="C131:G131"/>
    <mergeCell ref="C132:G132"/>
    <mergeCell ref="C134:G134"/>
    <mergeCell ref="C119:G119"/>
    <mergeCell ref="C121:G121"/>
    <mergeCell ref="C122:G122"/>
    <mergeCell ref="C123:G123"/>
    <mergeCell ref="C124:G124"/>
    <mergeCell ref="C126:G126"/>
    <mergeCell ref="C109:G109"/>
    <mergeCell ref="C112:G112"/>
    <mergeCell ref="C114:G114"/>
    <mergeCell ref="C115:G115"/>
    <mergeCell ref="C116:G116"/>
    <mergeCell ref="C117:G117"/>
    <mergeCell ref="C101:G101"/>
    <mergeCell ref="C102:G102"/>
    <mergeCell ref="C103:G103"/>
    <mergeCell ref="C104:G104"/>
    <mergeCell ref="C105:G105"/>
    <mergeCell ref="C106:G106"/>
    <mergeCell ref="C86:G86"/>
    <mergeCell ref="C88:G88"/>
    <mergeCell ref="C91:G91"/>
    <mergeCell ref="C97:G97"/>
    <mergeCell ref="C99:G99"/>
    <mergeCell ref="C100:G100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0:G60"/>
    <mergeCell ref="C62:G62"/>
    <mergeCell ref="C64:G64"/>
    <mergeCell ref="C65:G65"/>
    <mergeCell ref="C66:G66"/>
    <mergeCell ref="C67:G67"/>
    <mergeCell ref="C49:G49"/>
    <mergeCell ref="C51:G51"/>
    <mergeCell ref="C53:G53"/>
    <mergeCell ref="C55:G55"/>
    <mergeCell ref="C57:G57"/>
    <mergeCell ref="C59:G59"/>
    <mergeCell ref="C38:G38"/>
    <mergeCell ref="C39:G39"/>
    <mergeCell ref="C40:G40"/>
    <mergeCell ref="C42:G42"/>
    <mergeCell ref="C45:G45"/>
    <mergeCell ref="C47:G47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14:G14"/>
    <mergeCell ref="C20:G20"/>
    <mergeCell ref="C22:G22"/>
    <mergeCell ref="C23:G23"/>
    <mergeCell ref="C24:G24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1ADE-C72C-406D-B2E5-0B9389F75C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SUMIF(AG9:AG81,"&lt;&gt;NOR",G9:G81)</f>
        <v>0</v>
      </c>
      <c r="H8" s="231"/>
      <c r="I8" s="231">
        <f>SUM(I9:I81)</f>
        <v>0</v>
      </c>
      <c r="J8" s="231"/>
      <c r="K8" s="231">
        <f>SUM(K9:K81)</f>
        <v>0</v>
      </c>
      <c r="L8" s="231"/>
      <c r="M8" s="231">
        <f>SUM(M9:M81)</f>
        <v>0</v>
      </c>
      <c r="N8" s="230"/>
      <c r="O8" s="230">
        <f>SUM(O9:O81)</f>
        <v>38.590000000000003</v>
      </c>
      <c r="P8" s="230"/>
      <c r="Q8" s="230">
        <f>SUM(Q9:Q81)</f>
        <v>459.13000000000005</v>
      </c>
      <c r="R8" s="231"/>
      <c r="S8" s="231"/>
      <c r="T8" s="232"/>
      <c r="U8" s="226"/>
      <c r="V8" s="226">
        <f>SUM(V9:V81)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128</v>
      </c>
      <c r="C9" s="247" t="s">
        <v>129</v>
      </c>
      <c r="D9" s="236" t="s">
        <v>130</v>
      </c>
      <c r="E9" s="237">
        <v>535.55999999999995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360</v>
      </c>
      <c r="D10" s="221"/>
      <c r="E10" s="222">
        <v>361.8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361</v>
      </c>
      <c r="D11" s="221"/>
      <c r="E11" s="222">
        <v>40.200000000000003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9" t="s">
        <v>362</v>
      </c>
      <c r="D12" s="221"/>
      <c r="E12" s="222">
        <v>12.96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9" t="s">
        <v>363</v>
      </c>
      <c r="D13" s="221"/>
      <c r="E13" s="222">
        <v>120.6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126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0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127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2</v>
      </c>
      <c r="B15" s="235" t="s">
        <v>141</v>
      </c>
      <c r="C15" s="247" t="s">
        <v>142</v>
      </c>
      <c r="D15" s="236" t="s">
        <v>143</v>
      </c>
      <c r="E15" s="237">
        <v>20.100000000000001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1.92</v>
      </c>
      <c r="O15" s="237">
        <f>ROUND(E15*N15,2)</f>
        <v>38.590000000000003</v>
      </c>
      <c r="P15" s="237">
        <v>0</v>
      </c>
      <c r="Q15" s="237">
        <f>ROUND(E15*P15,2)</f>
        <v>0</v>
      </c>
      <c r="R15" s="239"/>
      <c r="S15" s="239" t="s">
        <v>120</v>
      </c>
      <c r="T15" s="240" t="s">
        <v>144</v>
      </c>
      <c r="U15" s="220">
        <v>0</v>
      </c>
      <c r="V15" s="220">
        <f>ROUND(E15*U15,2)</f>
        <v>0</v>
      </c>
      <c r="W15" s="220"/>
      <c r="X15" s="220" t="s">
        <v>132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1" t="s">
        <v>145</v>
      </c>
      <c r="D16" s="243"/>
      <c r="E16" s="243"/>
      <c r="F16" s="243"/>
      <c r="G16" s="243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2" t="s">
        <v>146</v>
      </c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52" t="s">
        <v>147</v>
      </c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5" t="str">
        <f>C18</f>
        <v>- úprava  ukládaného  materiálu  vlhčením,  tříděním,  promícháním  nebo  vysoušením,  příp. jiné úpravy za účelem zlepšení jeho  mech. vlastností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2" t="s">
        <v>356</v>
      </c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148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149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150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2" t="s">
        <v>151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152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153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154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155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156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157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158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159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160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52" t="s">
        <v>161</v>
      </c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5" t="str">
        <f>C33</f>
        <v>- veškeré  pomocné konstrukce umožňující provedení  zemní konstrukce  (příjezdy,  sjezdy,  nájezdy, lešení, podpěrné konstrukce, přemostění, zpevněné plochy, zakrytí a pod.)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2" t="s">
        <v>162</v>
      </c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9" t="s">
        <v>364</v>
      </c>
      <c r="D35" s="221"/>
      <c r="E35" s="222">
        <v>20.100000000000001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126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0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127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3</v>
      </c>
      <c r="B37" s="235" t="s">
        <v>164</v>
      </c>
      <c r="C37" s="247" t="s">
        <v>165</v>
      </c>
      <c r="D37" s="236" t="s">
        <v>166</v>
      </c>
      <c r="E37" s="237">
        <v>301.5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120</v>
      </c>
      <c r="T37" s="240" t="s">
        <v>144</v>
      </c>
      <c r="U37" s="220">
        <v>0</v>
      </c>
      <c r="V37" s="220">
        <f>ROUND(E37*U37,2)</f>
        <v>0</v>
      </c>
      <c r="W37" s="220"/>
      <c r="X37" s="220" t="s">
        <v>132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133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1" t="s">
        <v>365</v>
      </c>
      <c r="D38" s="243"/>
      <c r="E38" s="243"/>
      <c r="F38" s="243"/>
      <c r="G38" s="243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9" t="s">
        <v>366</v>
      </c>
      <c r="D39" s="221"/>
      <c r="E39" s="222">
        <v>301.5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0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4</v>
      </c>
      <c r="B41" s="235" t="s">
        <v>168</v>
      </c>
      <c r="C41" s="247" t="s">
        <v>169</v>
      </c>
      <c r="D41" s="236" t="s">
        <v>143</v>
      </c>
      <c r="E41" s="237">
        <v>150.75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2.64</v>
      </c>
      <c r="Q41" s="237">
        <f>ROUND(E41*P41,2)</f>
        <v>397.98</v>
      </c>
      <c r="R41" s="239"/>
      <c r="S41" s="239" t="s">
        <v>170</v>
      </c>
      <c r="T41" s="240" t="s">
        <v>367</v>
      </c>
      <c r="U41" s="220">
        <v>0</v>
      </c>
      <c r="V41" s="220">
        <f>ROUND(E41*U41,2)</f>
        <v>0</v>
      </c>
      <c r="W41" s="220"/>
      <c r="X41" s="220" t="s">
        <v>132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1" t="s">
        <v>184</v>
      </c>
      <c r="D42" s="243"/>
      <c r="E42" s="243"/>
      <c r="F42" s="243"/>
      <c r="G42" s="243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5" t="str">
        <f>C42</f>
        <v>Položka zahrnuje veškerou manipulaci s vybouranou sutí a s vybouranými hmotami vč. uložení na skládku.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2" t="s">
        <v>368</v>
      </c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369</v>
      </c>
      <c r="D44" s="221"/>
      <c r="E44" s="222">
        <v>150.75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0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5</v>
      </c>
      <c r="B46" s="235" t="s">
        <v>370</v>
      </c>
      <c r="C46" s="247" t="s">
        <v>371</v>
      </c>
      <c r="D46" s="236" t="s">
        <v>176</v>
      </c>
      <c r="E46" s="237">
        <v>90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0.27</v>
      </c>
      <c r="Q46" s="237">
        <f>ROUND(E46*P46,2)</f>
        <v>24.3</v>
      </c>
      <c r="R46" s="239"/>
      <c r="S46" s="239" t="s">
        <v>170</v>
      </c>
      <c r="T46" s="240" t="s">
        <v>367</v>
      </c>
      <c r="U46" s="220">
        <v>0</v>
      </c>
      <c r="V46" s="220">
        <f>ROUND(E46*U46,2)</f>
        <v>0</v>
      </c>
      <c r="W46" s="220"/>
      <c r="X46" s="220" t="s">
        <v>132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1" t="s">
        <v>184</v>
      </c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5" t="str">
        <f>C47</f>
        <v>Položka zahrnuje veškerou manipulaci s vybouranou sutí a s vybouranými hmotami vč. uložení na skládku.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2" t="s">
        <v>368</v>
      </c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372</v>
      </c>
      <c r="D49" s="221"/>
      <c r="E49" s="222">
        <v>90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0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6</v>
      </c>
      <c r="B51" s="235" t="s">
        <v>182</v>
      </c>
      <c r="C51" s="247" t="s">
        <v>183</v>
      </c>
      <c r="D51" s="236" t="s">
        <v>143</v>
      </c>
      <c r="E51" s="237">
        <v>16.75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2.2000000000000002</v>
      </c>
      <c r="Q51" s="237">
        <f>ROUND(E51*P51,2)</f>
        <v>36.85</v>
      </c>
      <c r="R51" s="239"/>
      <c r="S51" s="239" t="s">
        <v>170</v>
      </c>
      <c r="T51" s="240" t="s">
        <v>367</v>
      </c>
      <c r="U51" s="220">
        <v>0</v>
      </c>
      <c r="V51" s="220">
        <f>ROUND(E51*U51,2)</f>
        <v>0</v>
      </c>
      <c r="W51" s="220"/>
      <c r="X51" s="220" t="s">
        <v>132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1" t="s">
        <v>184</v>
      </c>
      <c r="D52" s="243"/>
      <c r="E52" s="243"/>
      <c r="F52" s="243"/>
      <c r="G52" s="243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5" t="str">
        <f>C52</f>
        <v>Položka zahrnuje veškerou manipulaci s vybouranou sutí a s vybouranými hmotami vč. uložení na skládku.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2" t="s">
        <v>368</v>
      </c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9" t="s">
        <v>373</v>
      </c>
      <c r="D54" s="221"/>
      <c r="E54" s="222">
        <v>16.75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126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0"/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127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7</v>
      </c>
      <c r="B56" s="235" t="s">
        <v>186</v>
      </c>
      <c r="C56" s="247" t="s">
        <v>187</v>
      </c>
      <c r="D56" s="236" t="s">
        <v>143</v>
      </c>
      <c r="E56" s="237">
        <v>60.3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/>
      <c r="S56" s="239" t="s">
        <v>170</v>
      </c>
      <c r="T56" s="240" t="s">
        <v>171</v>
      </c>
      <c r="U56" s="220">
        <v>0</v>
      </c>
      <c r="V56" s="220">
        <f>ROUND(E56*U56,2)</f>
        <v>0</v>
      </c>
      <c r="W56" s="220"/>
      <c r="X56" s="220" t="s">
        <v>132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1" t="s">
        <v>145</v>
      </c>
      <c r="D57" s="243"/>
      <c r="E57" s="243"/>
      <c r="F57" s="243"/>
      <c r="G57" s="243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2" t="s">
        <v>357</v>
      </c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2" t="s">
        <v>188</v>
      </c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189</v>
      </c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2" t="s">
        <v>190</v>
      </c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2" t="s">
        <v>191</v>
      </c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5" t="str">
        <f>C62</f>
        <v>- ztížení vykopávek v blízkosti podzemního vedení, konstrukcí a objektů vč. jejich dočasného zajištění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2" t="s">
        <v>192</v>
      </c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2" t="s">
        <v>193</v>
      </c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2" t="s">
        <v>194</v>
      </c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2" t="s">
        <v>195</v>
      </c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5" t="str">
        <f>C66</f>
        <v>- čerpání vody vč. čerpacích jímek, potrubí a pohotovostní čerpací soupravy (viz ustanovení k pol. 1151,2)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2" t="s">
        <v>196</v>
      </c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2" t="s">
        <v>197</v>
      </c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2" t="s">
        <v>198</v>
      </c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2" t="s">
        <v>199</v>
      </c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5" t="str">
        <f>C70</f>
        <v>- svahování a přesvah. svahů do konečného tvaru, výměna hornin v podloží a v pláni znehodnocené klimatickými vlivy</v>
      </c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2" t="s">
        <v>200</v>
      </c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201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202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203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204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205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206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207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17"/>
      <c r="B79" s="218"/>
      <c r="C79" s="252" t="s">
        <v>208</v>
      </c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5" t="str">
        <f>C79</f>
        <v>- veškeré pomocné konstrukce umožňující provedení vykopávky (příjezdy, sjezdy, nájezdy, lešení, podpěr. konstr., přemostění, zpevněné plochy, zakrytí a pod.)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9" t="s">
        <v>374</v>
      </c>
      <c r="D80" s="221"/>
      <c r="E80" s="222">
        <v>60.3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126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0"/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127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7" t="s">
        <v>114</v>
      </c>
      <c r="B82" s="228" t="s">
        <v>76</v>
      </c>
      <c r="C82" s="246" t="s">
        <v>77</v>
      </c>
      <c r="D82" s="229"/>
      <c r="E82" s="230"/>
      <c r="F82" s="231"/>
      <c r="G82" s="231">
        <f>SUMIF(AG83:AG93,"&lt;&gt;NOR",G83:G93)</f>
        <v>0</v>
      </c>
      <c r="H82" s="231"/>
      <c r="I82" s="231">
        <f>SUM(I83:I93)</f>
        <v>0</v>
      </c>
      <c r="J82" s="231"/>
      <c r="K82" s="231">
        <f>SUM(K83:K93)</f>
        <v>0</v>
      </c>
      <c r="L82" s="231"/>
      <c r="M82" s="231">
        <f>SUM(M83:M93)</f>
        <v>0</v>
      </c>
      <c r="N82" s="230"/>
      <c r="O82" s="230">
        <f>SUM(O83:O93)</f>
        <v>0</v>
      </c>
      <c r="P82" s="230"/>
      <c r="Q82" s="230">
        <f>SUM(Q83:Q93)</f>
        <v>0</v>
      </c>
      <c r="R82" s="231"/>
      <c r="S82" s="231"/>
      <c r="T82" s="232"/>
      <c r="U82" s="226"/>
      <c r="V82" s="226">
        <f>SUM(V83:V93)</f>
        <v>0</v>
      </c>
      <c r="W82" s="226"/>
      <c r="X82" s="226"/>
      <c r="AG82" t="s">
        <v>115</v>
      </c>
    </row>
    <row r="83" spans="1:60" outlineLevel="1" x14ac:dyDescent="0.2">
      <c r="A83" s="234">
        <v>8</v>
      </c>
      <c r="B83" s="235" t="s">
        <v>220</v>
      </c>
      <c r="C83" s="247" t="s">
        <v>221</v>
      </c>
      <c r="D83" s="236" t="s">
        <v>166</v>
      </c>
      <c r="E83" s="237">
        <v>301.5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9"/>
      <c r="S83" s="239" t="s">
        <v>120</v>
      </c>
      <c r="T83" s="240" t="s">
        <v>144</v>
      </c>
      <c r="U83" s="220">
        <v>0</v>
      </c>
      <c r="V83" s="220">
        <f>ROUND(E83*U83,2)</f>
        <v>0</v>
      </c>
      <c r="W83" s="220"/>
      <c r="X83" s="220" t="s">
        <v>132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1" t="s">
        <v>222</v>
      </c>
      <c r="D84" s="243"/>
      <c r="E84" s="243"/>
      <c r="F84" s="243"/>
      <c r="G84" s="243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223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2" t="s">
        <v>224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2" t="s">
        <v>225</v>
      </c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2" t="s">
        <v>226</v>
      </c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135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2" t="s">
        <v>227</v>
      </c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2" t="s">
        <v>228</v>
      </c>
      <c r="D90" s="244"/>
      <c r="E90" s="244"/>
      <c r="F90" s="244"/>
      <c r="G90" s="24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2" t="s">
        <v>229</v>
      </c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9" t="s">
        <v>366</v>
      </c>
      <c r="D92" s="221"/>
      <c r="E92" s="222">
        <v>301.5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126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0"/>
      <c r="D93" s="242"/>
      <c r="E93" s="242"/>
      <c r="F93" s="242"/>
      <c r="G93" s="242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127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7" t="s">
        <v>114</v>
      </c>
      <c r="B94" s="228" t="s">
        <v>78</v>
      </c>
      <c r="C94" s="246" t="s">
        <v>79</v>
      </c>
      <c r="D94" s="229"/>
      <c r="E94" s="230"/>
      <c r="F94" s="231"/>
      <c r="G94" s="231">
        <f>SUMIF(AG95:AG148,"&lt;&gt;NOR",G95:G148)</f>
        <v>0</v>
      </c>
      <c r="H94" s="231"/>
      <c r="I94" s="231">
        <f>SUM(I95:I148)</f>
        <v>0</v>
      </c>
      <c r="J94" s="231"/>
      <c r="K94" s="231">
        <f>SUM(K95:K148)</f>
        <v>0</v>
      </c>
      <c r="L94" s="231"/>
      <c r="M94" s="231">
        <f>SUM(M95:M148)</f>
        <v>0</v>
      </c>
      <c r="N94" s="230"/>
      <c r="O94" s="230">
        <f>SUM(O95:O148)</f>
        <v>495.79</v>
      </c>
      <c r="P94" s="230"/>
      <c r="Q94" s="230">
        <f>SUM(Q95:Q148)</f>
        <v>0</v>
      </c>
      <c r="R94" s="231"/>
      <c r="S94" s="231"/>
      <c r="T94" s="232"/>
      <c r="U94" s="226"/>
      <c r="V94" s="226">
        <f>SUM(V95:V148)</f>
        <v>367.74999999999994</v>
      </c>
      <c r="W94" s="226"/>
      <c r="X94" s="226"/>
      <c r="AG94" t="s">
        <v>115</v>
      </c>
    </row>
    <row r="95" spans="1:60" outlineLevel="1" x14ac:dyDescent="0.2">
      <c r="A95" s="234">
        <v>9</v>
      </c>
      <c r="B95" s="235" t="s">
        <v>231</v>
      </c>
      <c r="C95" s="247" t="s">
        <v>232</v>
      </c>
      <c r="D95" s="236" t="s">
        <v>166</v>
      </c>
      <c r="E95" s="237">
        <v>301.5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0.378</v>
      </c>
      <c r="O95" s="237">
        <f>ROUND(E95*N95,2)</f>
        <v>113.97</v>
      </c>
      <c r="P95" s="237">
        <v>0</v>
      </c>
      <c r="Q95" s="237">
        <f>ROUND(E95*P95,2)</f>
        <v>0</v>
      </c>
      <c r="R95" s="239"/>
      <c r="S95" s="239" t="s">
        <v>120</v>
      </c>
      <c r="T95" s="240" t="s">
        <v>144</v>
      </c>
      <c r="U95" s="220">
        <v>0</v>
      </c>
      <c r="V95" s="220">
        <f>ROUND(E95*U95,2)</f>
        <v>0</v>
      </c>
      <c r="W95" s="220"/>
      <c r="X95" s="220" t="s">
        <v>132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1" t="s">
        <v>235</v>
      </c>
      <c r="D96" s="243"/>
      <c r="E96" s="243"/>
      <c r="F96" s="243"/>
      <c r="G96" s="243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135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2" t="s">
        <v>236</v>
      </c>
      <c r="D97" s="244"/>
      <c r="E97" s="244"/>
      <c r="F97" s="244"/>
      <c r="G97" s="24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2" t="s">
        <v>237</v>
      </c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135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2" t="s">
        <v>238</v>
      </c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9" t="s">
        <v>375</v>
      </c>
      <c r="D100" s="221"/>
      <c r="E100" s="222">
        <v>301.5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0"/>
      <c r="D101" s="242"/>
      <c r="E101" s="242"/>
      <c r="F101" s="242"/>
      <c r="G101" s="242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10</v>
      </c>
      <c r="B102" s="235" t="s">
        <v>376</v>
      </c>
      <c r="C102" s="247" t="s">
        <v>377</v>
      </c>
      <c r="D102" s="236" t="s">
        <v>166</v>
      </c>
      <c r="E102" s="237">
        <v>663.3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0.441</v>
      </c>
      <c r="O102" s="237">
        <f>ROUND(E102*N102,2)</f>
        <v>292.52</v>
      </c>
      <c r="P102" s="237">
        <v>0</v>
      </c>
      <c r="Q102" s="237">
        <f>ROUND(E102*P102,2)</f>
        <v>0</v>
      </c>
      <c r="R102" s="239"/>
      <c r="S102" s="239" t="s">
        <v>120</v>
      </c>
      <c r="T102" s="240" t="s">
        <v>144</v>
      </c>
      <c r="U102" s="220">
        <v>0</v>
      </c>
      <c r="V102" s="220">
        <f>ROUND(E102*U102,2)</f>
        <v>0</v>
      </c>
      <c r="W102" s="220"/>
      <c r="X102" s="220" t="s">
        <v>132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1" t="s">
        <v>235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2" t="s">
        <v>236</v>
      </c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2" t="s">
        <v>237</v>
      </c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238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9" t="s">
        <v>378</v>
      </c>
      <c r="D107" s="221"/>
      <c r="E107" s="222">
        <v>331.65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9" t="s">
        <v>379</v>
      </c>
      <c r="D108" s="221"/>
      <c r="E108" s="222">
        <v>331.65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0"/>
      <c r="D109" s="242"/>
      <c r="E109" s="242"/>
      <c r="F109" s="242"/>
      <c r="G109" s="242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127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11</v>
      </c>
      <c r="B110" s="235" t="s">
        <v>250</v>
      </c>
      <c r="C110" s="247" t="s">
        <v>251</v>
      </c>
      <c r="D110" s="236" t="s">
        <v>166</v>
      </c>
      <c r="E110" s="237">
        <v>301.5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9"/>
      <c r="S110" s="239" t="s">
        <v>120</v>
      </c>
      <c r="T110" s="240" t="s">
        <v>144</v>
      </c>
      <c r="U110" s="220">
        <v>0</v>
      </c>
      <c r="V110" s="220">
        <f>ROUND(E110*U110,2)</f>
        <v>0</v>
      </c>
      <c r="W110" s="220"/>
      <c r="X110" s="220" t="s">
        <v>132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133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1" t="s">
        <v>252</v>
      </c>
      <c r="D111" s="243"/>
      <c r="E111" s="243"/>
      <c r="F111" s="243"/>
      <c r="G111" s="243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45" t="str">
        <f>C111</f>
        <v>- dodání geomříže v požadované kvalitě a v množství včetně přesahů (přesahy započteny v jednotkové ceně)</v>
      </c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2" t="s">
        <v>253</v>
      </c>
      <c r="D112" s="244"/>
      <c r="E112" s="244"/>
      <c r="F112" s="244"/>
      <c r="G112" s="244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2" t="s">
        <v>254</v>
      </c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9" t="s">
        <v>366</v>
      </c>
      <c r="D114" s="221"/>
      <c r="E114" s="222">
        <v>301.5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126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0"/>
      <c r="D115" s="242"/>
      <c r="E115" s="242"/>
      <c r="F115" s="242"/>
      <c r="G115" s="242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127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12</v>
      </c>
      <c r="B116" s="235" t="s">
        <v>380</v>
      </c>
      <c r="C116" s="247" t="s">
        <v>381</v>
      </c>
      <c r="D116" s="236" t="s">
        <v>166</v>
      </c>
      <c r="E116" s="237">
        <v>254.5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0.30599999999999999</v>
      </c>
      <c r="O116" s="237">
        <f>ROUND(E116*N116,2)</f>
        <v>77.88</v>
      </c>
      <c r="P116" s="237">
        <v>0</v>
      </c>
      <c r="Q116" s="237">
        <f>ROUND(E116*P116,2)</f>
        <v>0</v>
      </c>
      <c r="R116" s="239"/>
      <c r="S116" s="239" t="s">
        <v>120</v>
      </c>
      <c r="T116" s="240" t="s">
        <v>144</v>
      </c>
      <c r="U116" s="220">
        <v>1.31</v>
      </c>
      <c r="V116" s="220">
        <f>ROUND(E116*U116,2)</f>
        <v>333.4</v>
      </c>
      <c r="W116" s="220"/>
      <c r="X116" s="220" t="s">
        <v>132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133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17"/>
      <c r="B117" s="218"/>
      <c r="C117" s="251" t="s">
        <v>382</v>
      </c>
      <c r="D117" s="243"/>
      <c r="E117" s="243"/>
      <c r="F117" s="243"/>
      <c r="G117" s="243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5" t="str">
        <f>C117</f>
        <v>- dodání dlažebního materiálu v požadované kvalitě, dodání materiálu pro předepsané  lože v tloušťce předepsané dokumentací a pro předepsanou výplň spar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2" t="s">
        <v>253</v>
      </c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2" t="s">
        <v>383</v>
      </c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5" t="str">
        <f>C119</f>
        <v>- uložení dlažby dle předepsaného technologického předpisu včetně předepsané podkladní vrstvy a předepsané výplně spar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2" t="s">
        <v>237</v>
      </c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135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17"/>
      <c r="B121" s="218"/>
      <c r="C121" s="252" t="s">
        <v>384</v>
      </c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45" t="str">
        <f>C121</f>
        <v>- úpravu napojení, ukončení podél obrubníků, dilatačních zařízení, odvodňovacích proužků, odvodňovačů, vpustí, šachet a pod., nestanoví-li zadávací dokumentace jinak</v>
      </c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2" t="s">
        <v>238</v>
      </c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2" t="s">
        <v>262</v>
      </c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45" t="str">
        <f>C123</f>
        <v>- nezahrnuje těsnění podél obrubníků, dilatačních zařízení, odvodňovacích proužků, odvodňovačů, vpustí, šachet a pod.</v>
      </c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49" t="s">
        <v>385</v>
      </c>
      <c r="D124" s="221"/>
      <c r="E124" s="222">
        <v>254.5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126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0"/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4">
        <v>13</v>
      </c>
      <c r="B126" s="235" t="s">
        <v>386</v>
      </c>
      <c r="C126" s="247" t="s">
        <v>387</v>
      </c>
      <c r="D126" s="236" t="s">
        <v>166</v>
      </c>
      <c r="E126" s="237">
        <v>36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0.22742000000000001</v>
      </c>
      <c r="O126" s="237">
        <f>ROUND(E126*N126,2)</f>
        <v>8.19</v>
      </c>
      <c r="P126" s="237">
        <v>0</v>
      </c>
      <c r="Q126" s="237">
        <f>ROUND(E126*P126,2)</f>
        <v>0</v>
      </c>
      <c r="R126" s="239"/>
      <c r="S126" s="239" t="s">
        <v>120</v>
      </c>
      <c r="T126" s="240" t="s">
        <v>144</v>
      </c>
      <c r="U126" s="220">
        <v>0.56999999999999995</v>
      </c>
      <c r="V126" s="220">
        <f>ROUND(E126*U126,2)</f>
        <v>20.52</v>
      </c>
      <c r="W126" s="220"/>
      <c r="X126" s="220" t="s">
        <v>132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133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17"/>
      <c r="B127" s="218"/>
      <c r="C127" s="251" t="s">
        <v>382</v>
      </c>
      <c r="D127" s="243"/>
      <c r="E127" s="243"/>
      <c r="F127" s="243"/>
      <c r="G127" s="243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45" t="str">
        <f>C127</f>
        <v>- dodání dlažebního materiálu v požadované kvalitě, dodání materiálu pro předepsané  lože v tloušťce předepsané dokumentací a pro předepsanou výplň spar</v>
      </c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2" t="s">
        <v>253</v>
      </c>
      <c r="D128" s="244"/>
      <c r="E128" s="244"/>
      <c r="F128" s="244"/>
      <c r="G128" s="244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2" t="s">
        <v>383</v>
      </c>
      <c r="D129" s="244"/>
      <c r="E129" s="244"/>
      <c r="F129" s="244"/>
      <c r="G129" s="24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5" t="str">
        <f>C129</f>
        <v>- uložení dlažby dle předepsaného technologického předpisu včetně předepsané podkladní vrstvy a předepsané výplně spar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2" t="s">
        <v>237</v>
      </c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17"/>
      <c r="B131" s="218"/>
      <c r="C131" s="252" t="s">
        <v>384</v>
      </c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5" t="str">
        <f>C131</f>
        <v>- úpravu napojení, ukončení podél obrubníků, dilatačních zařízení, odvodňovacích proužků, odvodňovačů, vpustí, šachet a pod., nestanoví-li zadávací dokumentace jinak</v>
      </c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238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2" t="s">
        <v>262</v>
      </c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45" t="str">
        <f>C133</f>
        <v>- nezahrnuje těsnění podél obrubníků, dilatačních zařízení, odvodňovacích proužků, odvodňovačů, vpustí, šachet a pod.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9" t="s">
        <v>388</v>
      </c>
      <c r="D134" s="221"/>
      <c r="E134" s="222">
        <v>36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9" t="s">
        <v>389</v>
      </c>
      <c r="D135" s="221"/>
      <c r="E135" s="222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0"/>
      <c r="D136" s="242"/>
      <c r="E136" s="242"/>
      <c r="F136" s="242"/>
      <c r="G136" s="242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14</v>
      </c>
      <c r="B137" s="235" t="s">
        <v>390</v>
      </c>
      <c r="C137" s="247" t="s">
        <v>391</v>
      </c>
      <c r="D137" s="236" t="s">
        <v>166</v>
      </c>
      <c r="E137" s="237">
        <v>10.56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0.30599999999999999</v>
      </c>
      <c r="O137" s="237">
        <f>ROUND(E137*N137,2)</f>
        <v>3.23</v>
      </c>
      <c r="P137" s="237">
        <v>0</v>
      </c>
      <c r="Q137" s="237">
        <f>ROUND(E137*P137,2)</f>
        <v>0</v>
      </c>
      <c r="R137" s="239"/>
      <c r="S137" s="239" t="s">
        <v>170</v>
      </c>
      <c r="T137" s="240" t="s">
        <v>131</v>
      </c>
      <c r="U137" s="220">
        <v>1.31</v>
      </c>
      <c r="V137" s="220">
        <f>ROUND(E137*U137,2)</f>
        <v>13.83</v>
      </c>
      <c r="W137" s="220"/>
      <c r="X137" s="220" t="s">
        <v>132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133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17"/>
      <c r="B138" s="218"/>
      <c r="C138" s="251" t="s">
        <v>382</v>
      </c>
      <c r="D138" s="243"/>
      <c r="E138" s="243"/>
      <c r="F138" s="243"/>
      <c r="G138" s="243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45" t="str">
        <f>C138</f>
        <v>- dodání dlažebního materiálu v požadované kvalitě, dodání materiálu pro předepsané  lože v tloušťce předepsané dokumentací a pro předepsanou výplň spar</v>
      </c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2" t="s">
        <v>253</v>
      </c>
      <c r="D139" s="244"/>
      <c r="E139" s="244"/>
      <c r="F139" s="244"/>
      <c r="G139" s="244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2" t="s">
        <v>383</v>
      </c>
      <c r="D140" s="244"/>
      <c r="E140" s="244"/>
      <c r="F140" s="244"/>
      <c r="G140" s="244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5" t="str">
        <f>C140</f>
        <v>- uložení dlažby dle předepsaného technologického předpisu včetně předepsané podkladní vrstvy a předepsané výplně spar</v>
      </c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2" t="s">
        <v>237</v>
      </c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17"/>
      <c r="B142" s="218"/>
      <c r="C142" s="252" t="s">
        <v>384</v>
      </c>
      <c r="D142" s="244"/>
      <c r="E142" s="244"/>
      <c r="F142" s="244"/>
      <c r="G142" s="244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45" t="str">
        <f>C142</f>
        <v>- úpravu napojení, ukončení podél obrubníků, dilatačních zařízení, odvodňovacích proužků, odvodňovačů, vpustí, šachet a pod., nestanoví-li zadávací dokumentace jinak</v>
      </c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2" t="s">
        <v>238</v>
      </c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2" t="s">
        <v>262</v>
      </c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45" t="str">
        <f>C144</f>
        <v>- nezahrnuje těsnění podél obrubníků, dilatačních zařízení, odvodňovacích proužků, odvodňovačů, vpustí, šachet a pod.</v>
      </c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17"/>
      <c r="B145" s="218"/>
      <c r="C145" s="249" t="s">
        <v>392</v>
      </c>
      <c r="D145" s="221"/>
      <c r="E145" s="222">
        <v>10.56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126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9" t="s">
        <v>393</v>
      </c>
      <c r="D146" s="221"/>
      <c r="E146" s="222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126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9" t="s">
        <v>394</v>
      </c>
      <c r="D147" s="221"/>
      <c r="E147" s="222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126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0"/>
      <c r="D148" s="242"/>
      <c r="E148" s="242"/>
      <c r="F148" s="242"/>
      <c r="G148" s="242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127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7" t="s">
        <v>114</v>
      </c>
      <c r="B149" s="228" t="s">
        <v>82</v>
      </c>
      <c r="C149" s="246" t="s">
        <v>83</v>
      </c>
      <c r="D149" s="229"/>
      <c r="E149" s="230"/>
      <c r="F149" s="231"/>
      <c r="G149" s="231">
        <f>SUMIF(AG150:AG161,"&lt;&gt;NOR",G150:G161)</f>
        <v>0</v>
      </c>
      <c r="H149" s="231"/>
      <c r="I149" s="231">
        <f>SUM(I150:I161)</f>
        <v>0</v>
      </c>
      <c r="J149" s="231"/>
      <c r="K149" s="231">
        <f>SUM(K150:K161)</f>
        <v>0</v>
      </c>
      <c r="L149" s="231"/>
      <c r="M149" s="231">
        <f>SUM(M150:M161)</f>
        <v>0</v>
      </c>
      <c r="N149" s="230"/>
      <c r="O149" s="230">
        <f>SUM(O150:O161)</f>
        <v>15.47</v>
      </c>
      <c r="P149" s="230"/>
      <c r="Q149" s="230">
        <f>SUM(Q150:Q161)</f>
        <v>0</v>
      </c>
      <c r="R149" s="231"/>
      <c r="S149" s="231"/>
      <c r="T149" s="232"/>
      <c r="U149" s="226"/>
      <c r="V149" s="226">
        <f>SUM(V150:V161)</f>
        <v>1.08</v>
      </c>
      <c r="W149" s="226"/>
      <c r="X149" s="226"/>
      <c r="AG149" t="s">
        <v>115</v>
      </c>
    </row>
    <row r="150" spans="1:60" outlineLevel="1" x14ac:dyDescent="0.2">
      <c r="A150" s="234">
        <v>15</v>
      </c>
      <c r="B150" s="235" t="s">
        <v>328</v>
      </c>
      <c r="C150" s="247" t="s">
        <v>329</v>
      </c>
      <c r="D150" s="236" t="s">
        <v>166</v>
      </c>
      <c r="E150" s="237">
        <v>3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7">
        <v>3.7000000000000002E-3</v>
      </c>
      <c r="O150" s="237">
        <f>ROUND(E150*N150,2)</f>
        <v>0.01</v>
      </c>
      <c r="P150" s="237">
        <v>0</v>
      </c>
      <c r="Q150" s="237">
        <f>ROUND(E150*P150,2)</f>
        <v>0</v>
      </c>
      <c r="R150" s="239"/>
      <c r="S150" s="239" t="s">
        <v>120</v>
      </c>
      <c r="T150" s="240" t="s">
        <v>144</v>
      </c>
      <c r="U150" s="220">
        <v>0.36</v>
      </c>
      <c r="V150" s="220">
        <f>ROUND(E150*U150,2)</f>
        <v>1.08</v>
      </c>
      <c r="W150" s="220"/>
      <c r="X150" s="220" t="s">
        <v>132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133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9" t="s">
        <v>395</v>
      </c>
      <c r="D151" s="221"/>
      <c r="E151" s="222">
        <v>3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126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0"/>
      <c r="D152" s="242"/>
      <c r="E152" s="242"/>
      <c r="F152" s="242"/>
      <c r="G152" s="242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127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4">
        <v>16</v>
      </c>
      <c r="B153" s="235" t="s">
        <v>336</v>
      </c>
      <c r="C153" s="247" t="s">
        <v>337</v>
      </c>
      <c r="D153" s="236" t="s">
        <v>176</v>
      </c>
      <c r="E153" s="237">
        <v>77.7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/>
      <c r="S153" s="239" t="s">
        <v>120</v>
      </c>
      <c r="T153" s="240" t="s">
        <v>144</v>
      </c>
      <c r="U153" s="220">
        <v>0</v>
      </c>
      <c r="V153" s="220">
        <f>ROUND(E153*U153,2)</f>
        <v>0</v>
      </c>
      <c r="W153" s="220"/>
      <c r="X153" s="220" t="s">
        <v>132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133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9" t="s">
        <v>396</v>
      </c>
      <c r="D154" s="221"/>
      <c r="E154" s="222">
        <v>77.7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0"/>
      <c r="D155" s="242"/>
      <c r="E155" s="242"/>
      <c r="F155" s="242"/>
      <c r="G155" s="242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127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4">
        <v>17</v>
      </c>
      <c r="B156" s="235" t="s">
        <v>341</v>
      </c>
      <c r="C156" s="247" t="s">
        <v>342</v>
      </c>
      <c r="D156" s="236" t="s">
        <v>176</v>
      </c>
      <c r="E156" s="237">
        <v>124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0.12471</v>
      </c>
      <c r="O156" s="237">
        <f>ROUND(E156*N156,2)</f>
        <v>15.46</v>
      </c>
      <c r="P156" s="237">
        <v>0</v>
      </c>
      <c r="Q156" s="237">
        <f>ROUND(E156*P156,2)</f>
        <v>0</v>
      </c>
      <c r="R156" s="239"/>
      <c r="S156" s="239" t="s">
        <v>120</v>
      </c>
      <c r="T156" s="240" t="s">
        <v>144</v>
      </c>
      <c r="U156" s="220">
        <v>0</v>
      </c>
      <c r="V156" s="220">
        <f>ROUND(E156*U156,2)</f>
        <v>0</v>
      </c>
      <c r="W156" s="220"/>
      <c r="X156" s="220" t="s">
        <v>132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133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1" t="s">
        <v>222</v>
      </c>
      <c r="D157" s="243"/>
      <c r="E157" s="243"/>
      <c r="F157" s="243"/>
      <c r="G157" s="243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2" t="s">
        <v>343</v>
      </c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2" t="s">
        <v>339</v>
      </c>
      <c r="D159" s="244"/>
      <c r="E159" s="244"/>
      <c r="F159" s="244"/>
      <c r="G159" s="244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9" t="s">
        <v>397</v>
      </c>
      <c r="D160" s="221"/>
      <c r="E160" s="222">
        <v>124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126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0"/>
      <c r="D161" s="242"/>
      <c r="E161" s="242"/>
      <c r="F161" s="242"/>
      <c r="G161" s="242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127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3"/>
      <c r="B162" s="4"/>
      <c r="C162" s="25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101</v>
      </c>
    </row>
    <row r="163" spans="1:60" x14ac:dyDescent="0.2">
      <c r="A163" s="213"/>
      <c r="B163" s="214" t="s">
        <v>29</v>
      </c>
      <c r="C163" s="255"/>
      <c r="D163" s="215"/>
      <c r="E163" s="216"/>
      <c r="F163" s="216"/>
      <c r="G163" s="233">
        <f>G8+G82+G94+G149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355</v>
      </c>
    </row>
    <row r="164" spans="1:60" x14ac:dyDescent="0.2">
      <c r="C164" s="256"/>
      <c r="D164" s="10"/>
      <c r="AG164" t="s">
        <v>359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zzfIdNYopjVVyNKkWKZhlOtVsbKb/MMdhdMZO/GAlGPgSQ3DXNgz3owwXzLIJrUirIO9u6gJOBj9uq1TM34XA==" saltValue="nubt8ErZlHv3fVYBZKQDAw==" spinCount="100000" sheet="1"/>
  <mergeCells count="113">
    <mergeCell ref="C155:G155"/>
    <mergeCell ref="C157:G157"/>
    <mergeCell ref="C158:G158"/>
    <mergeCell ref="C159:G159"/>
    <mergeCell ref="C161:G161"/>
    <mergeCell ref="C141:G141"/>
    <mergeCell ref="C142:G142"/>
    <mergeCell ref="C143:G143"/>
    <mergeCell ref="C144:G144"/>
    <mergeCell ref="C148:G148"/>
    <mergeCell ref="C152:G152"/>
    <mergeCell ref="C132:G132"/>
    <mergeCell ref="C133:G133"/>
    <mergeCell ref="C136:G136"/>
    <mergeCell ref="C138:G138"/>
    <mergeCell ref="C139:G139"/>
    <mergeCell ref="C140:G140"/>
    <mergeCell ref="C125:G125"/>
    <mergeCell ref="C127:G127"/>
    <mergeCell ref="C128:G128"/>
    <mergeCell ref="C129:G129"/>
    <mergeCell ref="C130:G130"/>
    <mergeCell ref="C131:G131"/>
    <mergeCell ref="C118:G118"/>
    <mergeCell ref="C119:G119"/>
    <mergeCell ref="C120:G120"/>
    <mergeCell ref="C121:G121"/>
    <mergeCell ref="C122:G122"/>
    <mergeCell ref="C123:G123"/>
    <mergeCell ref="C109:G109"/>
    <mergeCell ref="C111:G111"/>
    <mergeCell ref="C112:G112"/>
    <mergeCell ref="C113:G113"/>
    <mergeCell ref="C115:G115"/>
    <mergeCell ref="C117:G117"/>
    <mergeCell ref="C99:G99"/>
    <mergeCell ref="C101:G101"/>
    <mergeCell ref="C103:G103"/>
    <mergeCell ref="C104:G104"/>
    <mergeCell ref="C105:G105"/>
    <mergeCell ref="C106:G106"/>
    <mergeCell ref="C90:G90"/>
    <mergeCell ref="C91:G91"/>
    <mergeCell ref="C93:G93"/>
    <mergeCell ref="C96:G96"/>
    <mergeCell ref="C97:G97"/>
    <mergeCell ref="C98:G98"/>
    <mergeCell ref="C84:G84"/>
    <mergeCell ref="C85:G85"/>
    <mergeCell ref="C86:G86"/>
    <mergeCell ref="C87:G87"/>
    <mergeCell ref="C88:G88"/>
    <mergeCell ref="C89:G89"/>
    <mergeCell ref="C75:G75"/>
    <mergeCell ref="C76:G76"/>
    <mergeCell ref="C77:G77"/>
    <mergeCell ref="C78:G78"/>
    <mergeCell ref="C79:G79"/>
    <mergeCell ref="C81:G81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47:G47"/>
    <mergeCell ref="C48:G48"/>
    <mergeCell ref="C50:G50"/>
    <mergeCell ref="C52:G52"/>
    <mergeCell ref="C53:G53"/>
    <mergeCell ref="C55:G55"/>
    <mergeCell ref="C36:G36"/>
    <mergeCell ref="C38:G38"/>
    <mergeCell ref="C40:G40"/>
    <mergeCell ref="C42:G42"/>
    <mergeCell ref="C43:G43"/>
    <mergeCell ref="C45:G45"/>
    <mergeCell ref="C29:G29"/>
    <mergeCell ref="C30:G30"/>
    <mergeCell ref="C31:G31"/>
    <mergeCell ref="C32:G32"/>
    <mergeCell ref="C33:G33"/>
    <mergeCell ref="C34:G34"/>
    <mergeCell ref="C23:G23"/>
    <mergeCell ref="C24:G24"/>
    <mergeCell ref="C25:G25"/>
    <mergeCell ref="C26:G26"/>
    <mergeCell ref="C27:G27"/>
    <mergeCell ref="C28:G28"/>
    <mergeCell ref="C17:G17"/>
    <mergeCell ref="C18:G18"/>
    <mergeCell ref="C19:G19"/>
    <mergeCell ref="C20:G20"/>
    <mergeCell ref="C21:G21"/>
    <mergeCell ref="C22:G22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B90B-8998-4DF0-A652-788E962F86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SUMIF(AG9:AG68,"&lt;&gt;NOR",G9:G68)</f>
        <v>0</v>
      </c>
      <c r="H8" s="231"/>
      <c r="I8" s="231">
        <f>SUM(I9:I68)</f>
        <v>0</v>
      </c>
      <c r="J8" s="231"/>
      <c r="K8" s="231">
        <f>SUM(K9:K68)</f>
        <v>0</v>
      </c>
      <c r="L8" s="231"/>
      <c r="M8" s="231">
        <f>SUM(M9:M68)</f>
        <v>0</v>
      </c>
      <c r="N8" s="230"/>
      <c r="O8" s="230">
        <f>SUM(O9:O68)</f>
        <v>0</v>
      </c>
      <c r="P8" s="230"/>
      <c r="Q8" s="230">
        <f>SUM(Q9:Q68)</f>
        <v>0</v>
      </c>
      <c r="R8" s="231"/>
      <c r="S8" s="231"/>
      <c r="T8" s="232"/>
      <c r="U8" s="226"/>
      <c r="V8" s="226">
        <f>SUM(V9:V68)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128</v>
      </c>
      <c r="C9" s="247" t="s">
        <v>129</v>
      </c>
      <c r="D9" s="236" t="s">
        <v>130</v>
      </c>
      <c r="E9" s="237">
        <v>223.5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1" t="s">
        <v>134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398</v>
      </c>
      <c r="D11" s="221"/>
      <c r="E11" s="222">
        <v>223.5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2</v>
      </c>
      <c r="B13" s="235" t="s">
        <v>399</v>
      </c>
      <c r="C13" s="247" t="s">
        <v>400</v>
      </c>
      <c r="D13" s="236" t="s">
        <v>143</v>
      </c>
      <c r="E13" s="237">
        <v>17.25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120</v>
      </c>
      <c r="T13" s="240" t="s">
        <v>144</v>
      </c>
      <c r="U13" s="220">
        <v>0</v>
      </c>
      <c r="V13" s="220">
        <f>ROUND(E13*U13,2)</f>
        <v>0</v>
      </c>
      <c r="W13" s="220"/>
      <c r="X13" s="220" t="s">
        <v>132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1" t="s">
        <v>145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2" t="s">
        <v>401</v>
      </c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52" t="s">
        <v>147</v>
      </c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5" t="str">
        <f>C16</f>
        <v>- úprava  ukládaného  materiálu  vlhčením,  tříděním,  promícháním  nebo  vysoušením,  příp. jiné úpravy za účelem zlepšení jeho  mech. vlastností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2" t="s">
        <v>356</v>
      </c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2" t="s">
        <v>148</v>
      </c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2" t="s">
        <v>149</v>
      </c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150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151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152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2" t="s">
        <v>153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154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155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156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157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158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159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160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52" t="s">
        <v>161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5" t="str">
        <f>C31</f>
        <v>- veškeré  pomocné konstrukce umožňující provedení  zemní konstrukce  (příjezdy,  sjezdy,  nájezdy, lešení, podpěrné konstrukce, přemostění, zpevněné plochy, zakrytí a pod.)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162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49" t="s">
        <v>402</v>
      </c>
      <c r="D33" s="221"/>
      <c r="E33" s="222">
        <v>17.25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0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3</v>
      </c>
      <c r="B35" s="235" t="s">
        <v>403</v>
      </c>
      <c r="C35" s="247" t="s">
        <v>404</v>
      </c>
      <c r="D35" s="236" t="s">
        <v>118</v>
      </c>
      <c r="E35" s="237">
        <v>41.5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3.0000000000000001E-5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213</v>
      </c>
      <c r="S35" s="239" t="s">
        <v>120</v>
      </c>
      <c r="T35" s="240" t="s">
        <v>120</v>
      </c>
      <c r="U35" s="220">
        <v>0</v>
      </c>
      <c r="V35" s="220">
        <f>ROUND(E35*U35,2)</f>
        <v>0</v>
      </c>
      <c r="W35" s="220"/>
      <c r="X35" s="220" t="s">
        <v>132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1" t="s">
        <v>405</v>
      </c>
      <c r="D36" s="243"/>
      <c r="E36" s="243"/>
      <c r="F36" s="243"/>
      <c r="G36" s="24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9" t="s">
        <v>406</v>
      </c>
      <c r="D37" s="221"/>
      <c r="E37" s="222">
        <v>41.5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126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0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4</v>
      </c>
      <c r="B39" s="235" t="s">
        <v>164</v>
      </c>
      <c r="C39" s="247" t="s">
        <v>165</v>
      </c>
      <c r="D39" s="236" t="s">
        <v>166</v>
      </c>
      <c r="E39" s="237">
        <v>276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120</v>
      </c>
      <c r="T39" s="240" t="s">
        <v>144</v>
      </c>
      <c r="U39" s="220">
        <v>0</v>
      </c>
      <c r="V39" s="220">
        <f>ROUND(E39*U39,2)</f>
        <v>0</v>
      </c>
      <c r="W39" s="220"/>
      <c r="X39" s="220" t="s">
        <v>132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9" t="s">
        <v>407</v>
      </c>
      <c r="D40" s="221"/>
      <c r="E40" s="222">
        <v>276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0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5</v>
      </c>
      <c r="B42" s="235" t="s">
        <v>408</v>
      </c>
      <c r="C42" s="247" t="s">
        <v>409</v>
      </c>
      <c r="D42" s="236" t="s">
        <v>143</v>
      </c>
      <c r="E42" s="237">
        <v>124.2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/>
      <c r="S42" s="239" t="s">
        <v>170</v>
      </c>
      <c r="T42" s="240" t="s">
        <v>367</v>
      </c>
      <c r="U42" s="220">
        <v>0</v>
      </c>
      <c r="V42" s="220">
        <f>ROUND(E42*U42,2)</f>
        <v>0</v>
      </c>
      <c r="W42" s="220"/>
      <c r="X42" s="220" t="s">
        <v>132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1" t="s">
        <v>145</v>
      </c>
      <c r="D43" s="243"/>
      <c r="E43" s="243"/>
      <c r="F43" s="243"/>
      <c r="G43" s="24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2" t="s">
        <v>357</v>
      </c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2" t="s">
        <v>188</v>
      </c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2" t="s">
        <v>189</v>
      </c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135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2" t="s">
        <v>190</v>
      </c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2" t="s">
        <v>191</v>
      </c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5" t="str">
        <f>C48</f>
        <v>- ztížení vykopávek v blízkosti podzemního vedení, konstrukcí a objektů vč. jejich dočasného zajištění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2" t="s">
        <v>192</v>
      </c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2" t="s">
        <v>193</v>
      </c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2" t="s">
        <v>194</v>
      </c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2" t="s">
        <v>195</v>
      </c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5" t="str">
        <f>C52</f>
        <v>- čerpání vody vč. čerpacích jímek, potrubí a pohotovostní čerpací soupravy (viz ustanovení k pol. 1151,2)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2" t="s">
        <v>196</v>
      </c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2" t="s">
        <v>197</v>
      </c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2" t="s">
        <v>198</v>
      </c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2" t="s">
        <v>199</v>
      </c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135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5" t="str">
        <f>C56</f>
        <v>- svahování a přesvah. svahů do konečného tvaru, výměna hornin v podloží a v pláni znehodnocené klimatickými vlivy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2" t="s">
        <v>200</v>
      </c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2" t="s">
        <v>201</v>
      </c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2" t="s">
        <v>202</v>
      </c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203</v>
      </c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2" t="s">
        <v>204</v>
      </c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2" t="s">
        <v>205</v>
      </c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2" t="s">
        <v>206</v>
      </c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2" t="s">
        <v>207</v>
      </c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17"/>
      <c r="B65" s="218"/>
      <c r="C65" s="252" t="s">
        <v>208</v>
      </c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5" t="str">
        <f>C65</f>
        <v>- veškeré pomocné konstrukce umožňující provedení vykopávky (příjezdy, sjezdy, nájezdy, lešení, podpěr. konstr., přemostění, zpevněné plochy, zakrytí a pod.)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410</v>
      </c>
      <c r="D66" s="221"/>
      <c r="E66" s="222">
        <v>69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126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9" t="s">
        <v>411</v>
      </c>
      <c r="D67" s="221"/>
      <c r="E67" s="222">
        <v>55.2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126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0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127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7" t="s">
        <v>114</v>
      </c>
      <c r="B69" s="228" t="s">
        <v>76</v>
      </c>
      <c r="C69" s="246" t="s">
        <v>77</v>
      </c>
      <c r="D69" s="229"/>
      <c r="E69" s="230"/>
      <c r="F69" s="231"/>
      <c r="G69" s="231">
        <f>SUMIF(AG70:AG80,"&lt;&gt;NOR",G70:G80)</f>
        <v>0</v>
      </c>
      <c r="H69" s="231"/>
      <c r="I69" s="231">
        <f>SUM(I70:I80)</f>
        <v>0</v>
      </c>
      <c r="J69" s="231"/>
      <c r="K69" s="231">
        <f>SUM(K70:K80)</f>
        <v>0</v>
      </c>
      <c r="L69" s="231"/>
      <c r="M69" s="231">
        <f>SUM(M70:M80)</f>
        <v>0</v>
      </c>
      <c r="N69" s="230"/>
      <c r="O69" s="230">
        <f>SUM(O70:O80)</f>
        <v>0</v>
      </c>
      <c r="P69" s="230"/>
      <c r="Q69" s="230">
        <f>SUM(Q70:Q80)</f>
        <v>0</v>
      </c>
      <c r="R69" s="231"/>
      <c r="S69" s="231"/>
      <c r="T69" s="232"/>
      <c r="U69" s="226"/>
      <c r="V69" s="226">
        <f>SUM(V70:V80)</f>
        <v>0</v>
      </c>
      <c r="W69" s="226"/>
      <c r="X69" s="226"/>
      <c r="AG69" t="s">
        <v>115</v>
      </c>
    </row>
    <row r="70" spans="1:60" outlineLevel="1" x14ac:dyDescent="0.2">
      <c r="A70" s="234">
        <v>6</v>
      </c>
      <c r="B70" s="235" t="s">
        <v>220</v>
      </c>
      <c r="C70" s="247" t="s">
        <v>221</v>
      </c>
      <c r="D70" s="236" t="s">
        <v>166</v>
      </c>
      <c r="E70" s="237">
        <v>276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/>
      <c r="S70" s="239" t="s">
        <v>120</v>
      </c>
      <c r="T70" s="240" t="s">
        <v>144</v>
      </c>
      <c r="U70" s="220">
        <v>0</v>
      </c>
      <c r="V70" s="220">
        <f>ROUND(E70*U70,2)</f>
        <v>0</v>
      </c>
      <c r="W70" s="220"/>
      <c r="X70" s="220" t="s">
        <v>132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1" t="s">
        <v>222</v>
      </c>
      <c r="D71" s="243"/>
      <c r="E71" s="243"/>
      <c r="F71" s="243"/>
      <c r="G71" s="243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223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224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225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226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227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228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229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9" t="s">
        <v>407</v>
      </c>
      <c r="D79" s="221"/>
      <c r="E79" s="222">
        <v>276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126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0"/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127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7" t="s">
        <v>114</v>
      </c>
      <c r="B81" s="228" t="s">
        <v>78</v>
      </c>
      <c r="C81" s="246" t="s">
        <v>79</v>
      </c>
      <c r="D81" s="229"/>
      <c r="E81" s="230"/>
      <c r="F81" s="231"/>
      <c r="G81" s="231">
        <f>SUMIF(AG82:AG128,"&lt;&gt;NOR",G82:G128)</f>
        <v>0</v>
      </c>
      <c r="H81" s="231"/>
      <c r="I81" s="231">
        <f>SUM(I82:I128)</f>
        <v>0</v>
      </c>
      <c r="J81" s="231"/>
      <c r="K81" s="231">
        <f>SUM(K82:K128)</f>
        <v>0</v>
      </c>
      <c r="L81" s="231"/>
      <c r="M81" s="231">
        <f>SUM(M82:M128)</f>
        <v>0</v>
      </c>
      <c r="N81" s="230"/>
      <c r="O81" s="230">
        <f>SUM(O82:O128)</f>
        <v>297.89</v>
      </c>
      <c r="P81" s="230"/>
      <c r="Q81" s="230">
        <f>SUM(Q82:Q128)</f>
        <v>0</v>
      </c>
      <c r="R81" s="231"/>
      <c r="S81" s="231"/>
      <c r="T81" s="232"/>
      <c r="U81" s="226"/>
      <c r="V81" s="226">
        <f>SUM(V82:V128)</f>
        <v>0</v>
      </c>
      <c r="W81" s="226"/>
      <c r="X81" s="226"/>
      <c r="AG81" t="s">
        <v>115</v>
      </c>
    </row>
    <row r="82" spans="1:60" outlineLevel="1" x14ac:dyDescent="0.2">
      <c r="A82" s="234">
        <v>7</v>
      </c>
      <c r="B82" s="235" t="s">
        <v>231</v>
      </c>
      <c r="C82" s="247" t="s">
        <v>232</v>
      </c>
      <c r="D82" s="236" t="s">
        <v>166</v>
      </c>
      <c r="E82" s="237">
        <v>303.60000000000002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0.378</v>
      </c>
      <c r="O82" s="237">
        <f>ROUND(E82*N82,2)</f>
        <v>114.76</v>
      </c>
      <c r="P82" s="237">
        <v>0</v>
      </c>
      <c r="Q82" s="237">
        <f>ROUND(E82*P82,2)</f>
        <v>0</v>
      </c>
      <c r="R82" s="239"/>
      <c r="S82" s="239" t="s">
        <v>120</v>
      </c>
      <c r="T82" s="240" t="s">
        <v>144</v>
      </c>
      <c r="U82" s="220">
        <v>0</v>
      </c>
      <c r="V82" s="220">
        <f>ROUND(E82*U82,2)</f>
        <v>0</v>
      </c>
      <c r="W82" s="220"/>
      <c r="X82" s="220" t="s">
        <v>132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1" t="s">
        <v>235</v>
      </c>
      <c r="D83" s="243"/>
      <c r="E83" s="243"/>
      <c r="F83" s="243"/>
      <c r="G83" s="243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2" t="s">
        <v>236</v>
      </c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237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2" t="s">
        <v>238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9" t="s">
        <v>412</v>
      </c>
      <c r="D87" s="221"/>
      <c r="E87" s="222">
        <v>303.60000000000002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126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0"/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8</v>
      </c>
      <c r="B89" s="235" t="s">
        <v>376</v>
      </c>
      <c r="C89" s="247" t="s">
        <v>377</v>
      </c>
      <c r="D89" s="236" t="s">
        <v>166</v>
      </c>
      <c r="E89" s="237">
        <v>303.60000000000002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0.441</v>
      </c>
      <c r="O89" s="237">
        <f>ROUND(E89*N89,2)</f>
        <v>133.88999999999999</v>
      </c>
      <c r="P89" s="237">
        <v>0</v>
      </c>
      <c r="Q89" s="237">
        <f>ROUND(E89*P89,2)</f>
        <v>0</v>
      </c>
      <c r="R89" s="239"/>
      <c r="S89" s="239" t="s">
        <v>120</v>
      </c>
      <c r="T89" s="240" t="s">
        <v>144</v>
      </c>
      <c r="U89" s="220">
        <v>0</v>
      </c>
      <c r="V89" s="220">
        <f>ROUND(E89*U89,2)</f>
        <v>0</v>
      </c>
      <c r="W89" s="220"/>
      <c r="X89" s="220" t="s">
        <v>132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1" t="s">
        <v>235</v>
      </c>
      <c r="D90" s="243"/>
      <c r="E90" s="243"/>
      <c r="F90" s="243"/>
      <c r="G90" s="243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2" t="s">
        <v>236</v>
      </c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2" t="s">
        <v>237</v>
      </c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2" t="s">
        <v>238</v>
      </c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413</v>
      </c>
      <c r="D94" s="221"/>
      <c r="E94" s="222">
        <v>303.60000000000002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0"/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9</v>
      </c>
      <c r="B96" s="235" t="s">
        <v>250</v>
      </c>
      <c r="C96" s="247" t="s">
        <v>251</v>
      </c>
      <c r="D96" s="236" t="s">
        <v>166</v>
      </c>
      <c r="E96" s="237">
        <v>303.60000000000002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/>
      <c r="S96" s="239" t="s">
        <v>120</v>
      </c>
      <c r="T96" s="240" t="s">
        <v>144</v>
      </c>
      <c r="U96" s="220">
        <v>0</v>
      </c>
      <c r="V96" s="220">
        <f>ROUND(E96*U96,2)</f>
        <v>0</v>
      </c>
      <c r="W96" s="220"/>
      <c r="X96" s="220" t="s">
        <v>132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1" t="s">
        <v>252</v>
      </c>
      <c r="D97" s="243"/>
      <c r="E97" s="243"/>
      <c r="F97" s="243"/>
      <c r="G97" s="243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45" t="str">
        <f>C97</f>
        <v>- dodání geomříže v požadované kvalitě a v množství včetně přesahů (přesahy započteny v jednotkové ceně)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2" t="s">
        <v>253</v>
      </c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135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2" t="s">
        <v>254</v>
      </c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9" t="s">
        <v>414</v>
      </c>
      <c r="D100" s="221"/>
      <c r="E100" s="222">
        <v>303.60000000000002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0"/>
      <c r="D101" s="242"/>
      <c r="E101" s="242"/>
      <c r="F101" s="242"/>
      <c r="G101" s="242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10</v>
      </c>
      <c r="B102" s="235" t="s">
        <v>415</v>
      </c>
      <c r="C102" s="247" t="s">
        <v>416</v>
      </c>
      <c r="D102" s="236" t="s">
        <v>166</v>
      </c>
      <c r="E102" s="237">
        <v>261.87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0.18803</v>
      </c>
      <c r="O102" s="237">
        <f>ROUND(E102*N102,2)</f>
        <v>49.24</v>
      </c>
      <c r="P102" s="237">
        <v>0</v>
      </c>
      <c r="Q102" s="237">
        <f>ROUND(E102*P102,2)</f>
        <v>0</v>
      </c>
      <c r="R102" s="239"/>
      <c r="S102" s="239" t="s">
        <v>120</v>
      </c>
      <c r="T102" s="240" t="s">
        <v>144</v>
      </c>
      <c r="U102" s="220">
        <v>0</v>
      </c>
      <c r="V102" s="220">
        <f>ROUND(E102*U102,2)</f>
        <v>0</v>
      </c>
      <c r="W102" s="220"/>
      <c r="X102" s="220" t="s">
        <v>132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17"/>
      <c r="B103" s="218"/>
      <c r="C103" s="251" t="s">
        <v>382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5" t="str">
        <f>C103</f>
        <v>- dodání dlažebního materiálu v požadované kvalitě, dodání materiálu pro předepsané  lože v tloušťce předepsané dokumentací a pro předepsanou výplň spar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2" t="s">
        <v>253</v>
      </c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2" t="s">
        <v>383</v>
      </c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45" t="str">
        <f>C105</f>
        <v>- uložení dlažby dle předepsaného technologického předpisu včetně předepsané podkladní vrstvy a předepsané výplně spar</v>
      </c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237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52" t="s">
        <v>384</v>
      </c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45" t="str">
        <f>C107</f>
        <v>- úpravu napojení, ukončení podél obrubníků, dilatačních zařízení, odvodňovacích proužků, odvodňovačů, vpustí, šachet a pod., nestanoví-li zadávací dokumentace jinak</v>
      </c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2" t="s">
        <v>238</v>
      </c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2" t="s">
        <v>262</v>
      </c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5" t="str">
        <f>C109</f>
        <v>- nezahrnuje těsnění podél obrubníků, dilatačních zařízení, odvodňovacích proužků, odvodňovačů, vpustí, šachet a pod.</v>
      </c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417</v>
      </c>
      <c r="D110" s="221"/>
      <c r="E110" s="222">
        <v>261.87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0"/>
      <c r="D111" s="242"/>
      <c r="E111" s="242"/>
      <c r="F111" s="242"/>
      <c r="G111" s="242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11</v>
      </c>
      <c r="B112" s="235" t="s">
        <v>418</v>
      </c>
      <c r="C112" s="247" t="s">
        <v>419</v>
      </c>
      <c r="D112" s="236" t="s">
        <v>166</v>
      </c>
      <c r="E112" s="237">
        <v>27.93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/>
      <c r="S112" s="239" t="s">
        <v>120</v>
      </c>
      <c r="T112" s="240" t="s">
        <v>144</v>
      </c>
      <c r="U112" s="220">
        <v>0</v>
      </c>
      <c r="V112" s="220">
        <f>ROUND(E112*U112,2)</f>
        <v>0</v>
      </c>
      <c r="W112" s="220"/>
      <c r="X112" s="220" t="s">
        <v>132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17"/>
      <c r="B113" s="218"/>
      <c r="C113" s="251" t="s">
        <v>382</v>
      </c>
      <c r="D113" s="243"/>
      <c r="E113" s="243"/>
      <c r="F113" s="243"/>
      <c r="G113" s="243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5" t="str">
        <f>C113</f>
        <v>- dodání dlažebního materiálu v požadované kvalitě, dodání materiálu pro předepsané  lože v tloušťce předepsané dokumentací a pro předepsanou výplň spar</v>
      </c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2" t="s">
        <v>253</v>
      </c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2" t="s">
        <v>383</v>
      </c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45" t="str">
        <f>C115</f>
        <v>- uložení dlažby dle předepsaného technologického předpisu včetně předepsané podkladní vrstvy a předepsané výplně spar</v>
      </c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2" t="s">
        <v>237</v>
      </c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17"/>
      <c r="B117" s="218"/>
      <c r="C117" s="252" t="s">
        <v>384</v>
      </c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5" t="str">
        <f>C117</f>
        <v>- úpravu napojení, ukončení podél obrubníků, dilatačních zařízení, odvodňovacích proužků, odvodňovačů, vpustí, šachet a pod., nestanoví-li zadávací dokumentace jinak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2" t="s">
        <v>238</v>
      </c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2" t="s">
        <v>262</v>
      </c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5" t="str">
        <f>C119</f>
        <v>- nezahrnuje těsnění podél obrubníků, dilatačních zařízení, odvodňovacích proužků, odvodňovačů, vpustí, šachet a pod.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420</v>
      </c>
      <c r="D120" s="221"/>
      <c r="E120" s="222">
        <v>27.93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126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0"/>
      <c r="D121" s="242"/>
      <c r="E121" s="242"/>
      <c r="F121" s="242"/>
      <c r="G121" s="24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12</v>
      </c>
      <c r="B122" s="235" t="s">
        <v>421</v>
      </c>
      <c r="C122" s="247" t="s">
        <v>422</v>
      </c>
      <c r="D122" s="236" t="s">
        <v>166</v>
      </c>
      <c r="E122" s="237">
        <v>100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9"/>
      <c r="S122" s="239" t="s">
        <v>120</v>
      </c>
      <c r="T122" s="240" t="s">
        <v>144</v>
      </c>
      <c r="U122" s="220">
        <v>0</v>
      </c>
      <c r="V122" s="220">
        <f>ROUND(E122*U122,2)</f>
        <v>0</v>
      </c>
      <c r="W122" s="220"/>
      <c r="X122" s="220" t="s">
        <v>132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17"/>
      <c r="B123" s="218"/>
      <c r="C123" s="251" t="s">
        <v>423</v>
      </c>
      <c r="D123" s="243"/>
      <c r="E123" s="243"/>
      <c r="F123" s="243"/>
      <c r="G123" s="243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45" t="str">
        <f>C123</f>
        <v>- pod pojmem *předláždění* se rozumí rozebrání stávající dlažby a pokládka dlažby ze stávajícího dlažebního materiálu (bez dodávky nového)</v>
      </c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2" t="s">
        <v>424</v>
      </c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2" t="s">
        <v>425</v>
      </c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5" t="str">
        <f>C125</f>
        <v>- dodání a rozprostření materiálu pro lože a jeho tloušťku předepsanou dokumentací a pro předepsanou výplň spar</v>
      </c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2" t="s">
        <v>426</v>
      </c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125</v>
      </c>
      <c r="D127" s="221"/>
      <c r="E127" s="222">
        <v>100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0"/>
      <c r="D128" s="242"/>
      <c r="E128" s="242"/>
      <c r="F128" s="242"/>
      <c r="G128" s="242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7" t="s">
        <v>114</v>
      </c>
      <c r="B129" s="228" t="s">
        <v>82</v>
      </c>
      <c r="C129" s="246" t="s">
        <v>83</v>
      </c>
      <c r="D129" s="229"/>
      <c r="E129" s="230"/>
      <c r="F129" s="231"/>
      <c r="G129" s="231">
        <f>SUMIF(AG130:AG135,"&lt;&gt;NOR",G130:G135)</f>
        <v>0</v>
      </c>
      <c r="H129" s="231"/>
      <c r="I129" s="231">
        <f>SUM(I130:I135)</f>
        <v>0</v>
      </c>
      <c r="J129" s="231"/>
      <c r="K129" s="231">
        <f>SUM(K130:K135)</f>
        <v>0</v>
      </c>
      <c r="L129" s="231"/>
      <c r="M129" s="231">
        <f>SUM(M130:M135)</f>
        <v>0</v>
      </c>
      <c r="N129" s="230"/>
      <c r="O129" s="230">
        <f>SUM(O130:O135)</f>
        <v>0</v>
      </c>
      <c r="P129" s="230"/>
      <c r="Q129" s="230">
        <f>SUM(Q130:Q135)</f>
        <v>0</v>
      </c>
      <c r="R129" s="231"/>
      <c r="S129" s="231"/>
      <c r="T129" s="232"/>
      <c r="U129" s="226"/>
      <c r="V129" s="226">
        <f>SUM(V130:V135)</f>
        <v>0</v>
      </c>
      <c r="W129" s="226"/>
      <c r="X129" s="226"/>
      <c r="AG129" t="s">
        <v>115</v>
      </c>
    </row>
    <row r="130" spans="1:60" outlineLevel="1" x14ac:dyDescent="0.2">
      <c r="A130" s="234">
        <v>13</v>
      </c>
      <c r="B130" s="235" t="s">
        <v>427</v>
      </c>
      <c r="C130" s="247" t="s">
        <v>428</v>
      </c>
      <c r="D130" s="236" t="s">
        <v>176</v>
      </c>
      <c r="E130" s="237">
        <v>120.75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9"/>
      <c r="S130" s="239" t="s">
        <v>170</v>
      </c>
      <c r="T130" s="240" t="s">
        <v>144</v>
      </c>
      <c r="U130" s="220">
        <v>0</v>
      </c>
      <c r="V130" s="220">
        <f>ROUND(E130*U130,2)</f>
        <v>0</v>
      </c>
      <c r="W130" s="220"/>
      <c r="X130" s="220" t="s">
        <v>132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133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1" t="s">
        <v>222</v>
      </c>
      <c r="D131" s="243"/>
      <c r="E131" s="243"/>
      <c r="F131" s="243"/>
      <c r="G131" s="243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429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2" t="s">
        <v>339</v>
      </c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9" t="s">
        <v>430</v>
      </c>
      <c r="D134" s="221"/>
      <c r="E134" s="222">
        <v>120.75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0"/>
      <c r="D135" s="242"/>
      <c r="E135" s="242"/>
      <c r="F135" s="242"/>
      <c r="G135" s="242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5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101</v>
      </c>
    </row>
    <row r="137" spans="1:60" x14ac:dyDescent="0.2">
      <c r="A137" s="213"/>
      <c r="B137" s="214" t="s">
        <v>29</v>
      </c>
      <c r="C137" s="255"/>
      <c r="D137" s="215"/>
      <c r="E137" s="216"/>
      <c r="F137" s="216"/>
      <c r="G137" s="233">
        <f>G8+G69+G81+G129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355</v>
      </c>
    </row>
    <row r="138" spans="1:60" x14ac:dyDescent="0.2">
      <c r="C138" s="256"/>
      <c r="D138" s="10"/>
      <c r="AG138" t="s">
        <v>359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7O2KCKt4bW+z2Aj5esMs/ck2OMPzkzbRORKS+oKJnzqHQM/aLDV6GsriZaZeeHhXPswoig7pBUAHuoD4KDBfA==" saltValue="VR7mxqhKYcUeEwpLivihlg==" spinCount="100000" sheet="1"/>
  <mergeCells count="101">
    <mergeCell ref="C128:G128"/>
    <mergeCell ref="C131:G131"/>
    <mergeCell ref="C132:G132"/>
    <mergeCell ref="C133:G133"/>
    <mergeCell ref="C135:G135"/>
    <mergeCell ref="C119:G119"/>
    <mergeCell ref="C121:G121"/>
    <mergeCell ref="C123:G123"/>
    <mergeCell ref="C124:G124"/>
    <mergeCell ref="C125:G125"/>
    <mergeCell ref="C126:G126"/>
    <mergeCell ref="C113:G113"/>
    <mergeCell ref="C114:G114"/>
    <mergeCell ref="C115:G115"/>
    <mergeCell ref="C116:G116"/>
    <mergeCell ref="C117:G117"/>
    <mergeCell ref="C118:G118"/>
    <mergeCell ref="C105:G105"/>
    <mergeCell ref="C106:G106"/>
    <mergeCell ref="C107:G107"/>
    <mergeCell ref="C108:G108"/>
    <mergeCell ref="C109:G109"/>
    <mergeCell ref="C111:G111"/>
    <mergeCell ref="C97:G97"/>
    <mergeCell ref="C98:G98"/>
    <mergeCell ref="C99:G99"/>
    <mergeCell ref="C101:G101"/>
    <mergeCell ref="C103:G103"/>
    <mergeCell ref="C104:G104"/>
    <mergeCell ref="C88:G88"/>
    <mergeCell ref="C90:G90"/>
    <mergeCell ref="C91:G91"/>
    <mergeCell ref="C92:G92"/>
    <mergeCell ref="C93:G93"/>
    <mergeCell ref="C95:G95"/>
    <mergeCell ref="C78:G78"/>
    <mergeCell ref="C80:G80"/>
    <mergeCell ref="C83:G83"/>
    <mergeCell ref="C84:G84"/>
    <mergeCell ref="C85:G85"/>
    <mergeCell ref="C86:G86"/>
    <mergeCell ref="C72:G72"/>
    <mergeCell ref="C73:G73"/>
    <mergeCell ref="C74:G74"/>
    <mergeCell ref="C75:G75"/>
    <mergeCell ref="C76:G76"/>
    <mergeCell ref="C77:G77"/>
    <mergeCell ref="C62:G62"/>
    <mergeCell ref="C63:G63"/>
    <mergeCell ref="C64:G64"/>
    <mergeCell ref="C65:G65"/>
    <mergeCell ref="C68:G68"/>
    <mergeCell ref="C71:G71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2:G32"/>
    <mergeCell ref="C34:G34"/>
    <mergeCell ref="C36:G36"/>
    <mergeCell ref="C38:G38"/>
    <mergeCell ref="C41:G41"/>
    <mergeCell ref="C43:G43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64CB-9B79-4FB6-9415-1A5B6E954E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57</v>
      </c>
      <c r="C4" s="202" t="s">
        <v>56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SUMIF(AG9:AG45,"&lt;&gt;NOR",G9:G45)</f>
        <v>0</v>
      </c>
      <c r="H8" s="231"/>
      <c r="I8" s="231">
        <f>SUM(I9:I45)</f>
        <v>0</v>
      </c>
      <c r="J8" s="231"/>
      <c r="K8" s="231">
        <f>SUM(K9:K45)</f>
        <v>0</v>
      </c>
      <c r="L8" s="231"/>
      <c r="M8" s="231">
        <f>SUM(M9:M45)</f>
        <v>0</v>
      </c>
      <c r="N8" s="230"/>
      <c r="O8" s="230">
        <f>SUM(O9:O45)</f>
        <v>0</v>
      </c>
      <c r="P8" s="230"/>
      <c r="Q8" s="230">
        <f>SUM(Q9:Q45)</f>
        <v>0</v>
      </c>
      <c r="R8" s="231"/>
      <c r="S8" s="231"/>
      <c r="T8" s="232"/>
      <c r="U8" s="226"/>
      <c r="V8" s="226">
        <f>SUM(V9:V45)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431</v>
      </c>
      <c r="C9" s="247" t="s">
        <v>432</v>
      </c>
      <c r="D9" s="236" t="s">
        <v>433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1" t="s">
        <v>434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17"/>
      <c r="B11" s="218"/>
      <c r="C11" s="252" t="s">
        <v>435</v>
      </c>
      <c r="D11" s="244"/>
      <c r="E11" s="244"/>
      <c r="F11" s="244"/>
      <c r="G11" s="24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5" t="str">
        <f>C11</f>
        <v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2" t="s">
        <v>436</v>
      </c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2" t="s">
        <v>437</v>
      </c>
      <c r="D13" s="244"/>
      <c r="E13" s="244"/>
      <c r="F13" s="244"/>
      <c r="G13" s="244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2" t="s">
        <v>465</v>
      </c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2" t="s">
        <v>438</v>
      </c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9" t="s">
        <v>76</v>
      </c>
      <c r="D16" s="221"/>
      <c r="E16" s="222">
        <v>2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0"/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2</v>
      </c>
      <c r="B18" s="235" t="s">
        <v>439</v>
      </c>
      <c r="C18" s="247" t="s">
        <v>440</v>
      </c>
      <c r="D18" s="236" t="s">
        <v>433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120</v>
      </c>
      <c r="T18" s="240" t="s">
        <v>131</v>
      </c>
      <c r="U18" s="220">
        <v>0</v>
      </c>
      <c r="V18" s="220">
        <f>ROUND(E18*U18,2)</f>
        <v>0</v>
      </c>
      <c r="W18" s="220"/>
      <c r="X18" s="220" t="s">
        <v>132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1" t="s">
        <v>441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442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5" t="str">
        <f>C20</f>
        <v>Projednání dočasné úpravy dopravního značení po dobu výstavby s územně příslušným odborem dopravy a d DI Policie ČR.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443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9" t="s">
        <v>74</v>
      </c>
      <c r="D22" s="221"/>
      <c r="E22" s="222">
        <v>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126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0"/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127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3</v>
      </c>
      <c r="B24" s="235" t="s">
        <v>444</v>
      </c>
      <c r="C24" s="247" t="s">
        <v>445</v>
      </c>
      <c r="D24" s="236" t="s">
        <v>433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120</v>
      </c>
      <c r="T24" s="240" t="s">
        <v>131</v>
      </c>
      <c r="U24" s="220">
        <v>0</v>
      </c>
      <c r="V24" s="220">
        <f>ROUND(E24*U24,2)</f>
        <v>0</v>
      </c>
      <c r="W24" s="220"/>
      <c r="X24" s="220" t="s">
        <v>132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1" t="s">
        <v>446</v>
      </c>
      <c r="D25" s="243"/>
      <c r="E25" s="243"/>
      <c r="F25" s="243"/>
      <c r="G25" s="243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5" t="str">
        <f>C25</f>
        <v>Náklady na vytyčení inženýrských sítí na staveništi jejich správci, s případným provedením průzkumných sond.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9" t="s">
        <v>74</v>
      </c>
      <c r="D26" s="221"/>
      <c r="E26" s="222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126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0"/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4</v>
      </c>
      <c r="B28" s="235" t="s">
        <v>447</v>
      </c>
      <c r="C28" s="247" t="s">
        <v>448</v>
      </c>
      <c r="D28" s="236" t="s">
        <v>433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120</v>
      </c>
      <c r="T28" s="240" t="s">
        <v>131</v>
      </c>
      <c r="U28" s="220">
        <v>0</v>
      </c>
      <c r="V28" s="220">
        <f>ROUND(E28*U28,2)</f>
        <v>0</v>
      </c>
      <c r="W28" s="220"/>
      <c r="X28" s="220" t="s">
        <v>132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1" t="s">
        <v>449</v>
      </c>
      <c r="D29" s="243"/>
      <c r="E29" s="243"/>
      <c r="F29" s="243"/>
      <c r="G29" s="24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145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450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451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5" t="str">
        <f>C32</f>
        <v>- zadavatelem specifikované výstupy (fotografie v papírovém a digitálním formátu) v požadovaném počtu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9" t="s">
        <v>74</v>
      </c>
      <c r="D33" s="221"/>
      <c r="E33" s="222">
        <v>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0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5</v>
      </c>
      <c r="B35" s="235" t="s">
        <v>452</v>
      </c>
      <c r="C35" s="247" t="s">
        <v>453</v>
      </c>
      <c r="D35" s="236" t="s">
        <v>433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120</v>
      </c>
      <c r="T35" s="240" t="s">
        <v>131</v>
      </c>
      <c r="U35" s="220">
        <v>0</v>
      </c>
      <c r="V35" s="220">
        <f>ROUND(E35*U35,2)</f>
        <v>0</v>
      </c>
      <c r="W35" s="220"/>
      <c r="X35" s="220" t="s">
        <v>132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51" t="s">
        <v>454</v>
      </c>
      <c r="D36" s="243"/>
      <c r="E36" s="243"/>
      <c r="F36" s="243"/>
      <c r="G36" s="24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5" t="str">
        <f>C36</f>
        <v>Dodávka a osazení 1 ks informační tabule s uvedením názvu stavby, investora stavby a zhotovitele stavby, s uvedením termínu realizace stavby a s uvedením kontaktu na odpovědného stavbyvedoucího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2" t="s">
        <v>455</v>
      </c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2" t="s">
        <v>456</v>
      </c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9" t="s">
        <v>74</v>
      </c>
      <c r="D39" s="221"/>
      <c r="E39" s="222">
        <v>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0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6</v>
      </c>
      <c r="B41" s="235" t="s">
        <v>457</v>
      </c>
      <c r="C41" s="247" t="s">
        <v>458</v>
      </c>
      <c r="D41" s="236" t="s">
        <v>433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120</v>
      </c>
      <c r="T41" s="240" t="s">
        <v>131</v>
      </c>
      <c r="U41" s="220">
        <v>0</v>
      </c>
      <c r="V41" s="220">
        <f>ROUND(E41*U41,2)</f>
        <v>0</v>
      </c>
      <c r="W41" s="220"/>
      <c r="X41" s="220" t="s">
        <v>132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17"/>
      <c r="B42" s="218"/>
      <c r="C42" s="251" t="s">
        <v>459</v>
      </c>
      <c r="D42" s="243"/>
      <c r="E42" s="243"/>
      <c r="F42" s="243"/>
      <c r="G42" s="243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5" t="str">
        <f>C42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17"/>
      <c r="B43" s="218"/>
      <c r="C43" s="252" t="s">
        <v>460</v>
      </c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5" t="str">
        <f>C43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74</v>
      </c>
      <c r="D44" s="221"/>
      <c r="E44" s="222">
        <v>1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0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7" t="s">
        <v>114</v>
      </c>
      <c r="B46" s="228" t="s">
        <v>86</v>
      </c>
      <c r="C46" s="246" t="s">
        <v>27</v>
      </c>
      <c r="D46" s="229"/>
      <c r="E46" s="230"/>
      <c r="F46" s="231"/>
      <c r="G46" s="231">
        <f>SUMIF(AG47:AG50,"&lt;&gt;NOR",G47:G50)</f>
        <v>0</v>
      </c>
      <c r="H46" s="231"/>
      <c r="I46" s="231">
        <f>SUM(I47:I50)</f>
        <v>0</v>
      </c>
      <c r="J46" s="231"/>
      <c r="K46" s="231">
        <f>SUM(K47:K50)</f>
        <v>0</v>
      </c>
      <c r="L46" s="231"/>
      <c r="M46" s="231">
        <f>SUM(M47:M50)</f>
        <v>0</v>
      </c>
      <c r="N46" s="230"/>
      <c r="O46" s="230">
        <f>SUM(O47:O50)</f>
        <v>0</v>
      </c>
      <c r="P46" s="230"/>
      <c r="Q46" s="230">
        <f>SUM(Q47:Q50)</f>
        <v>0</v>
      </c>
      <c r="R46" s="231"/>
      <c r="S46" s="231"/>
      <c r="T46" s="232"/>
      <c r="U46" s="226"/>
      <c r="V46" s="226">
        <f>SUM(V47:V50)</f>
        <v>0</v>
      </c>
      <c r="W46" s="226"/>
      <c r="X46" s="226"/>
      <c r="AG46" t="s">
        <v>115</v>
      </c>
    </row>
    <row r="47" spans="1:60" outlineLevel="1" x14ac:dyDescent="0.2">
      <c r="A47" s="234">
        <v>7</v>
      </c>
      <c r="B47" s="235" t="s">
        <v>461</v>
      </c>
      <c r="C47" s="247" t="s">
        <v>462</v>
      </c>
      <c r="D47" s="236" t="s">
        <v>463</v>
      </c>
      <c r="E47" s="237">
        <v>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/>
      <c r="S47" s="239" t="s">
        <v>120</v>
      </c>
      <c r="T47" s="240" t="s">
        <v>131</v>
      </c>
      <c r="U47" s="220">
        <v>0</v>
      </c>
      <c r="V47" s="220">
        <f>ROUND(E47*U47,2)</f>
        <v>0</v>
      </c>
      <c r="W47" s="220"/>
      <c r="X47" s="220" t="s">
        <v>132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1" t="s">
        <v>464</v>
      </c>
      <c r="D48" s="243"/>
      <c r="E48" s="243"/>
      <c r="F48" s="243"/>
      <c r="G48" s="243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5" t="str">
        <f>C48</f>
        <v xml:space="preserve"> (odevzdání dokumentace skutečného provedení stavby v počtu 3 paré v papírové podobě a 2 ks v ele. na CD).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74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0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101</v>
      </c>
    </row>
    <row r="52" spans="1:60" x14ac:dyDescent="0.2">
      <c r="A52" s="213"/>
      <c r="B52" s="214" t="s">
        <v>29</v>
      </c>
      <c r="C52" s="255"/>
      <c r="D52" s="215"/>
      <c r="E52" s="216"/>
      <c r="F52" s="216"/>
      <c r="G52" s="233">
        <f>G8+G46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355</v>
      </c>
    </row>
    <row r="53" spans="1:60" x14ac:dyDescent="0.2">
      <c r="C53" s="256"/>
      <c r="D53" s="10"/>
      <c r="AG53" t="s">
        <v>359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8Wizw7aPSf6kULUSUTG6qOyoEazNhFELS4RUvoDbIn21pycCoSWTrYAbkfuosoR9S6LDRFG+Y3PiKCArMptSA==" saltValue="3iA2vkhTZf7VvEvwPTHHYg==" spinCount="100000" sheet="1"/>
  <mergeCells count="31">
    <mergeCell ref="C50:G50"/>
    <mergeCell ref="C38:G38"/>
    <mergeCell ref="C40:G40"/>
    <mergeCell ref="C42:G42"/>
    <mergeCell ref="C43:G43"/>
    <mergeCell ref="C45:G45"/>
    <mergeCell ref="C48:G48"/>
    <mergeCell ref="C30:G30"/>
    <mergeCell ref="C31:G31"/>
    <mergeCell ref="C32:G32"/>
    <mergeCell ref="C34:G34"/>
    <mergeCell ref="C36:G36"/>
    <mergeCell ref="C37:G37"/>
    <mergeCell ref="C20:G20"/>
    <mergeCell ref="C21:G21"/>
    <mergeCell ref="C23:G23"/>
    <mergeCell ref="C25:G25"/>
    <mergeCell ref="C27:G27"/>
    <mergeCell ref="C29:G29"/>
    <mergeCell ref="C12:G12"/>
    <mergeCell ref="C13:G13"/>
    <mergeCell ref="C14:G14"/>
    <mergeCell ref="C15:G15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101 SO 101 Pol</vt:lpstr>
      <vt:lpstr>SO 102 SO 102 Pol</vt:lpstr>
      <vt:lpstr>SO 103 SO 103 Pol</vt:lpstr>
      <vt:lpstr>VRN VRN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'SO 102 SO 102 Pol'!Názvy_tisku</vt:lpstr>
      <vt:lpstr>'SO 103 SO 103 Pol'!Názvy_tisku</vt:lpstr>
      <vt:lpstr>'VRN VRN  Pol'!Názvy_tisku</vt:lpstr>
      <vt:lpstr>oadresa</vt:lpstr>
      <vt:lpstr>Stavba!Objednatel</vt:lpstr>
      <vt:lpstr>Stavba!Objekt</vt:lpstr>
      <vt:lpstr>'SO 101 SO 101 Pol'!Oblast_tisku</vt:lpstr>
      <vt:lpstr>'SO 102 SO 102 Pol'!Oblast_tisku</vt:lpstr>
      <vt:lpstr>'SO 103 SO 103 Pol'!Oblast_tisku</vt:lpstr>
      <vt:lpstr>Stavba!Oblast_tisku</vt:lpstr>
      <vt:lpstr>'VRN VRN 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2022-05-05T14:20:28Z</dcterms:modified>
</cp:coreProperties>
</file>