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IAT\0-PROJEKTY\KRNOV\Husovo náměstí\PDPS\cd\VÝKAZ VÝMĚR\"/>
    </mc:Choice>
  </mc:AlternateContent>
  <xr:revisionPtr revIDLastSave="0" documentId="8_{9AD754CC-2EBD-4263-8A1D-6E09952A93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1 SO 101 Pol" sheetId="12" r:id="rId4"/>
    <sheet name="SO 102 SO 102 Pol" sheetId="13" r:id="rId5"/>
    <sheet name="SO 103 SO 103 Pol" sheetId="14" r:id="rId6"/>
    <sheet name="VRN VRN 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SO 101 Pol'!$1:$7</definedName>
    <definedName name="_xlnm.Print_Titles" localSheetId="4">'SO 102 SO 102 Pol'!$1:$7</definedName>
    <definedName name="_xlnm.Print_Titles" localSheetId="5">'SO 103 SO 103 Pol'!$1:$7</definedName>
    <definedName name="_xlnm.Print_Titles" localSheetId="6">'VRN VRN 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SO 101 Pol'!$A$1:$X$276</definedName>
    <definedName name="_xlnm.Print_Area" localSheetId="4">'SO 102 SO 102 Pol'!$A$1:$X$166</definedName>
    <definedName name="_xlnm.Print_Area" localSheetId="5">'SO 103 SO 103 Pol'!$A$1:$X$138</definedName>
    <definedName name="_xlnm.Print_Area" localSheetId="1">Stavba!$A$1:$J$72</definedName>
    <definedName name="_xlnm.Print_Area" localSheetId="6">'VRN VRN  Pol'!$A$1:$X$53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52" i="15"/>
  <c r="BA48" i="15"/>
  <c r="BA43" i="15"/>
  <c r="BA42" i="15"/>
  <c r="BA36" i="15"/>
  <c r="BA32" i="15"/>
  <c r="BA25" i="15"/>
  <c r="BA20" i="15"/>
  <c r="BA11" i="15"/>
  <c r="V8" i="15"/>
  <c r="G9" i="15"/>
  <c r="M9" i="15" s="1"/>
  <c r="I9" i="15"/>
  <c r="K9" i="15"/>
  <c r="O9" i="15"/>
  <c r="Q9" i="15"/>
  <c r="V9" i="15"/>
  <c r="G18" i="15"/>
  <c r="M18" i="15" s="1"/>
  <c r="I18" i="15"/>
  <c r="I8" i="15" s="1"/>
  <c r="K18" i="15"/>
  <c r="K8" i="15" s="1"/>
  <c r="O18" i="15"/>
  <c r="O8" i="15" s="1"/>
  <c r="Q18" i="15"/>
  <c r="V18" i="15"/>
  <c r="G24" i="15"/>
  <c r="M24" i="15" s="1"/>
  <c r="I24" i="15"/>
  <c r="K24" i="15"/>
  <c r="O24" i="15"/>
  <c r="Q24" i="15"/>
  <c r="V24" i="15"/>
  <c r="G28" i="15"/>
  <c r="I28" i="15"/>
  <c r="K28" i="15"/>
  <c r="M28" i="15"/>
  <c r="O28" i="15"/>
  <c r="Q28" i="15"/>
  <c r="V28" i="15"/>
  <c r="G35" i="15"/>
  <c r="I35" i="15"/>
  <c r="K35" i="15"/>
  <c r="M35" i="15"/>
  <c r="O35" i="15"/>
  <c r="Q35" i="15"/>
  <c r="V35" i="15"/>
  <c r="G41" i="15"/>
  <c r="I41" i="15"/>
  <c r="K41" i="15"/>
  <c r="M41" i="15"/>
  <c r="O41" i="15"/>
  <c r="Q41" i="15"/>
  <c r="Q8" i="15" s="1"/>
  <c r="V41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AE52" i="15"/>
  <c r="G137" i="14"/>
  <c r="BA125" i="14"/>
  <c r="BA123" i="14"/>
  <c r="BA119" i="14"/>
  <c r="BA117" i="14"/>
  <c r="BA115" i="14"/>
  <c r="BA113" i="14"/>
  <c r="BA109" i="14"/>
  <c r="BA107" i="14"/>
  <c r="BA105" i="14"/>
  <c r="BA103" i="14"/>
  <c r="BA97" i="14"/>
  <c r="BA65" i="14"/>
  <c r="BA56" i="14"/>
  <c r="BA52" i="14"/>
  <c r="BA48" i="14"/>
  <c r="BA31" i="14"/>
  <c r="BA16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3" i="14"/>
  <c r="M13" i="14" s="1"/>
  <c r="I13" i="14"/>
  <c r="K13" i="14"/>
  <c r="O13" i="14"/>
  <c r="Q13" i="14"/>
  <c r="V13" i="14"/>
  <c r="G35" i="14"/>
  <c r="I35" i="14"/>
  <c r="K35" i="14"/>
  <c r="M35" i="14"/>
  <c r="O35" i="14"/>
  <c r="Q35" i="14"/>
  <c r="V35" i="14"/>
  <c r="G39" i="14"/>
  <c r="M39" i="14" s="1"/>
  <c r="I39" i="14"/>
  <c r="K39" i="14"/>
  <c r="O39" i="14"/>
  <c r="Q39" i="14"/>
  <c r="V39" i="14"/>
  <c r="G42" i="14"/>
  <c r="I42" i="14"/>
  <c r="K42" i="14"/>
  <c r="M42" i="14"/>
  <c r="O42" i="14"/>
  <c r="Q42" i="14"/>
  <c r="V42" i="14"/>
  <c r="G69" i="14"/>
  <c r="I69" i="14"/>
  <c r="K69" i="14"/>
  <c r="M69" i="14"/>
  <c r="O69" i="14"/>
  <c r="G70" i="14"/>
  <c r="I70" i="14"/>
  <c r="K70" i="14"/>
  <c r="M70" i="14"/>
  <c r="O70" i="14"/>
  <c r="Q70" i="14"/>
  <c r="Q69" i="14" s="1"/>
  <c r="V70" i="14"/>
  <c r="V69" i="14" s="1"/>
  <c r="G81" i="14"/>
  <c r="K81" i="14"/>
  <c r="G82" i="14"/>
  <c r="M82" i="14" s="1"/>
  <c r="M81" i="14" s="1"/>
  <c r="I82" i="14"/>
  <c r="K82" i="14"/>
  <c r="O82" i="14"/>
  <c r="Q82" i="14"/>
  <c r="V82" i="14"/>
  <c r="G89" i="14"/>
  <c r="I89" i="14"/>
  <c r="K89" i="14"/>
  <c r="M89" i="14"/>
  <c r="O89" i="14"/>
  <c r="O81" i="14" s="1"/>
  <c r="Q89" i="14"/>
  <c r="Q81" i="14" s="1"/>
  <c r="V89" i="14"/>
  <c r="G96" i="14"/>
  <c r="M96" i="14" s="1"/>
  <c r="I96" i="14"/>
  <c r="I81" i="14" s="1"/>
  <c r="K96" i="14"/>
  <c r="O96" i="14"/>
  <c r="Q96" i="14"/>
  <c r="V96" i="14"/>
  <c r="G102" i="14"/>
  <c r="I102" i="14"/>
  <c r="K102" i="14"/>
  <c r="M102" i="14"/>
  <c r="O102" i="14"/>
  <c r="Q102" i="14"/>
  <c r="V102" i="14"/>
  <c r="V81" i="14" s="1"/>
  <c r="G112" i="14"/>
  <c r="I112" i="14"/>
  <c r="K112" i="14"/>
  <c r="M112" i="14"/>
  <c r="O112" i="14"/>
  <c r="Q112" i="14"/>
  <c r="V112" i="14"/>
  <c r="G122" i="14"/>
  <c r="I122" i="14"/>
  <c r="K122" i="14"/>
  <c r="M122" i="14"/>
  <c r="O122" i="14"/>
  <c r="Q122" i="14"/>
  <c r="V122" i="14"/>
  <c r="G129" i="14"/>
  <c r="I129" i="14"/>
  <c r="K129" i="14"/>
  <c r="O129" i="14"/>
  <c r="Q129" i="14"/>
  <c r="G130" i="14"/>
  <c r="M130" i="14" s="1"/>
  <c r="M129" i="14" s="1"/>
  <c r="I130" i="14"/>
  <c r="K130" i="14"/>
  <c r="O130" i="14"/>
  <c r="Q130" i="14"/>
  <c r="V130" i="14"/>
  <c r="V129" i="14" s="1"/>
  <c r="AE137" i="14"/>
  <c r="G165" i="13"/>
  <c r="BA146" i="13"/>
  <c r="BA144" i="13"/>
  <c r="BA142" i="13"/>
  <c r="BA140" i="13"/>
  <c r="BA135" i="13"/>
  <c r="BA133" i="13"/>
  <c r="BA131" i="13"/>
  <c r="BA129" i="13"/>
  <c r="BA125" i="13"/>
  <c r="BA123" i="13"/>
  <c r="BA121" i="13"/>
  <c r="BA119" i="13"/>
  <c r="BA113" i="13"/>
  <c r="BA81" i="13"/>
  <c r="BA72" i="13"/>
  <c r="BA68" i="13"/>
  <c r="BA64" i="13"/>
  <c r="BA54" i="13"/>
  <c r="BA49" i="13"/>
  <c r="BA44" i="13"/>
  <c r="BA32" i="13"/>
  <c r="BA17" i="13"/>
  <c r="G8" i="13"/>
  <c r="G9" i="13"/>
  <c r="M9" i="13" s="1"/>
  <c r="I9" i="13"/>
  <c r="I8" i="13" s="1"/>
  <c r="K9" i="13"/>
  <c r="K8" i="13" s="1"/>
  <c r="O9" i="13"/>
  <c r="Q9" i="13"/>
  <c r="V9" i="13"/>
  <c r="G14" i="13"/>
  <c r="I14" i="13"/>
  <c r="K14" i="13"/>
  <c r="M14" i="13"/>
  <c r="O14" i="13"/>
  <c r="O8" i="13" s="1"/>
  <c r="Q14" i="13"/>
  <c r="Q8" i="13" s="1"/>
  <c r="V14" i="13"/>
  <c r="G36" i="13"/>
  <c r="I36" i="13"/>
  <c r="K36" i="13"/>
  <c r="M36" i="13"/>
  <c r="O36" i="13"/>
  <c r="Q36" i="13"/>
  <c r="V36" i="13"/>
  <c r="G40" i="13"/>
  <c r="I40" i="13"/>
  <c r="K40" i="13"/>
  <c r="M40" i="13"/>
  <c r="O40" i="13"/>
  <c r="Q40" i="13"/>
  <c r="V40" i="13"/>
  <c r="V8" i="13" s="1"/>
  <c r="G43" i="13"/>
  <c r="I43" i="13"/>
  <c r="K43" i="13"/>
  <c r="M43" i="13"/>
  <c r="O43" i="13"/>
  <c r="Q43" i="13"/>
  <c r="V43" i="13"/>
  <c r="G48" i="13"/>
  <c r="I48" i="13"/>
  <c r="K48" i="13"/>
  <c r="M48" i="13"/>
  <c r="O48" i="13"/>
  <c r="Q48" i="13"/>
  <c r="V48" i="13"/>
  <c r="G53" i="13"/>
  <c r="I53" i="13"/>
  <c r="K53" i="13"/>
  <c r="M53" i="13"/>
  <c r="O53" i="13"/>
  <c r="Q53" i="13"/>
  <c r="V53" i="13"/>
  <c r="G58" i="13"/>
  <c r="M58" i="13" s="1"/>
  <c r="I58" i="13"/>
  <c r="K58" i="13"/>
  <c r="O58" i="13"/>
  <c r="Q58" i="13"/>
  <c r="V58" i="13"/>
  <c r="I84" i="13"/>
  <c r="O84" i="13"/>
  <c r="Q84" i="13"/>
  <c r="V84" i="13"/>
  <c r="G85" i="13"/>
  <c r="G84" i="13" s="1"/>
  <c r="I85" i="13"/>
  <c r="K85" i="13"/>
  <c r="K84" i="13" s="1"/>
  <c r="M85" i="13"/>
  <c r="M84" i="13" s="1"/>
  <c r="O85" i="13"/>
  <c r="Q85" i="13"/>
  <c r="V85" i="13"/>
  <c r="G97" i="13"/>
  <c r="G96" i="13" s="1"/>
  <c r="I97" i="13"/>
  <c r="I96" i="13" s="1"/>
  <c r="K97" i="13"/>
  <c r="K96" i="13" s="1"/>
  <c r="O97" i="13"/>
  <c r="O96" i="13" s="1"/>
  <c r="Q97" i="13"/>
  <c r="Q96" i="13" s="1"/>
  <c r="V97" i="13"/>
  <c r="G104" i="13"/>
  <c r="M104" i="13" s="1"/>
  <c r="I104" i="13"/>
  <c r="K104" i="13"/>
  <c r="O104" i="13"/>
  <c r="Q104" i="13"/>
  <c r="V104" i="13"/>
  <c r="V96" i="13" s="1"/>
  <c r="G112" i="13"/>
  <c r="I112" i="13"/>
  <c r="K112" i="13"/>
  <c r="M112" i="13"/>
  <c r="O112" i="13"/>
  <c r="Q112" i="13"/>
  <c r="V112" i="13"/>
  <c r="G118" i="13"/>
  <c r="M118" i="13" s="1"/>
  <c r="I118" i="13"/>
  <c r="K118" i="13"/>
  <c r="O118" i="13"/>
  <c r="Q118" i="13"/>
  <c r="V118" i="13"/>
  <c r="G128" i="13"/>
  <c r="M128" i="13" s="1"/>
  <c r="I128" i="13"/>
  <c r="K128" i="13"/>
  <c r="O128" i="13"/>
  <c r="Q128" i="13"/>
  <c r="V128" i="13"/>
  <c r="G139" i="13"/>
  <c r="M139" i="13" s="1"/>
  <c r="I139" i="13"/>
  <c r="K139" i="13"/>
  <c r="O139" i="13"/>
  <c r="Q139" i="13"/>
  <c r="V139" i="13"/>
  <c r="G152" i="13"/>
  <c r="G151" i="13" s="1"/>
  <c r="I152" i="13"/>
  <c r="I151" i="13" s="1"/>
  <c r="K152" i="13"/>
  <c r="M152" i="13"/>
  <c r="M151" i="13" s="1"/>
  <c r="O152" i="13"/>
  <c r="O151" i="13" s="1"/>
  <c r="Q152" i="13"/>
  <c r="V152" i="13"/>
  <c r="G155" i="13"/>
  <c r="I155" i="13"/>
  <c r="K155" i="13"/>
  <c r="M155" i="13"/>
  <c r="O155" i="13"/>
  <c r="Q155" i="13"/>
  <c r="Q151" i="13" s="1"/>
  <c r="V155" i="13"/>
  <c r="V151" i="13" s="1"/>
  <c r="G158" i="13"/>
  <c r="I158" i="13"/>
  <c r="K158" i="13"/>
  <c r="K151" i="13" s="1"/>
  <c r="M158" i="13"/>
  <c r="O158" i="13"/>
  <c r="Q158" i="13"/>
  <c r="V158" i="13"/>
  <c r="AE165" i="13"/>
  <c r="G275" i="12"/>
  <c r="BA204" i="12"/>
  <c r="BA200" i="12"/>
  <c r="BA195" i="12"/>
  <c r="BA183" i="12"/>
  <c r="BA181" i="12"/>
  <c r="BA180" i="12"/>
  <c r="BA179" i="12"/>
  <c r="BA176" i="12"/>
  <c r="BA162" i="12"/>
  <c r="BA160" i="12"/>
  <c r="BA151" i="12"/>
  <c r="BA149" i="12"/>
  <c r="BA138" i="12"/>
  <c r="BA93" i="12"/>
  <c r="BA88" i="12"/>
  <c r="BA79" i="12"/>
  <c r="BA75" i="12"/>
  <c r="BA71" i="12"/>
  <c r="BA61" i="12"/>
  <c r="BA53" i="12"/>
  <c r="BA49" i="12"/>
  <c r="BA38" i="12"/>
  <c r="BA23" i="12"/>
  <c r="G8" i="12"/>
  <c r="Q8" i="12"/>
  <c r="G9" i="12"/>
  <c r="M9" i="12" s="1"/>
  <c r="I9" i="12"/>
  <c r="I8" i="12" s="1"/>
  <c r="K9" i="12"/>
  <c r="O9" i="12"/>
  <c r="Q9" i="12"/>
  <c r="V9" i="12"/>
  <c r="G13" i="12"/>
  <c r="I13" i="12"/>
  <c r="K13" i="12"/>
  <c r="K8" i="12" s="1"/>
  <c r="M13" i="12"/>
  <c r="O13" i="12"/>
  <c r="O8" i="12" s="1"/>
  <c r="Q13" i="12"/>
  <c r="V13" i="12"/>
  <c r="V8" i="12" s="1"/>
  <c r="G20" i="12"/>
  <c r="AF275" i="12" s="1"/>
  <c r="I20" i="12"/>
  <c r="K20" i="12"/>
  <c r="O20" i="12"/>
  <c r="Q20" i="12"/>
  <c r="V20" i="12"/>
  <c r="G42" i="12"/>
  <c r="I42" i="12"/>
  <c r="K42" i="12"/>
  <c r="M42" i="12"/>
  <c r="O42" i="12"/>
  <c r="Q42" i="12"/>
  <c r="V42" i="12"/>
  <c r="G45" i="12"/>
  <c r="M45" i="12" s="1"/>
  <c r="I45" i="12"/>
  <c r="K45" i="12"/>
  <c r="O45" i="12"/>
  <c r="Q45" i="12"/>
  <c r="V45" i="12"/>
  <c r="G48" i="12"/>
  <c r="I48" i="12"/>
  <c r="K48" i="12"/>
  <c r="M48" i="12"/>
  <c r="O48" i="12"/>
  <c r="Q48" i="12"/>
  <c r="V48" i="12"/>
  <c r="G52" i="12"/>
  <c r="M52" i="12" s="1"/>
  <c r="I52" i="12"/>
  <c r="K52" i="12"/>
  <c r="O52" i="12"/>
  <c r="Q52" i="12"/>
  <c r="V52" i="12"/>
  <c r="G56" i="12"/>
  <c r="M56" i="12" s="1"/>
  <c r="I56" i="12"/>
  <c r="K56" i="12"/>
  <c r="O56" i="12"/>
  <c r="Q56" i="12"/>
  <c r="V56" i="12"/>
  <c r="G60" i="12"/>
  <c r="I60" i="12"/>
  <c r="K60" i="12"/>
  <c r="M60" i="12"/>
  <c r="O60" i="12"/>
  <c r="Q60" i="12"/>
  <c r="V60" i="12"/>
  <c r="G65" i="12"/>
  <c r="M65" i="12" s="1"/>
  <c r="I65" i="12"/>
  <c r="K65" i="12"/>
  <c r="O65" i="12"/>
  <c r="Q65" i="12"/>
  <c r="V65" i="12"/>
  <c r="G92" i="12"/>
  <c r="G91" i="12" s="1"/>
  <c r="I92" i="12"/>
  <c r="I91" i="12" s="1"/>
  <c r="K92" i="12"/>
  <c r="K91" i="12" s="1"/>
  <c r="O92" i="12"/>
  <c r="O91" i="12" s="1"/>
  <c r="Q92" i="12"/>
  <c r="V92" i="12"/>
  <c r="G100" i="12"/>
  <c r="I100" i="12"/>
  <c r="K100" i="12"/>
  <c r="M100" i="12"/>
  <c r="O100" i="12"/>
  <c r="Q100" i="12"/>
  <c r="Q91" i="12" s="1"/>
  <c r="V100" i="12"/>
  <c r="V91" i="12" s="1"/>
  <c r="G112" i="12"/>
  <c r="G113" i="12"/>
  <c r="M113" i="12" s="1"/>
  <c r="I113" i="12"/>
  <c r="K113" i="12"/>
  <c r="O113" i="12"/>
  <c r="Q113" i="12"/>
  <c r="V113" i="12"/>
  <c r="G122" i="12"/>
  <c r="M122" i="12" s="1"/>
  <c r="I122" i="12"/>
  <c r="I112" i="12" s="1"/>
  <c r="K122" i="12"/>
  <c r="K112" i="12" s="1"/>
  <c r="O122" i="12"/>
  <c r="O112" i="12" s="1"/>
  <c r="Q122" i="12"/>
  <c r="Q112" i="12" s="1"/>
  <c r="V122" i="12"/>
  <c r="G129" i="12"/>
  <c r="M129" i="12" s="1"/>
  <c r="I129" i="12"/>
  <c r="K129" i="12"/>
  <c r="O129" i="12"/>
  <c r="Q129" i="12"/>
  <c r="V129" i="12"/>
  <c r="G137" i="12"/>
  <c r="I137" i="12"/>
  <c r="K137" i="12"/>
  <c r="M137" i="12"/>
  <c r="O137" i="12"/>
  <c r="Q137" i="12"/>
  <c r="V137" i="12"/>
  <c r="V112" i="12" s="1"/>
  <c r="G143" i="12"/>
  <c r="M143" i="12" s="1"/>
  <c r="I143" i="12"/>
  <c r="K143" i="12"/>
  <c r="O143" i="12"/>
  <c r="Q143" i="12"/>
  <c r="V143" i="12"/>
  <c r="G154" i="12"/>
  <c r="I154" i="12"/>
  <c r="K154" i="12"/>
  <c r="M154" i="12"/>
  <c r="O154" i="12"/>
  <c r="Q154" i="12"/>
  <c r="V154" i="12"/>
  <c r="G165" i="12"/>
  <c r="M165" i="12" s="1"/>
  <c r="I165" i="12"/>
  <c r="K165" i="12"/>
  <c r="O165" i="12"/>
  <c r="Q165" i="12"/>
  <c r="V165" i="12"/>
  <c r="G171" i="12"/>
  <c r="G172" i="12"/>
  <c r="I172" i="12"/>
  <c r="I171" i="12" s="1"/>
  <c r="K172" i="12"/>
  <c r="K171" i="12" s="1"/>
  <c r="M172" i="12"/>
  <c r="O172" i="12"/>
  <c r="O171" i="12" s="1"/>
  <c r="Q172" i="12"/>
  <c r="Q171" i="12" s="1"/>
  <c r="V172" i="12"/>
  <c r="G190" i="12"/>
  <c r="M190" i="12" s="1"/>
  <c r="I190" i="12"/>
  <c r="K190" i="12"/>
  <c r="O190" i="12"/>
  <c r="Q190" i="12"/>
  <c r="V190" i="12"/>
  <c r="G199" i="12"/>
  <c r="I199" i="12"/>
  <c r="K199" i="12"/>
  <c r="M199" i="12"/>
  <c r="O199" i="12"/>
  <c r="Q199" i="12"/>
  <c r="V199" i="12"/>
  <c r="V171" i="12" s="1"/>
  <c r="G203" i="12"/>
  <c r="M203" i="12" s="1"/>
  <c r="I203" i="12"/>
  <c r="K203" i="12"/>
  <c r="O203" i="12"/>
  <c r="Q203" i="12"/>
  <c r="V203" i="12"/>
  <c r="G207" i="12"/>
  <c r="I207" i="12"/>
  <c r="K207" i="12"/>
  <c r="M207" i="12"/>
  <c r="O207" i="12"/>
  <c r="Q207" i="12"/>
  <c r="V207" i="12"/>
  <c r="G210" i="12"/>
  <c r="I210" i="12"/>
  <c r="G211" i="12"/>
  <c r="I211" i="12"/>
  <c r="K211" i="12"/>
  <c r="M211" i="12"/>
  <c r="O211" i="12"/>
  <c r="Q211" i="12"/>
  <c r="Q210" i="12" s="1"/>
  <c r="V211" i="12"/>
  <c r="V210" i="12" s="1"/>
  <c r="G222" i="12"/>
  <c r="I222" i="12"/>
  <c r="K222" i="12"/>
  <c r="K210" i="12" s="1"/>
  <c r="M222" i="12"/>
  <c r="O222" i="12"/>
  <c r="O210" i="12" s="1"/>
  <c r="Q222" i="12"/>
  <c r="V222" i="12"/>
  <c r="G230" i="12"/>
  <c r="M230" i="12" s="1"/>
  <c r="I230" i="12"/>
  <c r="K230" i="12"/>
  <c r="O230" i="12"/>
  <c r="Q230" i="12"/>
  <c r="V230" i="12"/>
  <c r="G234" i="12"/>
  <c r="I234" i="12"/>
  <c r="K234" i="12"/>
  <c r="M234" i="12"/>
  <c r="O234" i="12"/>
  <c r="Q234" i="12"/>
  <c r="V234" i="12"/>
  <c r="G244" i="12"/>
  <c r="M244" i="12" s="1"/>
  <c r="I244" i="12"/>
  <c r="K244" i="12"/>
  <c r="O244" i="12"/>
  <c r="Q244" i="12"/>
  <c r="V244" i="12"/>
  <c r="G250" i="12"/>
  <c r="I250" i="12"/>
  <c r="K250" i="12"/>
  <c r="M250" i="12"/>
  <c r="O250" i="12"/>
  <c r="Q250" i="12"/>
  <c r="V250" i="12"/>
  <c r="G257" i="12"/>
  <c r="M257" i="12" s="1"/>
  <c r="I257" i="12"/>
  <c r="K257" i="12"/>
  <c r="O257" i="12"/>
  <c r="Q257" i="12"/>
  <c r="V257" i="12"/>
  <c r="G261" i="12"/>
  <c r="I261" i="12"/>
  <c r="K261" i="12"/>
  <c r="M261" i="12"/>
  <c r="O261" i="12"/>
  <c r="Q261" i="12"/>
  <c r="V261" i="12"/>
  <c r="G265" i="12"/>
  <c r="I265" i="12"/>
  <c r="K265" i="12"/>
  <c r="O265" i="12"/>
  <c r="Q265" i="12"/>
  <c r="G266" i="12"/>
  <c r="M266" i="12" s="1"/>
  <c r="M265" i="12" s="1"/>
  <c r="I266" i="12"/>
  <c r="K266" i="12"/>
  <c r="O266" i="12"/>
  <c r="Q266" i="12"/>
  <c r="V266" i="12"/>
  <c r="V265" i="12" s="1"/>
  <c r="AE275" i="12"/>
  <c r="I20" i="1"/>
  <c r="I19" i="1"/>
  <c r="I18" i="1"/>
  <c r="I17" i="1"/>
  <c r="I16" i="1"/>
  <c r="I72" i="1"/>
  <c r="J71" i="1" s="1"/>
  <c r="F49" i="1"/>
  <c r="G23" i="1" s="1"/>
  <c r="G49" i="1"/>
  <c r="G25" i="1" s="1"/>
  <c r="A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49" i="1" s="1"/>
  <c r="J28" i="1"/>
  <c r="J26" i="1"/>
  <c r="G38" i="1"/>
  <c r="F38" i="1"/>
  <c r="J23" i="1"/>
  <c r="J24" i="1"/>
  <c r="J25" i="1"/>
  <c r="J27" i="1"/>
  <c r="E24" i="1"/>
  <c r="E26" i="1"/>
  <c r="J70" i="1" l="1"/>
  <c r="J69" i="1"/>
  <c r="J68" i="1"/>
  <c r="J66" i="1"/>
  <c r="J65" i="1"/>
  <c r="J67" i="1"/>
  <c r="G26" i="1"/>
  <c r="A26" i="1"/>
  <c r="A23" i="1"/>
  <c r="G28" i="1"/>
  <c r="M8" i="15"/>
  <c r="G8" i="15"/>
  <c r="AF52" i="15"/>
  <c r="M9" i="14"/>
  <c r="M8" i="14" s="1"/>
  <c r="AF137" i="14"/>
  <c r="M8" i="13"/>
  <c r="M97" i="13"/>
  <c r="M96" i="13" s="1"/>
  <c r="AF165" i="13"/>
  <c r="M112" i="12"/>
  <c r="M171" i="12"/>
  <c r="M210" i="12"/>
  <c r="M20" i="12"/>
  <c r="M8" i="12" s="1"/>
  <c r="M92" i="12"/>
  <c r="M91" i="12" s="1"/>
  <c r="I21" i="1"/>
  <c r="H49" i="1"/>
  <c r="J43" i="1"/>
  <c r="J44" i="1"/>
  <c r="J39" i="1"/>
  <c r="J49" i="1" s="1"/>
  <c r="J48" i="1"/>
  <c r="J42" i="1"/>
  <c r="J47" i="1"/>
  <c r="J41" i="1"/>
  <c r="J46" i="1"/>
  <c r="J45" i="1"/>
  <c r="J72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A6A5F70A-195F-4DFC-B43D-3FDF051BD49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D6CAF4-6FB5-4048-A10F-2758183651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5EC9D09E-C197-4CAF-9B04-FC4BBBCC438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7BAB8F-B01D-4207-BD6D-81193165B42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DEE91465-2B70-44BC-9898-B3A97DF23C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9251E9-90DC-4255-B2BB-2845DB8A4AB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F66E12A2-12BD-492C-9B40-D35DE80739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93CF31-FE15-4016-8E5C-71CFF040FF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<sst xmlns="http://schemas.openxmlformats.org/spreadsheetml/2006/main" count="1802" uniqueCount="472">
  <si>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</si>
  <si>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</si>
  <si>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</si>
  <si>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</si>
  <si>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</si>
  <si>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</si>
  <si>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</si>
  <si>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</si>
  <si>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</si>
  <si>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</si>
  <si>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</si>
  <si>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</si>
  <si>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</si>
  <si>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</si>
  <si>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</si>
  <si>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</si>
  <si>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</si>
  <si>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</si>
  <si>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</si>
  <si>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</si>
  <si>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</si>
  <si>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</si>
  <si>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</si>
  <si>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</si>
  <si>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</si>
  <si>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</si>
  <si>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</si>
  <si>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</si>
  <si>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</si>
  <si>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</si>
  <si>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</si>
  <si>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</si>
  <si>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</si>
  <si>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</si>
  <si>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</si>
  <si>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</si>
  <si>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</si>
  <si>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</si>
  <si>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</si>
  <si>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</si>
  <si>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</si>
  <si>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</si>
  <si>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</si>
  <si>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Petr Guňka</t>
  </si>
  <si>
    <t>Hus/KR</t>
  </si>
  <si>
    <t>PD Husovo náměstí, Krnov</t>
  </si>
  <si>
    <t>Stavba</t>
  </si>
  <si>
    <t>Stavební objekt</t>
  </si>
  <si>
    <t>SO 101</t>
  </si>
  <si>
    <t xml:space="preserve"> Komunikace </t>
  </si>
  <si>
    <t xml:space="preserve">Komunikace </t>
  </si>
  <si>
    <t>SO 102</t>
  </si>
  <si>
    <t xml:space="preserve">Parkovací stání </t>
  </si>
  <si>
    <t>SO 103</t>
  </si>
  <si>
    <t xml:space="preserve">Chodník </t>
  </si>
  <si>
    <t>VRN</t>
  </si>
  <si>
    <t>VEDLEJŠÍ ROZPOČTOVÉ NÁKLADY</t>
  </si>
  <si>
    <t xml:space="preserve">VRN </t>
  </si>
  <si>
    <t>Celkem za stavbu</t>
  </si>
  <si>
    <t>CZK</t>
  </si>
  <si>
    <t>#POPS</t>
  </si>
  <si>
    <t>Popis stavby: Hus/KR - PD Husovo náměstí, Krnov</t>
  </si>
  <si>
    <t>#POPO</t>
  </si>
  <si>
    <t xml:space="preserve">Popis objektu: SO 101 -  Komunikace </t>
  </si>
  <si>
    <t>#POPR</t>
  </si>
  <si>
    <t xml:space="preserve">Popis rozpočtu: SO 101 - Komunikace </t>
  </si>
  <si>
    <t xml:space="preserve">Popis objektu: SO 102 - Parkovací stání </t>
  </si>
  <si>
    <t xml:space="preserve">Popis rozpočtu: SO 102 - Parkovací stání </t>
  </si>
  <si>
    <t xml:space="preserve">Popis objektu: SO 103 - Chodník </t>
  </si>
  <si>
    <t xml:space="preserve">Popis rozpočtu: SO 103 - Chodník </t>
  </si>
  <si>
    <t>Popis objektu: VRN - VEDLEJŠÍ ROZPOČTOVÉ NÁKLADY</t>
  </si>
  <si>
    <t>Popis rozpočtu: VRN  - VEDLEJŠÍ ROZPOČTOVÉ NÁKLADY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</si>
  <si>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</si>
  <si>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</si>
  <si>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</si>
  <si>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</si>
  <si>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</si>
  <si>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</si>
  <si>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</si>
  <si>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</si>
  <si>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</si>
  <si>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</si>
  <si>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</si>
  <si>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</si>
  <si>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</si>
  <si>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</si>
  <si>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</si>
  <si>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</si>
  <si>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</si>
  <si>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</si>
  <si>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</si>
  <si>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</si>
  <si>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</si>
  <si>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</si>
  <si>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</si>
  <si>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</si>
  <si>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</si>
  <si>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</si>
  <si>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</si>
  <si>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</si>
  <si>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</si>
  <si>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</si>
  <si>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</si>
  <si>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</si>
  <si>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</si>
  <si>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</si>
  <si>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</si>
  <si>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</si>
  <si>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</si>
  <si>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</si>
  <si>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</si>
  <si>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</si>
  <si>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</si>
  <si>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</si>
  <si>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</si>
  <si>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</si>
  <si>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180402112R00</t>
  </si>
  <si>
    <t>Založení trávníku parkový trávník, výsevem, na svahu přes 1:5 do 1:2</t>
  </si>
  <si>
    <t>m2</t>
  </si>
  <si>
    <t>823-1</t>
  </si>
  <si>
    <t>RTS 22/ I</t>
  </si>
  <si>
    <t>Práce</t>
  </si>
  <si>
    <t>POL1_</t>
  </si>
  <si>
    <t>na půdě předem připravené s pokosením, naložením, odvozem odpadu do 20 km a se složením,</t>
  </si>
  <si>
    <t>SPI</t>
  </si>
  <si>
    <t>100</t>
  </si>
  <si>
    <t>VV</t>
  </si>
  <si>
    <t>SPU</t>
  </si>
  <si>
    <t>014102OA0</t>
  </si>
  <si>
    <t>POPLATKY ZA SKLÁDKU</t>
  </si>
  <si>
    <t>T</t>
  </si>
  <si>
    <t>Indiv</t>
  </si>
  <si>
    <t>Agregovaná položka</t>
  </si>
  <si>
    <t>POL2_</t>
  </si>
  <si>
    <t>zahrnuje veškeré poplatky provozovateli skládky související s uložením odpadu na skládce.</t>
  </si>
  <si>
    <t>POP</t>
  </si>
  <si>
    <t>viz. položka 1133280A0 : 115,50*2,4</t>
  </si>
  <si>
    <t>viz. položka 1135440A0 : 175*0,25*0,15*2,4</t>
  </si>
  <si>
    <t>viz. položka 1135640A0 : 175*0,2*0,1*2,4</t>
  </si>
  <si>
    <t>viz. položka 122738OA0 : 96,25*2,0</t>
  </si>
  <si>
    <t>17581OA0</t>
  </si>
  <si>
    <t>OBSYP POTRUBÍ A OBJEKTŮ Z NAKUPOVANÝCH MATERIÁLŮ</t>
  </si>
  <si>
    <t>M3</t>
  </si>
  <si>
    <t>EXP 21</t>
  </si>
  <si>
    <t>položka zahrnuje:</t>
  </si>
  <si>
    <t>- kompletní provedení zemní konstrukce včetně nákupu a dopravy materiálu dle zadávací dokumentace</t>
  </si>
  <si>
    <t>- úprava  ukládaného  materiálu  vlhčením,  tříděním,  promícháním  nebo  vysoušením,  příp. jiné úpravy za účelem zlepšení jeho  mech. vlastností</t>
  </si>
  <si>
    <t>- ošetření úložiště po celou dobu práce v něm vč. klimatických opatření</t>
  </si>
  <si>
    <t>- ztížení v okolí vedení, konstrukcí a objektů a jejich dočasné zajištění</t>
  </si>
  <si>
    <t>- ztížení provádění vč. hutnění ve ztížených podmínkách a stísněných prostorech</t>
  </si>
  <si>
    <t>- ztížené ukládání sypaniny pod vodu</t>
  </si>
  <si>
    <t>- ukládání po vrstvách a po jiných nutných částech (figurách) vč. dosypávek</t>
  </si>
  <si>
    <t>- spouštění a nošení materiálu</t>
  </si>
  <si>
    <t>- výměna částí zemní konstrukce znehodnocené klimatickými vlivy</t>
  </si>
  <si>
    <t>- ruční hutnění a výplň jam a prohlubní v podloží</t>
  </si>
  <si>
    <t>- úprava, očištění, ochrana a zhutnění podloží</t>
  </si>
  <si>
    <t>- svahování, hutnění a uzavírání povrchů svahů</t>
  </si>
  <si>
    <t>- zřízení lavic na svazích</t>
  </si>
  <si>
    <t>- udržování úložiště a jeho ochrana proti vodě</t>
  </si>
  <si>
    <t>- odvedení nebo obvedení vody v okolí úložiště a v úložišti</t>
  </si>
  <si>
    <t>- veškeré  pomocné konstrukce umožňující provedení  zemní konstrukce  (příjezdy,  sjezdy,  nájezdy, lešení, podpěrné konstrukce, přemostění, zpevněné plochy, zakrytí a pod.)</t>
  </si>
  <si>
    <t>- zemina vytlačená potrubím o DN do 180mm se od kubatury obsypů neodečítá</t>
  </si>
  <si>
    <t>obsyp obrubníků - ŠD fr.0/32 mm - 0,15 m3/bm : (85+90)*0,15</t>
  </si>
  <si>
    <t>18110OA0</t>
  </si>
  <si>
    <t>ÚPRAVA PLÁNĚ SE ZHUTNĚNÍM V HORNINĚ TŘ. I</t>
  </si>
  <si>
    <t>M2</t>
  </si>
  <si>
    <t>385</t>
  </si>
  <si>
    <t>014102OA0.1</t>
  </si>
  <si>
    <t>POPLATKY ZA SKLÁDKU - ASFALT</t>
  </si>
  <si>
    <t>Vlastní</t>
  </si>
  <si>
    <t>viz. položka 1137280A0 : 38,50*2,4</t>
  </si>
  <si>
    <t>113328OA0.1</t>
  </si>
  <si>
    <t>ODSTRAN PODKL ZPEVNĚNÝCH PLOCH Z KAMENIVA NESTMEL</t>
  </si>
  <si>
    <t>RTS 20/ I</t>
  </si>
  <si>
    <t>Položka zahrnuje veškerou manipulaci s vybouranou sutí a s vybouranými hmotami vč. uložení na skládku. Odvozová vzdálenost dle vzdálenosti skládky, nebo recyklačního dvora zuhototivtele.</t>
  </si>
  <si>
    <t>odstranění konstrukce komunikace pro sanaci podkladních vrstev : 385*0,3</t>
  </si>
  <si>
    <t>113544OA0.1</t>
  </si>
  <si>
    <t>ODSTRANĚNÍ OBRUB Z KRAJNÍKŮ</t>
  </si>
  <si>
    <t>M</t>
  </si>
  <si>
    <t>ODSTRANĚNÍ STAV. SILNIČNÍCH OBRUB : 85+90</t>
  </si>
  <si>
    <t>113564OA0.1</t>
  </si>
  <si>
    <t>ODSTRANĚNÍ OBRUB Z DLAŽEBNÍCH KOSTEK DVOJITÝCH</t>
  </si>
  <si>
    <t>Odvozová vzdálenost dle vzdálenosti skládky, nebo recyklačního dvora zuhototivtele.</t>
  </si>
  <si>
    <t>odstranění dvojřádku z žul. kostek. : 85+90</t>
  </si>
  <si>
    <t>113728OA0.1</t>
  </si>
  <si>
    <t>FRÉZOVÁNÍ ZPEVNĚNÝCH PLOCH ASFALTOVÝCH</t>
  </si>
  <si>
    <t>Položka zahrnuje veškerou manipulaci s vybouranou sutí a s vybouranými hmotami vč. uložení na skládku.</t>
  </si>
  <si>
    <t>fréz. stav. krytu v tl. 100 mm : 385*0,1</t>
  </si>
  <si>
    <t>122738OA0.1</t>
  </si>
  <si>
    <t>ODKOPÁVKY A PROKOPÁVKY OBECNÉ TŘ. I</t>
  </si>
  <si>
    <t>- vodorovná a svislá doprava,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</si>
  <si>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</si>
  <si>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</si>
  <si>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</si>
  <si>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</si>
  <si>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příplatek za lepivost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</si>
  <si>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</si>
  <si>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</si>
  <si>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</si>
  <si>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</si>
  <si>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</si>
  <si>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</si>
  <si>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ruční vykopávky, odstranění kořenů a napadávek</t>
  </si>
  <si>
    <t>- pažení, vzepření a rozepření vč. přepažování (vyjma štětových stěn)</t>
  </si>
  <si>
    <t>- úpravu, ochranu a očištění dna, základové spáry, stěn a svahů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</si>
  <si>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</si>
  <si>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</si>
  <si>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</si>
  <si>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</si>
  <si>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</si>
  <si>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</si>
  <si>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sanace pláně : 385*0,25</t>
  </si>
  <si>
    <t>212810010RAC</t>
  </si>
  <si>
    <t>Trativody z flexibilních trubek lože ze štěrkopísku a obsyp z drceného kameniva, d 100 mm</t>
  </si>
  <si>
    <t>m</t>
  </si>
  <si>
    <t>AP-HSV</t>
  </si>
  <si>
    <t>Lože pro trativody, položení trubek, obsyp potrubí sypaninou z vhodných hornin, nebo materiálem připraveným podél výkopu ve vzdálenosti do 3 m od jeho kraje.  Bez výkopu rýhy.</t>
  </si>
  <si>
    <t>DRENÁŽ PODÉL KOMUÁNIKACE : 85</t>
  </si>
  <si>
    <t xml:space="preserve">(KOMPLETNÍ DODVÁKA A MONTÁŽ, VČETNĚ OBSYPU) : </t>
  </si>
  <si>
    <t xml:space="preserve">-KAMENIVO FR8/32 mm : </t>
  </si>
  <si>
    <t xml:space="preserve">-TRATIVODNÍ TRUBKA DN 100 : </t>
  </si>
  <si>
    <t xml:space="preserve">LOŘE Z ŠP : </t>
  </si>
  <si>
    <t>21461EOA0</t>
  </si>
  <si>
    <t>SEPARAČNÍ GEOTEXTILIE DO 500G/M2</t>
  </si>
  <si>
    <t>Položka zahrnuje:</t>
  </si>
  <si>
    <t>- dodávku předepsané geotextilie</t>
  </si>
  <si>
    <t>- úpravu, očištění a ochranu podkladu</t>
  </si>
  <si>
    <t>- přichycení k podkladu, případně zatížení</t>
  </si>
  <si>
    <t>- úpravy spojů a zajištění okrajů</t>
  </si>
  <si>
    <t>- úpravy pro odvodnění</t>
  </si>
  <si>
    <t>- nutné přesahy</t>
  </si>
  <si>
    <t>- mimostaveništní a vnitrostaveništní dopravu</t>
  </si>
  <si>
    <t>KOLEM DRENÁŽE : 85*1</t>
  </si>
  <si>
    <t>56333OA0</t>
  </si>
  <si>
    <t>VOZOVKOVÉ VRSTVY ZE ŠTĚRKODRTI TL. DO 150MM</t>
  </si>
  <si>
    <t>?Štěrkodrť ŠDA 16-32 (ČSN 736126-1)				tl. 150mm   50MPa</t>
  </si>
  <si>
    <t/>
  </si>
  <si>
    <t>- dodání kameniva předepsané kvality a zrnitosti</t>
  </si>
  <si>
    <t>- rozprostření a zhutnění vrstvy v předepsané tloušťce</t>
  </si>
  <si>
    <t>- zřízení vrstvy bez rozlišení šířky, pokládání vrstvy po etapách</t>
  </si>
  <si>
    <t>- nezahrnuje postřiky, nátěry</t>
  </si>
  <si>
    <t>2*385</t>
  </si>
  <si>
    <t>56335OA0</t>
  </si>
  <si>
    <t>VOZOVKOVÉ VRSTVY ZE ŠTĚRKODRTI TL. DO 250MM</t>
  </si>
  <si>
    <t>385*1,1</t>
  </si>
  <si>
    <t>572213OA0</t>
  </si>
  <si>
    <t>SPOJOVACÍ POSTŘIK Z EMULZE DO 0,5KG/M2</t>
  </si>
  <si>
    <t>Postřik spojovací z kationaktivní asfaltové emulze PS-E 0,30 – 0,50 kg/m2</t>
  </si>
  <si>
    <t>- dodání všech předepsaných materiálů pro postřiky v předepsaném množství</t>
  </si>
  <si>
    <t>- provedení dle předepsaného technologického předpisu</t>
  </si>
  <si>
    <t>- úpravu napojení, ukončení</t>
  </si>
  <si>
    <t>385*2</t>
  </si>
  <si>
    <t>57475OA0</t>
  </si>
  <si>
    <t>VOZOVKOVÉ VÝZTUŽNÉ VRSTVY Z GEOMŘÍŽOVINY</t>
  </si>
  <si>
    <t>- dodání geomříže v požadované kvalitě a v množství včetně přesahů (přesahy započteny v jednotkové ceně)</t>
  </si>
  <si>
    <t>- očištění podkladu</t>
  </si>
  <si>
    <t>- pokládka geomříže dle předepsaného technologického předpisu</t>
  </si>
  <si>
    <t>574A34OA0</t>
  </si>
  <si>
    <t>ASFALTOVÝ BETON PRO OBRUSNÉ VRSTVY ACO 11+, 11S TL. 40MM</t>
  </si>
  <si>
    <t>Obrusná vrstva ACO 11+  dle ČSN EN 13108-1		tl. 40mm</t>
  </si>
  <si>
    <t>- dodání směsi v požadované kvalitě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</si>
  <si>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</si>
  <si>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</si>
  <si>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</si>
  <si>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těsnění podél obrubníků, dilatačních zařízení, odvodňovacích proužků, odvodňovačů, vpustí, šachet a pod.</t>
  </si>
  <si>
    <t>574C56OA0</t>
  </si>
  <si>
    <t>ASFALTOVÝ BETON PRO LOŽNÍ VRSTVY ACL 16+, 16S TL. 60MM</t>
  </si>
  <si>
    <t>58910OA0</t>
  </si>
  <si>
    <t>VÝPLŇ SPAR ASFALTEM</t>
  </si>
  <si>
    <t>- dodávku předepsaného materiálu</t>
  </si>
  <si>
    <t>- vyčištění a výplň spar tímto materiálem</t>
  </si>
  <si>
    <t>16+18</t>
  </si>
  <si>
    <t>87433OA0</t>
  </si>
  <si>
    <t>POTRUBÍ Z TRUB PLASTOVÝCH ODPADNÍCH DN DO 150MM</t>
  </si>
  <si>
    <t>položky pro zhotovení potrubí platí bez ohledu na sklon</t>
  </si>
  <si>
    <t>zahrnuje:</t>
  </si>
  <si>
    <t>- výrobní dokumentaci (včetně technologického předpisu)</t>
  </si>
  <si>
    <t>- dodání veškerého trubního a pomocného materiálu  (trouby,  trubky,  tvarovky,  spojovací a těsnící  materiál a pod.), podpěrných, závěsných a upevňovacích prvků, včetně potřebných úprav</t>
  </si>
  <si>
    <t>- úprava a příprava podkladu a podpěr, očištění a ošetření podkladu a podpěr</t>
  </si>
  <si>
    <t>- zřízení plně funkčního potrubí, kompletní soustavy, podle příslušného technologického předpisu</t>
  </si>
  <si>
    <t>- zřízení potrubí i jednotlivých částí po etapách, včetně pracovních spar a spojů, pracovního zaslepení konců a pod.</t>
  </si>
  <si>
    <t>- úprava prostupů, průchodů  šachtami a komorami, okolí podpěr a vyústění, zaústění, napojení, vyvedení a upevnění odpad. výustí</t>
  </si>
  <si>
    <t>- ochrana potrubí nátěrem (vč. úpravy povrchu), případně izolací, nejsou-li tyto práce předmětem jiné položky</t>
  </si>
  <si>
    <t>- úprava, očištění a ošetření prostoru kolem potrubí</t>
  </si>
  <si>
    <t>- položky platí pro práce prováděné v prostoru zapaženém i nezapaženém a i v kolektorech, chráničkách</t>
  </si>
  <si>
    <t>- položky zahrnují i práce spojené s nutnými obtoky, převáděním a čerpáním vody</t>
  </si>
  <si>
    <t>- lože a obsyp potrubí včetně zásypu a ochranné fólie</t>
  </si>
  <si>
    <t>- výkop pro uložení a odovz a uložení na skladáku (dle skládky nebo recykl dvora zhotovitele)</t>
  </si>
  <si>
    <t>nezahrnuje zkoušky vodotěsnosti a televizní prohlídku</t>
  </si>
  <si>
    <t>5*3*1,05</t>
  </si>
  <si>
    <t>89712OA0</t>
  </si>
  <si>
    <t>VPUSŤ KANALIZAČNÍ ULIČNÍ KOMPLETNÍ Z BETONOVÝCH DÍLCŮ</t>
  </si>
  <si>
    <t>KUS</t>
  </si>
  <si>
    <t>- dodávku a osazení předepsaných dílů včetně mříže</t>
  </si>
  <si>
    <t>- výplň, těsnění  a tmelení spar a spojů,</t>
  </si>
  <si>
    <t>- opatření  povrchů  betonu  izolací  proti zemní vlhkosti v částech, kde přijdou do styku se zeminou nebo kamenivem,</t>
  </si>
  <si>
    <t>- předepsané podkladní konstrukce</t>
  </si>
  <si>
    <t>3</t>
  </si>
  <si>
    <t>89921OA0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</si>
  <si>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</si>
  <si>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</si>
  <si>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89923OA0</t>
  </si>
  <si>
    <t>VÝŠKOVÁ ÚPRAVA KRYCÍCH HRNCŮ</t>
  </si>
  <si>
    <t>4</t>
  </si>
  <si>
    <t>00572400R</t>
  </si>
  <si>
    <t>směs travní parková, pro běžnou zátěž</t>
  </si>
  <si>
    <t>kg</t>
  </si>
  <si>
    <t>SPCM</t>
  </si>
  <si>
    <t>Specifikace</t>
  </si>
  <si>
    <t>POL3_</t>
  </si>
  <si>
    <t>100*0,03</t>
  </si>
  <si>
    <t>914131OA0</t>
  </si>
  <si>
    <t>DOPRAVNÍ ZNAČKY ZÁKLADNÍ VELIKOSTI OCELOVÉ FÓLIE TŘ 2 - DODÁVKA A MONTÁŽ</t>
  </si>
  <si>
    <t>- dodávku a montáž značek v požadovaném provedení</t>
  </si>
  <si>
    <t>IP12+O1 : 1</t>
  </si>
  <si>
    <t>IP11b : 1</t>
  </si>
  <si>
    <t>P4 : 1</t>
  </si>
  <si>
    <t>IP2 : 1</t>
  </si>
  <si>
    <t>IP6 : 1</t>
  </si>
  <si>
    <t>IP4b : 1</t>
  </si>
  <si>
    <t>C10b : 1</t>
  </si>
  <si>
    <t>914132OA0</t>
  </si>
  <si>
    <t>DOPRAVNÍ ZNAČKY ZÁKLADNÍ VELIKOSTI OCELOVÉ FÓLIE TŘ 2 - MONTÁŽ S PŘEMÍSTĚNÍM</t>
  </si>
  <si>
    <t>- dopravu demontované značky z dočasné skládky</t>
  </si>
  <si>
    <t>- osazení a montáž značky na místě určeném projektem</t>
  </si>
  <si>
    <t>- nutnou opravu poškozených částí</t>
  </si>
  <si>
    <t>nezahrnuje dodávku značky</t>
  </si>
  <si>
    <t>914133OA0</t>
  </si>
  <si>
    <t>DOPRAVNÍ ZNAČKY ZÁKLADNÍ VELIKOSTI OCELOVÉ FÓLIE TŘ 2 - DEMONTÁŽ</t>
  </si>
  <si>
    <t>Položka zahrnuje odstranění, demontáž a odklizení materiálu s odvozem na předepsané místo</t>
  </si>
  <si>
    <t>915211OA0</t>
  </si>
  <si>
    <t>VODOROVNÉ DOPRAVNÍ ZNAČENÍ PLASTEM HLADKÉ - DODÁVKA A POKLÁDKA</t>
  </si>
  <si>
    <t>- dodání a pokládku nátěrového materiálu (měří se pouze natíraná plocha)</t>
  </si>
  <si>
    <t>- předznačení a reflexní úpravu</t>
  </si>
  <si>
    <t>V10c : 20*5*0,125</t>
  </si>
  <si>
    <t>V10f : 5*2*0,125</t>
  </si>
  <si>
    <t>V7a : 3*5*0,5</t>
  </si>
  <si>
    <t>symbol vozíčkář : 2*1</t>
  </si>
  <si>
    <t>917426OA0</t>
  </si>
  <si>
    <t>CHODNÍKOVÉ OBRUBY Z KAMENNÝCH OBRUBNÍKŮ ŠÍŘ 250MM</t>
  </si>
  <si>
    <t>dodání a pokládku kamenných obrubníků o rozměrech předepsaných zadávací dokumentací</t>
  </si>
  <si>
    <t>betonové lože i boční betonovou opěrku.</t>
  </si>
  <si>
    <t>ŽULOVÝ OP3 - 1000/250/200 : (85+31-11,10)*1,05</t>
  </si>
  <si>
    <t>91772OA0</t>
  </si>
  <si>
    <t>OBRUBA Z DLAŽEBNÍCH KOSTEK DROBNÝCH</t>
  </si>
  <si>
    <t>dodání a pokládku jedné řady dlažebních kostek o rozměrech předepsaných zadávací dokumentací</t>
  </si>
  <si>
    <t>dvojřádek z žulových kostek : (85+90)*2</t>
  </si>
  <si>
    <t>zpomalovací práh (dvojřádek) : (8*4)*2</t>
  </si>
  <si>
    <t>919112OA0</t>
  </si>
  <si>
    <t>ŘEZÁNÍ ASFALTOVÉHO KRYTU VOZOVEK TL DO 100MM</t>
  </si>
  <si>
    <t>položka zahrnuje řezání vozovkové vrstvy v předepsané tloušťce, včetně spotřeby vody</t>
  </si>
  <si>
    <t>917426OA0.1</t>
  </si>
  <si>
    <t>CHODNÍKOVÉ OBRUBY Z KAMENNÝCH OBRUBNÍKŮ ŠÍŘ 250MM - OBLOUKOVÝ</t>
  </si>
  <si>
    <t>OBLOUKOVÝ OBRUBNÍK : 11,10</t>
  </si>
  <si>
    <t xml:space="preserve">DÉLKA OBLOUKU 11,10 m - R= 8,00 m : </t>
  </si>
  <si>
    <t>96687OA0</t>
  </si>
  <si>
    <t>VYBOURÁNÍ ULIČNÍCH VPUSTÍ KOMPLETNÍCH</t>
  </si>
  <si>
    <t>- kompletní bourací práce včetně nezbytného rozsahu zemních prací,</t>
  </si>
  <si>
    <t>- veškerou manipulaci s vybouranou sutí a hmotami včetně uložení na skládku,</t>
  </si>
  <si>
    <t>- veškeré další práce plynoucí z technologického předpisu a z platných předpisů,</t>
  </si>
  <si>
    <t>- zahrnuje poplatek za skládku, nebo reckyl. dvůr dle skládky, nebo recykl dvora zhotovitele.</t>
  </si>
  <si>
    <t>SUM</t>
  </si>
  <si>
    <t>- hutnění i různé míry hutnění</t>
  </si>
  <si>
    <t>-Odvozová vzdálenost dle vzdálenosti skládky, nebo recyklačního dvora zuhototivtele.</t>
  </si>
  <si>
    <t>Podkladní ložní vrstva ACL 16+ dle  ČSN EN 13108-1)	tl. 60mm</t>
  </si>
  <si>
    <t>END</t>
  </si>
  <si>
    <t>viz. položka 1133280A0 : 150,75*2,4</t>
  </si>
  <si>
    <t>viz. položka 1135240A0 : 90*2,4*0,1*0,25*2,4</t>
  </si>
  <si>
    <t>VIZ. POLOŽKA Č.122738OA0.1 : 60,30*2,0</t>
  </si>
  <si>
    <t>obsyp obrubníků - ŠD fr.0/32 mm - 0,15 m3/bm : (72+62)*0,15</t>
  </si>
  <si>
    <t>položka zahrnuje úpravu pláně včetně vyrovnání výškových rozdílů. Míru zhutnění určuje projekt.</t>
  </si>
  <si>
    <t>301,50</t>
  </si>
  <si>
    <t>viz. položka 1137280A0 : 16,75*2,4</t>
  </si>
  <si>
    <t>RTS 19/ I</t>
  </si>
  <si>
    <t>Odvozová vzdálenost dle recyklačního dvora, nebo skldádky zhotovitele.</t>
  </si>
  <si>
    <t>odstr. podkl. vrstev stav. chodníku : 335*0,45</t>
  </si>
  <si>
    <t>113524OA0.1</t>
  </si>
  <si>
    <t>ODSTRANĚNÍ CHODNÍKOVÝCH A SILNIČNÍCH OBRUBNÍKŮ BETONOVÝCH</t>
  </si>
  <si>
    <t>odsr stav chodníkových obrub : 90</t>
  </si>
  <si>
    <t>fréz stav. chodníku tl. 50 mm : 335*0,05</t>
  </si>
  <si>
    <t>sanace pláně : 301,50*0,2</t>
  </si>
  <si>
    <t>Štěrkodrť ŠDA 8-16 (ČSN 736126-1)				tl. 150mm : 301,50</t>
  </si>
  <si>
    <t>56334OA0</t>
  </si>
  <si>
    <t>VOZOVKOVÉ VRSTVY ZE ŠTĚRKODRTI TL. DO 200MM</t>
  </si>
  <si>
    <t>Štěrkodrť ŠDB 16-32 (ČSN 736126-1)				tl. 200mm : 301,50*1,1</t>
  </si>
  <si>
    <t>sanace pláně : 301,50*1,1</t>
  </si>
  <si>
    <t>58221OA0</t>
  </si>
  <si>
    <t>DLÁŽDĚNÉ KRYTY Z DROBNÝCH KOSTEK DO LOŽE Z KAMENIVA</t>
  </si>
  <si>
    <t>- dodání dlažebního materiálu v požadované kvalitě, dodání materiálu pro předepsané  lože v tloušťce předepsané dokumentací a pro předepsanou výplň spar</t>
  </si>
  <si>
    <t>- uložení dlažby dle předepsaného technologického předpisu včetně předepsané podkladní vrstvy a předepsané výplně spar</t>
  </si>
  <si>
    <t>- úpravu napojení, ukončení podél obrubníků, dilatačních zařízení, odvodňovacích proužků, odvodňovačů, vpustí, šachet a pod., nestanoví-li zadávací dokumentace jinak</t>
  </si>
  <si>
    <t>ŽULOVÁ KOSTKA 8/10 tl. 80mm : 254,50</t>
  </si>
  <si>
    <t>582612OA0</t>
  </si>
  <si>
    <t>KRYTY Z BETON DLAŽDIC SE ZÁMKEM ŠEDÝCH TL 80MM DO LOŽE Z KAM</t>
  </si>
  <si>
    <t>STÁNÍ PRO ZTP : 36</t>
  </si>
  <si>
    <t xml:space="preserve">(200/200/80 mm) do lože TL. 40 mm : </t>
  </si>
  <si>
    <t>R102.01</t>
  </si>
  <si>
    <t>DLÁŽDĚNÉ KRYTY Z DROBNÝCH KOSTEK DO LOŽE Z KAMENIVA - VDZ</t>
  </si>
  <si>
    <t>VYZNAČENÍ VODOROVNÉHO DOPRAVNÍHOI ZNAČENÍ PARKOVACÍCH STÁNÍ : 22*0,1*4,8</t>
  </si>
  <si>
    <t xml:space="preserve">Z MARAMORU BÍLÉ BARVY : </t>
  </si>
  <si>
    <t xml:space="preserve">(CENA ZAHRNUJE I DODÁVKU MRAMOROVÉ KOSTKY BÍLÉ BARVY) : </t>
  </si>
  <si>
    <t>V10f : 1,5+1,5</t>
  </si>
  <si>
    <t>ŽULOVÁ OBRUBA OP3 - 1000/250/200 : 74*1,05</t>
  </si>
  <si>
    <t>dvojřádek z žulových kostek : 62*2</t>
  </si>
  <si>
    <t>(124,20-12,45)*2,0</t>
  </si>
  <si>
    <t>17511OA0</t>
  </si>
  <si>
    <t>OBSYP POTRUBÍ A OBJEKTŮ SE ZHUTNĚNÍM</t>
  </si>
  <si>
    <t>- kompletní provedení zemní konstrukce vč. výběru vhodného materiálu</t>
  </si>
  <si>
    <t>obsyp kolem chodníkových obrub (předpokládá se 0,15 m3/1bm)- vhodnou zeminou zvýkopku nebo z nákup. materiálu : 115*0,15</t>
  </si>
  <si>
    <t>180400021RA0</t>
  </si>
  <si>
    <t>Založení trávníku s dodáním osiva parkového, ve svahu</t>
  </si>
  <si>
    <t>Včetně prvního pokosení, naložení odpadu a odvezení do 20 km, se složením.</t>
  </si>
  <si>
    <t>podél obruby v šířce 0,50 m : 83*0,5</t>
  </si>
  <si>
    <t>276</t>
  </si>
  <si>
    <t>123738OA0.1</t>
  </si>
  <si>
    <t>ODKOP PRO SPOD STAVBU SILNIC A ŽELEZNIC TŘ. I</t>
  </si>
  <si>
    <t>VÝKOP PRO ZŘÍZENÍ ROZŠÍŘENÍ CHODNÍKU : 276*0,25</t>
  </si>
  <si>
    <t>SANACE PODKLADU : 276*0,2</t>
  </si>
  <si>
    <t>?Štěrkodrť ŠDB 0-32 (ČSN 736126-1)				tl. 150mm   30MPa : 276*1,1</t>
  </si>
  <si>
    <t>Štěrkodrť ŠDB 16-32 (ČSN 736126-1)				tl. 200mm : 276*1,1</t>
  </si>
  <si>
    <t>276*1,1</t>
  </si>
  <si>
    <t>582611OA0</t>
  </si>
  <si>
    <t>KRYTY Z BETON DLAŽDIC SE ZÁMKEM ŠEDÝCH TL 60MM DO LOŽE Z KAM</t>
  </si>
  <si>
    <t>200/200/60 : 249,40*1,05</t>
  </si>
  <si>
    <t>58261AOA0</t>
  </si>
  <si>
    <t>KRYTY Z BETON DLAŽDIC SE ZÁMKEM BAREV RELIÉF TL 60MM DO LOŽE Z KAM</t>
  </si>
  <si>
    <t>200/100/60 : 26,60*1,05</t>
  </si>
  <si>
    <t>587206OA0</t>
  </si>
  <si>
    <t>PŘEDLÁŽDĚNÍ KRYTU Z BETONOVÝCH DLAŽDIC SE ZÁMKEM</t>
  </si>
  <si>
    <t>- pod pojmem *předláždění* se rozumí rozebrání stávající dlažby a pokládka dlažby ze stávajícího dlažebního materiálu (bez dodávky nového)</t>
  </si>
  <si>
    <t>- zahrnuje nezbytnou manipulaci s tímto materiálem (nakládání, doprava, složení, očištění)</t>
  </si>
  <si>
    <t>- dodání a rozprostření materiálu pro lože a jeho tloušťku předepsanou dokumentací a pro předepsanou výplň spar</t>
  </si>
  <si>
    <t>- eventuelní doplnění plochy s použitím nového materiálu se vykazuje v položce č.582</t>
  </si>
  <si>
    <t>917424OA0.1</t>
  </si>
  <si>
    <t>SILNIČNÍHO A CHODNÍKOVÉ OBRUBY Z KAMENNÝCH OBRUBNÍKŮ ŠÍŘ 100MM</t>
  </si>
  <si>
    <t>dodání a pokládku betonových obrubníků o rozměrech předepsaných zadávací dokumentací</t>
  </si>
  <si>
    <t>115*1,05</t>
  </si>
  <si>
    <t>02620OA0</t>
  </si>
  <si>
    <t>ZKOUŠENÍ KONSTRUKCÍ A PRACÍ NEZÁVISLOU ZKUŠEBNOU</t>
  </si>
  <si>
    <t xml:space="preserve">ks    </t>
  </si>
  <si>
    <t>Zkoušení konstrukcí a prací nezávislou zkušebnou:</t>
  </si>
  <si>
    <t>- zahrnuje veškeré náklady spojené s objednatelem požadovanými zkouškami, tj. provedení jádrových vývrtů o průměru 100 mm v nové vrstvě vozovky z asfaltového betonu a pracemi zkušebny pro ověření tloušťky obrusné vsrtvy, míry zhutnění, mezerovitost akontroly spojení vrstvy s podkladem.</t>
  </si>
  <si>
    <t>-veškeré pžadované ukoušky pro ACO kryt</t>
  </si>
  <si>
    <t>- statickou a dynamickou zátěžovou zkoušku pro ověření únostnosti pláně</t>
  </si>
  <si>
    <t>-zkoušky budou provedeny dle platných ČSN, TP a TKP.</t>
  </si>
  <si>
    <t>02720OA0</t>
  </si>
  <si>
    <t>POMOC PRÁCE ZŘÍZ NEBO ZAJIŠŤ REGULACI A OCHRANU DOPRAVY</t>
  </si>
  <si>
    <t>Zabezpečení staveniště dopravní značení na stavenišť.</t>
  </si>
  <si>
    <t>Projednání dočasné úpravy dopravního značení po dobu výstavby s územně příslušným odborem dopravy a d DI Policie ČR.</t>
  </si>
  <si>
    <t>Zřízení, údržba a odstranění dopravního značení.</t>
  </si>
  <si>
    <t>02730OA0</t>
  </si>
  <si>
    <t>POMOC PRÁCE ZŘÍZ NEBO ZAJIŠŤ OCHRANU INŽENÝRSKÝCH SÍTÍ</t>
  </si>
  <si>
    <t>Náklady na vytyčení inženýrských sítí na staveništi jejich správci, s případným provedením průzkumných sond.</t>
  </si>
  <si>
    <t>02946OA0</t>
  </si>
  <si>
    <t>OSTAT POŽADAVKY - FOTODOKUMENTACE</t>
  </si>
  <si>
    <t>Pořízení fotodokumentace stavby po dnech a její předání na nosiči CD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</si>
  <si>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</si>
  <si>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</si>
  <si>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02991OA0</t>
  </si>
  <si>
    <t>OSTATNÍ POŽADAVKY - INFORMAČNÍ TABULE</t>
  </si>
  <si>
    <t>Dodávka a osazení 1 ks informační tabule s uvedením názvu stavby, investora stavby a zhotovitele stavby, s uvedením termínu realizace stavby a s uvedením kontaktu na odpovědného stavbyvedoucího</t>
  </si>
  <si>
    <t>" Billboard - informace o stavbě rozměr billboard -1 x 1 m"</t>
  </si>
  <si>
    <t>"logo dle požadavků investora, pevný materiál např. dřevo, plast + příslušná konstrukce"</t>
  </si>
  <si>
    <t>03100OA0</t>
  </si>
  <si>
    <t>ZAŘÍZENÍ STAVENIŠTĚ - ZŘÍZENÍ, PROVOZ, DEMONTÁŽ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</si>
  <si>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</si>
  <si>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</si>
  <si>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02944OA0</t>
  </si>
  <si>
    <t>OSTAT POŽADAVKY - DOKUMENTACE SKUTEČ PROVEDENÍ V DIGIT FORMĚ</t>
  </si>
  <si>
    <t>kompl</t>
  </si>
  <si>
    <t xml:space="preserve"> (odevzdání dokumentace skutečného provedení stavby v počtu 3 paré v papírové podobě a 2 ks v ele. na CD).</t>
  </si>
  <si>
    <t>- cena zahrnuje veškeré náklady na laboratorní zkoušky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</si>
</sst>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p9prgdFLsHdJsx06IpIX20HuDwrSgH44U/AI+V52ZGURSDeCj7PR2pejGWBQl28evJqlfMChUUbxMIQukYGrvQ==" saltValue="AOJUoNCOUjx7ZFNha724u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abSelected="1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SUMIF(F65:F71,A16,I65:I71)+SUMIF(F65:F71,"PSU",I65:I71)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SUMIF(F65:F71,A17,I65:I71)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SUMIF(F65:F71,A18,I65:I71)</f>
        <v>0</v>
      </c>
      <c r="J18" s="85"/>
    </row>
    <row r="19" spans="1:10" ht="23.25" customHeight="1" x14ac:dyDescent="0.2">
      <c r="A19" s="194" t="s">
        <v>86</v>
      </c>
      <c r="B19" s="38" t="s">
        <v>27</v>
      </c>
      <c r="C19" s="62"/>
      <c r="D19" s="63"/>
      <c r="E19" s="83"/>
      <c r="F19" s="84"/>
      <c r="G19" s="83"/>
      <c r="H19" s="84"/>
      <c r="I19" s="83">
        <f>SUMIF(F65:F71,A19,I65:I71)</f>
        <v>0</v>
      </c>
      <c r="J19" s="85"/>
    </row>
    <row r="20" spans="1:10" ht="23.25" customHeight="1" x14ac:dyDescent="0.2">
      <c r="A20" s="194" t="s">
        <v>87</v>
      </c>
      <c r="B20" s="38" t="s">
        <v>28</v>
      </c>
      <c r="C20" s="62"/>
      <c r="D20" s="63"/>
      <c r="E20" s="83"/>
      <c r="F20" s="84"/>
      <c r="G20" s="83"/>
      <c r="H20" s="84"/>
      <c r="I20" s="83">
        <f>SUMIF(F65:F71,A20,I65:I71)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'SO 101 SO 101 Pol'!AE275+'SO 102 SO 102 Pol'!AE165+'SO 103 SO 103 Pol'!AE137+'VRN VRN  Pol'!AE52</f>
        <v>0</v>
      </c>
      <c r="G39" s="148">
        <f>'SO 101 SO 101 Pol'!AF275+'SO 102 SO 102 Pol'!AF165+'SO 103 SO 103 Pol'!AF137+'VRN VRN  Pol'!AF52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48</v>
      </c>
      <c r="C41" s="152" t="s">
        <v>49</v>
      </c>
      <c r="D41" s="152"/>
      <c r="E41" s="152"/>
      <c r="F41" s="153">
        <f>'SO 101 SO 101 Pol'!AE275</f>
        <v>0</v>
      </c>
      <c r="G41" s="154">
        <f>'SO 101 SO 101 Pol'!AF275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48</v>
      </c>
      <c r="C42" s="146" t="s">
        <v>50</v>
      </c>
      <c r="D42" s="146"/>
      <c r="E42" s="146"/>
      <c r="F42" s="157">
        <f>'SO 101 SO 101 Pol'!AE275</f>
        <v>0</v>
      </c>
      <c r="G42" s="149">
        <f>'SO 101 SO 101 Pol'!AF275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51</v>
      </c>
      <c r="C43" s="152" t="s">
        <v>52</v>
      </c>
      <c r="D43" s="152"/>
      <c r="E43" s="152"/>
      <c r="F43" s="153">
        <f>'SO 102 SO 102 Pol'!AE165</f>
        <v>0</v>
      </c>
      <c r="G43" s="154">
        <f>'SO 102 SO 102 Pol'!AF165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51</v>
      </c>
      <c r="C44" s="146" t="s">
        <v>52</v>
      </c>
      <c r="D44" s="146"/>
      <c r="E44" s="146"/>
      <c r="F44" s="157">
        <f>'SO 102 SO 102 Pol'!AE165</f>
        <v>0</v>
      </c>
      <c r="G44" s="149">
        <f>'SO 102 SO 102 Pol'!AF165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2</v>
      </c>
      <c r="B45" s="151" t="s">
        <v>53</v>
      </c>
      <c r="C45" s="152" t="s">
        <v>54</v>
      </c>
      <c r="D45" s="152"/>
      <c r="E45" s="152"/>
      <c r="F45" s="153">
        <f>'SO 103 SO 103 Pol'!AE137</f>
        <v>0</v>
      </c>
      <c r="G45" s="154">
        <f>'SO 103 SO 103 Pol'!AF137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53</v>
      </c>
      <c r="C46" s="146" t="s">
        <v>54</v>
      </c>
      <c r="D46" s="146"/>
      <c r="E46" s="146"/>
      <c r="F46" s="157">
        <f>'SO 103 SO 103 Pol'!AE137</f>
        <v>0</v>
      </c>
      <c r="G46" s="149">
        <f>'SO 103 SO 103 Pol'!AF137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2</v>
      </c>
      <c r="B47" s="151" t="s">
        <v>55</v>
      </c>
      <c r="C47" s="152" t="s">
        <v>56</v>
      </c>
      <c r="D47" s="152"/>
      <c r="E47" s="152"/>
      <c r="F47" s="153">
        <f>'VRN VRN  Pol'!AE52</f>
        <v>0</v>
      </c>
      <c r="G47" s="154">
        <f>'VRN VRN  Pol'!AF52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57</v>
      </c>
      <c r="C48" s="146" t="s">
        <v>56</v>
      </c>
      <c r="D48" s="146"/>
      <c r="E48" s="146"/>
      <c r="F48" s="157">
        <f>'VRN VRN  Pol'!AE52</f>
        <v>0</v>
      </c>
      <c r="G48" s="149">
        <f>'VRN VRN  Pol'!AF52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/>
      <c r="B49" s="158" t="s">
        <v>58</v>
      </c>
      <c r="C49" s="159"/>
      <c r="D49" s="159"/>
      <c r="E49" s="160"/>
      <c r="F49" s="161">
        <f>SUMIF(A39:A48,"=1",F39:F48)</f>
        <v>0</v>
      </c>
      <c r="G49" s="162">
        <f>SUMIF(A39:A48,"=1",G39:G48)</f>
        <v>0</v>
      </c>
      <c r="H49" s="162">
        <f>SUMIF(A39:A48,"=1",H39:H48)</f>
        <v>0</v>
      </c>
      <c r="I49" s="162">
        <f>SUMIF(A39:A48,"=1",I39:I48)</f>
        <v>0</v>
      </c>
      <c r="J49" s="163">
        <f>SUMIF(A39:A48,"=1",J39:J48)</f>
        <v>0</v>
      </c>
    </row>
    <row r="51" spans="1:10" x14ac:dyDescent="0.2">
      <c r="A51" t="s">
        <v>60</v>
      </c>
      <c r="B51" t="s">
        <v>61</v>
      </c>
    </row>
    <row r="52" spans="1:10" x14ac:dyDescent="0.2">
      <c r="A52" t="s">
        <v>62</v>
      </c>
      <c r="B52" t="s">
        <v>63</v>
      </c>
    </row>
    <row r="53" spans="1:10" x14ac:dyDescent="0.2">
      <c r="A53" t="s">
        <v>64</v>
      </c>
      <c r="B53" t="s">
        <v>65</v>
      </c>
    </row>
    <row r="54" spans="1:10" x14ac:dyDescent="0.2">
      <c r="A54" t="s">
        <v>62</v>
      </c>
      <c r="B54" t="s">
        <v>66</v>
      </c>
    </row>
    <row r="55" spans="1:10" x14ac:dyDescent="0.2">
      <c r="A55" t="s">
        <v>64</v>
      </c>
      <c r="B55" t="s">
        <v>67</v>
      </c>
    </row>
    <row r="56" spans="1:10" x14ac:dyDescent="0.2">
      <c r="A56" t="s">
        <v>62</v>
      </c>
      <c r="B56" t="s">
        <v>68</v>
      </c>
    </row>
    <row r="57" spans="1:10" x14ac:dyDescent="0.2">
      <c r="A57" t="s">
        <v>64</v>
      </c>
      <c r="B57" t="s">
        <v>69</v>
      </c>
    </row>
    <row r="58" spans="1:10" x14ac:dyDescent="0.2">
      <c r="A58" t="s">
        <v>62</v>
      </c>
      <c r="B58" t="s">
        <v>70</v>
      </c>
    </row>
    <row r="59" spans="1:10" x14ac:dyDescent="0.2">
      <c r="A59" t="s">
        <v>64</v>
      </c>
      <c r="B59" t="s">
        <v>71</v>
      </c>
    </row>
    <row r="62" spans="1:10" ht="15.75" x14ac:dyDescent="0.25">
      <c r="B62" s="174" t="s">
        <v>72</v>
      </c>
    </row>
    <row r="64" spans="1:10" ht="25.5" customHeight="1" x14ac:dyDescent="0.2">
      <c r="A64" s="176"/>
      <c r="B64" s="179" t="s">
        <v>17</v>
      </c>
      <c r="C64" s="179" t="s">
        <v>5</v>
      </c>
      <c r="D64" s="180"/>
      <c r="E64" s="180"/>
      <c r="F64" s="181" t="s">
        <v>73</v>
      </c>
      <c r="G64" s="181"/>
      <c r="H64" s="181"/>
      <c r="I64" s="181" t="s">
        <v>29</v>
      </c>
      <c r="J64" s="181" t="s">
        <v>0</v>
      </c>
    </row>
    <row r="65" spans="1:10" ht="36.75" customHeight="1" x14ac:dyDescent="0.2">
      <c r="A65" s="177"/>
      <c r="B65" s="182" t="s">
        <v>74</v>
      </c>
      <c r="C65" s="183" t="s">
        <v>75</v>
      </c>
      <c r="D65" s="184"/>
      <c r="E65" s="184"/>
      <c r="F65" s="190" t="s">
        <v>24</v>
      </c>
      <c r="G65" s="191"/>
      <c r="H65" s="191"/>
      <c r="I65" s="191">
        <f>'SO 101 SO 101 Pol'!G8+'SO 102 SO 102 Pol'!G8+'SO 103 SO 103 Pol'!G8+'VRN VRN  Pol'!G8</f>
        <v>0</v>
      </c>
      <c r="J65" s="188" t="str">
        <f>IF(I72=0,"",I65/I72*100)</f>
        <v/>
      </c>
    </row>
    <row r="66" spans="1:10" ht="36.75" customHeight="1" x14ac:dyDescent="0.2">
      <c r="A66" s="177"/>
      <c r="B66" s="182" t="s">
        <v>76</v>
      </c>
      <c r="C66" s="183" t="s">
        <v>77</v>
      </c>
      <c r="D66" s="184"/>
      <c r="E66" s="184"/>
      <c r="F66" s="190" t="s">
        <v>24</v>
      </c>
      <c r="G66" s="191"/>
      <c r="H66" s="191"/>
      <c r="I66" s="191">
        <f>'SO 101 SO 101 Pol'!G91+'SO 102 SO 102 Pol'!G84+'SO 103 SO 103 Pol'!G69</f>
        <v>0</v>
      </c>
      <c r="J66" s="188" t="str">
        <f>IF(I72=0,"",I66/I72*100)</f>
        <v/>
      </c>
    </row>
    <row r="67" spans="1:10" ht="36.75" customHeight="1" x14ac:dyDescent="0.2">
      <c r="A67" s="177"/>
      <c r="B67" s="182" t="s">
        <v>78</v>
      </c>
      <c r="C67" s="183" t="s">
        <v>79</v>
      </c>
      <c r="D67" s="184"/>
      <c r="E67" s="184"/>
      <c r="F67" s="190" t="s">
        <v>24</v>
      </c>
      <c r="G67" s="191"/>
      <c r="H67" s="191"/>
      <c r="I67" s="191">
        <f>'SO 101 SO 101 Pol'!G112+'SO 102 SO 102 Pol'!G96+'SO 103 SO 103 Pol'!G81</f>
        <v>0</v>
      </c>
      <c r="J67" s="188" t="str">
        <f>IF(I72=0,"",I67/I72*100)</f>
        <v/>
      </c>
    </row>
    <row r="68" spans="1:10" ht="36.75" customHeight="1" x14ac:dyDescent="0.2">
      <c r="A68" s="177"/>
      <c r="B68" s="182" t="s">
        <v>80</v>
      </c>
      <c r="C68" s="183" t="s">
        <v>81</v>
      </c>
      <c r="D68" s="184"/>
      <c r="E68" s="184"/>
      <c r="F68" s="190" t="s">
        <v>24</v>
      </c>
      <c r="G68" s="191"/>
      <c r="H68" s="191"/>
      <c r="I68" s="191">
        <f>'SO 101 SO 101 Pol'!G171</f>
        <v>0</v>
      </c>
      <c r="J68" s="188" t="str">
        <f>IF(I72=0,"",I68/I72*100)</f>
        <v/>
      </c>
    </row>
    <row r="69" spans="1:10" ht="36.75" customHeight="1" x14ac:dyDescent="0.2">
      <c r="A69" s="177"/>
      <c r="B69" s="182" t="s">
        <v>82</v>
      </c>
      <c r="C69" s="183" t="s">
        <v>83</v>
      </c>
      <c r="D69" s="184"/>
      <c r="E69" s="184"/>
      <c r="F69" s="190" t="s">
        <v>24</v>
      </c>
      <c r="G69" s="191"/>
      <c r="H69" s="191"/>
      <c r="I69" s="191">
        <f>'SO 101 SO 101 Pol'!G210+'SO 102 SO 102 Pol'!G151+'SO 103 SO 103 Pol'!G129</f>
        <v>0</v>
      </c>
      <c r="J69" s="188" t="str">
        <f>IF(I72=0,"",I69/I72*100)</f>
        <v/>
      </c>
    </row>
    <row r="70" spans="1:10" ht="36.75" customHeight="1" x14ac:dyDescent="0.2">
      <c r="A70" s="177"/>
      <c r="B70" s="182" t="s">
        <v>84</v>
      </c>
      <c r="C70" s="183" t="s">
        <v>85</v>
      </c>
      <c r="D70" s="184"/>
      <c r="E70" s="184"/>
      <c r="F70" s="190" t="s">
        <v>24</v>
      </c>
      <c r="G70" s="191"/>
      <c r="H70" s="191"/>
      <c r="I70" s="191">
        <f>'SO 101 SO 101 Pol'!G265</f>
        <v>0</v>
      </c>
      <c r="J70" s="188" t="str">
        <f>IF(I72=0,"",I70/I72*100)</f>
        <v/>
      </c>
    </row>
    <row r="71" spans="1:10" ht="36.75" customHeight="1" x14ac:dyDescent="0.2">
      <c r="A71" s="177"/>
      <c r="B71" s="182" t="s">
        <v>86</v>
      </c>
      <c r="C71" s="183" t="s">
        <v>27</v>
      </c>
      <c r="D71" s="184"/>
      <c r="E71" s="184"/>
      <c r="F71" s="190" t="s">
        <v>86</v>
      </c>
      <c r="G71" s="191"/>
      <c r="H71" s="191"/>
      <c r="I71" s="191">
        <f>'VRN VRN  Pol'!G46</f>
        <v>0</v>
      </c>
      <c r="J71" s="188" t="str">
        <f>IF(I72=0,"",I71/I72*100)</f>
        <v/>
      </c>
    </row>
    <row r="72" spans="1:10" ht="25.5" customHeight="1" x14ac:dyDescent="0.2">
      <c r="A72" s="178"/>
      <c r="B72" s="185" t="s">
        <v>1</v>
      </c>
      <c r="C72" s="186"/>
      <c r="D72" s="187"/>
      <c r="E72" s="187"/>
      <c r="F72" s="192"/>
      <c r="G72" s="193"/>
      <c r="H72" s="193"/>
      <c r="I72" s="193">
        <f>SUM(I65:I71)</f>
        <v>0</v>
      </c>
      <c r="J72" s="189">
        <f>SUM(J65:J71)</f>
        <v>0</v>
      </c>
    </row>
    <row r="73" spans="1:10" x14ac:dyDescent="0.2">
      <c r="F73" s="133"/>
      <c r="G73" s="133"/>
      <c r="H73" s="133"/>
      <c r="I73" s="133"/>
      <c r="J73" s="134"/>
    </row>
    <row r="74" spans="1:10" x14ac:dyDescent="0.2">
      <c r="F74" s="133"/>
      <c r="G74" s="133"/>
      <c r="H74" s="133"/>
      <c r="I74" s="133"/>
      <c r="J74" s="134"/>
    </row>
    <row r="75" spans="1:10" x14ac:dyDescent="0.2">
      <c r="F75" s="133"/>
      <c r="G75" s="133"/>
      <c r="H75" s="133"/>
      <c r="I75" s="133"/>
      <c r="J75" s="134"/>
    </row>
  </sheetData>
  <sheetProtection algorithmName="SHA-512" hashValue="41wOEWYBCqE3pdg9CGnXPhojcQN/gEwdmgN6T9tC3a5cIt/qyiZkAZSWt//SlEZN5JKP5zZZnLgwk6/dJdaEaA==" saltValue="2ScQZzYF+j5g5bApI+Z9P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9:E69"/>
    <mergeCell ref="C70:E70"/>
    <mergeCell ref="C71:E71"/>
    <mergeCell ref="B49:E49"/>
    <mergeCell ref="C65:E65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V1BrZm8J7Y88kFDsJJzukmfpMJNMXuzUcUnlbRkcI6EcKLT4pBp9EKL5hWDtsSRHOYYXBrnMsBmUuAlroUwjog==" saltValue="v8cvuXLx+PT/CiMBcQQDe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2E67-74A2-4392-AFEC-C08F5CBACA4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88</v>
      </c>
      <c r="B1" s="195"/>
      <c r="C1" s="195"/>
      <c r="D1" s="195"/>
      <c r="E1" s="195"/>
      <c r="F1" s="195"/>
      <c r="G1" s="195"/>
      <c r="AG1" t="s">
        <v>89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90</v>
      </c>
      <c r="AG3" t="s">
        <v>91</v>
      </c>
    </row>
    <row r="4" spans="1:60" ht="24.95" customHeight="1" x14ac:dyDescent="0.2">
      <c r="A4" s="200" t="s">
        <v>9</v>
      </c>
      <c r="B4" s="201" t="s">
        <v>48</v>
      </c>
      <c r="C4" s="202" t="s">
        <v>50</v>
      </c>
      <c r="D4" s="203"/>
      <c r="E4" s="203"/>
      <c r="F4" s="203"/>
      <c r="G4" s="204"/>
      <c r="AG4" t="s">
        <v>92</v>
      </c>
    </row>
    <row r="5" spans="1:60" x14ac:dyDescent="0.2">
      <c r="D5" s="10"/>
    </row>
    <row r="6" spans="1:60" ht="38.25" x14ac:dyDescent="0.2">
      <c r="A6" s="206" t="s">
        <v>93</v>
      </c>
      <c r="B6" s="208" t="s">
        <v>94</v>
      </c>
      <c r="C6" s="208" t="s">
        <v>95</v>
      </c>
      <c r="D6" s="207" t="s">
        <v>96</v>
      </c>
      <c r="E6" s="206" t="s">
        <v>97</v>
      </c>
      <c r="F6" s="205" t="s">
        <v>98</v>
      </c>
      <c r="G6" s="206" t="s">
        <v>29</v>
      </c>
      <c r="H6" s="209" t="s">
        <v>30</v>
      </c>
      <c r="I6" s="209" t="s">
        <v>99</v>
      </c>
      <c r="J6" s="209" t="s">
        <v>31</v>
      </c>
      <c r="K6" s="209" t="s">
        <v>100</v>
      </c>
      <c r="L6" s="209" t="s">
        <v>101</v>
      </c>
      <c r="M6" s="209" t="s">
        <v>102</v>
      </c>
      <c r="N6" s="209" t="s">
        <v>103</v>
      </c>
      <c r="O6" s="209" t="s">
        <v>104</v>
      </c>
      <c r="P6" s="209" t="s">
        <v>105</v>
      </c>
      <c r="Q6" s="209" t="s">
        <v>106</v>
      </c>
      <c r="R6" s="209" t="s">
        <v>107</v>
      </c>
      <c r="S6" s="209" t="s">
        <v>108</v>
      </c>
      <c r="T6" s="209" t="s">
        <v>109</v>
      </c>
      <c r="U6" s="209" t="s">
        <v>110</v>
      </c>
      <c r="V6" s="209" t="s">
        <v>111</v>
      </c>
      <c r="W6" s="209" t="s">
        <v>112</v>
      </c>
      <c r="X6" s="209" t="s">
        <v>113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114</v>
      </c>
      <c r="B8" s="228" t="s">
        <v>74</v>
      </c>
      <c r="C8" s="246" t="s">
        <v>75</v>
      </c>
      <c r="D8" s="229"/>
      <c r="E8" s="230"/>
      <c r="F8" s="231"/>
      <c r="G8" s="231">
        <f>SUMIF(AG9:AG90,"&lt;&gt;NOR",G9:G90)</f>
        <v>0</v>
      </c>
      <c r="H8" s="231"/>
      <c r="I8" s="231">
        <f>SUM(I9:I90)</f>
        <v>0</v>
      </c>
      <c r="J8" s="231"/>
      <c r="K8" s="231">
        <f>SUM(K9:K90)</f>
        <v>0</v>
      </c>
      <c r="L8" s="231"/>
      <c r="M8" s="231">
        <f>SUM(M9:M90)</f>
        <v>0</v>
      </c>
      <c r="N8" s="230"/>
      <c r="O8" s="230">
        <f>SUM(O9:O90)</f>
        <v>50.4</v>
      </c>
      <c r="P8" s="230"/>
      <c r="Q8" s="230">
        <f>SUM(Q9:Q90)</f>
        <v>477.12</v>
      </c>
      <c r="R8" s="231"/>
      <c r="S8" s="231"/>
      <c r="T8" s="232"/>
      <c r="U8" s="226"/>
      <c r="V8" s="226">
        <f>SUM(V9:V90)</f>
        <v>10</v>
      </c>
      <c r="W8" s="226"/>
      <c r="X8" s="226"/>
      <c r="AG8" t="s">
        <v>115</v>
      </c>
    </row>
    <row r="9" spans="1:60" outlineLevel="1" x14ac:dyDescent="0.2">
      <c r="A9" s="234">
        <v>1</v>
      </c>
      <c r="B9" s="235" t="s">
        <v>116</v>
      </c>
      <c r="C9" s="247" t="s">
        <v>117</v>
      </c>
      <c r="D9" s="236" t="s">
        <v>118</v>
      </c>
      <c r="E9" s="237">
        <v>100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119</v>
      </c>
      <c r="S9" s="239" t="s">
        <v>120</v>
      </c>
      <c r="T9" s="240" t="s">
        <v>120</v>
      </c>
      <c r="U9" s="220">
        <v>0.1</v>
      </c>
      <c r="V9" s="220">
        <f>ROUND(E9*U9,2)</f>
        <v>10</v>
      </c>
      <c r="W9" s="220"/>
      <c r="X9" s="220" t="s">
        <v>121</v>
      </c>
      <c r="Y9" s="210"/>
      <c r="Z9" s="210"/>
      <c r="AA9" s="210"/>
      <c r="AB9" s="210"/>
      <c r="AC9" s="210"/>
      <c r="AD9" s="210"/>
      <c r="AE9" s="210"/>
      <c r="AF9" s="210"/>
      <c r="AG9" s="210" t="s">
        <v>122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 t="s">
        <v>123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124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9" t="s">
        <v>125</v>
      </c>
      <c r="D11" s="221"/>
      <c r="E11" s="222">
        <v>100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126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0"/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127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2</v>
      </c>
      <c r="B13" s="235" t="s">
        <v>128</v>
      </c>
      <c r="C13" s="247" t="s">
        <v>129</v>
      </c>
      <c r="D13" s="236" t="s">
        <v>130</v>
      </c>
      <c r="E13" s="237">
        <v>493.85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/>
      <c r="S13" s="239" t="s">
        <v>120</v>
      </c>
      <c r="T13" s="240" t="s">
        <v>131</v>
      </c>
      <c r="U13" s="220">
        <v>0</v>
      </c>
      <c r="V13" s="220">
        <f>ROUND(E13*U13,2)</f>
        <v>0</v>
      </c>
      <c r="W13" s="220"/>
      <c r="X13" s="220" t="s">
        <v>132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1" t="s">
        <v>134</v>
      </c>
      <c r="D14" s="243"/>
      <c r="E14" s="243"/>
      <c r="F14" s="243"/>
      <c r="G14" s="243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135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9" t="s">
        <v>136</v>
      </c>
      <c r="D15" s="221"/>
      <c r="E15" s="222">
        <v>277.2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126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9" t="s">
        <v>137</v>
      </c>
      <c r="D16" s="221"/>
      <c r="E16" s="222">
        <v>15.75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126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9" t="s">
        <v>138</v>
      </c>
      <c r="D17" s="221"/>
      <c r="E17" s="222">
        <v>8.4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126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9" t="s">
        <v>139</v>
      </c>
      <c r="D18" s="221"/>
      <c r="E18" s="222">
        <v>192.5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126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0"/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127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4">
        <v>3</v>
      </c>
      <c r="B20" s="235" t="s">
        <v>140</v>
      </c>
      <c r="C20" s="247" t="s">
        <v>141</v>
      </c>
      <c r="D20" s="236" t="s">
        <v>142</v>
      </c>
      <c r="E20" s="237">
        <v>26.25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1.92</v>
      </c>
      <c r="O20" s="237">
        <f>ROUND(E20*N20,2)</f>
        <v>50.4</v>
      </c>
      <c r="P20" s="237">
        <v>0</v>
      </c>
      <c r="Q20" s="237">
        <f>ROUND(E20*P20,2)</f>
        <v>0</v>
      </c>
      <c r="R20" s="239"/>
      <c r="S20" s="239" t="s">
        <v>120</v>
      </c>
      <c r="T20" s="240" t="s">
        <v>143</v>
      </c>
      <c r="U20" s="220">
        <v>0</v>
      </c>
      <c r="V20" s="220">
        <f>ROUND(E20*U20,2)</f>
        <v>0</v>
      </c>
      <c r="W20" s="220"/>
      <c r="X20" s="220" t="s">
        <v>132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133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1" t="s">
        <v>144</v>
      </c>
      <c r="D21" s="243"/>
      <c r="E21" s="243"/>
      <c r="F21" s="243"/>
      <c r="G21" s="243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2" t="s">
        <v>145</v>
      </c>
      <c r="D22" s="244"/>
      <c r="E22" s="244"/>
      <c r="F22" s="244"/>
      <c r="G22" s="24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135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17"/>
      <c r="B23" s="218"/>
      <c r="C23" s="252" t="s">
        <v>146</v>
      </c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5" t="str">
        <f>C23</f>
        <v>- úprava  ukládaného  materiálu  vlhčením,  tříděním,  promícháním  nebo  vysoušením,  příp. jiné úpravy za účelem zlepšení jeho  mech. vlastností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2" t="s">
        <v>362</v>
      </c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2" t="s">
        <v>147</v>
      </c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135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2" t="s">
        <v>148</v>
      </c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135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2" t="s">
        <v>149</v>
      </c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135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2" t="s">
        <v>150</v>
      </c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135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2" t="s">
        <v>151</v>
      </c>
      <c r="D29" s="244"/>
      <c r="E29" s="244"/>
      <c r="F29" s="244"/>
      <c r="G29" s="24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2" t="s">
        <v>152</v>
      </c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135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2" t="s">
        <v>153</v>
      </c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2" t="s">
        <v>154</v>
      </c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2" t="s">
        <v>155</v>
      </c>
      <c r="D33" s="244"/>
      <c r="E33" s="244"/>
      <c r="F33" s="244"/>
      <c r="G33" s="24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135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2" t="s">
        <v>156</v>
      </c>
      <c r="D34" s="244"/>
      <c r="E34" s="244"/>
      <c r="F34" s="244"/>
      <c r="G34" s="244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135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2" t="s">
        <v>157</v>
      </c>
      <c r="D35" s="244"/>
      <c r="E35" s="244"/>
      <c r="F35" s="244"/>
      <c r="G35" s="24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135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2" t="s">
        <v>158</v>
      </c>
      <c r="D36" s="244"/>
      <c r="E36" s="244"/>
      <c r="F36" s="244"/>
      <c r="G36" s="244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135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2" t="s">
        <v>159</v>
      </c>
      <c r="D37" s="244"/>
      <c r="E37" s="244"/>
      <c r="F37" s="244"/>
      <c r="G37" s="244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135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17"/>
      <c r="B38" s="218"/>
      <c r="C38" s="252" t="s">
        <v>160</v>
      </c>
      <c r="D38" s="244"/>
      <c r="E38" s="244"/>
      <c r="F38" s="244"/>
      <c r="G38" s="24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135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45" t="str">
        <f>C38</f>
        <v>- veškeré  pomocné konstrukce umožňující provedení  zemní konstrukce  (příjezdy,  sjezdy,  nájezdy, lešení, podpěrné konstrukce, přemostění, zpevněné plochy, zakrytí a pod.)</v>
      </c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2" t="s">
        <v>161</v>
      </c>
      <c r="D39" s="244"/>
      <c r="E39" s="244"/>
      <c r="F39" s="244"/>
      <c r="G39" s="244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135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9" t="s">
        <v>162</v>
      </c>
      <c r="D40" s="221"/>
      <c r="E40" s="222">
        <v>26.25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126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0"/>
      <c r="D41" s="242"/>
      <c r="E41" s="242"/>
      <c r="F41" s="242"/>
      <c r="G41" s="242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127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4">
        <v>4</v>
      </c>
      <c r="B42" s="235" t="s">
        <v>163</v>
      </c>
      <c r="C42" s="247" t="s">
        <v>164</v>
      </c>
      <c r="D42" s="236" t="s">
        <v>165</v>
      </c>
      <c r="E42" s="237">
        <v>385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9"/>
      <c r="S42" s="239" t="s">
        <v>120</v>
      </c>
      <c r="T42" s="240" t="s">
        <v>143</v>
      </c>
      <c r="U42" s="220">
        <v>0</v>
      </c>
      <c r="V42" s="220">
        <f>ROUND(E42*U42,2)</f>
        <v>0</v>
      </c>
      <c r="W42" s="220"/>
      <c r="X42" s="220" t="s">
        <v>132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9" t="s">
        <v>166</v>
      </c>
      <c r="D43" s="221"/>
      <c r="E43" s="222">
        <v>385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126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0"/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127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4">
        <v>5</v>
      </c>
      <c r="B45" s="235" t="s">
        <v>167</v>
      </c>
      <c r="C45" s="247" t="s">
        <v>168</v>
      </c>
      <c r="D45" s="236" t="s">
        <v>130</v>
      </c>
      <c r="E45" s="237">
        <v>92.4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9"/>
      <c r="S45" s="239" t="s">
        <v>169</v>
      </c>
      <c r="T45" s="240" t="s">
        <v>131</v>
      </c>
      <c r="U45" s="220">
        <v>0</v>
      </c>
      <c r="V45" s="220">
        <f>ROUND(E45*U45,2)</f>
        <v>0</v>
      </c>
      <c r="W45" s="220"/>
      <c r="X45" s="220" t="s">
        <v>132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133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9" t="s">
        <v>170</v>
      </c>
      <c r="D46" s="221"/>
      <c r="E46" s="222">
        <v>92.4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126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0"/>
      <c r="D47" s="242"/>
      <c r="E47" s="242"/>
      <c r="F47" s="242"/>
      <c r="G47" s="242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127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4">
        <v>6</v>
      </c>
      <c r="B48" s="235" t="s">
        <v>171</v>
      </c>
      <c r="C48" s="247" t="s">
        <v>172</v>
      </c>
      <c r="D48" s="236" t="s">
        <v>142</v>
      </c>
      <c r="E48" s="237">
        <v>115.5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0</v>
      </c>
      <c r="O48" s="237">
        <f>ROUND(E48*N48,2)</f>
        <v>0</v>
      </c>
      <c r="P48" s="237">
        <v>2.64</v>
      </c>
      <c r="Q48" s="237">
        <f>ROUND(E48*P48,2)</f>
        <v>304.92</v>
      </c>
      <c r="R48" s="239"/>
      <c r="S48" s="239" t="s">
        <v>169</v>
      </c>
      <c r="T48" s="240" t="s">
        <v>173</v>
      </c>
      <c r="U48" s="220">
        <v>0</v>
      </c>
      <c r="V48" s="220">
        <f>ROUND(E48*U48,2)</f>
        <v>0</v>
      </c>
      <c r="W48" s="220"/>
      <c r="X48" s="220" t="s">
        <v>132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133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17"/>
      <c r="B49" s="218"/>
      <c r="C49" s="251" t="s">
        <v>174</v>
      </c>
      <c r="D49" s="243"/>
      <c r="E49" s="243"/>
      <c r="F49" s="243"/>
      <c r="G49" s="243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135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45" t="str">
        <f>C49</f>
        <v>Položka zahrnuje veškerou manipulaci s vybouranou sutí a s vybouranými hmotami vč. uložení na skládku. Odvozová vzdálenost dle vzdálenosti skládky, nebo recyklačního dvora zuhototivtele.</v>
      </c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9" t="s">
        <v>175</v>
      </c>
      <c r="D50" s="221"/>
      <c r="E50" s="222">
        <v>115.5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126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0"/>
      <c r="D51" s="242"/>
      <c r="E51" s="242"/>
      <c r="F51" s="242"/>
      <c r="G51" s="242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127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4">
        <v>7</v>
      </c>
      <c r="B52" s="235" t="s">
        <v>176</v>
      </c>
      <c r="C52" s="247" t="s">
        <v>177</v>
      </c>
      <c r="D52" s="236" t="s">
        <v>178</v>
      </c>
      <c r="E52" s="237">
        <v>175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</v>
      </c>
      <c r="O52" s="237">
        <f>ROUND(E52*N52,2)</f>
        <v>0</v>
      </c>
      <c r="P52" s="237">
        <v>0.27</v>
      </c>
      <c r="Q52" s="237">
        <f>ROUND(E52*P52,2)</f>
        <v>47.25</v>
      </c>
      <c r="R52" s="239"/>
      <c r="S52" s="239" t="s">
        <v>169</v>
      </c>
      <c r="T52" s="240" t="s">
        <v>173</v>
      </c>
      <c r="U52" s="220">
        <v>0</v>
      </c>
      <c r="V52" s="220">
        <f>ROUND(E52*U52,2)</f>
        <v>0</v>
      </c>
      <c r="W52" s="220"/>
      <c r="X52" s="220" t="s">
        <v>132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133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17"/>
      <c r="B53" s="218"/>
      <c r="C53" s="251" t="s">
        <v>174</v>
      </c>
      <c r="D53" s="243"/>
      <c r="E53" s="243"/>
      <c r="F53" s="243"/>
      <c r="G53" s="243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135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45" t="str">
        <f>C53</f>
        <v>Položka zahrnuje veškerou manipulaci s vybouranou sutí a s vybouranými hmotami vč. uložení na skládku. Odvozová vzdálenost dle vzdálenosti skládky, nebo recyklačního dvora zuhototivtele.</v>
      </c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9" t="s">
        <v>179</v>
      </c>
      <c r="D54" s="221"/>
      <c r="E54" s="222">
        <v>175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126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0"/>
      <c r="D55" s="242"/>
      <c r="E55" s="242"/>
      <c r="F55" s="242"/>
      <c r="G55" s="242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127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4">
        <v>8</v>
      </c>
      <c r="B56" s="235" t="s">
        <v>180</v>
      </c>
      <c r="C56" s="247" t="s">
        <v>181</v>
      </c>
      <c r="D56" s="236" t="s">
        <v>178</v>
      </c>
      <c r="E56" s="237">
        <v>175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0.23</v>
      </c>
      <c r="Q56" s="237">
        <f>ROUND(E56*P56,2)</f>
        <v>40.25</v>
      </c>
      <c r="R56" s="239"/>
      <c r="S56" s="239" t="s">
        <v>169</v>
      </c>
      <c r="T56" s="240" t="s">
        <v>173</v>
      </c>
      <c r="U56" s="220">
        <v>0</v>
      </c>
      <c r="V56" s="220">
        <f>ROUND(E56*U56,2)</f>
        <v>0</v>
      </c>
      <c r="W56" s="220"/>
      <c r="X56" s="220" t="s">
        <v>132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133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1" t="s">
        <v>182</v>
      </c>
      <c r="D57" s="243"/>
      <c r="E57" s="243"/>
      <c r="F57" s="243"/>
      <c r="G57" s="243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135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9" t="s">
        <v>183</v>
      </c>
      <c r="D58" s="221"/>
      <c r="E58" s="222">
        <v>175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126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0"/>
      <c r="D59" s="242"/>
      <c r="E59" s="242"/>
      <c r="F59" s="242"/>
      <c r="G59" s="242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127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4">
        <v>9</v>
      </c>
      <c r="B60" s="235" t="s">
        <v>184</v>
      </c>
      <c r="C60" s="247" t="s">
        <v>185</v>
      </c>
      <c r="D60" s="236" t="s">
        <v>142</v>
      </c>
      <c r="E60" s="237">
        <v>38.5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</v>
      </c>
      <c r="O60" s="237">
        <f>ROUND(E60*N60,2)</f>
        <v>0</v>
      </c>
      <c r="P60" s="237">
        <v>2.2000000000000002</v>
      </c>
      <c r="Q60" s="237">
        <f>ROUND(E60*P60,2)</f>
        <v>84.7</v>
      </c>
      <c r="R60" s="239"/>
      <c r="S60" s="239" t="s">
        <v>169</v>
      </c>
      <c r="T60" s="240" t="s">
        <v>173</v>
      </c>
      <c r="U60" s="220">
        <v>0</v>
      </c>
      <c r="V60" s="220">
        <f>ROUND(E60*U60,2)</f>
        <v>0</v>
      </c>
      <c r="W60" s="220"/>
      <c r="X60" s="220" t="s">
        <v>132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133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1" t="s">
        <v>186</v>
      </c>
      <c r="D61" s="243"/>
      <c r="E61" s="243"/>
      <c r="F61" s="243"/>
      <c r="G61" s="243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135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45" t="str">
        <f>C61</f>
        <v>Položka zahrnuje veškerou manipulaci s vybouranou sutí a s vybouranými hmotami vč. uložení na skládku.</v>
      </c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2" t="s">
        <v>182</v>
      </c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135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49" t="s">
        <v>187</v>
      </c>
      <c r="D63" s="221"/>
      <c r="E63" s="222">
        <v>38.5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126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0"/>
      <c r="D64" s="242"/>
      <c r="E64" s="242"/>
      <c r="F64" s="242"/>
      <c r="G64" s="242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127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4">
        <v>10</v>
      </c>
      <c r="B65" s="235" t="s">
        <v>188</v>
      </c>
      <c r="C65" s="247" t="s">
        <v>189</v>
      </c>
      <c r="D65" s="236" t="s">
        <v>142</v>
      </c>
      <c r="E65" s="237">
        <v>96.25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9"/>
      <c r="S65" s="239" t="s">
        <v>169</v>
      </c>
      <c r="T65" s="240" t="s">
        <v>173</v>
      </c>
      <c r="U65" s="220">
        <v>0</v>
      </c>
      <c r="V65" s="220">
        <f>ROUND(E65*U65,2)</f>
        <v>0</v>
      </c>
      <c r="W65" s="220"/>
      <c r="X65" s="220" t="s">
        <v>132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133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1" t="s">
        <v>144</v>
      </c>
      <c r="D66" s="243"/>
      <c r="E66" s="243"/>
      <c r="F66" s="243"/>
      <c r="G66" s="243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135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2" t="s">
        <v>363</v>
      </c>
      <c r="D67" s="244"/>
      <c r="E67" s="244"/>
      <c r="F67" s="244"/>
      <c r="G67" s="244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135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2" t="s">
        <v>190</v>
      </c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135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2" t="s">
        <v>191</v>
      </c>
      <c r="D69" s="244"/>
      <c r="E69" s="244"/>
      <c r="F69" s="244"/>
      <c r="G69" s="244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135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2" t="s">
        <v>192</v>
      </c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135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2" t="s">
        <v>193</v>
      </c>
      <c r="D71" s="244"/>
      <c r="E71" s="244"/>
      <c r="F71" s="244"/>
      <c r="G71" s="244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135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45" t="str">
        <f>C71</f>
        <v>- ztížení vykopávek v blízkosti podzemního vedení, konstrukcí a objektů vč. jejich dočasného zajištění</v>
      </c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2" t="s">
        <v>194</v>
      </c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135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2" t="s">
        <v>195</v>
      </c>
      <c r="D73" s="244"/>
      <c r="E73" s="244"/>
      <c r="F73" s="244"/>
      <c r="G73" s="244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135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2" t="s">
        <v>196</v>
      </c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135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2" t="s">
        <v>197</v>
      </c>
      <c r="D75" s="244"/>
      <c r="E75" s="244"/>
      <c r="F75" s="244"/>
      <c r="G75" s="244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135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45" t="str">
        <f>C75</f>
        <v>- čerpání vody vč. čerpacích jímek, potrubí a pohotovostní čerpací soupravy (viz ustanovení k pol. 1151,2)</v>
      </c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2" t="s">
        <v>198</v>
      </c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135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2" t="s">
        <v>199</v>
      </c>
      <c r="D77" s="244"/>
      <c r="E77" s="244"/>
      <c r="F77" s="244"/>
      <c r="G77" s="244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135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2" t="s">
        <v>200</v>
      </c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135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2" t="s">
        <v>201</v>
      </c>
      <c r="D79" s="244"/>
      <c r="E79" s="244"/>
      <c r="F79" s="244"/>
      <c r="G79" s="244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135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45" t="str">
        <f>C79</f>
        <v>- svahování a přesvah. svahů do konečného tvaru, výměna hornin v podloží a v pláni znehodnocené klimatickými vlivy</v>
      </c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2" t="s">
        <v>202</v>
      </c>
      <c r="D80" s="244"/>
      <c r="E80" s="244"/>
      <c r="F80" s="244"/>
      <c r="G80" s="244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135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2" t="s">
        <v>203</v>
      </c>
      <c r="D81" s="244"/>
      <c r="E81" s="244"/>
      <c r="F81" s="244"/>
      <c r="G81" s="244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135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2" t="s">
        <v>204</v>
      </c>
      <c r="D82" s="244"/>
      <c r="E82" s="244"/>
      <c r="F82" s="244"/>
      <c r="G82" s="244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135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2" t="s">
        <v>205</v>
      </c>
      <c r="D83" s="244"/>
      <c r="E83" s="244"/>
      <c r="F83" s="244"/>
      <c r="G83" s="244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135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2" t="s">
        <v>206</v>
      </c>
      <c r="D84" s="244"/>
      <c r="E84" s="244"/>
      <c r="F84" s="244"/>
      <c r="G84" s="244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135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2" t="s">
        <v>207</v>
      </c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135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2" t="s">
        <v>208</v>
      </c>
      <c r="D86" s="244"/>
      <c r="E86" s="244"/>
      <c r="F86" s="244"/>
      <c r="G86" s="244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135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2" t="s">
        <v>209</v>
      </c>
      <c r="D87" s="244"/>
      <c r="E87" s="244"/>
      <c r="F87" s="244"/>
      <c r="G87" s="24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135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17"/>
      <c r="B88" s="218"/>
      <c r="C88" s="252" t="s">
        <v>210</v>
      </c>
      <c r="D88" s="244"/>
      <c r="E88" s="244"/>
      <c r="F88" s="244"/>
      <c r="G88" s="244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135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45" t="str">
        <f>C88</f>
        <v>- veškeré pomocné konstrukce umožňující provedení vykopávky (příjezdy, sjezdy, nájezdy, lešení, podpěr. konstr., přemostění, zpevněné plochy, zakrytí a pod.)</v>
      </c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9" t="s">
        <v>211</v>
      </c>
      <c r="D89" s="221"/>
      <c r="E89" s="222">
        <v>96.25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126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0"/>
      <c r="D90" s="242"/>
      <c r="E90" s="242"/>
      <c r="F90" s="242"/>
      <c r="G90" s="242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127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27" t="s">
        <v>114</v>
      </c>
      <c r="B91" s="228" t="s">
        <v>76</v>
      </c>
      <c r="C91" s="246" t="s">
        <v>77</v>
      </c>
      <c r="D91" s="229"/>
      <c r="E91" s="230"/>
      <c r="F91" s="231"/>
      <c r="G91" s="231">
        <f>SUMIF(AG92:AG111,"&lt;&gt;NOR",G92:G111)</f>
        <v>0</v>
      </c>
      <c r="H91" s="231"/>
      <c r="I91" s="231">
        <f>SUM(I92:I111)</f>
        <v>0</v>
      </c>
      <c r="J91" s="231"/>
      <c r="K91" s="231">
        <f>SUM(K92:K111)</f>
        <v>0</v>
      </c>
      <c r="L91" s="231"/>
      <c r="M91" s="231">
        <f>SUM(M92:M111)</f>
        <v>0</v>
      </c>
      <c r="N91" s="230"/>
      <c r="O91" s="230">
        <f>SUM(O92:O111)</f>
        <v>37.1</v>
      </c>
      <c r="P91" s="230"/>
      <c r="Q91" s="230">
        <f>SUM(Q92:Q111)</f>
        <v>0</v>
      </c>
      <c r="R91" s="231"/>
      <c r="S91" s="231"/>
      <c r="T91" s="232"/>
      <c r="U91" s="226"/>
      <c r="V91" s="226">
        <f>SUM(V92:V111)</f>
        <v>0</v>
      </c>
      <c r="W91" s="226"/>
      <c r="X91" s="226"/>
      <c r="AG91" t="s">
        <v>115</v>
      </c>
    </row>
    <row r="92" spans="1:60" ht="22.5" outlineLevel="1" x14ac:dyDescent="0.2">
      <c r="A92" s="234">
        <v>11</v>
      </c>
      <c r="B92" s="235" t="s">
        <v>212</v>
      </c>
      <c r="C92" s="247" t="s">
        <v>213</v>
      </c>
      <c r="D92" s="236" t="s">
        <v>214</v>
      </c>
      <c r="E92" s="237">
        <v>85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7">
        <v>0.43651000000000001</v>
      </c>
      <c r="O92" s="237">
        <f>ROUND(E92*N92,2)</f>
        <v>37.1</v>
      </c>
      <c r="P92" s="237">
        <v>0</v>
      </c>
      <c r="Q92" s="237">
        <f>ROUND(E92*P92,2)</f>
        <v>0</v>
      </c>
      <c r="R92" s="239" t="s">
        <v>215</v>
      </c>
      <c r="S92" s="239" t="s">
        <v>120</v>
      </c>
      <c r="T92" s="240" t="s">
        <v>120</v>
      </c>
      <c r="U92" s="220">
        <v>0</v>
      </c>
      <c r="V92" s="220">
        <f>ROUND(E92*U92,2)</f>
        <v>0</v>
      </c>
      <c r="W92" s="220"/>
      <c r="X92" s="220" t="s">
        <v>132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133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17"/>
      <c r="B93" s="218"/>
      <c r="C93" s="248" t="s">
        <v>216</v>
      </c>
      <c r="D93" s="241"/>
      <c r="E93" s="241"/>
      <c r="F93" s="241"/>
      <c r="G93" s="241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124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45" t="str">
        <f>C93</f>
        <v>Lože pro trativody, položení trubek, obsyp potrubí sypaninou z vhodných hornin, nebo materiálem připraveným podél výkopu ve vzdálenosti do 3 m od jeho kraje.  Bez výkopu rýhy.</v>
      </c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9" t="s">
        <v>217</v>
      </c>
      <c r="D94" s="221"/>
      <c r="E94" s="222">
        <v>85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126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9" t="s">
        <v>218</v>
      </c>
      <c r="D95" s="221"/>
      <c r="E95" s="222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126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9" t="s">
        <v>219</v>
      </c>
      <c r="D96" s="221"/>
      <c r="E96" s="222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126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49" t="s">
        <v>220</v>
      </c>
      <c r="D97" s="221"/>
      <c r="E97" s="222"/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126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9" t="s">
        <v>221</v>
      </c>
      <c r="D98" s="221"/>
      <c r="E98" s="222"/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126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0"/>
      <c r="D99" s="242"/>
      <c r="E99" s="242"/>
      <c r="F99" s="242"/>
      <c r="G99" s="242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127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4">
        <v>12</v>
      </c>
      <c r="B100" s="235" t="s">
        <v>222</v>
      </c>
      <c r="C100" s="247" t="s">
        <v>223</v>
      </c>
      <c r="D100" s="236" t="s">
        <v>165</v>
      </c>
      <c r="E100" s="237">
        <v>470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9"/>
      <c r="S100" s="239" t="s">
        <v>120</v>
      </c>
      <c r="T100" s="240" t="s">
        <v>143</v>
      </c>
      <c r="U100" s="220">
        <v>0</v>
      </c>
      <c r="V100" s="220">
        <f>ROUND(E100*U100,2)</f>
        <v>0</v>
      </c>
      <c r="W100" s="220"/>
      <c r="X100" s="220" t="s">
        <v>132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133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1" t="s">
        <v>224</v>
      </c>
      <c r="D101" s="243"/>
      <c r="E101" s="243"/>
      <c r="F101" s="243"/>
      <c r="G101" s="243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135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2" t="s">
        <v>225</v>
      </c>
      <c r="D102" s="244"/>
      <c r="E102" s="244"/>
      <c r="F102" s="244"/>
      <c r="G102" s="244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135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2" t="s">
        <v>226</v>
      </c>
      <c r="D103" s="244"/>
      <c r="E103" s="244"/>
      <c r="F103" s="244"/>
      <c r="G103" s="244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135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2" t="s">
        <v>227</v>
      </c>
      <c r="D104" s="244"/>
      <c r="E104" s="244"/>
      <c r="F104" s="244"/>
      <c r="G104" s="244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135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2" t="s">
        <v>228</v>
      </c>
      <c r="D105" s="244"/>
      <c r="E105" s="244"/>
      <c r="F105" s="244"/>
      <c r="G105" s="244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135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2" t="s">
        <v>229</v>
      </c>
      <c r="D106" s="244"/>
      <c r="E106" s="244"/>
      <c r="F106" s="244"/>
      <c r="G106" s="24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135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2" t="s">
        <v>230</v>
      </c>
      <c r="D107" s="244"/>
      <c r="E107" s="244"/>
      <c r="F107" s="244"/>
      <c r="G107" s="244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135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2" t="s">
        <v>231</v>
      </c>
      <c r="D108" s="244"/>
      <c r="E108" s="244"/>
      <c r="F108" s="244"/>
      <c r="G108" s="244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135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9" t="s">
        <v>166</v>
      </c>
      <c r="D109" s="221"/>
      <c r="E109" s="222">
        <v>385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126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9" t="s">
        <v>232</v>
      </c>
      <c r="D110" s="221"/>
      <c r="E110" s="222">
        <v>85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126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0"/>
      <c r="D111" s="242"/>
      <c r="E111" s="242"/>
      <c r="F111" s="242"/>
      <c r="G111" s="242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127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227" t="s">
        <v>114</v>
      </c>
      <c r="B112" s="228" t="s">
        <v>78</v>
      </c>
      <c r="C112" s="246" t="s">
        <v>79</v>
      </c>
      <c r="D112" s="229"/>
      <c r="E112" s="230"/>
      <c r="F112" s="231"/>
      <c r="G112" s="231">
        <f>SUMIF(AG113:AG170,"&lt;&gt;NOR",G113:G170)</f>
        <v>0</v>
      </c>
      <c r="H112" s="231"/>
      <c r="I112" s="231">
        <f>SUM(I113:I170)</f>
        <v>0</v>
      </c>
      <c r="J112" s="231"/>
      <c r="K112" s="231">
        <f>SUM(K113:K170)</f>
        <v>0</v>
      </c>
      <c r="L112" s="231"/>
      <c r="M112" s="231">
        <f>SUM(M113:M170)</f>
        <v>0</v>
      </c>
      <c r="N112" s="230"/>
      <c r="O112" s="230">
        <f>SUM(O113:O170)</f>
        <v>524.63</v>
      </c>
      <c r="P112" s="230"/>
      <c r="Q112" s="230">
        <f>SUM(Q113:Q170)</f>
        <v>0</v>
      </c>
      <c r="R112" s="231"/>
      <c r="S112" s="231"/>
      <c r="T112" s="232"/>
      <c r="U112" s="226"/>
      <c r="V112" s="226">
        <f>SUM(V113:V170)</f>
        <v>15.17</v>
      </c>
      <c r="W112" s="226"/>
      <c r="X112" s="226"/>
      <c r="AG112" t="s">
        <v>115</v>
      </c>
    </row>
    <row r="113" spans="1:60" outlineLevel="1" x14ac:dyDescent="0.2">
      <c r="A113" s="234">
        <v>13</v>
      </c>
      <c r="B113" s="235" t="s">
        <v>233</v>
      </c>
      <c r="C113" s="247" t="s">
        <v>234</v>
      </c>
      <c r="D113" s="236" t="s">
        <v>165</v>
      </c>
      <c r="E113" s="237">
        <v>770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7">
        <v>0.378</v>
      </c>
      <c r="O113" s="237">
        <f>ROUND(E113*N113,2)</f>
        <v>291.06</v>
      </c>
      <c r="P113" s="237">
        <v>0</v>
      </c>
      <c r="Q113" s="237">
        <f>ROUND(E113*P113,2)</f>
        <v>0</v>
      </c>
      <c r="R113" s="239"/>
      <c r="S113" s="239" t="s">
        <v>120</v>
      </c>
      <c r="T113" s="240" t="s">
        <v>143</v>
      </c>
      <c r="U113" s="220">
        <v>0</v>
      </c>
      <c r="V113" s="220">
        <f>ROUND(E113*U113,2)</f>
        <v>0</v>
      </c>
      <c r="W113" s="220"/>
      <c r="X113" s="220" t="s">
        <v>132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133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1" t="s">
        <v>235</v>
      </c>
      <c r="D114" s="243"/>
      <c r="E114" s="243"/>
      <c r="F114" s="243"/>
      <c r="G114" s="243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135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3" t="s">
        <v>236</v>
      </c>
      <c r="D115" s="223"/>
      <c r="E115" s="224"/>
      <c r="F115" s="225"/>
      <c r="G115" s="225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135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2" t="s">
        <v>237</v>
      </c>
      <c r="D116" s="244"/>
      <c r="E116" s="244"/>
      <c r="F116" s="244"/>
      <c r="G116" s="244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135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2" t="s">
        <v>238</v>
      </c>
      <c r="D117" s="244"/>
      <c r="E117" s="244"/>
      <c r="F117" s="244"/>
      <c r="G117" s="244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135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2" t="s">
        <v>239</v>
      </c>
      <c r="D118" s="244"/>
      <c r="E118" s="244"/>
      <c r="F118" s="244"/>
      <c r="G118" s="244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135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2" t="s">
        <v>240</v>
      </c>
      <c r="D119" s="244"/>
      <c r="E119" s="244"/>
      <c r="F119" s="244"/>
      <c r="G119" s="244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49" t="s">
        <v>241</v>
      </c>
      <c r="D120" s="221"/>
      <c r="E120" s="222">
        <v>770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126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0"/>
      <c r="D121" s="242"/>
      <c r="E121" s="242"/>
      <c r="F121" s="242"/>
      <c r="G121" s="242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127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4">
        <v>14</v>
      </c>
      <c r="B122" s="235" t="s">
        <v>242</v>
      </c>
      <c r="C122" s="247" t="s">
        <v>243</v>
      </c>
      <c r="D122" s="236" t="s">
        <v>165</v>
      </c>
      <c r="E122" s="237">
        <v>423.5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7">
        <v>0.55125000000000002</v>
      </c>
      <c r="O122" s="237">
        <f>ROUND(E122*N122,2)</f>
        <v>233.45</v>
      </c>
      <c r="P122" s="237">
        <v>0</v>
      </c>
      <c r="Q122" s="237">
        <f>ROUND(E122*P122,2)</f>
        <v>0</v>
      </c>
      <c r="R122" s="239"/>
      <c r="S122" s="239" t="s">
        <v>120</v>
      </c>
      <c r="T122" s="240" t="s">
        <v>143</v>
      </c>
      <c r="U122" s="220">
        <v>3.5810000000000002E-2</v>
      </c>
      <c r="V122" s="220">
        <f>ROUND(E122*U122,2)</f>
        <v>15.17</v>
      </c>
      <c r="W122" s="220"/>
      <c r="X122" s="220" t="s">
        <v>132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133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1" t="s">
        <v>237</v>
      </c>
      <c r="D123" s="243"/>
      <c r="E123" s="243"/>
      <c r="F123" s="243"/>
      <c r="G123" s="243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135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2" t="s">
        <v>238</v>
      </c>
      <c r="D124" s="244"/>
      <c r="E124" s="244"/>
      <c r="F124" s="244"/>
      <c r="G124" s="244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135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2" t="s">
        <v>239</v>
      </c>
      <c r="D125" s="244"/>
      <c r="E125" s="244"/>
      <c r="F125" s="244"/>
      <c r="G125" s="244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135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2" t="s">
        <v>240</v>
      </c>
      <c r="D126" s="244"/>
      <c r="E126" s="244"/>
      <c r="F126" s="244"/>
      <c r="G126" s="244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135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49" t="s">
        <v>244</v>
      </c>
      <c r="D127" s="221"/>
      <c r="E127" s="222">
        <v>423.5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126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0"/>
      <c r="D128" s="242"/>
      <c r="E128" s="242"/>
      <c r="F128" s="242"/>
      <c r="G128" s="242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127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4">
        <v>15</v>
      </c>
      <c r="B129" s="235" t="s">
        <v>245</v>
      </c>
      <c r="C129" s="247" t="s">
        <v>246</v>
      </c>
      <c r="D129" s="236" t="s">
        <v>165</v>
      </c>
      <c r="E129" s="237">
        <v>770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7">
        <v>0</v>
      </c>
      <c r="O129" s="237">
        <f>ROUND(E129*N129,2)</f>
        <v>0</v>
      </c>
      <c r="P129" s="237">
        <v>0</v>
      </c>
      <c r="Q129" s="237">
        <f>ROUND(E129*P129,2)</f>
        <v>0</v>
      </c>
      <c r="R129" s="239"/>
      <c r="S129" s="239" t="s">
        <v>120</v>
      </c>
      <c r="T129" s="240" t="s">
        <v>143</v>
      </c>
      <c r="U129" s="220">
        <v>0</v>
      </c>
      <c r="V129" s="220">
        <f>ROUND(E129*U129,2)</f>
        <v>0</v>
      </c>
      <c r="W129" s="220"/>
      <c r="X129" s="220" t="s">
        <v>132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133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1" t="s">
        <v>247</v>
      </c>
      <c r="D130" s="243"/>
      <c r="E130" s="243"/>
      <c r="F130" s="243"/>
      <c r="G130" s="243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135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2" t="s">
        <v>248</v>
      </c>
      <c r="D131" s="244"/>
      <c r="E131" s="244"/>
      <c r="F131" s="244"/>
      <c r="G131" s="244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135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2" t="s">
        <v>249</v>
      </c>
      <c r="D132" s="244"/>
      <c r="E132" s="244"/>
      <c r="F132" s="244"/>
      <c r="G132" s="244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135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2" t="s">
        <v>239</v>
      </c>
      <c r="D133" s="244"/>
      <c r="E133" s="244"/>
      <c r="F133" s="244"/>
      <c r="G133" s="244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135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2" t="s">
        <v>250</v>
      </c>
      <c r="D134" s="244"/>
      <c r="E134" s="244"/>
      <c r="F134" s="244"/>
      <c r="G134" s="244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135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49" t="s">
        <v>251</v>
      </c>
      <c r="D135" s="221"/>
      <c r="E135" s="222">
        <v>770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126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0"/>
      <c r="D136" s="242"/>
      <c r="E136" s="242"/>
      <c r="F136" s="242"/>
      <c r="G136" s="242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127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4">
        <v>16</v>
      </c>
      <c r="B137" s="235" t="s">
        <v>252</v>
      </c>
      <c r="C137" s="247" t="s">
        <v>253</v>
      </c>
      <c r="D137" s="236" t="s">
        <v>165</v>
      </c>
      <c r="E137" s="237">
        <v>385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9"/>
      <c r="S137" s="239" t="s">
        <v>120</v>
      </c>
      <c r="T137" s="240" t="s">
        <v>143</v>
      </c>
      <c r="U137" s="220">
        <v>0</v>
      </c>
      <c r="V137" s="220">
        <f>ROUND(E137*U137,2)</f>
        <v>0</v>
      </c>
      <c r="W137" s="220"/>
      <c r="X137" s="220" t="s">
        <v>132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133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1" t="s">
        <v>254</v>
      </c>
      <c r="D138" s="243"/>
      <c r="E138" s="243"/>
      <c r="F138" s="243"/>
      <c r="G138" s="243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135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45" t="str">
        <f>C138</f>
        <v>- dodání geomříže v požadované kvalitě a v množství včetně přesahů (přesahy započteny v jednotkové ceně)</v>
      </c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2" t="s">
        <v>255</v>
      </c>
      <c r="D139" s="244"/>
      <c r="E139" s="244"/>
      <c r="F139" s="244"/>
      <c r="G139" s="244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135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52" t="s">
        <v>256</v>
      </c>
      <c r="D140" s="244"/>
      <c r="E140" s="244"/>
      <c r="F140" s="244"/>
      <c r="G140" s="244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135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49" t="s">
        <v>166</v>
      </c>
      <c r="D141" s="221"/>
      <c r="E141" s="222">
        <v>385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126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0"/>
      <c r="D142" s="242"/>
      <c r="E142" s="242"/>
      <c r="F142" s="242"/>
      <c r="G142" s="242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127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4">
        <v>17</v>
      </c>
      <c r="B143" s="235" t="s">
        <v>257</v>
      </c>
      <c r="C143" s="247" t="s">
        <v>258</v>
      </c>
      <c r="D143" s="236" t="s">
        <v>165</v>
      </c>
      <c r="E143" s="237">
        <v>385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7">
        <v>0</v>
      </c>
      <c r="O143" s="237">
        <f>ROUND(E143*N143,2)</f>
        <v>0</v>
      </c>
      <c r="P143" s="237">
        <v>0</v>
      </c>
      <c r="Q143" s="237">
        <f>ROUND(E143*P143,2)</f>
        <v>0</v>
      </c>
      <c r="R143" s="239"/>
      <c r="S143" s="239" t="s">
        <v>120</v>
      </c>
      <c r="T143" s="240" t="s">
        <v>143</v>
      </c>
      <c r="U143" s="220">
        <v>0</v>
      </c>
      <c r="V143" s="220">
        <f>ROUND(E143*U143,2)</f>
        <v>0</v>
      </c>
      <c r="W143" s="220"/>
      <c r="X143" s="220" t="s">
        <v>132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133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1" t="s">
        <v>259</v>
      </c>
      <c r="D144" s="243"/>
      <c r="E144" s="243"/>
      <c r="F144" s="243"/>
      <c r="G144" s="243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135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2" t="s">
        <v>260</v>
      </c>
      <c r="D145" s="244"/>
      <c r="E145" s="244"/>
      <c r="F145" s="244"/>
      <c r="G145" s="244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135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2" t="s">
        <v>255</v>
      </c>
      <c r="D146" s="244"/>
      <c r="E146" s="244"/>
      <c r="F146" s="244"/>
      <c r="G146" s="244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135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2" t="s">
        <v>261</v>
      </c>
      <c r="D147" s="244"/>
      <c r="E147" s="244"/>
      <c r="F147" s="244"/>
      <c r="G147" s="244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135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52" t="s">
        <v>262</v>
      </c>
      <c r="D148" s="244"/>
      <c r="E148" s="244"/>
      <c r="F148" s="244"/>
      <c r="G148" s="244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135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2" t="s">
        <v>263</v>
      </c>
      <c r="D149" s="244"/>
      <c r="E149" s="244"/>
      <c r="F149" s="244"/>
      <c r="G149" s="244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135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45" t="str">
        <f>C149</f>
        <v>- úpravu napojení, ukončení podél obrubníků, dilatačních zařízení, odvodňovacích proužků, odvodňovačů, vpustí, šachet a pod.</v>
      </c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2" t="s">
        <v>240</v>
      </c>
      <c r="D150" s="244"/>
      <c r="E150" s="244"/>
      <c r="F150" s="244"/>
      <c r="G150" s="244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135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52" t="s">
        <v>264</v>
      </c>
      <c r="D151" s="244"/>
      <c r="E151" s="244"/>
      <c r="F151" s="244"/>
      <c r="G151" s="244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135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45" t="str">
        <f>C151</f>
        <v>- nezahrnuje těsnění podél obrubníků, dilatačních zařízení, odvodňovacích proužků, odvodňovačů, vpustí, šachet a pod.</v>
      </c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49" t="s">
        <v>166</v>
      </c>
      <c r="D152" s="221"/>
      <c r="E152" s="222">
        <v>385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126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0"/>
      <c r="D153" s="242"/>
      <c r="E153" s="242"/>
      <c r="F153" s="242"/>
      <c r="G153" s="242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127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4">
        <v>18</v>
      </c>
      <c r="B154" s="235" t="s">
        <v>265</v>
      </c>
      <c r="C154" s="247" t="s">
        <v>266</v>
      </c>
      <c r="D154" s="236" t="s">
        <v>165</v>
      </c>
      <c r="E154" s="237">
        <v>385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7">
        <v>0</v>
      </c>
      <c r="O154" s="237">
        <f>ROUND(E154*N154,2)</f>
        <v>0</v>
      </c>
      <c r="P154" s="237">
        <v>0</v>
      </c>
      <c r="Q154" s="237">
        <f>ROUND(E154*P154,2)</f>
        <v>0</v>
      </c>
      <c r="R154" s="239"/>
      <c r="S154" s="239" t="s">
        <v>120</v>
      </c>
      <c r="T154" s="240" t="s">
        <v>143</v>
      </c>
      <c r="U154" s="220">
        <v>0</v>
      </c>
      <c r="V154" s="220">
        <f>ROUND(E154*U154,2)</f>
        <v>0</v>
      </c>
      <c r="W154" s="220"/>
      <c r="X154" s="220" t="s">
        <v>132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133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1" t="s">
        <v>364</v>
      </c>
      <c r="D155" s="243"/>
      <c r="E155" s="243"/>
      <c r="F155" s="243"/>
      <c r="G155" s="243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135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52" t="s">
        <v>260</v>
      </c>
      <c r="D156" s="244"/>
      <c r="E156" s="244"/>
      <c r="F156" s="244"/>
      <c r="G156" s="244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135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2" t="s">
        <v>255</v>
      </c>
      <c r="D157" s="244"/>
      <c r="E157" s="244"/>
      <c r="F157" s="244"/>
      <c r="G157" s="244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135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2" t="s">
        <v>261</v>
      </c>
      <c r="D158" s="244"/>
      <c r="E158" s="244"/>
      <c r="F158" s="244"/>
      <c r="G158" s="244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135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2" t="s">
        <v>262</v>
      </c>
      <c r="D159" s="244"/>
      <c r="E159" s="244"/>
      <c r="F159" s="244"/>
      <c r="G159" s="244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135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2" t="s">
        <v>263</v>
      </c>
      <c r="D160" s="244"/>
      <c r="E160" s="244"/>
      <c r="F160" s="244"/>
      <c r="G160" s="244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135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45" t="str">
        <f>C160</f>
        <v>- úpravu napojení, ukončení podél obrubníků, dilatačních zařízení, odvodňovacích proužků, odvodňovačů, vpustí, šachet a pod.</v>
      </c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2" t="s">
        <v>240</v>
      </c>
      <c r="D161" s="244"/>
      <c r="E161" s="244"/>
      <c r="F161" s="244"/>
      <c r="G161" s="244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135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52" t="s">
        <v>264</v>
      </c>
      <c r="D162" s="244"/>
      <c r="E162" s="244"/>
      <c r="F162" s="244"/>
      <c r="G162" s="244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135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45" t="str">
        <f>C162</f>
        <v>- nezahrnuje těsnění podél obrubníků, dilatačních zařízení, odvodňovacích proužků, odvodňovačů, vpustí, šachet a pod.</v>
      </c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49" t="s">
        <v>166</v>
      </c>
      <c r="D163" s="221"/>
      <c r="E163" s="222">
        <v>385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126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0"/>
      <c r="D164" s="242"/>
      <c r="E164" s="242"/>
      <c r="F164" s="242"/>
      <c r="G164" s="242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127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4">
        <v>19</v>
      </c>
      <c r="B165" s="235" t="s">
        <v>267</v>
      </c>
      <c r="C165" s="247" t="s">
        <v>268</v>
      </c>
      <c r="D165" s="236" t="s">
        <v>178</v>
      </c>
      <c r="E165" s="237">
        <v>34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7">
        <v>3.5999999999999999E-3</v>
      </c>
      <c r="O165" s="237">
        <f>ROUND(E165*N165,2)</f>
        <v>0.12</v>
      </c>
      <c r="P165" s="237">
        <v>0</v>
      </c>
      <c r="Q165" s="237">
        <f>ROUND(E165*P165,2)</f>
        <v>0</v>
      </c>
      <c r="R165" s="239"/>
      <c r="S165" s="239" t="s">
        <v>120</v>
      </c>
      <c r="T165" s="240" t="s">
        <v>143</v>
      </c>
      <c r="U165" s="220">
        <v>0</v>
      </c>
      <c r="V165" s="220">
        <f>ROUND(E165*U165,2)</f>
        <v>0</v>
      </c>
      <c r="W165" s="220"/>
      <c r="X165" s="220" t="s">
        <v>132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133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51" t="s">
        <v>144</v>
      </c>
      <c r="D166" s="243"/>
      <c r="E166" s="243"/>
      <c r="F166" s="243"/>
      <c r="G166" s="243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135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2" t="s">
        <v>269</v>
      </c>
      <c r="D167" s="244"/>
      <c r="E167" s="244"/>
      <c r="F167" s="244"/>
      <c r="G167" s="244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135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52" t="s">
        <v>270</v>
      </c>
      <c r="D168" s="244"/>
      <c r="E168" s="244"/>
      <c r="F168" s="244"/>
      <c r="G168" s="244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135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49" t="s">
        <v>271</v>
      </c>
      <c r="D169" s="221"/>
      <c r="E169" s="222">
        <v>34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126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0"/>
      <c r="D170" s="242"/>
      <c r="E170" s="242"/>
      <c r="F170" s="242"/>
      <c r="G170" s="242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127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x14ac:dyDescent="0.2">
      <c r="A171" s="227" t="s">
        <v>114</v>
      </c>
      <c r="B171" s="228" t="s">
        <v>80</v>
      </c>
      <c r="C171" s="246" t="s">
        <v>81</v>
      </c>
      <c r="D171" s="229"/>
      <c r="E171" s="230"/>
      <c r="F171" s="231"/>
      <c r="G171" s="231">
        <f>SUMIF(AG172:AG209,"&lt;&gt;NOR",G172:G209)</f>
        <v>0</v>
      </c>
      <c r="H171" s="231"/>
      <c r="I171" s="231">
        <f>SUM(I172:I209)</f>
        <v>0</v>
      </c>
      <c r="J171" s="231"/>
      <c r="K171" s="231">
        <f>SUM(K172:K209)</f>
        <v>0</v>
      </c>
      <c r="L171" s="231"/>
      <c r="M171" s="231">
        <f>SUM(M172:M209)</f>
        <v>0</v>
      </c>
      <c r="N171" s="230"/>
      <c r="O171" s="230">
        <f>SUM(O172:O209)</f>
        <v>5.08</v>
      </c>
      <c r="P171" s="230"/>
      <c r="Q171" s="230">
        <f>SUM(Q172:Q209)</f>
        <v>0</v>
      </c>
      <c r="R171" s="231"/>
      <c r="S171" s="231"/>
      <c r="T171" s="232"/>
      <c r="U171" s="226"/>
      <c r="V171" s="226">
        <f>SUM(V172:V209)</f>
        <v>0</v>
      </c>
      <c r="W171" s="226"/>
      <c r="X171" s="226"/>
      <c r="AG171" t="s">
        <v>115</v>
      </c>
    </row>
    <row r="172" spans="1:60" outlineLevel="1" x14ac:dyDescent="0.2">
      <c r="A172" s="234">
        <v>20</v>
      </c>
      <c r="B172" s="235" t="s">
        <v>272</v>
      </c>
      <c r="C172" s="247" t="s">
        <v>273</v>
      </c>
      <c r="D172" s="236" t="s">
        <v>178</v>
      </c>
      <c r="E172" s="237">
        <v>15.75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7">
        <v>2.3999999999999998E-3</v>
      </c>
      <c r="O172" s="237">
        <f>ROUND(E172*N172,2)</f>
        <v>0.04</v>
      </c>
      <c r="P172" s="237">
        <v>0</v>
      </c>
      <c r="Q172" s="237">
        <f>ROUND(E172*P172,2)</f>
        <v>0</v>
      </c>
      <c r="R172" s="239"/>
      <c r="S172" s="239" t="s">
        <v>120</v>
      </c>
      <c r="T172" s="240" t="s">
        <v>143</v>
      </c>
      <c r="U172" s="220">
        <v>0</v>
      </c>
      <c r="V172" s="220">
        <f>ROUND(E172*U172,2)</f>
        <v>0</v>
      </c>
      <c r="W172" s="220"/>
      <c r="X172" s="220" t="s">
        <v>132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133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1" t="s">
        <v>274</v>
      </c>
      <c r="D173" s="243"/>
      <c r="E173" s="243"/>
      <c r="F173" s="243"/>
      <c r="G173" s="243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135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52" t="s">
        <v>275</v>
      </c>
      <c r="D174" s="244"/>
      <c r="E174" s="244"/>
      <c r="F174" s="244"/>
      <c r="G174" s="244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135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52" t="s">
        <v>276</v>
      </c>
      <c r="D175" s="244"/>
      <c r="E175" s="244"/>
      <c r="F175" s="244"/>
      <c r="G175" s="244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135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1" x14ac:dyDescent="0.2">
      <c r="A176" s="217"/>
      <c r="B176" s="218"/>
      <c r="C176" s="252" t="s">
        <v>277</v>
      </c>
      <c r="D176" s="244"/>
      <c r="E176" s="244"/>
      <c r="F176" s="244"/>
      <c r="G176" s="244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135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45" t="str">
        <f>C176</f>
        <v>- dodání veškerého trubního a pomocného materiálu  (trouby,  trubky,  tvarovky,  spojovací a těsnící  materiál a pod.), podpěrných, závěsných a upevňovacích prvků, včetně potřebných úprav</v>
      </c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2" t="s">
        <v>278</v>
      </c>
      <c r="D177" s="244"/>
      <c r="E177" s="244"/>
      <c r="F177" s="244"/>
      <c r="G177" s="244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135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52" t="s">
        <v>279</v>
      </c>
      <c r="D178" s="244"/>
      <c r="E178" s="244"/>
      <c r="F178" s="244"/>
      <c r="G178" s="244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135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2" t="s">
        <v>280</v>
      </c>
      <c r="D179" s="244"/>
      <c r="E179" s="244"/>
      <c r="F179" s="244"/>
      <c r="G179" s="244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135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45" t="str">
        <f>C179</f>
        <v>- zřízení potrubí i jednotlivých částí po etapách, včetně pracovních spar a spojů, pracovního zaslepení konců a pod.</v>
      </c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52" t="s">
        <v>281</v>
      </c>
      <c r="D180" s="244"/>
      <c r="E180" s="244"/>
      <c r="F180" s="244"/>
      <c r="G180" s="244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135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45" t="str">
        <f>C180</f>
        <v>- úprava prostupů, průchodů  šachtami a komorami, okolí podpěr a vyústění, zaústění, napojení, vyvedení a upevnění odpad. výustí</v>
      </c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52" t="s">
        <v>282</v>
      </c>
      <c r="D181" s="244"/>
      <c r="E181" s="244"/>
      <c r="F181" s="244"/>
      <c r="G181" s="244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135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45" t="str">
        <f>C181</f>
        <v>- ochrana potrubí nátěrem (vč. úpravy povrchu), případně izolací, nejsou-li tyto práce předmětem jiné položky</v>
      </c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52" t="s">
        <v>283</v>
      </c>
      <c r="D182" s="244"/>
      <c r="E182" s="244"/>
      <c r="F182" s="244"/>
      <c r="G182" s="244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135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2" t="s">
        <v>284</v>
      </c>
      <c r="D183" s="244"/>
      <c r="E183" s="244"/>
      <c r="F183" s="244"/>
      <c r="G183" s="244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135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45" t="str">
        <f>C183</f>
        <v>- položky platí pro práce prováděné v prostoru zapaženém i nezapaženém a i v kolektorech, chráničkách</v>
      </c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52" t="s">
        <v>285</v>
      </c>
      <c r="D184" s="244"/>
      <c r="E184" s="244"/>
      <c r="F184" s="244"/>
      <c r="G184" s="244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135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52" t="s">
        <v>286</v>
      </c>
      <c r="D185" s="244"/>
      <c r="E185" s="244"/>
      <c r="F185" s="244"/>
      <c r="G185" s="244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135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52" t="s">
        <v>287</v>
      </c>
      <c r="D186" s="244"/>
      <c r="E186" s="244"/>
      <c r="F186" s="244"/>
      <c r="G186" s="244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135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52" t="s">
        <v>288</v>
      </c>
      <c r="D187" s="244"/>
      <c r="E187" s="244"/>
      <c r="F187" s="244"/>
      <c r="G187" s="244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135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49" t="s">
        <v>289</v>
      </c>
      <c r="D188" s="221"/>
      <c r="E188" s="222">
        <v>15.75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126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50"/>
      <c r="D189" s="242"/>
      <c r="E189" s="242"/>
      <c r="F189" s="242"/>
      <c r="G189" s="242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127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4">
        <v>21</v>
      </c>
      <c r="B190" s="235" t="s">
        <v>290</v>
      </c>
      <c r="C190" s="247" t="s">
        <v>291</v>
      </c>
      <c r="D190" s="236" t="s">
        <v>292</v>
      </c>
      <c r="E190" s="237">
        <v>3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7">
        <v>0.83096000000000003</v>
      </c>
      <c r="O190" s="237">
        <f>ROUND(E190*N190,2)</f>
        <v>2.4900000000000002</v>
      </c>
      <c r="P190" s="237">
        <v>0</v>
      </c>
      <c r="Q190" s="237">
        <f>ROUND(E190*P190,2)</f>
        <v>0</v>
      </c>
      <c r="R190" s="239"/>
      <c r="S190" s="239" t="s">
        <v>120</v>
      </c>
      <c r="T190" s="240" t="s">
        <v>143</v>
      </c>
      <c r="U190" s="220">
        <v>0</v>
      </c>
      <c r="V190" s="220">
        <f>ROUND(E190*U190,2)</f>
        <v>0</v>
      </c>
      <c r="W190" s="220"/>
      <c r="X190" s="220" t="s">
        <v>132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133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53" t="s">
        <v>236</v>
      </c>
      <c r="D191" s="223"/>
      <c r="E191" s="224"/>
      <c r="F191" s="225"/>
      <c r="G191" s="225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135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2" t="s">
        <v>144</v>
      </c>
      <c r="D192" s="244"/>
      <c r="E192" s="244"/>
      <c r="F192" s="244"/>
      <c r="G192" s="244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135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52" t="s">
        <v>293</v>
      </c>
      <c r="D193" s="244"/>
      <c r="E193" s="244"/>
      <c r="F193" s="244"/>
      <c r="G193" s="244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135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2" t="s">
        <v>294</v>
      </c>
      <c r="D194" s="244"/>
      <c r="E194" s="244"/>
      <c r="F194" s="244"/>
      <c r="G194" s="244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135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52" t="s">
        <v>295</v>
      </c>
      <c r="D195" s="244"/>
      <c r="E195" s="244"/>
      <c r="F195" s="244"/>
      <c r="G195" s="244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135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45" t="str">
        <f>C195</f>
        <v>- opatření  povrchů  betonu  izolací  proti zemní vlhkosti v částech, kde přijdou do styku se zeminou nebo kamenivem,</v>
      </c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2" t="s">
        <v>296</v>
      </c>
      <c r="D196" s="244"/>
      <c r="E196" s="244"/>
      <c r="F196" s="244"/>
      <c r="G196" s="244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135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49" t="s">
        <v>297</v>
      </c>
      <c r="D197" s="221"/>
      <c r="E197" s="222">
        <v>3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126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50"/>
      <c r="D198" s="242"/>
      <c r="E198" s="242"/>
      <c r="F198" s="242"/>
      <c r="G198" s="242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127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34">
        <v>22</v>
      </c>
      <c r="B199" s="235" t="s">
        <v>298</v>
      </c>
      <c r="C199" s="247" t="s">
        <v>299</v>
      </c>
      <c r="D199" s="236" t="s">
        <v>292</v>
      </c>
      <c r="E199" s="237">
        <v>3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21</v>
      </c>
      <c r="M199" s="239">
        <f>G199*(1+L199/100)</f>
        <v>0</v>
      </c>
      <c r="N199" s="237">
        <v>0.43093999999999999</v>
      </c>
      <c r="O199" s="237">
        <f>ROUND(E199*N199,2)</f>
        <v>1.29</v>
      </c>
      <c r="P199" s="237">
        <v>0</v>
      </c>
      <c r="Q199" s="237">
        <f>ROUND(E199*P199,2)</f>
        <v>0</v>
      </c>
      <c r="R199" s="239"/>
      <c r="S199" s="239" t="s">
        <v>120</v>
      </c>
      <c r="T199" s="240" t="s">
        <v>143</v>
      </c>
      <c r="U199" s="220">
        <v>0</v>
      </c>
      <c r="V199" s="220">
        <f>ROUND(E199*U199,2)</f>
        <v>0</v>
      </c>
      <c r="W199" s="220"/>
      <c r="X199" s="220" t="s">
        <v>132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133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17"/>
      <c r="B200" s="218"/>
      <c r="C200" s="251" t="s">
        <v>300</v>
      </c>
      <c r="D200" s="243"/>
      <c r="E200" s="243"/>
      <c r="F200" s="243"/>
      <c r="G200" s="243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135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45" t="str">
        <f>C200</f>
        <v>- položka výškové úpravy zahrnuje všechny nutné práce a materiály pro zvýšení nebo snížení zařízení (včetně nutné úpravy stávajícího povrchu vozovky nebo chodníku).</v>
      </c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49" t="s">
        <v>297</v>
      </c>
      <c r="D201" s="221"/>
      <c r="E201" s="222">
        <v>3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126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50"/>
      <c r="D202" s="242"/>
      <c r="E202" s="242"/>
      <c r="F202" s="242"/>
      <c r="G202" s="242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127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34">
        <v>23</v>
      </c>
      <c r="B203" s="235" t="s">
        <v>301</v>
      </c>
      <c r="C203" s="247" t="s">
        <v>302</v>
      </c>
      <c r="D203" s="236" t="s">
        <v>292</v>
      </c>
      <c r="E203" s="237">
        <v>4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7">
        <v>0.31590000000000001</v>
      </c>
      <c r="O203" s="237">
        <f>ROUND(E203*N203,2)</f>
        <v>1.26</v>
      </c>
      <c r="P203" s="237">
        <v>0</v>
      </c>
      <c r="Q203" s="237">
        <f>ROUND(E203*P203,2)</f>
        <v>0</v>
      </c>
      <c r="R203" s="239"/>
      <c r="S203" s="239" t="s">
        <v>120</v>
      </c>
      <c r="T203" s="240" t="s">
        <v>143</v>
      </c>
      <c r="U203" s="220">
        <v>0</v>
      </c>
      <c r="V203" s="220">
        <f>ROUND(E203*U203,2)</f>
        <v>0</v>
      </c>
      <c r="W203" s="220"/>
      <c r="X203" s="220" t="s">
        <v>132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133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1" x14ac:dyDescent="0.2">
      <c r="A204" s="217"/>
      <c r="B204" s="218"/>
      <c r="C204" s="251" t="s">
        <v>300</v>
      </c>
      <c r="D204" s="243"/>
      <c r="E204" s="243"/>
      <c r="F204" s="243"/>
      <c r="G204" s="243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135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45" t="str">
        <f>C204</f>
        <v>- položka výškové úpravy zahrnuje všechny nutné práce a materiály pro zvýšení nebo snížení zařízení (včetně nutné úpravy stávajícího povrchu vozovky nebo chodníku).</v>
      </c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49" t="s">
        <v>303</v>
      </c>
      <c r="D205" s="221"/>
      <c r="E205" s="222">
        <v>4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126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50"/>
      <c r="D206" s="242"/>
      <c r="E206" s="242"/>
      <c r="F206" s="242"/>
      <c r="G206" s="242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127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34">
        <v>24</v>
      </c>
      <c r="B207" s="235" t="s">
        <v>304</v>
      </c>
      <c r="C207" s="247" t="s">
        <v>305</v>
      </c>
      <c r="D207" s="236" t="s">
        <v>306</v>
      </c>
      <c r="E207" s="237">
        <v>3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21</v>
      </c>
      <c r="M207" s="239">
        <f>G207*(1+L207/100)</f>
        <v>0</v>
      </c>
      <c r="N207" s="237">
        <v>1E-3</v>
      </c>
      <c r="O207" s="237">
        <f>ROUND(E207*N207,2)</f>
        <v>0</v>
      </c>
      <c r="P207" s="237">
        <v>0</v>
      </c>
      <c r="Q207" s="237">
        <f>ROUND(E207*P207,2)</f>
        <v>0</v>
      </c>
      <c r="R207" s="239" t="s">
        <v>307</v>
      </c>
      <c r="S207" s="239" t="s">
        <v>120</v>
      </c>
      <c r="T207" s="240" t="s">
        <v>120</v>
      </c>
      <c r="U207" s="220">
        <v>0</v>
      </c>
      <c r="V207" s="220">
        <f>ROUND(E207*U207,2)</f>
        <v>0</v>
      </c>
      <c r="W207" s="220"/>
      <c r="X207" s="220" t="s">
        <v>308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309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49" t="s">
        <v>310</v>
      </c>
      <c r="D208" s="221"/>
      <c r="E208" s="222">
        <v>3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126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50"/>
      <c r="D209" s="242"/>
      <c r="E209" s="242"/>
      <c r="F209" s="242"/>
      <c r="G209" s="242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127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x14ac:dyDescent="0.2">
      <c r="A210" s="227" t="s">
        <v>114</v>
      </c>
      <c r="B210" s="228" t="s">
        <v>82</v>
      </c>
      <c r="C210" s="246" t="s">
        <v>83</v>
      </c>
      <c r="D210" s="229"/>
      <c r="E210" s="230"/>
      <c r="F210" s="231"/>
      <c r="G210" s="231">
        <f>SUMIF(AG211:AG264,"&lt;&gt;NOR",G211:G264)</f>
        <v>0</v>
      </c>
      <c r="H210" s="231"/>
      <c r="I210" s="231">
        <f>SUM(I211:I264)</f>
        <v>0</v>
      </c>
      <c r="J210" s="231"/>
      <c r="K210" s="231">
        <f>SUM(K211:K264)</f>
        <v>0</v>
      </c>
      <c r="L210" s="231"/>
      <c r="M210" s="231">
        <f>SUM(M211:M264)</f>
        <v>0</v>
      </c>
      <c r="N210" s="230"/>
      <c r="O210" s="230">
        <f>SUM(O211:O264)</f>
        <v>54.440000000000005</v>
      </c>
      <c r="P210" s="230"/>
      <c r="Q210" s="230">
        <f>SUM(Q211:Q264)</f>
        <v>0.16</v>
      </c>
      <c r="R210" s="231"/>
      <c r="S210" s="231"/>
      <c r="T210" s="232"/>
      <c r="U210" s="226"/>
      <c r="V210" s="226">
        <f>SUM(V211:V264)</f>
        <v>0</v>
      </c>
      <c r="W210" s="226"/>
      <c r="X210" s="226"/>
      <c r="AG210" t="s">
        <v>115</v>
      </c>
    </row>
    <row r="211" spans="1:60" ht="22.5" outlineLevel="1" x14ac:dyDescent="0.2">
      <c r="A211" s="234">
        <v>25</v>
      </c>
      <c r="B211" s="235" t="s">
        <v>311</v>
      </c>
      <c r="C211" s="247" t="s">
        <v>312</v>
      </c>
      <c r="D211" s="236" t="s">
        <v>292</v>
      </c>
      <c r="E211" s="237">
        <v>7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7">
        <v>0.28100000000000003</v>
      </c>
      <c r="O211" s="237">
        <f>ROUND(E211*N211,2)</f>
        <v>1.97</v>
      </c>
      <c r="P211" s="237">
        <v>0</v>
      </c>
      <c r="Q211" s="237">
        <f>ROUND(E211*P211,2)</f>
        <v>0</v>
      </c>
      <c r="R211" s="239"/>
      <c r="S211" s="239" t="s">
        <v>120</v>
      </c>
      <c r="T211" s="240" t="s">
        <v>143</v>
      </c>
      <c r="U211" s="220">
        <v>0</v>
      </c>
      <c r="V211" s="220">
        <f>ROUND(E211*U211,2)</f>
        <v>0</v>
      </c>
      <c r="W211" s="220"/>
      <c r="X211" s="220" t="s">
        <v>132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133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51" t="s">
        <v>144</v>
      </c>
      <c r="D212" s="243"/>
      <c r="E212" s="243"/>
      <c r="F212" s="243"/>
      <c r="G212" s="243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135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52" t="s">
        <v>313</v>
      </c>
      <c r="D213" s="244"/>
      <c r="E213" s="244"/>
      <c r="F213" s="244"/>
      <c r="G213" s="244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135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49" t="s">
        <v>314</v>
      </c>
      <c r="D214" s="221"/>
      <c r="E214" s="222">
        <v>1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126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49" t="s">
        <v>315</v>
      </c>
      <c r="D215" s="221"/>
      <c r="E215" s="222">
        <v>1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126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49" t="s">
        <v>316</v>
      </c>
      <c r="D216" s="221"/>
      <c r="E216" s="222">
        <v>1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126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49" t="s">
        <v>317</v>
      </c>
      <c r="D217" s="221"/>
      <c r="E217" s="222">
        <v>1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126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49" t="s">
        <v>318</v>
      </c>
      <c r="D218" s="221"/>
      <c r="E218" s="222">
        <v>1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126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49" t="s">
        <v>319</v>
      </c>
      <c r="D219" s="221"/>
      <c r="E219" s="222">
        <v>1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126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49" t="s">
        <v>320</v>
      </c>
      <c r="D220" s="221"/>
      <c r="E220" s="222">
        <v>1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126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50"/>
      <c r="D221" s="242"/>
      <c r="E221" s="242"/>
      <c r="F221" s="242"/>
      <c r="G221" s="242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127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34">
        <v>26</v>
      </c>
      <c r="B222" s="235" t="s">
        <v>321</v>
      </c>
      <c r="C222" s="247" t="s">
        <v>322</v>
      </c>
      <c r="D222" s="236" t="s">
        <v>292</v>
      </c>
      <c r="E222" s="237">
        <v>3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7">
        <v>0.25</v>
      </c>
      <c r="O222" s="237">
        <f>ROUND(E222*N222,2)</f>
        <v>0.75</v>
      </c>
      <c r="P222" s="237">
        <v>0</v>
      </c>
      <c r="Q222" s="237">
        <f>ROUND(E222*P222,2)</f>
        <v>0</v>
      </c>
      <c r="R222" s="239"/>
      <c r="S222" s="239" t="s">
        <v>120</v>
      </c>
      <c r="T222" s="240" t="s">
        <v>143</v>
      </c>
      <c r="U222" s="220">
        <v>0</v>
      </c>
      <c r="V222" s="220">
        <f>ROUND(E222*U222,2)</f>
        <v>0</v>
      </c>
      <c r="W222" s="220"/>
      <c r="X222" s="220" t="s">
        <v>132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133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51" t="s">
        <v>144</v>
      </c>
      <c r="D223" s="243"/>
      <c r="E223" s="243"/>
      <c r="F223" s="243"/>
      <c r="G223" s="243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135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52" t="s">
        <v>323</v>
      </c>
      <c r="D224" s="244"/>
      <c r="E224" s="244"/>
      <c r="F224" s="244"/>
      <c r="G224" s="244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135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52" t="s">
        <v>324</v>
      </c>
      <c r="D225" s="244"/>
      <c r="E225" s="244"/>
      <c r="F225" s="244"/>
      <c r="G225" s="244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135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52" t="s">
        <v>325</v>
      </c>
      <c r="D226" s="244"/>
      <c r="E226" s="244"/>
      <c r="F226" s="244"/>
      <c r="G226" s="244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135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52" t="s">
        <v>326</v>
      </c>
      <c r="D227" s="244"/>
      <c r="E227" s="244"/>
      <c r="F227" s="244"/>
      <c r="G227" s="244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135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/>
      <c r="B228" s="218"/>
      <c r="C228" s="249" t="s">
        <v>297</v>
      </c>
      <c r="D228" s="221"/>
      <c r="E228" s="222">
        <v>3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126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50"/>
      <c r="D229" s="242"/>
      <c r="E229" s="242"/>
      <c r="F229" s="242"/>
      <c r="G229" s="242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127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4">
        <v>27</v>
      </c>
      <c r="B230" s="235" t="s">
        <v>327</v>
      </c>
      <c r="C230" s="247" t="s">
        <v>328</v>
      </c>
      <c r="D230" s="236" t="s">
        <v>292</v>
      </c>
      <c r="E230" s="237">
        <v>2</v>
      </c>
      <c r="F230" s="238"/>
      <c r="G230" s="239">
        <f>ROUND(E230*F230,2)</f>
        <v>0</v>
      </c>
      <c r="H230" s="238"/>
      <c r="I230" s="239">
        <f>ROUND(E230*H230,2)</f>
        <v>0</v>
      </c>
      <c r="J230" s="238"/>
      <c r="K230" s="239">
        <f>ROUND(E230*J230,2)</f>
        <v>0</v>
      </c>
      <c r="L230" s="239">
        <v>21</v>
      </c>
      <c r="M230" s="239">
        <f>G230*(1+L230/100)</f>
        <v>0</v>
      </c>
      <c r="N230" s="237">
        <v>0</v>
      </c>
      <c r="O230" s="237">
        <f>ROUND(E230*N230,2)</f>
        <v>0</v>
      </c>
      <c r="P230" s="237">
        <v>8.2000000000000003E-2</v>
      </c>
      <c r="Q230" s="237">
        <f>ROUND(E230*P230,2)</f>
        <v>0.16</v>
      </c>
      <c r="R230" s="239"/>
      <c r="S230" s="239" t="s">
        <v>120</v>
      </c>
      <c r="T230" s="240" t="s">
        <v>143</v>
      </c>
      <c r="U230" s="220">
        <v>0</v>
      </c>
      <c r="V230" s="220">
        <f>ROUND(E230*U230,2)</f>
        <v>0</v>
      </c>
      <c r="W230" s="220"/>
      <c r="X230" s="220" t="s">
        <v>132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133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51" t="s">
        <v>329</v>
      </c>
      <c r="D231" s="243"/>
      <c r="E231" s="243"/>
      <c r="F231" s="243"/>
      <c r="G231" s="243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135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49" t="s">
        <v>76</v>
      </c>
      <c r="D232" s="221"/>
      <c r="E232" s="222">
        <v>2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126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50"/>
      <c r="D233" s="242"/>
      <c r="E233" s="242"/>
      <c r="F233" s="242"/>
      <c r="G233" s="242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127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4">
        <v>28</v>
      </c>
      <c r="B234" s="235" t="s">
        <v>330</v>
      </c>
      <c r="C234" s="247" t="s">
        <v>331</v>
      </c>
      <c r="D234" s="236" t="s">
        <v>165</v>
      </c>
      <c r="E234" s="237">
        <v>24.25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7">
        <v>3.7000000000000002E-3</v>
      </c>
      <c r="O234" s="237">
        <f>ROUND(E234*N234,2)</f>
        <v>0.09</v>
      </c>
      <c r="P234" s="237">
        <v>0</v>
      </c>
      <c r="Q234" s="237">
        <f>ROUND(E234*P234,2)</f>
        <v>0</v>
      </c>
      <c r="R234" s="239"/>
      <c r="S234" s="239" t="s">
        <v>120</v>
      </c>
      <c r="T234" s="240" t="s">
        <v>143</v>
      </c>
      <c r="U234" s="220">
        <v>0</v>
      </c>
      <c r="V234" s="220">
        <f>ROUND(E234*U234,2)</f>
        <v>0</v>
      </c>
      <c r="W234" s="220"/>
      <c r="X234" s="220" t="s">
        <v>132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133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51" t="s">
        <v>144</v>
      </c>
      <c r="D235" s="243"/>
      <c r="E235" s="243"/>
      <c r="F235" s="243"/>
      <c r="G235" s="243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135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52" t="s">
        <v>332</v>
      </c>
      <c r="D236" s="244"/>
      <c r="E236" s="244"/>
      <c r="F236" s="244"/>
      <c r="G236" s="244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135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52" t="s">
        <v>333</v>
      </c>
      <c r="D237" s="244"/>
      <c r="E237" s="244"/>
      <c r="F237" s="244"/>
      <c r="G237" s="244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135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49" t="s">
        <v>334</v>
      </c>
      <c r="D238" s="221"/>
      <c r="E238" s="222">
        <v>12.5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126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49" t="s">
        <v>335</v>
      </c>
      <c r="D239" s="221"/>
      <c r="E239" s="222">
        <v>1.25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126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49" t="s">
        <v>336</v>
      </c>
      <c r="D240" s="221"/>
      <c r="E240" s="222">
        <v>7.5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126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49" t="s">
        <v>337</v>
      </c>
      <c r="D241" s="221"/>
      <c r="E241" s="222">
        <v>2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126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49" t="s">
        <v>316</v>
      </c>
      <c r="D242" s="221"/>
      <c r="E242" s="222">
        <v>1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126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50"/>
      <c r="D243" s="242"/>
      <c r="E243" s="242"/>
      <c r="F243" s="242"/>
      <c r="G243" s="242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127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34">
        <v>29</v>
      </c>
      <c r="B244" s="235" t="s">
        <v>338</v>
      </c>
      <c r="C244" s="247" t="s">
        <v>339</v>
      </c>
      <c r="D244" s="236" t="s">
        <v>178</v>
      </c>
      <c r="E244" s="237">
        <v>110.145</v>
      </c>
      <c r="F244" s="238"/>
      <c r="G244" s="239">
        <f>ROUND(E244*F244,2)</f>
        <v>0</v>
      </c>
      <c r="H244" s="238"/>
      <c r="I244" s="239">
        <f>ROUND(E244*H244,2)</f>
        <v>0</v>
      </c>
      <c r="J244" s="238"/>
      <c r="K244" s="239">
        <f>ROUND(E244*J244,2)</f>
        <v>0</v>
      </c>
      <c r="L244" s="239">
        <v>21</v>
      </c>
      <c r="M244" s="239">
        <f>G244*(1+L244/100)</f>
        <v>0</v>
      </c>
      <c r="N244" s="237">
        <v>0</v>
      </c>
      <c r="O244" s="237">
        <f>ROUND(E244*N244,2)</f>
        <v>0</v>
      </c>
      <c r="P244" s="237">
        <v>0</v>
      </c>
      <c r="Q244" s="237">
        <f>ROUND(E244*P244,2)</f>
        <v>0</v>
      </c>
      <c r="R244" s="239"/>
      <c r="S244" s="239" t="s">
        <v>120</v>
      </c>
      <c r="T244" s="240" t="s">
        <v>143</v>
      </c>
      <c r="U244" s="220">
        <v>0</v>
      </c>
      <c r="V244" s="220">
        <f>ROUND(E244*U244,2)</f>
        <v>0</v>
      </c>
      <c r="W244" s="220"/>
      <c r="X244" s="220" t="s">
        <v>132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133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51" t="s">
        <v>224</v>
      </c>
      <c r="D245" s="243"/>
      <c r="E245" s="243"/>
      <c r="F245" s="243"/>
      <c r="G245" s="243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135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52" t="s">
        <v>340</v>
      </c>
      <c r="D246" s="244"/>
      <c r="E246" s="244"/>
      <c r="F246" s="244"/>
      <c r="G246" s="244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135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52" t="s">
        <v>341</v>
      </c>
      <c r="D247" s="244"/>
      <c r="E247" s="244"/>
      <c r="F247" s="244"/>
      <c r="G247" s="244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135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49" t="s">
        <v>342</v>
      </c>
      <c r="D248" s="221"/>
      <c r="E248" s="222">
        <v>110.145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126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50"/>
      <c r="D249" s="242"/>
      <c r="E249" s="242"/>
      <c r="F249" s="242"/>
      <c r="G249" s="242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127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34">
        <v>30</v>
      </c>
      <c r="B250" s="235" t="s">
        <v>343</v>
      </c>
      <c r="C250" s="247" t="s">
        <v>344</v>
      </c>
      <c r="D250" s="236" t="s">
        <v>178</v>
      </c>
      <c r="E250" s="237">
        <v>414</v>
      </c>
      <c r="F250" s="238"/>
      <c r="G250" s="239">
        <f>ROUND(E250*F250,2)</f>
        <v>0</v>
      </c>
      <c r="H250" s="238"/>
      <c r="I250" s="239">
        <f>ROUND(E250*H250,2)</f>
        <v>0</v>
      </c>
      <c r="J250" s="238"/>
      <c r="K250" s="239">
        <f>ROUND(E250*J250,2)</f>
        <v>0</v>
      </c>
      <c r="L250" s="239">
        <v>21</v>
      </c>
      <c r="M250" s="239">
        <f>G250*(1+L250/100)</f>
        <v>0</v>
      </c>
      <c r="N250" s="237">
        <v>0.12471</v>
      </c>
      <c r="O250" s="237">
        <f>ROUND(E250*N250,2)</f>
        <v>51.63</v>
      </c>
      <c r="P250" s="237">
        <v>0</v>
      </c>
      <c r="Q250" s="237">
        <f>ROUND(E250*P250,2)</f>
        <v>0</v>
      </c>
      <c r="R250" s="239"/>
      <c r="S250" s="239" t="s">
        <v>120</v>
      </c>
      <c r="T250" s="240" t="s">
        <v>143</v>
      </c>
      <c r="U250" s="220">
        <v>0</v>
      </c>
      <c r="V250" s="220">
        <f>ROUND(E250*U250,2)</f>
        <v>0</v>
      </c>
      <c r="W250" s="220"/>
      <c r="X250" s="220" t="s">
        <v>132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133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51" t="s">
        <v>224</v>
      </c>
      <c r="D251" s="243"/>
      <c r="E251" s="243"/>
      <c r="F251" s="243"/>
      <c r="G251" s="243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135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52" t="s">
        <v>345</v>
      </c>
      <c r="D252" s="244"/>
      <c r="E252" s="244"/>
      <c r="F252" s="244"/>
      <c r="G252" s="244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135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17"/>
      <c r="B253" s="218"/>
      <c r="C253" s="252" t="s">
        <v>341</v>
      </c>
      <c r="D253" s="244"/>
      <c r="E253" s="244"/>
      <c r="F253" s="244"/>
      <c r="G253" s="244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135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49" t="s">
        <v>346</v>
      </c>
      <c r="D254" s="221"/>
      <c r="E254" s="222">
        <v>350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126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49" t="s">
        <v>347</v>
      </c>
      <c r="D255" s="221"/>
      <c r="E255" s="222">
        <v>64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126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7"/>
      <c r="B256" s="218"/>
      <c r="C256" s="250"/>
      <c r="D256" s="242"/>
      <c r="E256" s="242"/>
      <c r="F256" s="242"/>
      <c r="G256" s="242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127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34">
        <v>31</v>
      </c>
      <c r="B257" s="235" t="s">
        <v>348</v>
      </c>
      <c r="C257" s="247" t="s">
        <v>349</v>
      </c>
      <c r="D257" s="236" t="s">
        <v>178</v>
      </c>
      <c r="E257" s="237">
        <v>34</v>
      </c>
      <c r="F257" s="238"/>
      <c r="G257" s="239">
        <f>ROUND(E257*F257,2)</f>
        <v>0</v>
      </c>
      <c r="H257" s="238"/>
      <c r="I257" s="239">
        <f>ROUND(E257*H257,2)</f>
        <v>0</v>
      </c>
      <c r="J257" s="238"/>
      <c r="K257" s="239">
        <f>ROUND(E257*J257,2)</f>
        <v>0</v>
      </c>
      <c r="L257" s="239">
        <v>21</v>
      </c>
      <c r="M257" s="239">
        <f>G257*(1+L257/100)</f>
        <v>0</v>
      </c>
      <c r="N257" s="237">
        <v>0</v>
      </c>
      <c r="O257" s="237">
        <f>ROUND(E257*N257,2)</f>
        <v>0</v>
      </c>
      <c r="P257" s="237">
        <v>0</v>
      </c>
      <c r="Q257" s="237">
        <f>ROUND(E257*P257,2)</f>
        <v>0</v>
      </c>
      <c r="R257" s="239"/>
      <c r="S257" s="239" t="s">
        <v>120</v>
      </c>
      <c r="T257" s="240" t="s">
        <v>143</v>
      </c>
      <c r="U257" s="220">
        <v>0</v>
      </c>
      <c r="V257" s="220">
        <f>ROUND(E257*U257,2)</f>
        <v>0</v>
      </c>
      <c r="W257" s="220"/>
      <c r="X257" s="220" t="s">
        <v>132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133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7"/>
      <c r="B258" s="218"/>
      <c r="C258" s="251" t="s">
        <v>350</v>
      </c>
      <c r="D258" s="243"/>
      <c r="E258" s="243"/>
      <c r="F258" s="243"/>
      <c r="G258" s="243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135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7"/>
      <c r="B259" s="218"/>
      <c r="C259" s="249" t="s">
        <v>271</v>
      </c>
      <c r="D259" s="221"/>
      <c r="E259" s="222">
        <v>34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126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7"/>
      <c r="B260" s="218"/>
      <c r="C260" s="250"/>
      <c r="D260" s="242"/>
      <c r="E260" s="242"/>
      <c r="F260" s="242"/>
      <c r="G260" s="242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127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4">
        <v>32</v>
      </c>
      <c r="B261" s="235" t="s">
        <v>351</v>
      </c>
      <c r="C261" s="247" t="s">
        <v>352</v>
      </c>
      <c r="D261" s="236" t="s">
        <v>178</v>
      </c>
      <c r="E261" s="237">
        <v>11.1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7">
        <v>0</v>
      </c>
      <c r="O261" s="237">
        <f>ROUND(E261*N261,2)</f>
        <v>0</v>
      </c>
      <c r="P261" s="237">
        <v>0</v>
      </c>
      <c r="Q261" s="237">
        <f>ROUND(E261*P261,2)</f>
        <v>0</v>
      </c>
      <c r="R261" s="239"/>
      <c r="S261" s="239" t="s">
        <v>169</v>
      </c>
      <c r="T261" s="240" t="s">
        <v>143</v>
      </c>
      <c r="U261" s="220">
        <v>0</v>
      </c>
      <c r="V261" s="220">
        <f>ROUND(E261*U261,2)</f>
        <v>0</v>
      </c>
      <c r="W261" s="220"/>
      <c r="X261" s="220" t="s">
        <v>132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133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7"/>
      <c r="B262" s="218"/>
      <c r="C262" s="249" t="s">
        <v>353</v>
      </c>
      <c r="D262" s="221"/>
      <c r="E262" s="222">
        <v>11.1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126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49" t="s">
        <v>354</v>
      </c>
      <c r="D263" s="221"/>
      <c r="E263" s="222"/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126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7"/>
      <c r="B264" s="218"/>
      <c r="C264" s="250"/>
      <c r="D264" s="242"/>
      <c r="E264" s="242"/>
      <c r="F264" s="242"/>
      <c r="G264" s="242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127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x14ac:dyDescent="0.2">
      <c r="A265" s="227" t="s">
        <v>114</v>
      </c>
      <c r="B265" s="228" t="s">
        <v>84</v>
      </c>
      <c r="C265" s="246" t="s">
        <v>85</v>
      </c>
      <c r="D265" s="229"/>
      <c r="E265" s="230"/>
      <c r="F265" s="231"/>
      <c r="G265" s="231">
        <f>SUMIF(AG266:AG273,"&lt;&gt;NOR",G266:G273)</f>
        <v>0</v>
      </c>
      <c r="H265" s="231"/>
      <c r="I265" s="231">
        <f>SUM(I266:I273)</f>
        <v>0</v>
      </c>
      <c r="J265" s="231"/>
      <c r="K265" s="231">
        <f>SUM(K266:K273)</f>
        <v>0</v>
      </c>
      <c r="L265" s="231"/>
      <c r="M265" s="231">
        <f>SUM(M266:M273)</f>
        <v>0</v>
      </c>
      <c r="N265" s="230"/>
      <c r="O265" s="230">
        <f>SUM(O266:O273)</f>
        <v>0</v>
      </c>
      <c r="P265" s="230"/>
      <c r="Q265" s="230">
        <f>SUM(Q266:Q273)</f>
        <v>0</v>
      </c>
      <c r="R265" s="231"/>
      <c r="S265" s="231"/>
      <c r="T265" s="232"/>
      <c r="U265" s="226"/>
      <c r="V265" s="226">
        <f>SUM(V266:V273)</f>
        <v>0</v>
      </c>
      <c r="W265" s="226"/>
      <c r="X265" s="226"/>
      <c r="AG265" t="s">
        <v>115</v>
      </c>
    </row>
    <row r="266" spans="1:60" outlineLevel="1" x14ac:dyDescent="0.2">
      <c r="A266" s="234">
        <v>33</v>
      </c>
      <c r="B266" s="235" t="s">
        <v>355</v>
      </c>
      <c r="C266" s="247" t="s">
        <v>356</v>
      </c>
      <c r="D266" s="236" t="s">
        <v>292</v>
      </c>
      <c r="E266" s="237">
        <v>3</v>
      </c>
      <c r="F266" s="238"/>
      <c r="G266" s="239">
        <f>ROUND(E266*F266,2)</f>
        <v>0</v>
      </c>
      <c r="H266" s="238"/>
      <c r="I266" s="239">
        <f>ROUND(E266*H266,2)</f>
        <v>0</v>
      </c>
      <c r="J266" s="238"/>
      <c r="K266" s="239">
        <f>ROUND(E266*J266,2)</f>
        <v>0</v>
      </c>
      <c r="L266" s="239">
        <v>21</v>
      </c>
      <c r="M266" s="239">
        <f>G266*(1+L266/100)</f>
        <v>0</v>
      </c>
      <c r="N266" s="237">
        <v>0</v>
      </c>
      <c r="O266" s="237">
        <f>ROUND(E266*N266,2)</f>
        <v>0</v>
      </c>
      <c r="P266" s="237">
        <v>0</v>
      </c>
      <c r="Q266" s="237">
        <f>ROUND(E266*P266,2)</f>
        <v>0</v>
      </c>
      <c r="R266" s="239"/>
      <c r="S266" s="239" t="s">
        <v>120</v>
      </c>
      <c r="T266" s="240" t="s">
        <v>143</v>
      </c>
      <c r="U266" s="220">
        <v>0</v>
      </c>
      <c r="V266" s="220">
        <f>ROUND(E266*U266,2)</f>
        <v>0</v>
      </c>
      <c r="W266" s="220"/>
      <c r="X266" s="220" t="s">
        <v>132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133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7"/>
      <c r="B267" s="218"/>
      <c r="C267" s="251" t="s">
        <v>144</v>
      </c>
      <c r="D267" s="243"/>
      <c r="E267" s="243"/>
      <c r="F267" s="243"/>
      <c r="G267" s="243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135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7"/>
      <c r="B268" s="218"/>
      <c r="C268" s="252" t="s">
        <v>357</v>
      </c>
      <c r="D268" s="244"/>
      <c r="E268" s="244"/>
      <c r="F268" s="244"/>
      <c r="G268" s="244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135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52" t="s">
        <v>358</v>
      </c>
      <c r="D269" s="244"/>
      <c r="E269" s="244"/>
      <c r="F269" s="244"/>
      <c r="G269" s="244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135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7"/>
      <c r="B270" s="218"/>
      <c r="C270" s="252" t="s">
        <v>359</v>
      </c>
      <c r="D270" s="244"/>
      <c r="E270" s="244"/>
      <c r="F270" s="244"/>
      <c r="G270" s="244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135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17"/>
      <c r="B271" s="218"/>
      <c r="C271" s="252" t="s">
        <v>360</v>
      </c>
      <c r="D271" s="244"/>
      <c r="E271" s="244"/>
      <c r="F271" s="244"/>
      <c r="G271" s="244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135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49" t="s">
        <v>297</v>
      </c>
      <c r="D272" s="221"/>
      <c r="E272" s="222">
        <v>3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126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7"/>
      <c r="B273" s="218"/>
      <c r="C273" s="250"/>
      <c r="D273" s="242"/>
      <c r="E273" s="242"/>
      <c r="F273" s="242"/>
      <c r="G273" s="242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127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x14ac:dyDescent="0.2">
      <c r="A274" s="3"/>
      <c r="B274" s="4"/>
      <c r="C274" s="254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AE274">
        <v>15</v>
      </c>
      <c r="AF274">
        <v>21</v>
      </c>
      <c r="AG274" t="s">
        <v>101</v>
      </c>
    </row>
    <row r="275" spans="1:60" x14ac:dyDescent="0.2">
      <c r="A275" s="213"/>
      <c r="B275" s="214" t="s">
        <v>29</v>
      </c>
      <c r="C275" s="255"/>
      <c r="D275" s="215"/>
      <c r="E275" s="216"/>
      <c r="F275" s="216"/>
      <c r="G275" s="233">
        <f>G8+G91+G112+G171+G210+G265</f>
        <v>0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AE275">
        <f>SUMIF(L7:L273,AE274,G7:G273)</f>
        <v>0</v>
      </c>
      <c r="AF275">
        <f>SUMIF(L7:L273,AF274,G7:G273)</f>
        <v>0</v>
      </c>
      <c r="AG275" t="s">
        <v>361</v>
      </c>
    </row>
    <row r="276" spans="1:60" x14ac:dyDescent="0.2">
      <c r="C276" s="256"/>
      <c r="D276" s="10"/>
      <c r="AG276" t="s">
        <v>365</v>
      </c>
    </row>
    <row r="277" spans="1:60" x14ac:dyDescent="0.2">
      <c r="D277" s="10"/>
    </row>
    <row r="278" spans="1:60" x14ac:dyDescent="0.2">
      <c r="D278" s="10"/>
    </row>
    <row r="279" spans="1:60" x14ac:dyDescent="0.2">
      <c r="D279" s="10"/>
    </row>
    <row r="280" spans="1:60" x14ac:dyDescent="0.2">
      <c r="D280" s="10"/>
    </row>
    <row r="281" spans="1:60" x14ac:dyDescent="0.2">
      <c r="D281" s="10"/>
    </row>
    <row r="282" spans="1:60" x14ac:dyDescent="0.2">
      <c r="D282" s="10"/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vOor1hvtZYwPvs3ri/zkBEGw4xcVpheoJxO9Ip3xGESNSD51bFMO9VrRl4up/O2ELoe0cLTfOZ4q321nybKgA==" saltValue="o/sv8zH+34hGmI/c03OTFg==" spinCount="100000" sheet="1"/>
  <mergeCells count="176">
    <mergeCell ref="C271:G271"/>
    <mergeCell ref="C273:G273"/>
    <mergeCell ref="C260:G260"/>
    <mergeCell ref="C264:G264"/>
    <mergeCell ref="C267:G267"/>
    <mergeCell ref="C268:G268"/>
    <mergeCell ref="C269:G269"/>
    <mergeCell ref="C270:G270"/>
    <mergeCell ref="C249:G249"/>
    <mergeCell ref="C251:G251"/>
    <mergeCell ref="C252:G252"/>
    <mergeCell ref="C253:G253"/>
    <mergeCell ref="C256:G256"/>
    <mergeCell ref="C258:G258"/>
    <mergeCell ref="C236:G236"/>
    <mergeCell ref="C237:G237"/>
    <mergeCell ref="C243:G243"/>
    <mergeCell ref="C245:G245"/>
    <mergeCell ref="C246:G246"/>
    <mergeCell ref="C247:G247"/>
    <mergeCell ref="C226:G226"/>
    <mergeCell ref="C227:G227"/>
    <mergeCell ref="C229:G229"/>
    <mergeCell ref="C231:G231"/>
    <mergeCell ref="C233:G233"/>
    <mergeCell ref="C235:G235"/>
    <mergeCell ref="C212:G212"/>
    <mergeCell ref="C213:G213"/>
    <mergeCell ref="C221:G221"/>
    <mergeCell ref="C223:G223"/>
    <mergeCell ref="C224:G224"/>
    <mergeCell ref="C225:G225"/>
    <mergeCell ref="C198:G198"/>
    <mergeCell ref="C200:G200"/>
    <mergeCell ref="C202:G202"/>
    <mergeCell ref="C204:G204"/>
    <mergeCell ref="C206:G206"/>
    <mergeCell ref="C209:G209"/>
    <mergeCell ref="C189:G189"/>
    <mergeCell ref="C192:G192"/>
    <mergeCell ref="C193:G193"/>
    <mergeCell ref="C194:G194"/>
    <mergeCell ref="C195:G195"/>
    <mergeCell ref="C196:G196"/>
    <mergeCell ref="C182:G182"/>
    <mergeCell ref="C183:G183"/>
    <mergeCell ref="C184:G184"/>
    <mergeCell ref="C185:G185"/>
    <mergeCell ref="C186:G186"/>
    <mergeCell ref="C187:G187"/>
    <mergeCell ref="C176:G176"/>
    <mergeCell ref="C177:G177"/>
    <mergeCell ref="C178:G178"/>
    <mergeCell ref="C179:G179"/>
    <mergeCell ref="C180:G180"/>
    <mergeCell ref="C181:G181"/>
    <mergeCell ref="C167:G167"/>
    <mergeCell ref="C168:G168"/>
    <mergeCell ref="C170:G170"/>
    <mergeCell ref="C173:G173"/>
    <mergeCell ref="C174:G174"/>
    <mergeCell ref="C175:G175"/>
    <mergeCell ref="C159:G159"/>
    <mergeCell ref="C160:G160"/>
    <mergeCell ref="C161:G161"/>
    <mergeCell ref="C162:G162"/>
    <mergeCell ref="C164:G164"/>
    <mergeCell ref="C166:G166"/>
    <mergeCell ref="C151:G151"/>
    <mergeCell ref="C153:G153"/>
    <mergeCell ref="C155:G155"/>
    <mergeCell ref="C156:G156"/>
    <mergeCell ref="C157:G157"/>
    <mergeCell ref="C158:G158"/>
    <mergeCell ref="C145:G145"/>
    <mergeCell ref="C146:G146"/>
    <mergeCell ref="C147:G147"/>
    <mergeCell ref="C148:G148"/>
    <mergeCell ref="C149:G149"/>
    <mergeCell ref="C150:G150"/>
    <mergeCell ref="C136:G136"/>
    <mergeCell ref="C138:G138"/>
    <mergeCell ref="C139:G139"/>
    <mergeCell ref="C140:G140"/>
    <mergeCell ref="C142:G142"/>
    <mergeCell ref="C144:G144"/>
    <mergeCell ref="C128:G128"/>
    <mergeCell ref="C130:G130"/>
    <mergeCell ref="C131:G131"/>
    <mergeCell ref="C132:G132"/>
    <mergeCell ref="C133:G133"/>
    <mergeCell ref="C134:G134"/>
    <mergeCell ref="C119:G119"/>
    <mergeCell ref="C121:G121"/>
    <mergeCell ref="C123:G123"/>
    <mergeCell ref="C124:G124"/>
    <mergeCell ref="C125:G125"/>
    <mergeCell ref="C126:G126"/>
    <mergeCell ref="C108:G108"/>
    <mergeCell ref="C111:G111"/>
    <mergeCell ref="C114:G114"/>
    <mergeCell ref="C116:G116"/>
    <mergeCell ref="C117:G117"/>
    <mergeCell ref="C118:G118"/>
    <mergeCell ref="C102:G102"/>
    <mergeCell ref="C103:G103"/>
    <mergeCell ref="C104:G104"/>
    <mergeCell ref="C105:G105"/>
    <mergeCell ref="C106:G106"/>
    <mergeCell ref="C107:G107"/>
    <mergeCell ref="C87:G87"/>
    <mergeCell ref="C88:G88"/>
    <mergeCell ref="C90:G90"/>
    <mergeCell ref="C93:G93"/>
    <mergeCell ref="C99:G99"/>
    <mergeCell ref="C101:G101"/>
    <mergeCell ref="C81:G81"/>
    <mergeCell ref="C82:G82"/>
    <mergeCell ref="C83:G83"/>
    <mergeCell ref="C84:G84"/>
    <mergeCell ref="C85:G85"/>
    <mergeCell ref="C86:G86"/>
    <mergeCell ref="C75:G75"/>
    <mergeCell ref="C76:G76"/>
    <mergeCell ref="C77:G77"/>
    <mergeCell ref="C78:G78"/>
    <mergeCell ref="C79:G79"/>
    <mergeCell ref="C80:G80"/>
    <mergeCell ref="C69:G69"/>
    <mergeCell ref="C70:G70"/>
    <mergeCell ref="C71:G71"/>
    <mergeCell ref="C72:G72"/>
    <mergeCell ref="C73:G73"/>
    <mergeCell ref="C74:G74"/>
    <mergeCell ref="C61:G61"/>
    <mergeCell ref="C62:G62"/>
    <mergeCell ref="C64:G64"/>
    <mergeCell ref="C66:G66"/>
    <mergeCell ref="C67:G67"/>
    <mergeCell ref="C68:G68"/>
    <mergeCell ref="C49:G49"/>
    <mergeCell ref="C51:G51"/>
    <mergeCell ref="C53:G53"/>
    <mergeCell ref="C55:G55"/>
    <mergeCell ref="C57:G57"/>
    <mergeCell ref="C59:G59"/>
    <mergeCell ref="C37:G37"/>
    <mergeCell ref="C38:G38"/>
    <mergeCell ref="C39:G39"/>
    <mergeCell ref="C41:G41"/>
    <mergeCell ref="C44:G44"/>
    <mergeCell ref="C47:G47"/>
    <mergeCell ref="C31:G31"/>
    <mergeCell ref="C32:G32"/>
    <mergeCell ref="C33:G33"/>
    <mergeCell ref="C34:G34"/>
    <mergeCell ref="C35:G35"/>
    <mergeCell ref="C36:G36"/>
    <mergeCell ref="C25:G25"/>
    <mergeCell ref="C26:G26"/>
    <mergeCell ref="C27:G27"/>
    <mergeCell ref="C28:G28"/>
    <mergeCell ref="C29:G29"/>
    <mergeCell ref="C30:G30"/>
    <mergeCell ref="C14:G14"/>
    <mergeCell ref="C19:G19"/>
    <mergeCell ref="C21:G21"/>
    <mergeCell ref="C22:G22"/>
    <mergeCell ref="C23:G23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EF15-6C82-47AB-9BD4-BEF7CCABB36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88</v>
      </c>
      <c r="B1" s="195"/>
      <c r="C1" s="195"/>
      <c r="D1" s="195"/>
      <c r="E1" s="195"/>
      <c r="F1" s="195"/>
      <c r="G1" s="195"/>
      <c r="AG1" t="s">
        <v>89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90</v>
      </c>
    </row>
    <row r="3" spans="1:60" ht="24.95" customHeight="1" x14ac:dyDescent="0.2">
      <c r="A3" s="196" t="s">
        <v>8</v>
      </c>
      <c r="B3" s="49" t="s">
        <v>51</v>
      </c>
      <c r="C3" s="199" t="s">
        <v>52</v>
      </c>
      <c r="D3" s="197"/>
      <c r="E3" s="197"/>
      <c r="F3" s="197"/>
      <c r="G3" s="198"/>
      <c r="AC3" s="175" t="s">
        <v>90</v>
      </c>
      <c r="AG3" t="s">
        <v>91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92</v>
      </c>
    </row>
    <row r="5" spans="1:60" x14ac:dyDescent="0.2">
      <c r="D5" s="10"/>
    </row>
    <row r="6" spans="1:60" ht="38.25" x14ac:dyDescent="0.2">
      <c r="A6" s="206" t="s">
        <v>93</v>
      </c>
      <c r="B6" s="208" t="s">
        <v>94</v>
      </c>
      <c r="C6" s="208" t="s">
        <v>95</v>
      </c>
      <c r="D6" s="207" t="s">
        <v>96</v>
      </c>
      <c r="E6" s="206" t="s">
        <v>97</v>
      </c>
      <c r="F6" s="205" t="s">
        <v>98</v>
      </c>
      <c r="G6" s="206" t="s">
        <v>29</v>
      </c>
      <c r="H6" s="209" t="s">
        <v>30</v>
      </c>
      <c r="I6" s="209" t="s">
        <v>99</v>
      </c>
      <c r="J6" s="209" t="s">
        <v>31</v>
      </c>
      <c r="K6" s="209" t="s">
        <v>100</v>
      </c>
      <c r="L6" s="209" t="s">
        <v>101</v>
      </c>
      <c r="M6" s="209" t="s">
        <v>102</v>
      </c>
      <c r="N6" s="209" t="s">
        <v>103</v>
      </c>
      <c r="O6" s="209" t="s">
        <v>104</v>
      </c>
      <c r="P6" s="209" t="s">
        <v>105</v>
      </c>
      <c r="Q6" s="209" t="s">
        <v>106</v>
      </c>
      <c r="R6" s="209" t="s">
        <v>107</v>
      </c>
      <c r="S6" s="209" t="s">
        <v>108</v>
      </c>
      <c r="T6" s="209" t="s">
        <v>109</v>
      </c>
      <c r="U6" s="209" t="s">
        <v>110</v>
      </c>
      <c r="V6" s="209" t="s">
        <v>111</v>
      </c>
      <c r="W6" s="209" t="s">
        <v>112</v>
      </c>
      <c r="X6" s="209" t="s">
        <v>113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114</v>
      </c>
      <c r="B8" s="228" t="s">
        <v>74</v>
      </c>
      <c r="C8" s="246" t="s">
        <v>75</v>
      </c>
      <c r="D8" s="229"/>
      <c r="E8" s="230"/>
      <c r="F8" s="231"/>
      <c r="G8" s="231">
        <f>SUMIF(AG9:AG83,"&lt;&gt;NOR",G9:G83)</f>
        <v>0</v>
      </c>
      <c r="H8" s="231"/>
      <c r="I8" s="231">
        <f>SUM(I9:I83)</f>
        <v>0</v>
      </c>
      <c r="J8" s="231"/>
      <c r="K8" s="231">
        <f>SUM(K9:K83)</f>
        <v>0</v>
      </c>
      <c r="L8" s="231"/>
      <c r="M8" s="231">
        <f>SUM(M9:M83)</f>
        <v>0</v>
      </c>
      <c r="N8" s="230"/>
      <c r="O8" s="230">
        <f>SUM(O9:O83)</f>
        <v>38.590000000000003</v>
      </c>
      <c r="P8" s="230"/>
      <c r="Q8" s="230">
        <f>SUM(Q9:Q83)</f>
        <v>459.13000000000005</v>
      </c>
      <c r="R8" s="231"/>
      <c r="S8" s="231"/>
      <c r="T8" s="232"/>
      <c r="U8" s="226"/>
      <c r="V8" s="226">
        <f>SUM(V9:V83)</f>
        <v>0</v>
      </c>
      <c r="W8" s="226"/>
      <c r="X8" s="226"/>
      <c r="AG8" t="s">
        <v>115</v>
      </c>
    </row>
    <row r="9" spans="1:60" outlineLevel="1" x14ac:dyDescent="0.2">
      <c r="A9" s="234">
        <v>1</v>
      </c>
      <c r="B9" s="235" t="s">
        <v>128</v>
      </c>
      <c r="C9" s="247" t="s">
        <v>129</v>
      </c>
      <c r="D9" s="236" t="s">
        <v>130</v>
      </c>
      <c r="E9" s="237">
        <v>495.36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120</v>
      </c>
      <c r="T9" s="240" t="s">
        <v>131</v>
      </c>
      <c r="U9" s="220">
        <v>0</v>
      </c>
      <c r="V9" s="220">
        <f>ROUND(E9*U9,2)</f>
        <v>0</v>
      </c>
      <c r="W9" s="220"/>
      <c r="X9" s="220" t="s">
        <v>132</v>
      </c>
      <c r="Y9" s="210"/>
      <c r="Z9" s="210"/>
      <c r="AA9" s="210"/>
      <c r="AB9" s="210"/>
      <c r="AC9" s="210"/>
      <c r="AD9" s="210"/>
      <c r="AE9" s="210"/>
      <c r="AF9" s="210"/>
      <c r="AG9" s="210" t="s">
        <v>133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9" t="s">
        <v>366</v>
      </c>
      <c r="D10" s="221"/>
      <c r="E10" s="222">
        <v>361.8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126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9" t="s">
        <v>367</v>
      </c>
      <c r="D11" s="221"/>
      <c r="E11" s="222">
        <v>12.96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126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9" t="s">
        <v>368</v>
      </c>
      <c r="D12" s="221"/>
      <c r="E12" s="222">
        <v>120.6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126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0"/>
      <c r="D13" s="242"/>
      <c r="E13" s="242"/>
      <c r="F13" s="242"/>
      <c r="G13" s="242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127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2</v>
      </c>
      <c r="B14" s="235" t="s">
        <v>140</v>
      </c>
      <c r="C14" s="247" t="s">
        <v>141</v>
      </c>
      <c r="D14" s="236" t="s">
        <v>142</v>
      </c>
      <c r="E14" s="237">
        <v>20.100000000000001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1.92</v>
      </c>
      <c r="O14" s="237">
        <f>ROUND(E14*N14,2)</f>
        <v>38.590000000000003</v>
      </c>
      <c r="P14" s="237">
        <v>0</v>
      </c>
      <c r="Q14" s="237">
        <f>ROUND(E14*P14,2)</f>
        <v>0</v>
      </c>
      <c r="R14" s="239"/>
      <c r="S14" s="239" t="s">
        <v>120</v>
      </c>
      <c r="T14" s="240" t="s">
        <v>143</v>
      </c>
      <c r="U14" s="220">
        <v>0</v>
      </c>
      <c r="V14" s="220">
        <f>ROUND(E14*U14,2)</f>
        <v>0</v>
      </c>
      <c r="W14" s="220"/>
      <c r="X14" s="220" t="s">
        <v>132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1" t="s">
        <v>144</v>
      </c>
      <c r="D15" s="243"/>
      <c r="E15" s="243"/>
      <c r="F15" s="243"/>
      <c r="G15" s="243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135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2" t="s">
        <v>145</v>
      </c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17"/>
      <c r="B17" s="218"/>
      <c r="C17" s="252" t="s">
        <v>146</v>
      </c>
      <c r="D17" s="244"/>
      <c r="E17" s="244"/>
      <c r="F17" s="244"/>
      <c r="G17" s="244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135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5" t="str">
        <f>C17</f>
        <v>- úprava  ukládaného  materiálu  vlhčením,  tříděním,  promícháním  nebo  vysoušením,  příp. jiné úpravy za účelem zlepšení jeho  mech. vlastností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2" t="s">
        <v>362</v>
      </c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135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2" t="s">
        <v>147</v>
      </c>
      <c r="D19" s="244"/>
      <c r="E19" s="244"/>
      <c r="F19" s="244"/>
      <c r="G19" s="244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2" t="s">
        <v>148</v>
      </c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135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2" t="s">
        <v>149</v>
      </c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2" t="s">
        <v>150</v>
      </c>
      <c r="D22" s="244"/>
      <c r="E22" s="244"/>
      <c r="F22" s="244"/>
      <c r="G22" s="24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135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2" t="s">
        <v>151</v>
      </c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2" t="s">
        <v>152</v>
      </c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2" t="s">
        <v>153</v>
      </c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135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2" t="s">
        <v>154</v>
      </c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135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2" t="s">
        <v>155</v>
      </c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135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2" t="s">
        <v>156</v>
      </c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135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2" t="s">
        <v>157</v>
      </c>
      <c r="D29" s="244"/>
      <c r="E29" s="244"/>
      <c r="F29" s="244"/>
      <c r="G29" s="24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2" t="s">
        <v>158</v>
      </c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135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2" t="s">
        <v>159</v>
      </c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17"/>
      <c r="B32" s="218"/>
      <c r="C32" s="252" t="s">
        <v>160</v>
      </c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45" t="str">
        <f>C32</f>
        <v>- veškeré  pomocné konstrukce umožňující provedení  zemní konstrukce  (příjezdy,  sjezdy,  nájezdy, lešení, podpěrné konstrukce, přemostění, zpevněné plochy, zakrytí a pod.)</v>
      </c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2" t="s">
        <v>161</v>
      </c>
      <c r="D33" s="244"/>
      <c r="E33" s="244"/>
      <c r="F33" s="244"/>
      <c r="G33" s="24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135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9" t="s">
        <v>369</v>
      </c>
      <c r="D34" s="221"/>
      <c r="E34" s="222">
        <v>20.100000000000001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126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0"/>
      <c r="D35" s="242"/>
      <c r="E35" s="242"/>
      <c r="F35" s="242"/>
      <c r="G35" s="242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127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3</v>
      </c>
      <c r="B36" s="235" t="s">
        <v>163</v>
      </c>
      <c r="C36" s="247" t="s">
        <v>164</v>
      </c>
      <c r="D36" s="236" t="s">
        <v>165</v>
      </c>
      <c r="E36" s="237">
        <v>301.5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9"/>
      <c r="S36" s="239" t="s">
        <v>120</v>
      </c>
      <c r="T36" s="240" t="s">
        <v>143</v>
      </c>
      <c r="U36" s="220">
        <v>0</v>
      </c>
      <c r="V36" s="220">
        <f>ROUND(E36*U36,2)</f>
        <v>0</v>
      </c>
      <c r="W36" s="220"/>
      <c r="X36" s="220" t="s">
        <v>132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1" t="s">
        <v>370</v>
      </c>
      <c r="D37" s="243"/>
      <c r="E37" s="243"/>
      <c r="F37" s="243"/>
      <c r="G37" s="243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135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9" t="s">
        <v>371</v>
      </c>
      <c r="D38" s="221"/>
      <c r="E38" s="222">
        <v>301.5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126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0"/>
      <c r="D39" s="242"/>
      <c r="E39" s="242"/>
      <c r="F39" s="242"/>
      <c r="G39" s="242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127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4</v>
      </c>
      <c r="B40" s="235" t="s">
        <v>167</v>
      </c>
      <c r="C40" s="247" t="s">
        <v>168</v>
      </c>
      <c r="D40" s="236" t="s">
        <v>130</v>
      </c>
      <c r="E40" s="237">
        <v>40.200000000000003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9"/>
      <c r="S40" s="239" t="s">
        <v>169</v>
      </c>
      <c r="T40" s="240" t="s">
        <v>131</v>
      </c>
      <c r="U40" s="220">
        <v>0</v>
      </c>
      <c r="V40" s="220">
        <f>ROUND(E40*U40,2)</f>
        <v>0</v>
      </c>
      <c r="W40" s="220"/>
      <c r="X40" s="220" t="s">
        <v>132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133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9" t="s">
        <v>372</v>
      </c>
      <c r="D41" s="221"/>
      <c r="E41" s="222">
        <v>40.200000000000003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126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0"/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127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4">
        <v>5</v>
      </c>
      <c r="B43" s="235" t="s">
        <v>171</v>
      </c>
      <c r="C43" s="247" t="s">
        <v>172</v>
      </c>
      <c r="D43" s="236" t="s">
        <v>142</v>
      </c>
      <c r="E43" s="237">
        <v>150.75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2.64</v>
      </c>
      <c r="Q43" s="237">
        <f>ROUND(E43*P43,2)</f>
        <v>397.98</v>
      </c>
      <c r="R43" s="239"/>
      <c r="S43" s="239" t="s">
        <v>169</v>
      </c>
      <c r="T43" s="240" t="s">
        <v>373</v>
      </c>
      <c r="U43" s="220">
        <v>0</v>
      </c>
      <c r="V43" s="220">
        <f>ROUND(E43*U43,2)</f>
        <v>0</v>
      </c>
      <c r="W43" s="220"/>
      <c r="X43" s="220" t="s">
        <v>132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133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1" t="s">
        <v>186</v>
      </c>
      <c r="D44" s="243"/>
      <c r="E44" s="243"/>
      <c r="F44" s="243"/>
      <c r="G44" s="243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135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5" t="str">
        <f>C44</f>
        <v>Položka zahrnuje veškerou manipulaci s vybouranou sutí a s vybouranými hmotami vč. uložení na skládku.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2" t="s">
        <v>374</v>
      </c>
      <c r="D45" s="244"/>
      <c r="E45" s="244"/>
      <c r="F45" s="244"/>
      <c r="G45" s="244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135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9" t="s">
        <v>375</v>
      </c>
      <c r="D46" s="221"/>
      <c r="E46" s="222">
        <v>150.75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126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0"/>
      <c r="D47" s="242"/>
      <c r="E47" s="242"/>
      <c r="F47" s="242"/>
      <c r="G47" s="242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127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4">
        <v>6</v>
      </c>
      <c r="B48" s="235" t="s">
        <v>376</v>
      </c>
      <c r="C48" s="247" t="s">
        <v>377</v>
      </c>
      <c r="D48" s="236" t="s">
        <v>178</v>
      </c>
      <c r="E48" s="237">
        <v>90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0</v>
      </c>
      <c r="O48" s="237">
        <f>ROUND(E48*N48,2)</f>
        <v>0</v>
      </c>
      <c r="P48" s="237">
        <v>0.27</v>
      </c>
      <c r="Q48" s="237">
        <f>ROUND(E48*P48,2)</f>
        <v>24.3</v>
      </c>
      <c r="R48" s="239"/>
      <c r="S48" s="239" t="s">
        <v>169</v>
      </c>
      <c r="T48" s="240" t="s">
        <v>373</v>
      </c>
      <c r="U48" s="220">
        <v>0</v>
      </c>
      <c r="V48" s="220">
        <f>ROUND(E48*U48,2)</f>
        <v>0</v>
      </c>
      <c r="W48" s="220"/>
      <c r="X48" s="220" t="s">
        <v>132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133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1" t="s">
        <v>186</v>
      </c>
      <c r="D49" s="243"/>
      <c r="E49" s="243"/>
      <c r="F49" s="243"/>
      <c r="G49" s="243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135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45" t="str">
        <f>C49</f>
        <v>Položka zahrnuje veškerou manipulaci s vybouranou sutí a s vybouranými hmotami vč. uložení na skládku.</v>
      </c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2" t="s">
        <v>374</v>
      </c>
      <c r="D50" s="244"/>
      <c r="E50" s="244"/>
      <c r="F50" s="244"/>
      <c r="G50" s="24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135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9" t="s">
        <v>378</v>
      </c>
      <c r="D51" s="221"/>
      <c r="E51" s="222">
        <v>90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126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0"/>
      <c r="D52" s="242"/>
      <c r="E52" s="242"/>
      <c r="F52" s="242"/>
      <c r="G52" s="242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127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4">
        <v>7</v>
      </c>
      <c r="B53" s="235" t="s">
        <v>184</v>
      </c>
      <c r="C53" s="247" t="s">
        <v>185</v>
      </c>
      <c r="D53" s="236" t="s">
        <v>142</v>
      </c>
      <c r="E53" s="237">
        <v>16.75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0</v>
      </c>
      <c r="O53" s="237">
        <f>ROUND(E53*N53,2)</f>
        <v>0</v>
      </c>
      <c r="P53" s="237">
        <v>2.2000000000000002</v>
      </c>
      <c r="Q53" s="237">
        <f>ROUND(E53*P53,2)</f>
        <v>36.85</v>
      </c>
      <c r="R53" s="239"/>
      <c r="S53" s="239" t="s">
        <v>169</v>
      </c>
      <c r="T53" s="240" t="s">
        <v>373</v>
      </c>
      <c r="U53" s="220">
        <v>0</v>
      </c>
      <c r="V53" s="220">
        <f>ROUND(E53*U53,2)</f>
        <v>0</v>
      </c>
      <c r="W53" s="220"/>
      <c r="X53" s="220" t="s">
        <v>132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133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1" t="s">
        <v>186</v>
      </c>
      <c r="D54" s="243"/>
      <c r="E54" s="243"/>
      <c r="F54" s="243"/>
      <c r="G54" s="243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135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5" t="str">
        <f>C54</f>
        <v>Položka zahrnuje veškerou manipulaci s vybouranou sutí a s vybouranými hmotami vč. uložení na skládku.</v>
      </c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2" t="s">
        <v>374</v>
      </c>
      <c r="D55" s="244"/>
      <c r="E55" s="244"/>
      <c r="F55" s="244"/>
      <c r="G55" s="244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135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9" t="s">
        <v>379</v>
      </c>
      <c r="D56" s="221"/>
      <c r="E56" s="222">
        <v>16.75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126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0"/>
      <c r="D57" s="242"/>
      <c r="E57" s="242"/>
      <c r="F57" s="242"/>
      <c r="G57" s="242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127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4">
        <v>8</v>
      </c>
      <c r="B58" s="235" t="s">
        <v>188</v>
      </c>
      <c r="C58" s="247" t="s">
        <v>189</v>
      </c>
      <c r="D58" s="236" t="s">
        <v>142</v>
      </c>
      <c r="E58" s="237">
        <v>60.3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9"/>
      <c r="S58" s="239" t="s">
        <v>169</v>
      </c>
      <c r="T58" s="240" t="s">
        <v>173</v>
      </c>
      <c r="U58" s="220">
        <v>0</v>
      </c>
      <c r="V58" s="220">
        <f>ROUND(E58*U58,2)</f>
        <v>0</v>
      </c>
      <c r="W58" s="220"/>
      <c r="X58" s="220" t="s">
        <v>132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133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1" t="s">
        <v>144</v>
      </c>
      <c r="D59" s="243"/>
      <c r="E59" s="243"/>
      <c r="F59" s="243"/>
      <c r="G59" s="243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135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2" t="s">
        <v>363</v>
      </c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135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2" t="s">
        <v>190</v>
      </c>
      <c r="D61" s="244"/>
      <c r="E61" s="244"/>
      <c r="F61" s="244"/>
      <c r="G61" s="244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135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2" t="s">
        <v>191</v>
      </c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135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2" t="s">
        <v>192</v>
      </c>
      <c r="D63" s="244"/>
      <c r="E63" s="244"/>
      <c r="F63" s="244"/>
      <c r="G63" s="244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135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2" t="s">
        <v>193</v>
      </c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135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45" t="str">
        <f>C64</f>
        <v>- ztížení vykopávek v blízkosti podzemního vedení, konstrukcí a objektů vč. jejich dočasného zajištění</v>
      </c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2" t="s">
        <v>194</v>
      </c>
      <c r="D65" s="244"/>
      <c r="E65" s="244"/>
      <c r="F65" s="244"/>
      <c r="G65" s="244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135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2" t="s">
        <v>195</v>
      </c>
      <c r="D66" s="244"/>
      <c r="E66" s="244"/>
      <c r="F66" s="244"/>
      <c r="G66" s="244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135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2" t="s">
        <v>196</v>
      </c>
      <c r="D67" s="244"/>
      <c r="E67" s="244"/>
      <c r="F67" s="244"/>
      <c r="G67" s="244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135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2" t="s">
        <v>197</v>
      </c>
      <c r="D68" s="244"/>
      <c r="E68" s="244"/>
      <c r="F68" s="244"/>
      <c r="G68" s="244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135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45" t="str">
        <f>C68</f>
        <v>- čerpání vody vč. čerpacích jímek, potrubí a pohotovostní čerpací soupravy (viz ustanovení k pol. 1151,2)</v>
      </c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2" t="s">
        <v>198</v>
      </c>
      <c r="D69" s="244"/>
      <c r="E69" s="244"/>
      <c r="F69" s="244"/>
      <c r="G69" s="244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135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2" t="s">
        <v>199</v>
      </c>
      <c r="D70" s="244"/>
      <c r="E70" s="244"/>
      <c r="F70" s="244"/>
      <c r="G70" s="24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135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2" t="s">
        <v>200</v>
      </c>
      <c r="D71" s="244"/>
      <c r="E71" s="244"/>
      <c r="F71" s="244"/>
      <c r="G71" s="244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135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2" t="s">
        <v>201</v>
      </c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135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45" t="str">
        <f>C72</f>
        <v>- svahování a přesvah. svahů do konečného tvaru, výměna hornin v podloží a v pláni znehodnocené klimatickými vlivy</v>
      </c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2" t="s">
        <v>202</v>
      </c>
      <c r="D73" s="244"/>
      <c r="E73" s="244"/>
      <c r="F73" s="244"/>
      <c r="G73" s="244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135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2" t="s">
        <v>203</v>
      </c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135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2" t="s">
        <v>204</v>
      </c>
      <c r="D75" s="244"/>
      <c r="E75" s="244"/>
      <c r="F75" s="244"/>
      <c r="G75" s="244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135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2" t="s">
        <v>205</v>
      </c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135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2" t="s">
        <v>206</v>
      </c>
      <c r="D77" s="244"/>
      <c r="E77" s="244"/>
      <c r="F77" s="244"/>
      <c r="G77" s="244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135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2" t="s">
        <v>207</v>
      </c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135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2" t="s">
        <v>208</v>
      </c>
      <c r="D79" s="244"/>
      <c r="E79" s="244"/>
      <c r="F79" s="244"/>
      <c r="G79" s="244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135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2" t="s">
        <v>209</v>
      </c>
      <c r="D80" s="244"/>
      <c r="E80" s="244"/>
      <c r="F80" s="244"/>
      <c r="G80" s="244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135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17"/>
      <c r="B81" s="218"/>
      <c r="C81" s="252" t="s">
        <v>210</v>
      </c>
      <c r="D81" s="244"/>
      <c r="E81" s="244"/>
      <c r="F81" s="244"/>
      <c r="G81" s="244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135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45" t="str">
        <f>C81</f>
        <v>- veškeré pomocné konstrukce umožňující provedení vykopávky (příjezdy, sjezdy, nájezdy, lešení, podpěr. konstr., přemostění, zpevněné plochy, zakrytí a pod.)</v>
      </c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9" t="s">
        <v>380</v>
      </c>
      <c r="D82" s="221"/>
      <c r="E82" s="222">
        <v>60.3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126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0"/>
      <c r="D83" s="242"/>
      <c r="E83" s="242"/>
      <c r="F83" s="242"/>
      <c r="G83" s="242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127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7" t="s">
        <v>114</v>
      </c>
      <c r="B84" s="228" t="s">
        <v>76</v>
      </c>
      <c r="C84" s="246" t="s">
        <v>77</v>
      </c>
      <c r="D84" s="229"/>
      <c r="E84" s="230"/>
      <c r="F84" s="231"/>
      <c r="G84" s="231">
        <f>SUMIF(AG85:AG95,"&lt;&gt;NOR",G85:G95)</f>
        <v>0</v>
      </c>
      <c r="H84" s="231"/>
      <c r="I84" s="231">
        <f>SUM(I85:I95)</f>
        <v>0</v>
      </c>
      <c r="J84" s="231"/>
      <c r="K84" s="231">
        <f>SUM(K85:K95)</f>
        <v>0</v>
      </c>
      <c r="L84" s="231"/>
      <c r="M84" s="231">
        <f>SUM(M85:M95)</f>
        <v>0</v>
      </c>
      <c r="N84" s="230"/>
      <c r="O84" s="230">
        <f>SUM(O85:O95)</f>
        <v>0</v>
      </c>
      <c r="P84" s="230"/>
      <c r="Q84" s="230">
        <f>SUM(Q85:Q95)</f>
        <v>0</v>
      </c>
      <c r="R84" s="231"/>
      <c r="S84" s="231"/>
      <c r="T84" s="232"/>
      <c r="U84" s="226"/>
      <c r="V84" s="226">
        <f>SUM(V85:V95)</f>
        <v>0</v>
      </c>
      <c r="W84" s="226"/>
      <c r="X84" s="226"/>
      <c r="AG84" t="s">
        <v>115</v>
      </c>
    </row>
    <row r="85" spans="1:60" outlineLevel="1" x14ac:dyDescent="0.2">
      <c r="A85" s="234">
        <v>9</v>
      </c>
      <c r="B85" s="235" t="s">
        <v>222</v>
      </c>
      <c r="C85" s="247" t="s">
        <v>223</v>
      </c>
      <c r="D85" s="236" t="s">
        <v>165</v>
      </c>
      <c r="E85" s="237">
        <v>301.5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9"/>
      <c r="S85" s="239" t="s">
        <v>120</v>
      </c>
      <c r="T85" s="240" t="s">
        <v>143</v>
      </c>
      <c r="U85" s="220">
        <v>0</v>
      </c>
      <c r="V85" s="220">
        <f>ROUND(E85*U85,2)</f>
        <v>0</v>
      </c>
      <c r="W85" s="220"/>
      <c r="X85" s="220" t="s">
        <v>132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133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1" t="s">
        <v>224</v>
      </c>
      <c r="D86" s="243"/>
      <c r="E86" s="243"/>
      <c r="F86" s="243"/>
      <c r="G86" s="243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135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2" t="s">
        <v>225</v>
      </c>
      <c r="D87" s="244"/>
      <c r="E87" s="244"/>
      <c r="F87" s="244"/>
      <c r="G87" s="24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135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2" t="s">
        <v>226</v>
      </c>
      <c r="D88" s="244"/>
      <c r="E88" s="244"/>
      <c r="F88" s="244"/>
      <c r="G88" s="244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135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2" t="s">
        <v>227</v>
      </c>
      <c r="D89" s="244"/>
      <c r="E89" s="244"/>
      <c r="F89" s="244"/>
      <c r="G89" s="244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135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2" t="s">
        <v>228</v>
      </c>
      <c r="D90" s="244"/>
      <c r="E90" s="244"/>
      <c r="F90" s="244"/>
      <c r="G90" s="244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135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2" t="s">
        <v>229</v>
      </c>
      <c r="D91" s="244"/>
      <c r="E91" s="244"/>
      <c r="F91" s="244"/>
      <c r="G91" s="24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135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2" t="s">
        <v>230</v>
      </c>
      <c r="D92" s="244"/>
      <c r="E92" s="244"/>
      <c r="F92" s="244"/>
      <c r="G92" s="244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135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2" t="s">
        <v>231</v>
      </c>
      <c r="D93" s="244"/>
      <c r="E93" s="244"/>
      <c r="F93" s="244"/>
      <c r="G93" s="244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135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9" t="s">
        <v>371</v>
      </c>
      <c r="D94" s="221"/>
      <c r="E94" s="222">
        <v>301.5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126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0"/>
      <c r="D95" s="242"/>
      <c r="E95" s="242"/>
      <c r="F95" s="242"/>
      <c r="G95" s="242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127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27" t="s">
        <v>114</v>
      </c>
      <c r="B96" s="228" t="s">
        <v>78</v>
      </c>
      <c r="C96" s="246" t="s">
        <v>79</v>
      </c>
      <c r="D96" s="229"/>
      <c r="E96" s="230"/>
      <c r="F96" s="231"/>
      <c r="G96" s="231">
        <f>SUMIF(AG97:AG150,"&lt;&gt;NOR",G97:G150)</f>
        <v>0</v>
      </c>
      <c r="H96" s="231"/>
      <c r="I96" s="231">
        <f>SUM(I97:I150)</f>
        <v>0</v>
      </c>
      <c r="J96" s="231"/>
      <c r="K96" s="231">
        <f>SUM(K97:K150)</f>
        <v>0</v>
      </c>
      <c r="L96" s="231"/>
      <c r="M96" s="231">
        <f>SUM(M97:M150)</f>
        <v>0</v>
      </c>
      <c r="N96" s="230"/>
      <c r="O96" s="230">
        <f>SUM(O97:O150)</f>
        <v>495.79</v>
      </c>
      <c r="P96" s="230"/>
      <c r="Q96" s="230">
        <f>SUM(Q97:Q150)</f>
        <v>0</v>
      </c>
      <c r="R96" s="231"/>
      <c r="S96" s="231"/>
      <c r="T96" s="232"/>
      <c r="U96" s="226"/>
      <c r="V96" s="226">
        <f>SUM(V97:V150)</f>
        <v>367.74999999999994</v>
      </c>
      <c r="W96" s="226"/>
      <c r="X96" s="226"/>
      <c r="AG96" t="s">
        <v>115</v>
      </c>
    </row>
    <row r="97" spans="1:60" outlineLevel="1" x14ac:dyDescent="0.2">
      <c r="A97" s="234">
        <v>10</v>
      </c>
      <c r="B97" s="235" t="s">
        <v>233</v>
      </c>
      <c r="C97" s="247" t="s">
        <v>234</v>
      </c>
      <c r="D97" s="236" t="s">
        <v>165</v>
      </c>
      <c r="E97" s="237">
        <v>301.5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7">
        <v>0.378</v>
      </c>
      <c r="O97" s="237">
        <f>ROUND(E97*N97,2)</f>
        <v>113.97</v>
      </c>
      <c r="P97" s="237">
        <v>0</v>
      </c>
      <c r="Q97" s="237">
        <f>ROUND(E97*P97,2)</f>
        <v>0</v>
      </c>
      <c r="R97" s="239"/>
      <c r="S97" s="239" t="s">
        <v>120</v>
      </c>
      <c r="T97" s="240" t="s">
        <v>143</v>
      </c>
      <c r="U97" s="220">
        <v>0</v>
      </c>
      <c r="V97" s="220">
        <f>ROUND(E97*U97,2)</f>
        <v>0</v>
      </c>
      <c r="W97" s="220"/>
      <c r="X97" s="220" t="s">
        <v>132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133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1" t="s">
        <v>237</v>
      </c>
      <c r="D98" s="243"/>
      <c r="E98" s="243"/>
      <c r="F98" s="243"/>
      <c r="G98" s="243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135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2" t="s">
        <v>238</v>
      </c>
      <c r="D99" s="244"/>
      <c r="E99" s="244"/>
      <c r="F99" s="244"/>
      <c r="G99" s="244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135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2" t="s">
        <v>239</v>
      </c>
      <c r="D100" s="244"/>
      <c r="E100" s="244"/>
      <c r="F100" s="244"/>
      <c r="G100" s="244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135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2" t="s">
        <v>240</v>
      </c>
      <c r="D101" s="244"/>
      <c r="E101" s="244"/>
      <c r="F101" s="244"/>
      <c r="G101" s="244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135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49" t="s">
        <v>381</v>
      </c>
      <c r="D102" s="221"/>
      <c r="E102" s="222">
        <v>301.5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126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0"/>
      <c r="D103" s="242"/>
      <c r="E103" s="242"/>
      <c r="F103" s="242"/>
      <c r="G103" s="242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127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4">
        <v>11</v>
      </c>
      <c r="B104" s="235" t="s">
        <v>382</v>
      </c>
      <c r="C104" s="247" t="s">
        <v>383</v>
      </c>
      <c r="D104" s="236" t="s">
        <v>165</v>
      </c>
      <c r="E104" s="237">
        <v>663.3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7">
        <v>0.441</v>
      </c>
      <c r="O104" s="237">
        <f>ROUND(E104*N104,2)</f>
        <v>292.52</v>
      </c>
      <c r="P104" s="237">
        <v>0</v>
      </c>
      <c r="Q104" s="237">
        <f>ROUND(E104*P104,2)</f>
        <v>0</v>
      </c>
      <c r="R104" s="239"/>
      <c r="S104" s="239" t="s">
        <v>120</v>
      </c>
      <c r="T104" s="240" t="s">
        <v>143</v>
      </c>
      <c r="U104" s="220">
        <v>0</v>
      </c>
      <c r="V104" s="220">
        <f>ROUND(E104*U104,2)</f>
        <v>0</v>
      </c>
      <c r="W104" s="220"/>
      <c r="X104" s="220" t="s">
        <v>132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133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1" t="s">
        <v>237</v>
      </c>
      <c r="D105" s="243"/>
      <c r="E105" s="243"/>
      <c r="F105" s="243"/>
      <c r="G105" s="243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135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2" t="s">
        <v>238</v>
      </c>
      <c r="D106" s="244"/>
      <c r="E106" s="244"/>
      <c r="F106" s="244"/>
      <c r="G106" s="24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135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2" t="s">
        <v>239</v>
      </c>
      <c r="D107" s="244"/>
      <c r="E107" s="244"/>
      <c r="F107" s="244"/>
      <c r="G107" s="244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135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2" t="s">
        <v>240</v>
      </c>
      <c r="D108" s="244"/>
      <c r="E108" s="244"/>
      <c r="F108" s="244"/>
      <c r="G108" s="244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135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9" t="s">
        <v>384</v>
      </c>
      <c r="D109" s="221"/>
      <c r="E109" s="222">
        <v>331.65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126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9" t="s">
        <v>385</v>
      </c>
      <c r="D110" s="221"/>
      <c r="E110" s="222">
        <v>331.65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126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0"/>
      <c r="D111" s="242"/>
      <c r="E111" s="242"/>
      <c r="F111" s="242"/>
      <c r="G111" s="242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127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4">
        <v>12</v>
      </c>
      <c r="B112" s="235" t="s">
        <v>252</v>
      </c>
      <c r="C112" s="247" t="s">
        <v>253</v>
      </c>
      <c r="D112" s="236" t="s">
        <v>165</v>
      </c>
      <c r="E112" s="237">
        <v>301.5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9"/>
      <c r="S112" s="239" t="s">
        <v>120</v>
      </c>
      <c r="T112" s="240" t="s">
        <v>143</v>
      </c>
      <c r="U112" s="220">
        <v>0</v>
      </c>
      <c r="V112" s="220">
        <f>ROUND(E112*U112,2)</f>
        <v>0</v>
      </c>
      <c r="W112" s="220"/>
      <c r="X112" s="220" t="s">
        <v>132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133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1" t="s">
        <v>254</v>
      </c>
      <c r="D113" s="243"/>
      <c r="E113" s="243"/>
      <c r="F113" s="243"/>
      <c r="G113" s="243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135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45" t="str">
        <f>C113</f>
        <v>- dodání geomříže v požadované kvalitě a v množství včetně přesahů (přesahy započteny v jednotkové ceně)</v>
      </c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2" t="s">
        <v>255</v>
      </c>
      <c r="D114" s="244"/>
      <c r="E114" s="244"/>
      <c r="F114" s="244"/>
      <c r="G114" s="244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135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2" t="s">
        <v>256</v>
      </c>
      <c r="D115" s="244"/>
      <c r="E115" s="244"/>
      <c r="F115" s="244"/>
      <c r="G115" s="244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135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49" t="s">
        <v>371</v>
      </c>
      <c r="D116" s="221"/>
      <c r="E116" s="222">
        <v>301.5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126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0"/>
      <c r="D117" s="242"/>
      <c r="E117" s="242"/>
      <c r="F117" s="242"/>
      <c r="G117" s="242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127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4">
        <v>13</v>
      </c>
      <c r="B118" s="235" t="s">
        <v>386</v>
      </c>
      <c r="C118" s="247" t="s">
        <v>387</v>
      </c>
      <c r="D118" s="236" t="s">
        <v>165</v>
      </c>
      <c r="E118" s="237">
        <v>254.5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7">
        <v>0.30599999999999999</v>
      </c>
      <c r="O118" s="237">
        <f>ROUND(E118*N118,2)</f>
        <v>77.88</v>
      </c>
      <c r="P118" s="237">
        <v>0</v>
      </c>
      <c r="Q118" s="237">
        <f>ROUND(E118*P118,2)</f>
        <v>0</v>
      </c>
      <c r="R118" s="239"/>
      <c r="S118" s="239" t="s">
        <v>120</v>
      </c>
      <c r="T118" s="240" t="s">
        <v>143</v>
      </c>
      <c r="U118" s="220">
        <v>1.31</v>
      </c>
      <c r="V118" s="220">
        <f>ROUND(E118*U118,2)</f>
        <v>333.4</v>
      </c>
      <c r="W118" s="220"/>
      <c r="X118" s="220" t="s">
        <v>132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133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17"/>
      <c r="B119" s="218"/>
      <c r="C119" s="251" t="s">
        <v>388</v>
      </c>
      <c r="D119" s="243"/>
      <c r="E119" s="243"/>
      <c r="F119" s="243"/>
      <c r="G119" s="243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45" t="str">
        <f>C119</f>
        <v>- dodání dlažebního materiálu v požadované kvalitě, dodání materiálu pro předepsané  lože v tloušťce předepsané dokumentací a pro předepsanou výplň spar</v>
      </c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2" t="s">
        <v>255</v>
      </c>
      <c r="D120" s="244"/>
      <c r="E120" s="244"/>
      <c r="F120" s="244"/>
      <c r="G120" s="244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135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2" t="s">
        <v>389</v>
      </c>
      <c r="D121" s="244"/>
      <c r="E121" s="244"/>
      <c r="F121" s="244"/>
      <c r="G121" s="244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135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45" t="str">
        <f>C121</f>
        <v>- uložení dlažby dle předepsaného technologického předpisu včetně předepsané podkladní vrstvy a předepsané výplně spar</v>
      </c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2" t="s">
        <v>239</v>
      </c>
      <c r="D122" s="244"/>
      <c r="E122" s="244"/>
      <c r="F122" s="244"/>
      <c r="G122" s="244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135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17"/>
      <c r="B123" s="218"/>
      <c r="C123" s="252" t="s">
        <v>390</v>
      </c>
      <c r="D123" s="244"/>
      <c r="E123" s="244"/>
      <c r="F123" s="244"/>
      <c r="G123" s="244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135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45" t="str">
        <f>C123</f>
        <v>- úpravu napojení, ukončení podél obrubníků, dilatačních zařízení, odvodňovacích proužků, odvodňovačů, vpustí, šachet a pod., nestanoví-li zadávací dokumentace jinak</v>
      </c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2" t="s">
        <v>240</v>
      </c>
      <c r="D124" s="244"/>
      <c r="E124" s="244"/>
      <c r="F124" s="244"/>
      <c r="G124" s="244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135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2" t="s">
        <v>264</v>
      </c>
      <c r="D125" s="244"/>
      <c r="E125" s="244"/>
      <c r="F125" s="244"/>
      <c r="G125" s="244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135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45" t="str">
        <f>C125</f>
        <v>- nezahrnuje těsnění podél obrubníků, dilatačních zařízení, odvodňovacích proužků, odvodňovačů, vpustí, šachet a pod.</v>
      </c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49" t="s">
        <v>391</v>
      </c>
      <c r="D126" s="221"/>
      <c r="E126" s="222">
        <v>254.5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126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50"/>
      <c r="D127" s="242"/>
      <c r="E127" s="242"/>
      <c r="F127" s="242"/>
      <c r="G127" s="242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127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4">
        <v>14</v>
      </c>
      <c r="B128" s="235" t="s">
        <v>392</v>
      </c>
      <c r="C128" s="247" t="s">
        <v>393</v>
      </c>
      <c r="D128" s="236" t="s">
        <v>165</v>
      </c>
      <c r="E128" s="237">
        <v>36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7">
        <v>0.22742000000000001</v>
      </c>
      <c r="O128" s="237">
        <f>ROUND(E128*N128,2)</f>
        <v>8.19</v>
      </c>
      <c r="P128" s="237">
        <v>0</v>
      </c>
      <c r="Q128" s="237">
        <f>ROUND(E128*P128,2)</f>
        <v>0</v>
      </c>
      <c r="R128" s="239"/>
      <c r="S128" s="239" t="s">
        <v>120</v>
      </c>
      <c r="T128" s="240" t="s">
        <v>143</v>
      </c>
      <c r="U128" s="220">
        <v>0.56999999999999995</v>
      </c>
      <c r="V128" s="220">
        <f>ROUND(E128*U128,2)</f>
        <v>20.52</v>
      </c>
      <c r="W128" s="220"/>
      <c r="X128" s="220" t="s">
        <v>132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133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17"/>
      <c r="B129" s="218"/>
      <c r="C129" s="251" t="s">
        <v>388</v>
      </c>
      <c r="D129" s="243"/>
      <c r="E129" s="243"/>
      <c r="F129" s="243"/>
      <c r="G129" s="243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135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45" t="str">
        <f>C129</f>
        <v>- dodání dlažebního materiálu v požadované kvalitě, dodání materiálu pro předepsané  lože v tloušťce předepsané dokumentací a pro předepsanou výplň spar</v>
      </c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2" t="s">
        <v>255</v>
      </c>
      <c r="D130" s="244"/>
      <c r="E130" s="244"/>
      <c r="F130" s="244"/>
      <c r="G130" s="244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135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2" t="s">
        <v>389</v>
      </c>
      <c r="D131" s="244"/>
      <c r="E131" s="244"/>
      <c r="F131" s="244"/>
      <c r="G131" s="244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135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45" t="str">
        <f>C131</f>
        <v>- uložení dlažby dle předepsaného technologického předpisu včetně předepsané podkladní vrstvy a předepsané výplně spar</v>
      </c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2" t="s">
        <v>239</v>
      </c>
      <c r="D132" s="244"/>
      <c r="E132" s="244"/>
      <c r="F132" s="244"/>
      <c r="G132" s="244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135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17"/>
      <c r="B133" s="218"/>
      <c r="C133" s="252" t="s">
        <v>390</v>
      </c>
      <c r="D133" s="244"/>
      <c r="E133" s="244"/>
      <c r="F133" s="244"/>
      <c r="G133" s="244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135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45" t="str">
        <f>C133</f>
        <v>- úpravu napojení, ukončení podél obrubníků, dilatačních zařízení, odvodňovacích proužků, odvodňovačů, vpustí, šachet a pod., nestanoví-li zadávací dokumentace jinak</v>
      </c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2" t="s">
        <v>240</v>
      </c>
      <c r="D134" s="244"/>
      <c r="E134" s="244"/>
      <c r="F134" s="244"/>
      <c r="G134" s="244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135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2" t="s">
        <v>264</v>
      </c>
      <c r="D135" s="244"/>
      <c r="E135" s="244"/>
      <c r="F135" s="244"/>
      <c r="G135" s="244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135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45" t="str">
        <f>C135</f>
        <v>- nezahrnuje těsnění podél obrubníků, dilatačních zařízení, odvodňovacích proužků, odvodňovačů, vpustí, šachet a pod.</v>
      </c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49" t="s">
        <v>394</v>
      </c>
      <c r="D136" s="221"/>
      <c r="E136" s="222">
        <v>36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126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49" t="s">
        <v>395</v>
      </c>
      <c r="D137" s="221"/>
      <c r="E137" s="222"/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126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0"/>
      <c r="D138" s="242"/>
      <c r="E138" s="242"/>
      <c r="F138" s="242"/>
      <c r="G138" s="242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127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4">
        <v>15</v>
      </c>
      <c r="B139" s="235" t="s">
        <v>396</v>
      </c>
      <c r="C139" s="247" t="s">
        <v>397</v>
      </c>
      <c r="D139" s="236" t="s">
        <v>165</v>
      </c>
      <c r="E139" s="237">
        <v>10.56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7">
        <v>0.30599999999999999</v>
      </c>
      <c r="O139" s="237">
        <f>ROUND(E139*N139,2)</f>
        <v>3.23</v>
      </c>
      <c r="P139" s="237">
        <v>0</v>
      </c>
      <c r="Q139" s="237">
        <f>ROUND(E139*P139,2)</f>
        <v>0</v>
      </c>
      <c r="R139" s="239"/>
      <c r="S139" s="239" t="s">
        <v>169</v>
      </c>
      <c r="T139" s="240" t="s">
        <v>131</v>
      </c>
      <c r="U139" s="220">
        <v>1.31</v>
      </c>
      <c r="V139" s="220">
        <f>ROUND(E139*U139,2)</f>
        <v>13.83</v>
      </c>
      <c r="W139" s="220"/>
      <c r="X139" s="220" t="s">
        <v>132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133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17"/>
      <c r="B140" s="218"/>
      <c r="C140" s="251" t="s">
        <v>388</v>
      </c>
      <c r="D140" s="243"/>
      <c r="E140" s="243"/>
      <c r="F140" s="243"/>
      <c r="G140" s="243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135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45" t="str">
        <f>C140</f>
        <v>- dodání dlažebního materiálu v požadované kvalitě, dodání materiálu pro předepsané  lože v tloušťce předepsané dokumentací a pro předepsanou výplň spar</v>
      </c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2" t="s">
        <v>255</v>
      </c>
      <c r="D141" s="244"/>
      <c r="E141" s="244"/>
      <c r="F141" s="244"/>
      <c r="G141" s="244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135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2" t="s">
        <v>389</v>
      </c>
      <c r="D142" s="244"/>
      <c r="E142" s="244"/>
      <c r="F142" s="244"/>
      <c r="G142" s="244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135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45" t="str">
        <f>C142</f>
        <v>- uložení dlažby dle předepsaného technologického předpisu včetně předepsané podkladní vrstvy a předepsané výplně spar</v>
      </c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2" t="s">
        <v>239</v>
      </c>
      <c r="D143" s="244"/>
      <c r="E143" s="244"/>
      <c r="F143" s="244"/>
      <c r="G143" s="244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135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17"/>
      <c r="B144" s="218"/>
      <c r="C144" s="252" t="s">
        <v>390</v>
      </c>
      <c r="D144" s="244"/>
      <c r="E144" s="244"/>
      <c r="F144" s="244"/>
      <c r="G144" s="244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135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45" t="str">
        <f>C144</f>
        <v>- úpravu napojení, ukončení podél obrubníků, dilatačních zařízení, odvodňovacích proužků, odvodňovačů, vpustí, šachet a pod., nestanoví-li zadávací dokumentace jinak</v>
      </c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2" t="s">
        <v>240</v>
      </c>
      <c r="D145" s="244"/>
      <c r="E145" s="244"/>
      <c r="F145" s="244"/>
      <c r="G145" s="244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135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2" t="s">
        <v>264</v>
      </c>
      <c r="D146" s="244"/>
      <c r="E146" s="244"/>
      <c r="F146" s="244"/>
      <c r="G146" s="244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135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45" t="str">
        <f>C146</f>
        <v>- nezahrnuje těsnění podél obrubníků, dilatačních zařízení, odvodňovacích proužků, odvodňovačů, vpustí, šachet a pod.</v>
      </c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17"/>
      <c r="B147" s="218"/>
      <c r="C147" s="249" t="s">
        <v>398</v>
      </c>
      <c r="D147" s="221"/>
      <c r="E147" s="222">
        <v>10.56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126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49" t="s">
        <v>399</v>
      </c>
      <c r="D148" s="221"/>
      <c r="E148" s="222"/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126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49" t="s">
        <v>400</v>
      </c>
      <c r="D149" s="221"/>
      <c r="E149" s="222"/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126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0"/>
      <c r="D150" s="242"/>
      <c r="E150" s="242"/>
      <c r="F150" s="242"/>
      <c r="G150" s="242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127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">
      <c r="A151" s="227" t="s">
        <v>114</v>
      </c>
      <c r="B151" s="228" t="s">
        <v>82</v>
      </c>
      <c r="C151" s="246" t="s">
        <v>83</v>
      </c>
      <c r="D151" s="229"/>
      <c r="E151" s="230"/>
      <c r="F151" s="231"/>
      <c r="G151" s="231">
        <f>SUMIF(AG152:AG163,"&lt;&gt;NOR",G152:G163)</f>
        <v>0</v>
      </c>
      <c r="H151" s="231"/>
      <c r="I151" s="231">
        <f>SUM(I152:I163)</f>
        <v>0</v>
      </c>
      <c r="J151" s="231"/>
      <c r="K151" s="231">
        <f>SUM(K152:K163)</f>
        <v>0</v>
      </c>
      <c r="L151" s="231"/>
      <c r="M151" s="231">
        <f>SUM(M152:M163)</f>
        <v>0</v>
      </c>
      <c r="N151" s="230"/>
      <c r="O151" s="230">
        <f>SUM(O152:O163)</f>
        <v>15.47</v>
      </c>
      <c r="P151" s="230"/>
      <c r="Q151" s="230">
        <f>SUM(Q152:Q163)</f>
        <v>0</v>
      </c>
      <c r="R151" s="231"/>
      <c r="S151" s="231"/>
      <c r="T151" s="232"/>
      <c r="U151" s="226"/>
      <c r="V151" s="226">
        <f>SUM(V152:V163)</f>
        <v>1.08</v>
      </c>
      <c r="W151" s="226"/>
      <c r="X151" s="226"/>
      <c r="AG151" t="s">
        <v>115</v>
      </c>
    </row>
    <row r="152" spans="1:60" outlineLevel="1" x14ac:dyDescent="0.2">
      <c r="A152" s="234">
        <v>16</v>
      </c>
      <c r="B152" s="235" t="s">
        <v>330</v>
      </c>
      <c r="C152" s="247" t="s">
        <v>331</v>
      </c>
      <c r="D152" s="236" t="s">
        <v>165</v>
      </c>
      <c r="E152" s="237">
        <v>3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7">
        <v>3.7000000000000002E-3</v>
      </c>
      <c r="O152" s="237">
        <f>ROUND(E152*N152,2)</f>
        <v>0.01</v>
      </c>
      <c r="P152" s="237">
        <v>0</v>
      </c>
      <c r="Q152" s="237">
        <f>ROUND(E152*P152,2)</f>
        <v>0</v>
      </c>
      <c r="R152" s="239"/>
      <c r="S152" s="239" t="s">
        <v>120</v>
      </c>
      <c r="T152" s="240" t="s">
        <v>143</v>
      </c>
      <c r="U152" s="220">
        <v>0.36</v>
      </c>
      <c r="V152" s="220">
        <f>ROUND(E152*U152,2)</f>
        <v>1.08</v>
      </c>
      <c r="W152" s="220"/>
      <c r="X152" s="220" t="s">
        <v>132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133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49" t="s">
        <v>401</v>
      </c>
      <c r="D153" s="221"/>
      <c r="E153" s="222">
        <v>3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126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50"/>
      <c r="D154" s="242"/>
      <c r="E154" s="242"/>
      <c r="F154" s="242"/>
      <c r="G154" s="242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127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4">
        <v>17</v>
      </c>
      <c r="B155" s="235" t="s">
        <v>338</v>
      </c>
      <c r="C155" s="247" t="s">
        <v>339</v>
      </c>
      <c r="D155" s="236" t="s">
        <v>178</v>
      </c>
      <c r="E155" s="237">
        <v>77.7</v>
      </c>
      <c r="F155" s="238"/>
      <c r="G155" s="239">
        <f>ROUND(E155*F155,2)</f>
        <v>0</v>
      </c>
      <c r="H155" s="238"/>
      <c r="I155" s="239">
        <f>ROUND(E155*H155,2)</f>
        <v>0</v>
      </c>
      <c r="J155" s="238"/>
      <c r="K155" s="239">
        <f>ROUND(E155*J155,2)</f>
        <v>0</v>
      </c>
      <c r="L155" s="239">
        <v>21</v>
      </c>
      <c r="M155" s="239">
        <f>G155*(1+L155/100)</f>
        <v>0</v>
      </c>
      <c r="N155" s="237">
        <v>0</v>
      </c>
      <c r="O155" s="237">
        <f>ROUND(E155*N155,2)</f>
        <v>0</v>
      </c>
      <c r="P155" s="237">
        <v>0</v>
      </c>
      <c r="Q155" s="237">
        <f>ROUND(E155*P155,2)</f>
        <v>0</v>
      </c>
      <c r="R155" s="239"/>
      <c r="S155" s="239" t="s">
        <v>120</v>
      </c>
      <c r="T155" s="240" t="s">
        <v>143</v>
      </c>
      <c r="U155" s="220">
        <v>0</v>
      </c>
      <c r="V155" s="220">
        <f>ROUND(E155*U155,2)</f>
        <v>0</v>
      </c>
      <c r="W155" s="220"/>
      <c r="X155" s="220" t="s">
        <v>132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133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49" t="s">
        <v>402</v>
      </c>
      <c r="D156" s="221"/>
      <c r="E156" s="222">
        <v>77.7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126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0"/>
      <c r="D157" s="242"/>
      <c r="E157" s="242"/>
      <c r="F157" s="242"/>
      <c r="G157" s="242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127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4">
        <v>18</v>
      </c>
      <c r="B158" s="235" t="s">
        <v>343</v>
      </c>
      <c r="C158" s="247" t="s">
        <v>344</v>
      </c>
      <c r="D158" s="236" t="s">
        <v>178</v>
      </c>
      <c r="E158" s="237">
        <v>124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7">
        <v>0.12471</v>
      </c>
      <c r="O158" s="237">
        <f>ROUND(E158*N158,2)</f>
        <v>15.46</v>
      </c>
      <c r="P158" s="237">
        <v>0</v>
      </c>
      <c r="Q158" s="237">
        <f>ROUND(E158*P158,2)</f>
        <v>0</v>
      </c>
      <c r="R158" s="239"/>
      <c r="S158" s="239" t="s">
        <v>120</v>
      </c>
      <c r="T158" s="240" t="s">
        <v>143</v>
      </c>
      <c r="U158" s="220">
        <v>0</v>
      </c>
      <c r="V158" s="220">
        <f>ROUND(E158*U158,2)</f>
        <v>0</v>
      </c>
      <c r="W158" s="220"/>
      <c r="X158" s="220" t="s">
        <v>132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133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1" t="s">
        <v>224</v>
      </c>
      <c r="D159" s="243"/>
      <c r="E159" s="243"/>
      <c r="F159" s="243"/>
      <c r="G159" s="243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135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2" t="s">
        <v>345</v>
      </c>
      <c r="D160" s="244"/>
      <c r="E160" s="244"/>
      <c r="F160" s="244"/>
      <c r="G160" s="244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135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2" t="s">
        <v>341</v>
      </c>
      <c r="D161" s="244"/>
      <c r="E161" s="244"/>
      <c r="F161" s="244"/>
      <c r="G161" s="244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135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49" t="s">
        <v>403</v>
      </c>
      <c r="D162" s="221"/>
      <c r="E162" s="222">
        <v>124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126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50"/>
      <c r="D163" s="242"/>
      <c r="E163" s="242"/>
      <c r="F163" s="242"/>
      <c r="G163" s="242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127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3"/>
      <c r="B164" s="4"/>
      <c r="C164" s="254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E164">
        <v>15</v>
      </c>
      <c r="AF164">
        <v>21</v>
      </c>
      <c r="AG164" t="s">
        <v>101</v>
      </c>
    </row>
    <row r="165" spans="1:60" x14ac:dyDescent="0.2">
      <c r="A165" s="213"/>
      <c r="B165" s="214" t="s">
        <v>29</v>
      </c>
      <c r="C165" s="255"/>
      <c r="D165" s="215"/>
      <c r="E165" s="216"/>
      <c r="F165" s="216"/>
      <c r="G165" s="233">
        <f>G8+G84+G96+G151</f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AE165">
        <f>SUMIF(L7:L163,AE164,G7:G163)</f>
        <v>0</v>
      </c>
      <c r="AF165">
        <f>SUMIF(L7:L163,AF164,G7:G163)</f>
        <v>0</v>
      </c>
      <c r="AG165" t="s">
        <v>361</v>
      </c>
    </row>
    <row r="166" spans="1:60" x14ac:dyDescent="0.2">
      <c r="C166" s="256"/>
      <c r="D166" s="10"/>
      <c r="AG166" t="s">
        <v>365</v>
      </c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uiMH8fY1Tu6YWmkSb8mFwopWX7b0A0lWDOE7yC2Yl8DUYVVvCwtjio7l7DClApbneSCCjSP8GC8yhF3V3/tXg==" saltValue="UZAftxnu2PkwHe/vwknfNA==" spinCount="100000" sheet="1"/>
  <mergeCells count="114">
    <mergeCell ref="C154:G154"/>
    <mergeCell ref="C157:G157"/>
    <mergeCell ref="C159:G159"/>
    <mergeCell ref="C160:G160"/>
    <mergeCell ref="C161:G161"/>
    <mergeCell ref="C163:G163"/>
    <mergeCell ref="C142:G142"/>
    <mergeCell ref="C143:G143"/>
    <mergeCell ref="C144:G144"/>
    <mergeCell ref="C145:G145"/>
    <mergeCell ref="C146:G146"/>
    <mergeCell ref="C150:G150"/>
    <mergeCell ref="C133:G133"/>
    <mergeCell ref="C134:G134"/>
    <mergeCell ref="C135:G135"/>
    <mergeCell ref="C138:G138"/>
    <mergeCell ref="C140:G140"/>
    <mergeCell ref="C141:G141"/>
    <mergeCell ref="C125:G125"/>
    <mergeCell ref="C127:G127"/>
    <mergeCell ref="C129:G129"/>
    <mergeCell ref="C130:G130"/>
    <mergeCell ref="C131:G131"/>
    <mergeCell ref="C132:G132"/>
    <mergeCell ref="C119:G119"/>
    <mergeCell ref="C120:G120"/>
    <mergeCell ref="C121:G121"/>
    <mergeCell ref="C122:G122"/>
    <mergeCell ref="C123:G123"/>
    <mergeCell ref="C124:G124"/>
    <mergeCell ref="C108:G108"/>
    <mergeCell ref="C111:G111"/>
    <mergeCell ref="C113:G113"/>
    <mergeCell ref="C114:G114"/>
    <mergeCell ref="C115:G115"/>
    <mergeCell ref="C117:G117"/>
    <mergeCell ref="C100:G100"/>
    <mergeCell ref="C101:G101"/>
    <mergeCell ref="C103:G103"/>
    <mergeCell ref="C105:G105"/>
    <mergeCell ref="C106:G106"/>
    <mergeCell ref="C107:G107"/>
    <mergeCell ref="C91:G91"/>
    <mergeCell ref="C92:G92"/>
    <mergeCell ref="C93:G93"/>
    <mergeCell ref="C95:G95"/>
    <mergeCell ref="C98:G98"/>
    <mergeCell ref="C99:G99"/>
    <mergeCell ref="C83:G83"/>
    <mergeCell ref="C86:G86"/>
    <mergeCell ref="C87:G87"/>
    <mergeCell ref="C88:G88"/>
    <mergeCell ref="C89:G89"/>
    <mergeCell ref="C90:G90"/>
    <mergeCell ref="C76:G76"/>
    <mergeCell ref="C77:G77"/>
    <mergeCell ref="C78:G78"/>
    <mergeCell ref="C79:G79"/>
    <mergeCell ref="C80:G80"/>
    <mergeCell ref="C81:G81"/>
    <mergeCell ref="C70:G70"/>
    <mergeCell ref="C71:G71"/>
    <mergeCell ref="C72:G72"/>
    <mergeCell ref="C73:G73"/>
    <mergeCell ref="C74:G74"/>
    <mergeCell ref="C75:G75"/>
    <mergeCell ref="C64:G64"/>
    <mergeCell ref="C65:G65"/>
    <mergeCell ref="C66:G66"/>
    <mergeCell ref="C67:G67"/>
    <mergeCell ref="C68:G68"/>
    <mergeCell ref="C69:G69"/>
    <mergeCell ref="C57:G57"/>
    <mergeCell ref="C59:G59"/>
    <mergeCell ref="C60:G60"/>
    <mergeCell ref="C61:G61"/>
    <mergeCell ref="C62:G62"/>
    <mergeCell ref="C63:G63"/>
    <mergeCell ref="C47:G47"/>
    <mergeCell ref="C49:G49"/>
    <mergeCell ref="C50:G50"/>
    <mergeCell ref="C52:G52"/>
    <mergeCell ref="C54:G54"/>
    <mergeCell ref="C55:G55"/>
    <mergeCell ref="C35:G35"/>
    <mergeCell ref="C37:G37"/>
    <mergeCell ref="C39:G39"/>
    <mergeCell ref="C42:G42"/>
    <mergeCell ref="C44:G44"/>
    <mergeCell ref="C45:G45"/>
    <mergeCell ref="C28:G28"/>
    <mergeCell ref="C29:G29"/>
    <mergeCell ref="C30:G30"/>
    <mergeCell ref="C31:G31"/>
    <mergeCell ref="C32:G32"/>
    <mergeCell ref="C33:G33"/>
    <mergeCell ref="C22:G22"/>
    <mergeCell ref="C23:G23"/>
    <mergeCell ref="C24:G24"/>
    <mergeCell ref="C25:G25"/>
    <mergeCell ref="C26:G26"/>
    <mergeCell ref="C27:G27"/>
    <mergeCell ref="C16:G16"/>
    <mergeCell ref="C17:G17"/>
    <mergeCell ref="C18:G18"/>
    <mergeCell ref="C19:G19"/>
    <mergeCell ref="C20:G20"/>
    <mergeCell ref="C21:G21"/>
    <mergeCell ref="A1:G1"/>
    <mergeCell ref="C2:G2"/>
    <mergeCell ref="C3:G3"/>
    <mergeCell ref="C4:G4"/>
    <mergeCell ref="C13:G13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F69E-78E4-4DCB-AF58-F17810FDC84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88</v>
      </c>
      <c r="B1" s="195"/>
      <c r="C1" s="195"/>
      <c r="D1" s="195"/>
      <c r="E1" s="195"/>
      <c r="F1" s="195"/>
      <c r="G1" s="195"/>
      <c r="AG1" t="s">
        <v>89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90</v>
      </c>
    </row>
    <row r="3" spans="1:60" ht="24.95" customHeight="1" x14ac:dyDescent="0.2">
      <c r="A3" s="196" t="s">
        <v>8</v>
      </c>
      <c r="B3" s="49" t="s">
        <v>53</v>
      </c>
      <c r="C3" s="199" t="s">
        <v>54</v>
      </c>
      <c r="D3" s="197"/>
      <c r="E3" s="197"/>
      <c r="F3" s="197"/>
      <c r="G3" s="198"/>
      <c r="AC3" s="175" t="s">
        <v>90</v>
      </c>
      <c r="AG3" t="s">
        <v>91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92</v>
      </c>
    </row>
    <row r="5" spans="1:60" x14ac:dyDescent="0.2">
      <c r="D5" s="10"/>
    </row>
    <row r="6" spans="1:60" ht="38.25" x14ac:dyDescent="0.2">
      <c r="A6" s="206" t="s">
        <v>93</v>
      </c>
      <c r="B6" s="208" t="s">
        <v>94</v>
      </c>
      <c r="C6" s="208" t="s">
        <v>95</v>
      </c>
      <c r="D6" s="207" t="s">
        <v>96</v>
      </c>
      <c r="E6" s="206" t="s">
        <v>97</v>
      </c>
      <c r="F6" s="205" t="s">
        <v>98</v>
      </c>
      <c r="G6" s="206" t="s">
        <v>29</v>
      </c>
      <c r="H6" s="209" t="s">
        <v>30</v>
      </c>
      <c r="I6" s="209" t="s">
        <v>99</v>
      </c>
      <c r="J6" s="209" t="s">
        <v>31</v>
      </c>
      <c r="K6" s="209" t="s">
        <v>100</v>
      </c>
      <c r="L6" s="209" t="s">
        <v>101</v>
      </c>
      <c r="M6" s="209" t="s">
        <v>102</v>
      </c>
      <c r="N6" s="209" t="s">
        <v>103</v>
      </c>
      <c r="O6" s="209" t="s">
        <v>104</v>
      </c>
      <c r="P6" s="209" t="s">
        <v>105</v>
      </c>
      <c r="Q6" s="209" t="s">
        <v>106</v>
      </c>
      <c r="R6" s="209" t="s">
        <v>107</v>
      </c>
      <c r="S6" s="209" t="s">
        <v>108</v>
      </c>
      <c r="T6" s="209" t="s">
        <v>109</v>
      </c>
      <c r="U6" s="209" t="s">
        <v>110</v>
      </c>
      <c r="V6" s="209" t="s">
        <v>111</v>
      </c>
      <c r="W6" s="209" t="s">
        <v>112</v>
      </c>
      <c r="X6" s="209" t="s">
        <v>113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114</v>
      </c>
      <c r="B8" s="228" t="s">
        <v>74</v>
      </c>
      <c r="C8" s="246" t="s">
        <v>75</v>
      </c>
      <c r="D8" s="229"/>
      <c r="E8" s="230"/>
      <c r="F8" s="231"/>
      <c r="G8" s="231">
        <f>SUMIF(AG9:AG68,"&lt;&gt;NOR",G9:G68)</f>
        <v>0</v>
      </c>
      <c r="H8" s="231"/>
      <c r="I8" s="231">
        <f>SUM(I9:I68)</f>
        <v>0</v>
      </c>
      <c r="J8" s="231"/>
      <c r="K8" s="231">
        <f>SUM(K9:K68)</f>
        <v>0</v>
      </c>
      <c r="L8" s="231"/>
      <c r="M8" s="231">
        <f>SUM(M9:M68)</f>
        <v>0</v>
      </c>
      <c r="N8" s="230"/>
      <c r="O8" s="230">
        <f>SUM(O9:O68)</f>
        <v>0</v>
      </c>
      <c r="P8" s="230"/>
      <c r="Q8" s="230">
        <f>SUM(Q9:Q68)</f>
        <v>0</v>
      </c>
      <c r="R8" s="231"/>
      <c r="S8" s="231"/>
      <c r="T8" s="232"/>
      <c r="U8" s="226"/>
      <c r="V8" s="226">
        <f>SUM(V9:V68)</f>
        <v>0</v>
      </c>
      <c r="W8" s="226"/>
      <c r="X8" s="226"/>
      <c r="AG8" t="s">
        <v>115</v>
      </c>
    </row>
    <row r="9" spans="1:60" outlineLevel="1" x14ac:dyDescent="0.2">
      <c r="A9" s="234">
        <v>1</v>
      </c>
      <c r="B9" s="235" t="s">
        <v>128</v>
      </c>
      <c r="C9" s="247" t="s">
        <v>129</v>
      </c>
      <c r="D9" s="236" t="s">
        <v>130</v>
      </c>
      <c r="E9" s="237">
        <v>223.5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120</v>
      </c>
      <c r="T9" s="240" t="s">
        <v>131</v>
      </c>
      <c r="U9" s="220">
        <v>0</v>
      </c>
      <c r="V9" s="220">
        <f>ROUND(E9*U9,2)</f>
        <v>0</v>
      </c>
      <c r="W9" s="220"/>
      <c r="X9" s="220" t="s">
        <v>132</v>
      </c>
      <c r="Y9" s="210"/>
      <c r="Z9" s="210"/>
      <c r="AA9" s="210"/>
      <c r="AB9" s="210"/>
      <c r="AC9" s="210"/>
      <c r="AD9" s="210"/>
      <c r="AE9" s="210"/>
      <c r="AF9" s="210"/>
      <c r="AG9" s="210" t="s">
        <v>133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1" t="s">
        <v>134</v>
      </c>
      <c r="D10" s="243"/>
      <c r="E10" s="243"/>
      <c r="F10" s="243"/>
      <c r="G10" s="243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135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9" t="s">
        <v>404</v>
      </c>
      <c r="D11" s="221"/>
      <c r="E11" s="222">
        <v>223.5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126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0"/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127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2</v>
      </c>
      <c r="B13" s="235" t="s">
        <v>405</v>
      </c>
      <c r="C13" s="247" t="s">
        <v>406</v>
      </c>
      <c r="D13" s="236" t="s">
        <v>142</v>
      </c>
      <c r="E13" s="237">
        <v>17.25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/>
      <c r="S13" s="239" t="s">
        <v>120</v>
      </c>
      <c r="T13" s="240" t="s">
        <v>143</v>
      </c>
      <c r="U13" s="220">
        <v>0</v>
      </c>
      <c r="V13" s="220">
        <f>ROUND(E13*U13,2)</f>
        <v>0</v>
      </c>
      <c r="W13" s="220"/>
      <c r="X13" s="220" t="s">
        <v>132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1" t="s">
        <v>144</v>
      </c>
      <c r="D14" s="243"/>
      <c r="E14" s="243"/>
      <c r="F14" s="243"/>
      <c r="G14" s="243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135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2" t="s">
        <v>407</v>
      </c>
      <c r="D15" s="244"/>
      <c r="E15" s="244"/>
      <c r="F15" s="244"/>
      <c r="G15" s="244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135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17"/>
      <c r="B16" s="218"/>
      <c r="C16" s="252" t="s">
        <v>146</v>
      </c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5" t="str">
        <f>C16</f>
        <v>- úprava  ukládaného  materiálu  vlhčením,  tříděním,  promícháním  nebo  vysoušením,  příp. jiné úpravy za účelem zlepšení jeho  mech. vlastností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2" t="s">
        <v>362</v>
      </c>
      <c r="D17" s="244"/>
      <c r="E17" s="244"/>
      <c r="F17" s="244"/>
      <c r="G17" s="244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135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2" t="s">
        <v>147</v>
      </c>
      <c r="D18" s="244"/>
      <c r="E18" s="244"/>
      <c r="F18" s="244"/>
      <c r="G18" s="24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135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2" t="s">
        <v>148</v>
      </c>
      <c r="D19" s="244"/>
      <c r="E19" s="244"/>
      <c r="F19" s="244"/>
      <c r="G19" s="244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2" t="s">
        <v>149</v>
      </c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135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2" t="s">
        <v>150</v>
      </c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2" t="s">
        <v>151</v>
      </c>
      <c r="D22" s="244"/>
      <c r="E22" s="244"/>
      <c r="F22" s="244"/>
      <c r="G22" s="24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135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2" t="s">
        <v>152</v>
      </c>
      <c r="D23" s="244"/>
      <c r="E23" s="244"/>
      <c r="F23" s="244"/>
      <c r="G23" s="24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2" t="s">
        <v>153</v>
      </c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2" t="s">
        <v>154</v>
      </c>
      <c r="D25" s="244"/>
      <c r="E25" s="244"/>
      <c r="F25" s="244"/>
      <c r="G25" s="244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135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2" t="s">
        <v>155</v>
      </c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135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2" t="s">
        <v>156</v>
      </c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135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2" t="s">
        <v>157</v>
      </c>
      <c r="D28" s="244"/>
      <c r="E28" s="244"/>
      <c r="F28" s="244"/>
      <c r="G28" s="24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135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2" t="s">
        <v>158</v>
      </c>
      <c r="D29" s="244"/>
      <c r="E29" s="244"/>
      <c r="F29" s="244"/>
      <c r="G29" s="24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2" t="s">
        <v>159</v>
      </c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135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17"/>
      <c r="B31" s="218"/>
      <c r="C31" s="252" t="s">
        <v>160</v>
      </c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5" t="str">
        <f>C31</f>
        <v>- veškeré  pomocné konstrukce umožňující provedení  zemní konstrukce  (příjezdy,  sjezdy,  nájezdy, lešení, podpěrné konstrukce, přemostění, zpevněné plochy, zakrytí a pod.)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2" t="s">
        <v>161</v>
      </c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17"/>
      <c r="B33" s="218"/>
      <c r="C33" s="249" t="s">
        <v>408</v>
      </c>
      <c r="D33" s="221"/>
      <c r="E33" s="222">
        <v>17.25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126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0"/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127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3</v>
      </c>
      <c r="B35" s="235" t="s">
        <v>409</v>
      </c>
      <c r="C35" s="247" t="s">
        <v>410</v>
      </c>
      <c r="D35" s="236" t="s">
        <v>118</v>
      </c>
      <c r="E35" s="237">
        <v>41.5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3.0000000000000001E-5</v>
      </c>
      <c r="O35" s="237">
        <f>ROUND(E35*N35,2)</f>
        <v>0</v>
      </c>
      <c r="P35" s="237">
        <v>0</v>
      </c>
      <c r="Q35" s="237">
        <f>ROUND(E35*P35,2)</f>
        <v>0</v>
      </c>
      <c r="R35" s="239" t="s">
        <v>215</v>
      </c>
      <c r="S35" s="239" t="s">
        <v>120</v>
      </c>
      <c r="T35" s="240" t="s">
        <v>120</v>
      </c>
      <c r="U35" s="220">
        <v>0</v>
      </c>
      <c r="V35" s="220">
        <f>ROUND(E35*U35,2)</f>
        <v>0</v>
      </c>
      <c r="W35" s="220"/>
      <c r="X35" s="220" t="s">
        <v>132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1" t="s">
        <v>411</v>
      </c>
      <c r="D36" s="243"/>
      <c r="E36" s="243"/>
      <c r="F36" s="243"/>
      <c r="G36" s="243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135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9" t="s">
        <v>412</v>
      </c>
      <c r="D37" s="221"/>
      <c r="E37" s="222">
        <v>41.5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126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0"/>
      <c r="D38" s="242"/>
      <c r="E38" s="242"/>
      <c r="F38" s="242"/>
      <c r="G38" s="242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127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4</v>
      </c>
      <c r="B39" s="235" t="s">
        <v>163</v>
      </c>
      <c r="C39" s="247" t="s">
        <v>164</v>
      </c>
      <c r="D39" s="236" t="s">
        <v>165</v>
      </c>
      <c r="E39" s="237">
        <v>276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/>
      <c r="S39" s="239" t="s">
        <v>120</v>
      </c>
      <c r="T39" s="240" t="s">
        <v>143</v>
      </c>
      <c r="U39" s="220">
        <v>0</v>
      </c>
      <c r="V39" s="220">
        <f>ROUND(E39*U39,2)</f>
        <v>0</v>
      </c>
      <c r="W39" s="220"/>
      <c r="X39" s="220" t="s">
        <v>132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133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9" t="s">
        <v>413</v>
      </c>
      <c r="D40" s="221"/>
      <c r="E40" s="222">
        <v>276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126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0"/>
      <c r="D41" s="242"/>
      <c r="E41" s="242"/>
      <c r="F41" s="242"/>
      <c r="G41" s="242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127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4">
        <v>5</v>
      </c>
      <c r="B42" s="235" t="s">
        <v>414</v>
      </c>
      <c r="C42" s="247" t="s">
        <v>415</v>
      </c>
      <c r="D42" s="236" t="s">
        <v>142</v>
      </c>
      <c r="E42" s="237">
        <v>124.2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9"/>
      <c r="S42" s="239" t="s">
        <v>169</v>
      </c>
      <c r="T42" s="240" t="s">
        <v>373</v>
      </c>
      <c r="U42" s="220">
        <v>0</v>
      </c>
      <c r="V42" s="220">
        <f>ROUND(E42*U42,2)</f>
        <v>0</v>
      </c>
      <c r="W42" s="220"/>
      <c r="X42" s="220" t="s">
        <v>132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1" t="s">
        <v>144</v>
      </c>
      <c r="D43" s="243"/>
      <c r="E43" s="243"/>
      <c r="F43" s="243"/>
      <c r="G43" s="243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135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2" t="s">
        <v>363</v>
      </c>
      <c r="D44" s="244"/>
      <c r="E44" s="244"/>
      <c r="F44" s="244"/>
      <c r="G44" s="244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135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2" t="s">
        <v>190</v>
      </c>
      <c r="D45" s="244"/>
      <c r="E45" s="244"/>
      <c r="F45" s="244"/>
      <c r="G45" s="244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135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2" t="s">
        <v>191</v>
      </c>
      <c r="D46" s="244"/>
      <c r="E46" s="244"/>
      <c r="F46" s="244"/>
      <c r="G46" s="24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135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2" t="s">
        <v>192</v>
      </c>
      <c r="D47" s="244"/>
      <c r="E47" s="244"/>
      <c r="F47" s="244"/>
      <c r="G47" s="244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135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2" t="s">
        <v>193</v>
      </c>
      <c r="D48" s="244"/>
      <c r="E48" s="244"/>
      <c r="F48" s="244"/>
      <c r="G48" s="24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135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45" t="str">
        <f>C48</f>
        <v>- ztížení vykopávek v blízkosti podzemního vedení, konstrukcí a objektů vč. jejich dočasného zajištění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2" t="s">
        <v>194</v>
      </c>
      <c r="D49" s="244"/>
      <c r="E49" s="244"/>
      <c r="F49" s="244"/>
      <c r="G49" s="244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135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2" t="s">
        <v>195</v>
      </c>
      <c r="D50" s="244"/>
      <c r="E50" s="244"/>
      <c r="F50" s="244"/>
      <c r="G50" s="24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135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2" t="s">
        <v>196</v>
      </c>
      <c r="D51" s="244"/>
      <c r="E51" s="244"/>
      <c r="F51" s="244"/>
      <c r="G51" s="244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135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2" t="s">
        <v>197</v>
      </c>
      <c r="D52" s="244"/>
      <c r="E52" s="244"/>
      <c r="F52" s="244"/>
      <c r="G52" s="244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135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5" t="str">
        <f>C52</f>
        <v>- čerpání vody vč. čerpacích jímek, potrubí a pohotovostní čerpací soupravy (viz ustanovení k pol. 1151,2)</v>
      </c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2" t="s">
        <v>198</v>
      </c>
      <c r="D53" s="244"/>
      <c r="E53" s="244"/>
      <c r="F53" s="244"/>
      <c r="G53" s="244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135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2" t="s">
        <v>199</v>
      </c>
      <c r="D54" s="244"/>
      <c r="E54" s="244"/>
      <c r="F54" s="244"/>
      <c r="G54" s="244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135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2" t="s">
        <v>200</v>
      </c>
      <c r="D55" s="244"/>
      <c r="E55" s="244"/>
      <c r="F55" s="244"/>
      <c r="G55" s="244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135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2" t="s">
        <v>201</v>
      </c>
      <c r="D56" s="244"/>
      <c r="E56" s="244"/>
      <c r="F56" s="244"/>
      <c r="G56" s="244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135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45" t="str">
        <f>C56</f>
        <v>- svahování a přesvah. svahů do konečného tvaru, výměna hornin v podloží a v pláni znehodnocené klimatickými vlivy</v>
      </c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2" t="s">
        <v>202</v>
      </c>
      <c r="D57" s="244"/>
      <c r="E57" s="244"/>
      <c r="F57" s="244"/>
      <c r="G57" s="244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135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2" t="s">
        <v>203</v>
      </c>
      <c r="D58" s="244"/>
      <c r="E58" s="244"/>
      <c r="F58" s="244"/>
      <c r="G58" s="244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135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2" t="s">
        <v>204</v>
      </c>
      <c r="D59" s="244"/>
      <c r="E59" s="244"/>
      <c r="F59" s="244"/>
      <c r="G59" s="244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135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2" t="s">
        <v>205</v>
      </c>
      <c r="D60" s="244"/>
      <c r="E60" s="244"/>
      <c r="F60" s="244"/>
      <c r="G60" s="24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135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2" t="s">
        <v>206</v>
      </c>
      <c r="D61" s="244"/>
      <c r="E61" s="244"/>
      <c r="F61" s="244"/>
      <c r="G61" s="244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135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2" t="s">
        <v>207</v>
      </c>
      <c r="D62" s="244"/>
      <c r="E62" s="244"/>
      <c r="F62" s="244"/>
      <c r="G62" s="24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135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2" t="s">
        <v>208</v>
      </c>
      <c r="D63" s="244"/>
      <c r="E63" s="244"/>
      <c r="F63" s="244"/>
      <c r="G63" s="244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135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2" t="s">
        <v>209</v>
      </c>
      <c r="D64" s="244"/>
      <c r="E64" s="244"/>
      <c r="F64" s="244"/>
      <c r="G64" s="244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135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17"/>
      <c r="B65" s="218"/>
      <c r="C65" s="252" t="s">
        <v>210</v>
      </c>
      <c r="D65" s="244"/>
      <c r="E65" s="244"/>
      <c r="F65" s="244"/>
      <c r="G65" s="244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135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45" t="str">
        <f>C65</f>
        <v>- veškeré pomocné konstrukce umožňující provedení vykopávky (příjezdy, sjezdy, nájezdy, lešení, podpěr. konstr., přemostění, zpevněné plochy, zakrytí a pod.)</v>
      </c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9" t="s">
        <v>416</v>
      </c>
      <c r="D66" s="221"/>
      <c r="E66" s="222">
        <v>69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126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49" t="s">
        <v>417</v>
      </c>
      <c r="D67" s="221"/>
      <c r="E67" s="222">
        <v>55.2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126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0"/>
      <c r="D68" s="242"/>
      <c r="E68" s="242"/>
      <c r="F68" s="242"/>
      <c r="G68" s="242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127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7" t="s">
        <v>114</v>
      </c>
      <c r="B69" s="228" t="s">
        <v>76</v>
      </c>
      <c r="C69" s="246" t="s">
        <v>77</v>
      </c>
      <c r="D69" s="229"/>
      <c r="E69" s="230"/>
      <c r="F69" s="231"/>
      <c r="G69" s="231">
        <f>SUMIF(AG70:AG80,"&lt;&gt;NOR",G70:G80)</f>
        <v>0</v>
      </c>
      <c r="H69" s="231"/>
      <c r="I69" s="231">
        <f>SUM(I70:I80)</f>
        <v>0</v>
      </c>
      <c r="J69" s="231"/>
      <c r="K69" s="231">
        <f>SUM(K70:K80)</f>
        <v>0</v>
      </c>
      <c r="L69" s="231"/>
      <c r="M69" s="231">
        <f>SUM(M70:M80)</f>
        <v>0</v>
      </c>
      <c r="N69" s="230"/>
      <c r="O69" s="230">
        <f>SUM(O70:O80)</f>
        <v>0</v>
      </c>
      <c r="P69" s="230"/>
      <c r="Q69" s="230">
        <f>SUM(Q70:Q80)</f>
        <v>0</v>
      </c>
      <c r="R69" s="231"/>
      <c r="S69" s="231"/>
      <c r="T69" s="232"/>
      <c r="U69" s="226"/>
      <c r="V69" s="226">
        <f>SUM(V70:V80)</f>
        <v>0</v>
      </c>
      <c r="W69" s="226"/>
      <c r="X69" s="226"/>
      <c r="AG69" t="s">
        <v>115</v>
      </c>
    </row>
    <row r="70" spans="1:60" outlineLevel="1" x14ac:dyDescent="0.2">
      <c r="A70" s="234">
        <v>6</v>
      </c>
      <c r="B70" s="235" t="s">
        <v>222</v>
      </c>
      <c r="C70" s="247" t="s">
        <v>223</v>
      </c>
      <c r="D70" s="236" t="s">
        <v>165</v>
      </c>
      <c r="E70" s="237">
        <v>276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9"/>
      <c r="S70" s="239" t="s">
        <v>120</v>
      </c>
      <c r="T70" s="240" t="s">
        <v>143</v>
      </c>
      <c r="U70" s="220">
        <v>0</v>
      </c>
      <c r="V70" s="220">
        <f>ROUND(E70*U70,2)</f>
        <v>0</v>
      </c>
      <c r="W70" s="220"/>
      <c r="X70" s="220" t="s">
        <v>132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133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1" t="s">
        <v>224</v>
      </c>
      <c r="D71" s="243"/>
      <c r="E71" s="243"/>
      <c r="F71" s="243"/>
      <c r="G71" s="243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135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2" t="s">
        <v>225</v>
      </c>
      <c r="D72" s="244"/>
      <c r="E72" s="244"/>
      <c r="F72" s="244"/>
      <c r="G72" s="244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135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2" t="s">
        <v>226</v>
      </c>
      <c r="D73" s="244"/>
      <c r="E73" s="244"/>
      <c r="F73" s="244"/>
      <c r="G73" s="244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135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2" t="s">
        <v>227</v>
      </c>
      <c r="D74" s="244"/>
      <c r="E74" s="244"/>
      <c r="F74" s="244"/>
      <c r="G74" s="244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135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2" t="s">
        <v>228</v>
      </c>
      <c r="D75" s="244"/>
      <c r="E75" s="244"/>
      <c r="F75" s="244"/>
      <c r="G75" s="244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135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2" t="s">
        <v>229</v>
      </c>
      <c r="D76" s="244"/>
      <c r="E76" s="244"/>
      <c r="F76" s="244"/>
      <c r="G76" s="244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135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2" t="s">
        <v>230</v>
      </c>
      <c r="D77" s="244"/>
      <c r="E77" s="244"/>
      <c r="F77" s="244"/>
      <c r="G77" s="244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135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2" t="s">
        <v>231</v>
      </c>
      <c r="D78" s="244"/>
      <c r="E78" s="244"/>
      <c r="F78" s="244"/>
      <c r="G78" s="24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135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49" t="s">
        <v>413</v>
      </c>
      <c r="D79" s="221"/>
      <c r="E79" s="222">
        <v>276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126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0"/>
      <c r="D80" s="242"/>
      <c r="E80" s="242"/>
      <c r="F80" s="242"/>
      <c r="G80" s="242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127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7" t="s">
        <v>114</v>
      </c>
      <c r="B81" s="228" t="s">
        <v>78</v>
      </c>
      <c r="C81" s="246" t="s">
        <v>79</v>
      </c>
      <c r="D81" s="229"/>
      <c r="E81" s="230"/>
      <c r="F81" s="231"/>
      <c r="G81" s="231">
        <f>SUMIF(AG82:AG128,"&lt;&gt;NOR",G82:G128)</f>
        <v>0</v>
      </c>
      <c r="H81" s="231"/>
      <c r="I81" s="231">
        <f>SUM(I82:I128)</f>
        <v>0</v>
      </c>
      <c r="J81" s="231"/>
      <c r="K81" s="231">
        <f>SUM(K82:K128)</f>
        <v>0</v>
      </c>
      <c r="L81" s="231"/>
      <c r="M81" s="231">
        <f>SUM(M82:M128)</f>
        <v>0</v>
      </c>
      <c r="N81" s="230"/>
      <c r="O81" s="230">
        <f>SUM(O82:O128)</f>
        <v>297.89</v>
      </c>
      <c r="P81" s="230"/>
      <c r="Q81" s="230">
        <f>SUM(Q82:Q128)</f>
        <v>0</v>
      </c>
      <c r="R81" s="231"/>
      <c r="S81" s="231"/>
      <c r="T81" s="232"/>
      <c r="U81" s="226"/>
      <c r="V81" s="226">
        <f>SUM(V82:V128)</f>
        <v>0</v>
      </c>
      <c r="W81" s="226"/>
      <c r="X81" s="226"/>
      <c r="AG81" t="s">
        <v>115</v>
      </c>
    </row>
    <row r="82" spans="1:60" outlineLevel="1" x14ac:dyDescent="0.2">
      <c r="A82" s="234">
        <v>7</v>
      </c>
      <c r="B82" s="235" t="s">
        <v>233</v>
      </c>
      <c r="C82" s="247" t="s">
        <v>234</v>
      </c>
      <c r="D82" s="236" t="s">
        <v>165</v>
      </c>
      <c r="E82" s="237">
        <v>303.60000000000002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0.378</v>
      </c>
      <c r="O82" s="237">
        <f>ROUND(E82*N82,2)</f>
        <v>114.76</v>
      </c>
      <c r="P82" s="237">
        <v>0</v>
      </c>
      <c r="Q82" s="237">
        <f>ROUND(E82*P82,2)</f>
        <v>0</v>
      </c>
      <c r="R82" s="239"/>
      <c r="S82" s="239" t="s">
        <v>120</v>
      </c>
      <c r="T82" s="240" t="s">
        <v>143</v>
      </c>
      <c r="U82" s="220">
        <v>0</v>
      </c>
      <c r="V82" s="220">
        <f>ROUND(E82*U82,2)</f>
        <v>0</v>
      </c>
      <c r="W82" s="220"/>
      <c r="X82" s="220" t="s">
        <v>132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133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1" t="s">
        <v>237</v>
      </c>
      <c r="D83" s="243"/>
      <c r="E83" s="243"/>
      <c r="F83" s="243"/>
      <c r="G83" s="243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135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2" t="s">
        <v>238</v>
      </c>
      <c r="D84" s="244"/>
      <c r="E84" s="244"/>
      <c r="F84" s="244"/>
      <c r="G84" s="244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135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2" t="s">
        <v>239</v>
      </c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135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2" t="s">
        <v>240</v>
      </c>
      <c r="D86" s="244"/>
      <c r="E86" s="244"/>
      <c r="F86" s="244"/>
      <c r="G86" s="244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135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49" t="s">
        <v>418</v>
      </c>
      <c r="D87" s="221"/>
      <c r="E87" s="222">
        <v>303.60000000000002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126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0"/>
      <c r="D88" s="242"/>
      <c r="E88" s="242"/>
      <c r="F88" s="242"/>
      <c r="G88" s="242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127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4">
        <v>8</v>
      </c>
      <c r="B89" s="235" t="s">
        <v>382</v>
      </c>
      <c r="C89" s="247" t="s">
        <v>383</v>
      </c>
      <c r="D89" s="236" t="s">
        <v>165</v>
      </c>
      <c r="E89" s="237">
        <v>303.60000000000002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7">
        <v>0.441</v>
      </c>
      <c r="O89" s="237">
        <f>ROUND(E89*N89,2)</f>
        <v>133.88999999999999</v>
      </c>
      <c r="P89" s="237">
        <v>0</v>
      </c>
      <c r="Q89" s="237">
        <f>ROUND(E89*P89,2)</f>
        <v>0</v>
      </c>
      <c r="R89" s="239"/>
      <c r="S89" s="239" t="s">
        <v>120</v>
      </c>
      <c r="T89" s="240" t="s">
        <v>143</v>
      </c>
      <c r="U89" s="220">
        <v>0</v>
      </c>
      <c r="V89" s="220">
        <f>ROUND(E89*U89,2)</f>
        <v>0</v>
      </c>
      <c r="W89" s="220"/>
      <c r="X89" s="220" t="s">
        <v>132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133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1" t="s">
        <v>237</v>
      </c>
      <c r="D90" s="243"/>
      <c r="E90" s="243"/>
      <c r="F90" s="243"/>
      <c r="G90" s="243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135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2" t="s">
        <v>238</v>
      </c>
      <c r="D91" s="244"/>
      <c r="E91" s="244"/>
      <c r="F91" s="244"/>
      <c r="G91" s="244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135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2" t="s">
        <v>239</v>
      </c>
      <c r="D92" s="244"/>
      <c r="E92" s="244"/>
      <c r="F92" s="244"/>
      <c r="G92" s="244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135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2" t="s">
        <v>240</v>
      </c>
      <c r="D93" s="244"/>
      <c r="E93" s="244"/>
      <c r="F93" s="244"/>
      <c r="G93" s="244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135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9" t="s">
        <v>419</v>
      </c>
      <c r="D94" s="221"/>
      <c r="E94" s="222">
        <v>303.60000000000002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126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0"/>
      <c r="D95" s="242"/>
      <c r="E95" s="242"/>
      <c r="F95" s="242"/>
      <c r="G95" s="242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127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4">
        <v>9</v>
      </c>
      <c r="B96" s="235" t="s">
        <v>252</v>
      </c>
      <c r="C96" s="247" t="s">
        <v>253</v>
      </c>
      <c r="D96" s="236" t="s">
        <v>165</v>
      </c>
      <c r="E96" s="237">
        <v>303.60000000000002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9"/>
      <c r="S96" s="239" t="s">
        <v>120</v>
      </c>
      <c r="T96" s="240" t="s">
        <v>143</v>
      </c>
      <c r="U96" s="220">
        <v>0</v>
      </c>
      <c r="V96" s="220">
        <f>ROUND(E96*U96,2)</f>
        <v>0</v>
      </c>
      <c r="W96" s="220"/>
      <c r="X96" s="220" t="s">
        <v>132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133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1" t="s">
        <v>254</v>
      </c>
      <c r="D97" s="243"/>
      <c r="E97" s="243"/>
      <c r="F97" s="243"/>
      <c r="G97" s="243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135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45" t="str">
        <f>C97</f>
        <v>- dodání geomříže v požadované kvalitě a v množství včetně přesahů (přesahy započteny v jednotkové ceně)</v>
      </c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2" t="s">
        <v>255</v>
      </c>
      <c r="D98" s="244"/>
      <c r="E98" s="244"/>
      <c r="F98" s="244"/>
      <c r="G98" s="244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135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2" t="s">
        <v>256</v>
      </c>
      <c r="D99" s="244"/>
      <c r="E99" s="244"/>
      <c r="F99" s="244"/>
      <c r="G99" s="244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135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9" t="s">
        <v>420</v>
      </c>
      <c r="D100" s="221"/>
      <c r="E100" s="222">
        <v>303.60000000000002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126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0"/>
      <c r="D101" s="242"/>
      <c r="E101" s="242"/>
      <c r="F101" s="242"/>
      <c r="G101" s="242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127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4">
        <v>10</v>
      </c>
      <c r="B102" s="235" t="s">
        <v>421</v>
      </c>
      <c r="C102" s="247" t="s">
        <v>422</v>
      </c>
      <c r="D102" s="236" t="s">
        <v>165</v>
      </c>
      <c r="E102" s="237">
        <v>261.87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0.18803</v>
      </c>
      <c r="O102" s="237">
        <f>ROUND(E102*N102,2)</f>
        <v>49.24</v>
      </c>
      <c r="P102" s="237">
        <v>0</v>
      </c>
      <c r="Q102" s="237">
        <f>ROUND(E102*P102,2)</f>
        <v>0</v>
      </c>
      <c r="R102" s="239"/>
      <c r="S102" s="239" t="s">
        <v>120</v>
      </c>
      <c r="T102" s="240" t="s">
        <v>143</v>
      </c>
      <c r="U102" s="220">
        <v>0</v>
      </c>
      <c r="V102" s="220">
        <f>ROUND(E102*U102,2)</f>
        <v>0</v>
      </c>
      <c r="W102" s="220"/>
      <c r="X102" s="220" t="s">
        <v>132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133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17"/>
      <c r="B103" s="218"/>
      <c r="C103" s="251" t="s">
        <v>388</v>
      </c>
      <c r="D103" s="243"/>
      <c r="E103" s="243"/>
      <c r="F103" s="243"/>
      <c r="G103" s="243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135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45" t="str">
        <f>C103</f>
        <v>- dodání dlažebního materiálu v požadované kvalitě, dodání materiálu pro předepsané  lože v tloušťce předepsané dokumentací a pro předepsanou výplň spar</v>
      </c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2" t="s">
        <v>255</v>
      </c>
      <c r="D104" s="244"/>
      <c r="E104" s="244"/>
      <c r="F104" s="244"/>
      <c r="G104" s="244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135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2" t="s">
        <v>389</v>
      </c>
      <c r="D105" s="244"/>
      <c r="E105" s="244"/>
      <c r="F105" s="244"/>
      <c r="G105" s="244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135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45" t="str">
        <f>C105</f>
        <v>- uložení dlažby dle předepsaného technologického předpisu včetně předepsané podkladní vrstvy a předepsané výplně spar</v>
      </c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2" t="s">
        <v>239</v>
      </c>
      <c r="D106" s="244"/>
      <c r="E106" s="244"/>
      <c r="F106" s="244"/>
      <c r="G106" s="24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135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17"/>
      <c r="B107" s="218"/>
      <c r="C107" s="252" t="s">
        <v>390</v>
      </c>
      <c r="D107" s="244"/>
      <c r="E107" s="244"/>
      <c r="F107" s="244"/>
      <c r="G107" s="244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135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45" t="str">
        <f>C107</f>
        <v>- úpravu napojení, ukončení podél obrubníků, dilatačních zařízení, odvodňovacích proužků, odvodňovačů, vpustí, šachet a pod., nestanoví-li zadávací dokumentace jinak</v>
      </c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2" t="s">
        <v>240</v>
      </c>
      <c r="D108" s="244"/>
      <c r="E108" s="244"/>
      <c r="F108" s="244"/>
      <c r="G108" s="244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135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2" t="s">
        <v>264</v>
      </c>
      <c r="D109" s="244"/>
      <c r="E109" s="244"/>
      <c r="F109" s="244"/>
      <c r="G109" s="244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135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45" t="str">
        <f>C109</f>
        <v>- nezahrnuje těsnění podél obrubníků, dilatačních zařízení, odvodňovacích proužků, odvodňovačů, vpustí, šachet a pod.</v>
      </c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9" t="s">
        <v>423</v>
      </c>
      <c r="D110" s="221"/>
      <c r="E110" s="222">
        <v>261.87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126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0"/>
      <c r="D111" s="242"/>
      <c r="E111" s="242"/>
      <c r="F111" s="242"/>
      <c r="G111" s="242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127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4">
        <v>11</v>
      </c>
      <c r="B112" s="235" t="s">
        <v>424</v>
      </c>
      <c r="C112" s="247" t="s">
        <v>425</v>
      </c>
      <c r="D112" s="236" t="s">
        <v>165</v>
      </c>
      <c r="E112" s="237">
        <v>27.93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9"/>
      <c r="S112" s="239" t="s">
        <v>120</v>
      </c>
      <c r="T112" s="240" t="s">
        <v>143</v>
      </c>
      <c r="U112" s="220">
        <v>0</v>
      </c>
      <c r="V112" s="220">
        <f>ROUND(E112*U112,2)</f>
        <v>0</v>
      </c>
      <c r="W112" s="220"/>
      <c r="X112" s="220" t="s">
        <v>132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133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17"/>
      <c r="B113" s="218"/>
      <c r="C113" s="251" t="s">
        <v>388</v>
      </c>
      <c r="D113" s="243"/>
      <c r="E113" s="243"/>
      <c r="F113" s="243"/>
      <c r="G113" s="243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135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45" t="str">
        <f>C113</f>
        <v>- dodání dlažebního materiálu v požadované kvalitě, dodání materiálu pro předepsané  lože v tloušťce předepsané dokumentací a pro předepsanou výplň spar</v>
      </c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2" t="s">
        <v>255</v>
      </c>
      <c r="D114" s="244"/>
      <c r="E114" s="244"/>
      <c r="F114" s="244"/>
      <c r="G114" s="244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135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2" t="s">
        <v>389</v>
      </c>
      <c r="D115" s="244"/>
      <c r="E115" s="244"/>
      <c r="F115" s="244"/>
      <c r="G115" s="244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135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45" t="str">
        <f>C115</f>
        <v>- uložení dlažby dle předepsaného technologického předpisu včetně předepsané podkladní vrstvy a předepsané výplně spar</v>
      </c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2" t="s">
        <v>239</v>
      </c>
      <c r="D116" s="244"/>
      <c r="E116" s="244"/>
      <c r="F116" s="244"/>
      <c r="G116" s="244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135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17"/>
      <c r="B117" s="218"/>
      <c r="C117" s="252" t="s">
        <v>390</v>
      </c>
      <c r="D117" s="244"/>
      <c r="E117" s="244"/>
      <c r="F117" s="244"/>
      <c r="G117" s="244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135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45" t="str">
        <f>C117</f>
        <v>- úpravu napojení, ukončení podél obrubníků, dilatačních zařízení, odvodňovacích proužků, odvodňovačů, vpustí, šachet a pod., nestanoví-li zadávací dokumentace jinak</v>
      </c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2" t="s">
        <v>240</v>
      </c>
      <c r="D118" s="244"/>
      <c r="E118" s="244"/>
      <c r="F118" s="244"/>
      <c r="G118" s="244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135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2" t="s">
        <v>264</v>
      </c>
      <c r="D119" s="244"/>
      <c r="E119" s="244"/>
      <c r="F119" s="244"/>
      <c r="G119" s="244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45" t="str">
        <f>C119</f>
        <v>- nezahrnuje těsnění podél obrubníků, dilatačních zařízení, odvodňovacích proužků, odvodňovačů, vpustí, šachet a pod.</v>
      </c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49" t="s">
        <v>426</v>
      </c>
      <c r="D120" s="221"/>
      <c r="E120" s="222">
        <v>27.93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126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0"/>
      <c r="D121" s="242"/>
      <c r="E121" s="242"/>
      <c r="F121" s="242"/>
      <c r="G121" s="242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127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4">
        <v>12</v>
      </c>
      <c r="B122" s="235" t="s">
        <v>427</v>
      </c>
      <c r="C122" s="247" t="s">
        <v>428</v>
      </c>
      <c r="D122" s="236" t="s">
        <v>165</v>
      </c>
      <c r="E122" s="237">
        <v>100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9"/>
      <c r="S122" s="239" t="s">
        <v>120</v>
      </c>
      <c r="T122" s="240" t="s">
        <v>143</v>
      </c>
      <c r="U122" s="220">
        <v>0</v>
      </c>
      <c r="V122" s="220">
        <f>ROUND(E122*U122,2)</f>
        <v>0</v>
      </c>
      <c r="W122" s="220"/>
      <c r="X122" s="220" t="s">
        <v>132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133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17"/>
      <c r="B123" s="218"/>
      <c r="C123" s="251" t="s">
        <v>429</v>
      </c>
      <c r="D123" s="243"/>
      <c r="E123" s="243"/>
      <c r="F123" s="243"/>
      <c r="G123" s="243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135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45" t="str">
        <f>C123</f>
        <v>- pod pojmem *předláždění* se rozumí rozebrání stávající dlažby a pokládka dlažby ze stávajícího dlažebního materiálu (bez dodávky nového)</v>
      </c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2" t="s">
        <v>430</v>
      </c>
      <c r="D124" s="244"/>
      <c r="E124" s="244"/>
      <c r="F124" s="244"/>
      <c r="G124" s="244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135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2" t="s">
        <v>431</v>
      </c>
      <c r="D125" s="244"/>
      <c r="E125" s="244"/>
      <c r="F125" s="244"/>
      <c r="G125" s="244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135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45" t="str">
        <f>C125</f>
        <v>- dodání a rozprostření materiálu pro lože a jeho tloušťku předepsanou dokumentací a pro předepsanou výplň spar</v>
      </c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2" t="s">
        <v>432</v>
      </c>
      <c r="D126" s="244"/>
      <c r="E126" s="244"/>
      <c r="F126" s="244"/>
      <c r="G126" s="244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135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49" t="s">
        <v>125</v>
      </c>
      <c r="D127" s="221"/>
      <c r="E127" s="222">
        <v>100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126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0"/>
      <c r="D128" s="242"/>
      <c r="E128" s="242"/>
      <c r="F128" s="242"/>
      <c r="G128" s="242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127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27" t="s">
        <v>114</v>
      </c>
      <c r="B129" s="228" t="s">
        <v>82</v>
      </c>
      <c r="C129" s="246" t="s">
        <v>83</v>
      </c>
      <c r="D129" s="229"/>
      <c r="E129" s="230"/>
      <c r="F129" s="231"/>
      <c r="G129" s="231">
        <f>SUMIF(AG130:AG135,"&lt;&gt;NOR",G130:G135)</f>
        <v>0</v>
      </c>
      <c r="H129" s="231"/>
      <c r="I129" s="231">
        <f>SUM(I130:I135)</f>
        <v>0</v>
      </c>
      <c r="J129" s="231"/>
      <c r="K129" s="231">
        <f>SUM(K130:K135)</f>
        <v>0</v>
      </c>
      <c r="L129" s="231"/>
      <c r="M129" s="231">
        <f>SUM(M130:M135)</f>
        <v>0</v>
      </c>
      <c r="N129" s="230"/>
      <c r="O129" s="230">
        <f>SUM(O130:O135)</f>
        <v>0</v>
      </c>
      <c r="P129" s="230"/>
      <c r="Q129" s="230">
        <f>SUM(Q130:Q135)</f>
        <v>0</v>
      </c>
      <c r="R129" s="231"/>
      <c r="S129" s="231"/>
      <c r="T129" s="232"/>
      <c r="U129" s="226"/>
      <c r="V129" s="226">
        <f>SUM(V130:V135)</f>
        <v>0</v>
      </c>
      <c r="W129" s="226"/>
      <c r="X129" s="226"/>
      <c r="AG129" t="s">
        <v>115</v>
      </c>
    </row>
    <row r="130" spans="1:60" outlineLevel="1" x14ac:dyDescent="0.2">
      <c r="A130" s="234">
        <v>13</v>
      </c>
      <c r="B130" s="235" t="s">
        <v>433</v>
      </c>
      <c r="C130" s="247" t="s">
        <v>434</v>
      </c>
      <c r="D130" s="236" t="s">
        <v>178</v>
      </c>
      <c r="E130" s="237">
        <v>120.75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9"/>
      <c r="S130" s="239" t="s">
        <v>169</v>
      </c>
      <c r="T130" s="240" t="s">
        <v>143</v>
      </c>
      <c r="U130" s="220">
        <v>0</v>
      </c>
      <c r="V130" s="220">
        <f>ROUND(E130*U130,2)</f>
        <v>0</v>
      </c>
      <c r="W130" s="220"/>
      <c r="X130" s="220" t="s">
        <v>132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133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1" t="s">
        <v>224</v>
      </c>
      <c r="D131" s="243"/>
      <c r="E131" s="243"/>
      <c r="F131" s="243"/>
      <c r="G131" s="243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135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2" t="s">
        <v>435</v>
      </c>
      <c r="D132" s="244"/>
      <c r="E132" s="244"/>
      <c r="F132" s="244"/>
      <c r="G132" s="244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135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2" t="s">
        <v>341</v>
      </c>
      <c r="D133" s="244"/>
      <c r="E133" s="244"/>
      <c r="F133" s="244"/>
      <c r="G133" s="244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135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49" t="s">
        <v>436</v>
      </c>
      <c r="D134" s="221"/>
      <c r="E134" s="222">
        <v>120.75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126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0"/>
      <c r="D135" s="242"/>
      <c r="E135" s="242"/>
      <c r="F135" s="242"/>
      <c r="G135" s="242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127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3"/>
      <c r="B136" s="4"/>
      <c r="C136" s="254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101</v>
      </c>
    </row>
    <row r="137" spans="1:60" x14ac:dyDescent="0.2">
      <c r="A137" s="213"/>
      <c r="B137" s="214" t="s">
        <v>29</v>
      </c>
      <c r="C137" s="255"/>
      <c r="D137" s="215"/>
      <c r="E137" s="216"/>
      <c r="F137" s="216"/>
      <c r="G137" s="233">
        <f>G8+G69+G81+G129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361</v>
      </c>
    </row>
    <row r="138" spans="1:60" x14ac:dyDescent="0.2">
      <c r="C138" s="256"/>
      <c r="D138" s="10"/>
      <c r="AG138" t="s">
        <v>365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JRtRKxnGUy+Ws77rB0w9kWJe7RlLnu6FMgJqNJTaZyHsXKs5stLPd7YDtsVHWVptQ7s83NPOAOdncVcmBH6FA==" saltValue="UAThIyE9NKvILk7Qp6Cn1A==" spinCount="100000" sheet="1"/>
  <mergeCells count="101">
    <mergeCell ref="C128:G128"/>
    <mergeCell ref="C131:G131"/>
    <mergeCell ref="C132:G132"/>
    <mergeCell ref="C133:G133"/>
    <mergeCell ref="C135:G135"/>
    <mergeCell ref="C119:G119"/>
    <mergeCell ref="C121:G121"/>
    <mergeCell ref="C123:G123"/>
    <mergeCell ref="C124:G124"/>
    <mergeCell ref="C125:G125"/>
    <mergeCell ref="C126:G126"/>
    <mergeCell ref="C113:G113"/>
    <mergeCell ref="C114:G114"/>
    <mergeCell ref="C115:G115"/>
    <mergeCell ref="C116:G116"/>
    <mergeCell ref="C117:G117"/>
    <mergeCell ref="C118:G118"/>
    <mergeCell ref="C105:G105"/>
    <mergeCell ref="C106:G106"/>
    <mergeCell ref="C107:G107"/>
    <mergeCell ref="C108:G108"/>
    <mergeCell ref="C109:G109"/>
    <mergeCell ref="C111:G111"/>
    <mergeCell ref="C97:G97"/>
    <mergeCell ref="C98:G98"/>
    <mergeCell ref="C99:G99"/>
    <mergeCell ref="C101:G101"/>
    <mergeCell ref="C103:G103"/>
    <mergeCell ref="C104:G104"/>
    <mergeCell ref="C88:G88"/>
    <mergeCell ref="C90:G90"/>
    <mergeCell ref="C91:G91"/>
    <mergeCell ref="C92:G92"/>
    <mergeCell ref="C93:G93"/>
    <mergeCell ref="C95:G95"/>
    <mergeCell ref="C78:G78"/>
    <mergeCell ref="C80:G80"/>
    <mergeCell ref="C83:G83"/>
    <mergeCell ref="C84:G84"/>
    <mergeCell ref="C85:G85"/>
    <mergeCell ref="C86:G86"/>
    <mergeCell ref="C72:G72"/>
    <mergeCell ref="C73:G73"/>
    <mergeCell ref="C74:G74"/>
    <mergeCell ref="C75:G75"/>
    <mergeCell ref="C76:G76"/>
    <mergeCell ref="C77:G77"/>
    <mergeCell ref="C62:G62"/>
    <mergeCell ref="C63:G63"/>
    <mergeCell ref="C64:G64"/>
    <mergeCell ref="C65:G65"/>
    <mergeCell ref="C68:G68"/>
    <mergeCell ref="C71:G71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2:G32"/>
    <mergeCell ref="C34:G34"/>
    <mergeCell ref="C36:G36"/>
    <mergeCell ref="C38:G38"/>
    <mergeCell ref="C41:G41"/>
    <mergeCell ref="C43:G43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7F04-8D9D-4A93-A84B-3001266FA9F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88</v>
      </c>
      <c r="B1" s="195"/>
      <c r="C1" s="195"/>
      <c r="D1" s="195"/>
      <c r="E1" s="195"/>
      <c r="F1" s="195"/>
      <c r="G1" s="195"/>
      <c r="AG1" t="s">
        <v>89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90</v>
      </c>
    </row>
    <row r="3" spans="1:60" ht="24.95" customHeight="1" x14ac:dyDescent="0.2">
      <c r="A3" s="196" t="s">
        <v>8</v>
      </c>
      <c r="B3" s="49" t="s">
        <v>55</v>
      </c>
      <c r="C3" s="199" t="s">
        <v>56</v>
      </c>
      <c r="D3" s="197"/>
      <c r="E3" s="197"/>
      <c r="F3" s="197"/>
      <c r="G3" s="198"/>
      <c r="AC3" s="175" t="s">
        <v>90</v>
      </c>
      <c r="AG3" t="s">
        <v>91</v>
      </c>
    </row>
    <row r="4" spans="1:60" ht="24.95" customHeight="1" x14ac:dyDescent="0.2">
      <c r="A4" s="200" t="s">
        <v>9</v>
      </c>
      <c r="B4" s="201" t="s">
        <v>57</v>
      </c>
      <c r="C4" s="202" t="s">
        <v>56</v>
      </c>
      <c r="D4" s="203"/>
      <c r="E4" s="203"/>
      <c r="F4" s="203"/>
      <c r="G4" s="204"/>
      <c r="AG4" t="s">
        <v>92</v>
      </c>
    </row>
    <row r="5" spans="1:60" x14ac:dyDescent="0.2">
      <c r="D5" s="10"/>
    </row>
    <row r="6" spans="1:60" ht="38.25" x14ac:dyDescent="0.2">
      <c r="A6" s="206" t="s">
        <v>93</v>
      </c>
      <c r="B6" s="208" t="s">
        <v>94</v>
      </c>
      <c r="C6" s="208" t="s">
        <v>95</v>
      </c>
      <c r="D6" s="207" t="s">
        <v>96</v>
      </c>
      <c r="E6" s="206" t="s">
        <v>97</v>
      </c>
      <c r="F6" s="205" t="s">
        <v>98</v>
      </c>
      <c r="G6" s="206" t="s">
        <v>29</v>
      </c>
      <c r="H6" s="209" t="s">
        <v>30</v>
      </c>
      <c r="I6" s="209" t="s">
        <v>99</v>
      </c>
      <c r="J6" s="209" t="s">
        <v>31</v>
      </c>
      <c r="K6" s="209" t="s">
        <v>100</v>
      </c>
      <c r="L6" s="209" t="s">
        <v>101</v>
      </c>
      <c r="M6" s="209" t="s">
        <v>102</v>
      </c>
      <c r="N6" s="209" t="s">
        <v>103</v>
      </c>
      <c r="O6" s="209" t="s">
        <v>104</v>
      </c>
      <c r="P6" s="209" t="s">
        <v>105</v>
      </c>
      <c r="Q6" s="209" t="s">
        <v>106</v>
      </c>
      <c r="R6" s="209" t="s">
        <v>107</v>
      </c>
      <c r="S6" s="209" t="s">
        <v>108</v>
      </c>
      <c r="T6" s="209" t="s">
        <v>109</v>
      </c>
      <c r="U6" s="209" t="s">
        <v>110</v>
      </c>
      <c r="V6" s="209" t="s">
        <v>111</v>
      </c>
      <c r="W6" s="209" t="s">
        <v>112</v>
      </c>
      <c r="X6" s="209" t="s">
        <v>113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7" t="s">
        <v>114</v>
      </c>
      <c r="B8" s="228" t="s">
        <v>74</v>
      </c>
      <c r="C8" s="246" t="s">
        <v>75</v>
      </c>
      <c r="D8" s="229"/>
      <c r="E8" s="230"/>
      <c r="F8" s="231"/>
      <c r="G8" s="231">
        <f>SUMIF(AG9:AG45,"&lt;&gt;NOR",G9:G45)</f>
        <v>0</v>
      </c>
      <c r="H8" s="231"/>
      <c r="I8" s="231">
        <f>SUM(I9:I45)</f>
        <v>0</v>
      </c>
      <c r="J8" s="231"/>
      <c r="K8" s="231">
        <f>SUM(K9:K45)</f>
        <v>0</v>
      </c>
      <c r="L8" s="231"/>
      <c r="M8" s="231">
        <f>SUM(M9:M45)</f>
        <v>0</v>
      </c>
      <c r="N8" s="230"/>
      <c r="O8" s="230">
        <f>SUM(O9:O45)</f>
        <v>0</v>
      </c>
      <c r="P8" s="230"/>
      <c r="Q8" s="230">
        <f>SUM(Q9:Q45)</f>
        <v>0</v>
      </c>
      <c r="R8" s="231"/>
      <c r="S8" s="231"/>
      <c r="T8" s="232"/>
      <c r="U8" s="226"/>
      <c r="V8" s="226">
        <f>SUM(V9:V45)</f>
        <v>0</v>
      </c>
      <c r="W8" s="226"/>
      <c r="X8" s="226"/>
      <c r="AG8" t="s">
        <v>115</v>
      </c>
    </row>
    <row r="9" spans="1:60" outlineLevel="1" x14ac:dyDescent="0.2">
      <c r="A9" s="234">
        <v>1</v>
      </c>
      <c r="B9" s="235" t="s">
        <v>437</v>
      </c>
      <c r="C9" s="247" t="s">
        <v>438</v>
      </c>
      <c r="D9" s="236" t="s">
        <v>439</v>
      </c>
      <c r="E9" s="237">
        <v>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120</v>
      </c>
      <c r="T9" s="240" t="s">
        <v>131</v>
      </c>
      <c r="U9" s="220">
        <v>0</v>
      </c>
      <c r="V9" s="220">
        <f>ROUND(E9*U9,2)</f>
        <v>0</v>
      </c>
      <c r="W9" s="220"/>
      <c r="X9" s="220" t="s">
        <v>132</v>
      </c>
      <c r="Y9" s="210"/>
      <c r="Z9" s="210"/>
      <c r="AA9" s="210"/>
      <c r="AB9" s="210"/>
      <c r="AC9" s="210"/>
      <c r="AD9" s="210"/>
      <c r="AE9" s="210"/>
      <c r="AF9" s="210"/>
      <c r="AG9" s="210" t="s">
        <v>133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1" t="s">
        <v>440</v>
      </c>
      <c r="D10" s="243"/>
      <c r="E10" s="243"/>
      <c r="F10" s="243"/>
      <c r="G10" s="243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135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17"/>
      <c r="B11" s="218"/>
      <c r="C11" s="252" t="s">
        <v>441</v>
      </c>
      <c r="D11" s="244"/>
      <c r="E11" s="244"/>
      <c r="F11" s="244"/>
      <c r="G11" s="244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135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5" t="str">
        <f>C11</f>
        <v>- zahrnuje veškeré náklady spojené s objednatelem požadovanými zkouškami, tj. provedení jádrových vývrtů o průměru 100 mm v nové vrstvě vozovky z asfaltového betonu a pracemi zkušebny pro ověření tloušťky obrusné vsrtvy, míry zhutnění, mezerovitost akontroly spojení vrstvy s podkladem.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2" t="s">
        <v>442</v>
      </c>
      <c r="D12" s="244"/>
      <c r="E12" s="244"/>
      <c r="F12" s="244"/>
      <c r="G12" s="24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135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2" t="s">
        <v>443</v>
      </c>
      <c r="D13" s="244"/>
      <c r="E13" s="244"/>
      <c r="F13" s="244"/>
      <c r="G13" s="244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135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2" t="s">
        <v>471</v>
      </c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135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2" t="s">
        <v>444</v>
      </c>
      <c r="D15" s="244"/>
      <c r="E15" s="244"/>
      <c r="F15" s="244"/>
      <c r="G15" s="244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135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9" t="s">
        <v>76</v>
      </c>
      <c r="D16" s="221"/>
      <c r="E16" s="222">
        <v>2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126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0"/>
      <c r="D17" s="242"/>
      <c r="E17" s="242"/>
      <c r="F17" s="242"/>
      <c r="G17" s="242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127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2</v>
      </c>
      <c r="B18" s="235" t="s">
        <v>445</v>
      </c>
      <c r="C18" s="247" t="s">
        <v>446</v>
      </c>
      <c r="D18" s="236" t="s">
        <v>439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/>
      <c r="S18" s="239" t="s">
        <v>120</v>
      </c>
      <c r="T18" s="240" t="s">
        <v>131</v>
      </c>
      <c r="U18" s="220">
        <v>0</v>
      </c>
      <c r="V18" s="220">
        <f>ROUND(E18*U18,2)</f>
        <v>0</v>
      </c>
      <c r="W18" s="220"/>
      <c r="X18" s="220" t="s">
        <v>132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133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1" t="s">
        <v>447</v>
      </c>
      <c r="D19" s="243"/>
      <c r="E19" s="243"/>
      <c r="F19" s="243"/>
      <c r="G19" s="243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2" t="s">
        <v>448</v>
      </c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135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5" t="str">
        <f>C20</f>
        <v>Projednání dočasné úpravy dopravního značení po dobu výstavby s územně příslušným odborem dopravy a d DI Policie ČR.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2" t="s">
        <v>449</v>
      </c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135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9" t="s">
        <v>74</v>
      </c>
      <c r="D22" s="221"/>
      <c r="E22" s="222">
        <v>1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126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0"/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127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3</v>
      </c>
      <c r="B24" s="235" t="s">
        <v>450</v>
      </c>
      <c r="C24" s="247" t="s">
        <v>451</v>
      </c>
      <c r="D24" s="236" t="s">
        <v>439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9"/>
      <c r="S24" s="239" t="s">
        <v>120</v>
      </c>
      <c r="T24" s="240" t="s">
        <v>131</v>
      </c>
      <c r="U24" s="220">
        <v>0</v>
      </c>
      <c r="V24" s="220">
        <f>ROUND(E24*U24,2)</f>
        <v>0</v>
      </c>
      <c r="W24" s="220"/>
      <c r="X24" s="220" t="s">
        <v>132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1" t="s">
        <v>452</v>
      </c>
      <c r="D25" s="243"/>
      <c r="E25" s="243"/>
      <c r="F25" s="243"/>
      <c r="G25" s="243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135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5" t="str">
        <f>C25</f>
        <v>Náklady na vytyčení inženýrských sítí na staveništi jejich správci, s případným provedením průzkumných sond.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9" t="s">
        <v>74</v>
      </c>
      <c r="D26" s="221"/>
      <c r="E26" s="222">
        <v>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126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0"/>
      <c r="D27" s="242"/>
      <c r="E27" s="242"/>
      <c r="F27" s="242"/>
      <c r="G27" s="242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127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4</v>
      </c>
      <c r="B28" s="235" t="s">
        <v>453</v>
      </c>
      <c r="C28" s="247" t="s">
        <v>454</v>
      </c>
      <c r="D28" s="236" t="s">
        <v>439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9"/>
      <c r="S28" s="239" t="s">
        <v>120</v>
      </c>
      <c r="T28" s="240" t="s">
        <v>131</v>
      </c>
      <c r="U28" s="220">
        <v>0</v>
      </c>
      <c r="V28" s="220">
        <f>ROUND(E28*U28,2)</f>
        <v>0</v>
      </c>
      <c r="W28" s="220"/>
      <c r="X28" s="220" t="s">
        <v>132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1" t="s">
        <v>455</v>
      </c>
      <c r="D29" s="243"/>
      <c r="E29" s="243"/>
      <c r="F29" s="243"/>
      <c r="G29" s="243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2" t="s">
        <v>144</v>
      </c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135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2" t="s">
        <v>456</v>
      </c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2" t="s">
        <v>457</v>
      </c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45" t="str">
        <f>C32</f>
        <v>- zadavatelem specifikované výstupy (fotografie v papírovém a digitálním formátu) v požadovaném počtu</v>
      </c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9" t="s">
        <v>74</v>
      </c>
      <c r="D33" s="221"/>
      <c r="E33" s="222">
        <v>1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126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0"/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127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5</v>
      </c>
      <c r="B35" s="235" t="s">
        <v>458</v>
      </c>
      <c r="C35" s="247" t="s">
        <v>459</v>
      </c>
      <c r="D35" s="236" t="s">
        <v>439</v>
      </c>
      <c r="E35" s="237">
        <v>1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/>
      <c r="S35" s="239" t="s">
        <v>120</v>
      </c>
      <c r="T35" s="240" t="s">
        <v>131</v>
      </c>
      <c r="U35" s="220">
        <v>0</v>
      </c>
      <c r="V35" s="220">
        <f>ROUND(E35*U35,2)</f>
        <v>0</v>
      </c>
      <c r="W35" s="220"/>
      <c r="X35" s="220" t="s">
        <v>132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17"/>
      <c r="B36" s="218"/>
      <c r="C36" s="251" t="s">
        <v>460</v>
      </c>
      <c r="D36" s="243"/>
      <c r="E36" s="243"/>
      <c r="F36" s="243"/>
      <c r="G36" s="243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135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5" t="str">
        <f>C36</f>
        <v>Dodávka a osazení 1 ks informační tabule s uvedením názvu stavby, investora stavby a zhotovitele stavby, s uvedením termínu realizace stavby a s uvedením kontaktu na odpovědného stavbyvedoucího</v>
      </c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2" t="s">
        <v>461</v>
      </c>
      <c r="D37" s="244"/>
      <c r="E37" s="244"/>
      <c r="F37" s="244"/>
      <c r="G37" s="244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135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2" t="s">
        <v>462</v>
      </c>
      <c r="D38" s="244"/>
      <c r="E38" s="244"/>
      <c r="F38" s="244"/>
      <c r="G38" s="24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135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9" t="s">
        <v>74</v>
      </c>
      <c r="D39" s="221"/>
      <c r="E39" s="222">
        <v>1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126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0"/>
      <c r="D40" s="242"/>
      <c r="E40" s="242"/>
      <c r="F40" s="242"/>
      <c r="G40" s="242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127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6</v>
      </c>
      <c r="B41" s="235" t="s">
        <v>463</v>
      </c>
      <c r="C41" s="247" t="s">
        <v>464</v>
      </c>
      <c r="D41" s="236" t="s">
        <v>439</v>
      </c>
      <c r="E41" s="237">
        <v>1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/>
      <c r="S41" s="239" t="s">
        <v>120</v>
      </c>
      <c r="T41" s="240" t="s">
        <v>131</v>
      </c>
      <c r="U41" s="220">
        <v>0</v>
      </c>
      <c r="V41" s="220">
        <f>ROUND(E41*U41,2)</f>
        <v>0</v>
      </c>
      <c r="W41" s="220"/>
      <c r="X41" s="220" t="s">
        <v>132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133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17"/>
      <c r="B42" s="218"/>
      <c r="C42" s="251" t="s">
        <v>465</v>
      </c>
      <c r="D42" s="243"/>
      <c r="E42" s="243"/>
      <c r="F42" s="243"/>
      <c r="G42" s="243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135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45" t="str">
        <f>C42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v>
      </c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17"/>
      <c r="B43" s="218"/>
      <c r="C43" s="252" t="s">
        <v>466</v>
      </c>
      <c r="D43" s="244"/>
      <c r="E43" s="244"/>
      <c r="F43" s="244"/>
      <c r="G43" s="24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135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45" t="str">
        <f>C43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9" t="s">
        <v>74</v>
      </c>
      <c r="D44" s="221"/>
      <c r="E44" s="222">
        <v>1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126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0"/>
      <c r="D45" s="242"/>
      <c r="E45" s="242"/>
      <c r="F45" s="242"/>
      <c r="G45" s="242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127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7" t="s">
        <v>114</v>
      </c>
      <c r="B46" s="228" t="s">
        <v>86</v>
      </c>
      <c r="C46" s="246" t="s">
        <v>27</v>
      </c>
      <c r="D46" s="229"/>
      <c r="E46" s="230"/>
      <c r="F46" s="231"/>
      <c r="G46" s="231">
        <f>SUMIF(AG47:AG50,"&lt;&gt;NOR",G47:G50)</f>
        <v>0</v>
      </c>
      <c r="H46" s="231"/>
      <c r="I46" s="231">
        <f>SUM(I47:I50)</f>
        <v>0</v>
      </c>
      <c r="J46" s="231"/>
      <c r="K46" s="231">
        <f>SUM(K47:K50)</f>
        <v>0</v>
      </c>
      <c r="L46" s="231"/>
      <c r="M46" s="231">
        <f>SUM(M47:M50)</f>
        <v>0</v>
      </c>
      <c r="N46" s="230"/>
      <c r="O46" s="230">
        <f>SUM(O47:O50)</f>
        <v>0</v>
      </c>
      <c r="P46" s="230"/>
      <c r="Q46" s="230">
        <f>SUM(Q47:Q50)</f>
        <v>0</v>
      </c>
      <c r="R46" s="231"/>
      <c r="S46" s="231"/>
      <c r="T46" s="232"/>
      <c r="U46" s="226"/>
      <c r="V46" s="226">
        <f>SUM(V47:V50)</f>
        <v>0</v>
      </c>
      <c r="W46" s="226"/>
      <c r="X46" s="226"/>
      <c r="AG46" t="s">
        <v>115</v>
      </c>
    </row>
    <row r="47" spans="1:60" outlineLevel="1" x14ac:dyDescent="0.2">
      <c r="A47" s="234">
        <v>7</v>
      </c>
      <c r="B47" s="235" t="s">
        <v>467</v>
      </c>
      <c r="C47" s="247" t="s">
        <v>468</v>
      </c>
      <c r="D47" s="236" t="s">
        <v>469</v>
      </c>
      <c r="E47" s="237">
        <v>1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9"/>
      <c r="S47" s="239" t="s">
        <v>120</v>
      </c>
      <c r="T47" s="240" t="s">
        <v>131</v>
      </c>
      <c r="U47" s="220">
        <v>0</v>
      </c>
      <c r="V47" s="220">
        <f>ROUND(E47*U47,2)</f>
        <v>0</v>
      </c>
      <c r="W47" s="220"/>
      <c r="X47" s="220" t="s">
        <v>132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133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1" t="s">
        <v>470</v>
      </c>
      <c r="D48" s="243"/>
      <c r="E48" s="243"/>
      <c r="F48" s="243"/>
      <c r="G48" s="243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135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45" t="str">
        <f>C48</f>
        <v xml:space="preserve"> (odevzdání dokumentace skutečného provedení stavby v počtu 3 paré v papírové podobě a 2 ks v ele. na CD).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9" t="s">
        <v>74</v>
      </c>
      <c r="D49" s="221"/>
      <c r="E49" s="222">
        <v>1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126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0"/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127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3"/>
      <c r="B51" s="4"/>
      <c r="C51" s="25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101</v>
      </c>
    </row>
    <row r="52" spans="1:60" x14ac:dyDescent="0.2">
      <c r="A52" s="213"/>
      <c r="B52" s="214" t="s">
        <v>29</v>
      </c>
      <c r="C52" s="255"/>
      <c r="D52" s="215"/>
      <c r="E52" s="216"/>
      <c r="F52" s="216"/>
      <c r="G52" s="233">
        <f>G8+G46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361</v>
      </c>
    </row>
    <row r="53" spans="1:60" x14ac:dyDescent="0.2">
      <c r="C53" s="256"/>
      <c r="D53" s="10"/>
      <c r="AG53" t="s">
        <v>365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ArDH+Wv3zGnhN7oV3qUCC2yLRJqzn2eV9I4vMcxwvOIqOUCU1Mucx+EXpXPdZ6XLPUSTy2GApH4VhI3juIJhg==" saltValue="Wo7UIyyS9lwskvui5cdhQg==" spinCount="100000" sheet="1"/>
  <mergeCells count="31">
    <mergeCell ref="C50:G50"/>
    <mergeCell ref="C38:G38"/>
    <mergeCell ref="C40:G40"/>
    <mergeCell ref="C42:G42"/>
    <mergeCell ref="C43:G43"/>
    <mergeCell ref="C45:G45"/>
    <mergeCell ref="C48:G48"/>
    <mergeCell ref="C30:G30"/>
    <mergeCell ref="C31:G31"/>
    <mergeCell ref="C32:G32"/>
    <mergeCell ref="C34:G34"/>
    <mergeCell ref="C36:G36"/>
    <mergeCell ref="C37:G37"/>
    <mergeCell ref="C20:G20"/>
    <mergeCell ref="C21:G21"/>
    <mergeCell ref="C23:G23"/>
    <mergeCell ref="C25:G25"/>
    <mergeCell ref="C27:G27"/>
    <mergeCell ref="C29:G29"/>
    <mergeCell ref="C12:G12"/>
    <mergeCell ref="C13:G13"/>
    <mergeCell ref="C14:G14"/>
    <mergeCell ref="C15:G15"/>
    <mergeCell ref="C17:G17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101 SO 101 Pol</vt:lpstr>
      <vt:lpstr>SO 102 SO 102 Pol</vt:lpstr>
      <vt:lpstr>SO 103 SO 103 Pol</vt:lpstr>
      <vt:lpstr>VRN VRN 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SO 101 Pol'!Názvy_tisku</vt:lpstr>
      <vt:lpstr>'SO 102 SO 102 Pol'!Názvy_tisku</vt:lpstr>
      <vt:lpstr>'SO 103 SO 103 Pol'!Názvy_tisku</vt:lpstr>
      <vt:lpstr>'VRN VRN  Pol'!Názvy_tisku</vt:lpstr>
      <vt:lpstr>oadresa</vt:lpstr>
      <vt:lpstr>Stavba!Objednatel</vt:lpstr>
      <vt:lpstr>Stavba!Objekt</vt:lpstr>
      <vt:lpstr>'SO 101 SO 101 Pol'!Oblast_tisku</vt:lpstr>
      <vt:lpstr>'SO 102 SO 102 Pol'!Oblast_tisku</vt:lpstr>
      <vt:lpstr>'SO 103 SO 103 Pol'!Oblast_tisku</vt:lpstr>
      <vt:lpstr>Stavba!Oblast_tisku</vt:lpstr>
      <vt:lpstr>'VRN VRN 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Guňka</dc:creator>
  <cp:lastModifiedBy>Petr Guňka</cp:lastModifiedBy>
  <cp:lastPrinted>2019-03-19T12:27:02Z</cp:lastPrinted>
  <dcterms:created xsi:type="dcterms:W3CDTF">2009-04-08T07:15:50Z</dcterms:created>
  <dcterms:modified xsi:type="dcterms:W3CDTF">2022-05-16T15:10:46Z</dcterms:modified>
</cp:coreProperties>
</file>