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024D0820-B440-430E-8078-94BBAF80C11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</sheets>
  <externalReferences>
    <externalReference r:id="rId6"/>
  </externalReferences>
  <definedNames>
    <definedName name="_xlnm._FilterDatabase" localSheetId="3" hidden="1">'SO 01 Pol'!$A$8:$V$398</definedName>
    <definedName name="CelkemDPHVypocet" localSheetId="1">Stavba!$H$35</definedName>
    <definedName name="CenaCelkem">Stavba!$G$21</definedName>
    <definedName name="CenaCelkemBezDPH">Stavba!$G$20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P1'!$A$1:$X$18</definedName>
    <definedName name="_xlnm.Print_Area" localSheetId="3">'SO 01 Pol'!$A$1:$X$400</definedName>
    <definedName name="_xlnm.Print_Area" localSheetId="1">Stavba!$A$1:$J$37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Stavba!$F$35</definedName>
    <definedName name="ZakladDPHZakl">Stavba!$G$17</definedName>
    <definedName name="ZakladDPHZaklVypocet" localSheetId="1">Stavba!$G$35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3" l="1"/>
  <c r="M9" i="13" s="1"/>
  <c r="I9" i="13"/>
  <c r="I8" i="13" s="1"/>
  <c r="K9" i="13"/>
  <c r="K8" i="13" s="1"/>
  <c r="O9" i="13"/>
  <c r="O8" i="13" s="1"/>
  <c r="Q9" i="13"/>
  <c r="V9" i="13"/>
  <c r="V8" i="13" s="1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Q8" i="13" s="1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O16" i="13"/>
  <c r="Q16" i="13"/>
  <c r="V16" i="13"/>
  <c r="I9" i="12"/>
  <c r="I8" i="12" s="1"/>
  <c r="K9" i="12"/>
  <c r="K8" i="12" s="1"/>
  <c r="O9" i="12"/>
  <c r="O8" i="12" s="1"/>
  <c r="Q9" i="12"/>
  <c r="Q8" i="12" s="1"/>
  <c r="V9" i="12"/>
  <c r="V8" i="12" s="1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9" i="12"/>
  <c r="M39" i="12" s="1"/>
  <c r="I39" i="12"/>
  <c r="I38" i="12" s="1"/>
  <c r="K39" i="12"/>
  <c r="O39" i="12"/>
  <c r="O38" i="12" s="1"/>
  <c r="Q39" i="12"/>
  <c r="V39" i="12"/>
  <c r="G41" i="12"/>
  <c r="G38" i="12" s="1"/>
  <c r="I41" i="12"/>
  <c r="K41" i="12"/>
  <c r="O41" i="12"/>
  <c r="Q41" i="12"/>
  <c r="V41" i="12"/>
  <c r="G45" i="12"/>
  <c r="M45" i="12" s="1"/>
  <c r="I45" i="12"/>
  <c r="K45" i="12"/>
  <c r="O45" i="12"/>
  <c r="Q45" i="12"/>
  <c r="V45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72" i="12"/>
  <c r="M72" i="12" s="1"/>
  <c r="I72" i="12"/>
  <c r="K72" i="12"/>
  <c r="O72" i="12"/>
  <c r="Q72" i="12"/>
  <c r="V72" i="12"/>
  <c r="G76" i="12"/>
  <c r="M76" i="12" s="1"/>
  <c r="I76" i="12"/>
  <c r="K76" i="12"/>
  <c r="O76" i="12"/>
  <c r="Q76" i="12"/>
  <c r="V76" i="12"/>
  <c r="G86" i="12"/>
  <c r="M86" i="12" s="1"/>
  <c r="I86" i="12"/>
  <c r="K86" i="12"/>
  <c r="O86" i="12"/>
  <c r="Q86" i="12"/>
  <c r="V8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4" i="12"/>
  <c r="M104" i="12" s="1"/>
  <c r="I104" i="12"/>
  <c r="K104" i="12"/>
  <c r="O104" i="12"/>
  <c r="Q104" i="12"/>
  <c r="V104" i="12"/>
  <c r="G107" i="12"/>
  <c r="I107" i="12"/>
  <c r="K107" i="12"/>
  <c r="O107" i="12"/>
  <c r="Q107" i="12"/>
  <c r="V107" i="12"/>
  <c r="G111" i="12"/>
  <c r="I111" i="12"/>
  <c r="K111" i="12"/>
  <c r="O111" i="12"/>
  <c r="O110" i="12" s="1"/>
  <c r="Q111" i="12"/>
  <c r="Q110" i="12" s="1"/>
  <c r="V111" i="12"/>
  <c r="G112" i="12"/>
  <c r="M112" i="12" s="1"/>
  <c r="I112" i="12"/>
  <c r="K112" i="12"/>
  <c r="O112" i="12"/>
  <c r="Q112" i="12"/>
  <c r="V112" i="12"/>
  <c r="G114" i="12"/>
  <c r="M114" i="12" s="1"/>
  <c r="I114" i="12"/>
  <c r="I113" i="12" s="1"/>
  <c r="K114" i="12"/>
  <c r="O114" i="12"/>
  <c r="Q114" i="12"/>
  <c r="V114" i="12"/>
  <c r="V113" i="12" s="1"/>
  <c r="G120" i="12"/>
  <c r="M120" i="12" s="1"/>
  <c r="I120" i="12"/>
  <c r="K120" i="12"/>
  <c r="K113" i="12" s="1"/>
  <c r="O120" i="12"/>
  <c r="Q120" i="12"/>
  <c r="V120" i="12"/>
  <c r="G124" i="12"/>
  <c r="M124" i="12" s="1"/>
  <c r="I124" i="12"/>
  <c r="K124" i="12"/>
  <c r="O124" i="12"/>
  <c r="Q124" i="12"/>
  <c r="V124" i="12"/>
  <c r="G125" i="12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7" i="12"/>
  <c r="M147" i="12" s="1"/>
  <c r="I147" i="12"/>
  <c r="K147" i="12"/>
  <c r="O147" i="12"/>
  <c r="Q147" i="12"/>
  <c r="V147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K153" i="12"/>
  <c r="G154" i="12"/>
  <c r="M154" i="12" s="1"/>
  <c r="M153" i="12" s="1"/>
  <c r="I154" i="12"/>
  <c r="I153" i="12" s="1"/>
  <c r="K154" i="12"/>
  <c r="O154" i="12"/>
  <c r="O153" i="12" s="1"/>
  <c r="Q154" i="12"/>
  <c r="Q153" i="12" s="1"/>
  <c r="V154" i="12"/>
  <c r="V153" i="12" s="1"/>
  <c r="G156" i="12"/>
  <c r="M156" i="12" s="1"/>
  <c r="I156" i="12"/>
  <c r="K156" i="12"/>
  <c r="O156" i="12"/>
  <c r="Q156" i="12"/>
  <c r="Q155" i="12" s="1"/>
  <c r="V156" i="12"/>
  <c r="V155" i="12" s="1"/>
  <c r="G162" i="12"/>
  <c r="M162" i="12" s="1"/>
  <c r="I162" i="12"/>
  <c r="K162" i="12"/>
  <c r="O162" i="12"/>
  <c r="O155" i="12" s="1"/>
  <c r="Q162" i="12"/>
  <c r="V162" i="12"/>
  <c r="G166" i="12"/>
  <c r="M166" i="12" s="1"/>
  <c r="I166" i="12"/>
  <c r="K166" i="12"/>
  <c r="K155" i="12" s="1"/>
  <c r="O166" i="12"/>
  <c r="Q166" i="12"/>
  <c r="V166" i="12"/>
  <c r="V167" i="12"/>
  <c r="G168" i="12"/>
  <c r="M168" i="12" s="1"/>
  <c r="M167" i="12" s="1"/>
  <c r="I168" i="12"/>
  <c r="I167" i="12" s="1"/>
  <c r="K168" i="12"/>
  <c r="K167" i="12" s="1"/>
  <c r="O168" i="12"/>
  <c r="O167" i="12" s="1"/>
  <c r="Q168" i="12"/>
  <c r="Q167" i="12" s="1"/>
  <c r="V168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G181" i="12"/>
  <c r="I181" i="12"/>
  <c r="K181" i="12"/>
  <c r="M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6" i="12"/>
  <c r="I186" i="12"/>
  <c r="K186" i="12"/>
  <c r="M186" i="12"/>
  <c r="O186" i="12"/>
  <c r="Q186" i="12"/>
  <c r="V186" i="12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4" i="12"/>
  <c r="M214" i="12" s="1"/>
  <c r="I214" i="12"/>
  <c r="I213" i="12" s="1"/>
  <c r="K214" i="12"/>
  <c r="O214" i="12"/>
  <c r="Q214" i="12"/>
  <c r="V214" i="12"/>
  <c r="G215" i="12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8" i="12"/>
  <c r="M218" i="12" s="1"/>
  <c r="M217" i="12" s="1"/>
  <c r="I218" i="12"/>
  <c r="I217" i="12" s="1"/>
  <c r="K218" i="12"/>
  <c r="K217" i="12" s="1"/>
  <c r="O218" i="12"/>
  <c r="O217" i="12" s="1"/>
  <c r="Q218" i="12"/>
  <c r="Q217" i="12" s="1"/>
  <c r="V218" i="12"/>
  <c r="V217" i="12" s="1"/>
  <c r="G224" i="12"/>
  <c r="G223" i="12" s="1"/>
  <c r="I224" i="12"/>
  <c r="I223" i="12" s="1"/>
  <c r="K224" i="12"/>
  <c r="K223" i="12" s="1"/>
  <c r="O224" i="12"/>
  <c r="O223" i="12" s="1"/>
  <c r="Q224" i="12"/>
  <c r="Q223" i="12" s="1"/>
  <c r="V224" i="12"/>
  <c r="V223" i="12" s="1"/>
  <c r="G229" i="12"/>
  <c r="M229" i="12" s="1"/>
  <c r="I229" i="12"/>
  <c r="K229" i="12"/>
  <c r="O229" i="12"/>
  <c r="Q229" i="12"/>
  <c r="V229" i="12"/>
  <c r="G230" i="12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G260" i="12"/>
  <c r="M260" i="12" s="1"/>
  <c r="I260" i="12"/>
  <c r="K260" i="12"/>
  <c r="O260" i="12"/>
  <c r="Q260" i="12"/>
  <c r="V260" i="12"/>
  <c r="G263" i="12"/>
  <c r="M263" i="12" s="1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68" i="12"/>
  <c r="M268" i="12" s="1"/>
  <c r="I268" i="12"/>
  <c r="K268" i="12"/>
  <c r="O268" i="12"/>
  <c r="Q268" i="12"/>
  <c r="V268" i="12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Q264" i="12" s="1"/>
  <c r="V275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4" i="12"/>
  <c r="M284" i="12" s="1"/>
  <c r="I284" i="12"/>
  <c r="K284" i="12"/>
  <c r="O284" i="12"/>
  <c r="Q284" i="12"/>
  <c r="V284" i="12"/>
  <c r="G287" i="12"/>
  <c r="M287" i="12" s="1"/>
  <c r="I287" i="12"/>
  <c r="K287" i="12"/>
  <c r="O287" i="12"/>
  <c r="Q287" i="12"/>
  <c r="V287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300" i="12"/>
  <c r="M300" i="12" s="1"/>
  <c r="I300" i="12"/>
  <c r="K300" i="12"/>
  <c r="O300" i="12"/>
  <c r="Q300" i="12"/>
  <c r="V300" i="12"/>
  <c r="G306" i="12"/>
  <c r="I306" i="12"/>
  <c r="K306" i="12"/>
  <c r="M306" i="12"/>
  <c r="O306" i="12"/>
  <c r="Q306" i="12"/>
  <c r="V306" i="12"/>
  <c r="G310" i="12"/>
  <c r="M310" i="12" s="1"/>
  <c r="I310" i="12"/>
  <c r="K310" i="12"/>
  <c r="O310" i="12"/>
  <c r="Q310" i="12"/>
  <c r="V310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8" i="12"/>
  <c r="M318" i="12" s="1"/>
  <c r="I318" i="12"/>
  <c r="K318" i="12"/>
  <c r="O318" i="12"/>
  <c r="Q318" i="12"/>
  <c r="V318" i="12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8" i="12"/>
  <c r="M328" i="12" s="1"/>
  <c r="I328" i="12"/>
  <c r="K328" i="12"/>
  <c r="O328" i="12"/>
  <c r="Q328" i="12"/>
  <c r="V328" i="12"/>
  <c r="G332" i="12"/>
  <c r="M332" i="12" s="1"/>
  <c r="I332" i="12"/>
  <c r="K332" i="12"/>
  <c r="O332" i="12"/>
  <c r="Q332" i="12"/>
  <c r="V332" i="12"/>
  <c r="G336" i="12"/>
  <c r="I336" i="12"/>
  <c r="K336" i="12"/>
  <c r="O336" i="12"/>
  <c r="Q336" i="12"/>
  <c r="V336" i="12"/>
  <c r="G340" i="12"/>
  <c r="M340" i="12" s="1"/>
  <c r="I340" i="12"/>
  <c r="K340" i="12"/>
  <c r="O340" i="12"/>
  <c r="Q340" i="12"/>
  <c r="V340" i="12"/>
  <c r="G344" i="12"/>
  <c r="M344" i="12" s="1"/>
  <c r="I344" i="12"/>
  <c r="K344" i="12"/>
  <c r="O344" i="12"/>
  <c r="Q344" i="12"/>
  <c r="V344" i="12"/>
  <c r="G351" i="12"/>
  <c r="M351" i="12" s="1"/>
  <c r="I351" i="12"/>
  <c r="K351" i="12"/>
  <c r="O351" i="12"/>
  <c r="Q351" i="12"/>
  <c r="V351" i="12"/>
  <c r="G353" i="12"/>
  <c r="G352" i="12" s="1"/>
  <c r="I353" i="12"/>
  <c r="K353" i="12"/>
  <c r="O353" i="12"/>
  <c r="O352" i="12" s="1"/>
  <c r="Q353" i="12"/>
  <c r="V353" i="12"/>
  <c r="G354" i="12"/>
  <c r="M354" i="12" s="1"/>
  <c r="I354" i="12"/>
  <c r="K354" i="12"/>
  <c r="O354" i="12"/>
  <c r="Q354" i="12"/>
  <c r="V354" i="12"/>
  <c r="G358" i="12"/>
  <c r="I358" i="12"/>
  <c r="I357" i="12" s="1"/>
  <c r="K358" i="12"/>
  <c r="O358" i="12"/>
  <c r="O357" i="12" s="1"/>
  <c r="Q358" i="12"/>
  <c r="V358" i="12"/>
  <c r="G369" i="12"/>
  <c r="M369" i="12" s="1"/>
  <c r="I369" i="12"/>
  <c r="K369" i="12"/>
  <c r="O369" i="12"/>
  <c r="Q369" i="12"/>
  <c r="V369" i="12"/>
  <c r="G382" i="12"/>
  <c r="M382" i="12" s="1"/>
  <c r="I382" i="12"/>
  <c r="K382" i="12"/>
  <c r="O382" i="12"/>
  <c r="Q382" i="12"/>
  <c r="V382" i="12"/>
  <c r="K388" i="12"/>
  <c r="G389" i="12"/>
  <c r="M389" i="12" s="1"/>
  <c r="M388" i="12" s="1"/>
  <c r="I389" i="12"/>
  <c r="I388" i="12" s="1"/>
  <c r="K389" i="12"/>
  <c r="O389" i="12"/>
  <c r="O388" i="12" s="1"/>
  <c r="Q389" i="12"/>
  <c r="Q388" i="12" s="1"/>
  <c r="V389" i="12"/>
  <c r="V388" i="12" s="1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M398" i="12" s="1"/>
  <c r="I398" i="12"/>
  <c r="K398" i="12"/>
  <c r="O398" i="12"/>
  <c r="Q398" i="12"/>
  <c r="V398" i="12"/>
  <c r="G35" i="1"/>
  <c r="J20" i="1"/>
  <c r="J18" i="1"/>
  <c r="G30" i="1"/>
  <c r="F30" i="1"/>
  <c r="J15" i="1"/>
  <c r="J16" i="1"/>
  <c r="J17" i="1"/>
  <c r="J19" i="1"/>
  <c r="E16" i="1"/>
  <c r="E18" i="1"/>
  <c r="G8" i="13" l="1"/>
  <c r="F34" i="1" s="1"/>
  <c r="G388" i="12"/>
  <c r="V255" i="12"/>
  <c r="G123" i="12"/>
  <c r="Q113" i="12"/>
  <c r="K110" i="12"/>
  <c r="Q213" i="12"/>
  <c r="K96" i="12"/>
  <c r="V357" i="12"/>
  <c r="K352" i="12"/>
  <c r="O213" i="12"/>
  <c r="K177" i="12"/>
  <c r="M113" i="12"/>
  <c r="I96" i="12"/>
  <c r="I15" i="12"/>
  <c r="O390" i="12"/>
  <c r="I352" i="12"/>
  <c r="G264" i="12"/>
  <c r="G217" i="12"/>
  <c r="I177" i="12"/>
  <c r="V110" i="12"/>
  <c r="Q38" i="12"/>
  <c r="Q390" i="12"/>
  <c r="I228" i="12"/>
  <c r="M177" i="12"/>
  <c r="G113" i="12"/>
  <c r="Q327" i="12"/>
  <c r="V264" i="12"/>
  <c r="I255" i="12"/>
  <c r="G96" i="12"/>
  <c r="G357" i="12"/>
  <c r="O327" i="12"/>
  <c r="K255" i="12"/>
  <c r="K169" i="12"/>
  <c r="O113" i="12"/>
  <c r="I295" i="12"/>
  <c r="I264" i="12"/>
  <c r="M255" i="12"/>
  <c r="Q255" i="12"/>
  <c r="G255" i="12"/>
  <c r="K228" i="12"/>
  <c r="K213" i="12"/>
  <c r="Q184" i="12"/>
  <c r="O184" i="12"/>
  <c r="K184" i="12"/>
  <c r="V38" i="12"/>
  <c r="K327" i="12"/>
  <c r="K295" i="12"/>
  <c r="K390" i="12"/>
  <c r="O255" i="12"/>
  <c r="Q228" i="12"/>
  <c r="O228" i="12"/>
  <c r="I169" i="12"/>
  <c r="G44" i="12"/>
  <c r="I390" i="12"/>
  <c r="I327" i="12"/>
  <c r="V295" i="12"/>
  <c r="V123" i="12"/>
  <c r="M107" i="12"/>
  <c r="M96" i="12" s="1"/>
  <c r="K38" i="12"/>
  <c r="V15" i="12"/>
  <c r="K357" i="12"/>
  <c r="V352" i="12"/>
  <c r="M295" i="12"/>
  <c r="Q295" i="12"/>
  <c r="G228" i="12"/>
  <c r="G213" i="12"/>
  <c r="I184" i="12"/>
  <c r="G167" i="12"/>
  <c r="G153" i="12"/>
  <c r="I110" i="12"/>
  <c r="Q44" i="12"/>
  <c r="Q15" i="12"/>
  <c r="Q352" i="12"/>
  <c r="O295" i="12"/>
  <c r="V228" i="12"/>
  <c r="V213" i="12"/>
  <c r="V184" i="12"/>
  <c r="G110" i="12"/>
  <c r="V96" i="12"/>
  <c r="V44" i="12"/>
  <c r="O44" i="12"/>
  <c r="O15" i="12"/>
  <c r="V390" i="12"/>
  <c r="Q357" i="12"/>
  <c r="G327" i="12"/>
  <c r="V327" i="12"/>
  <c r="O264" i="12"/>
  <c r="V177" i="12"/>
  <c r="Q177" i="12"/>
  <c r="O177" i="12"/>
  <c r="V169" i="12"/>
  <c r="Q169" i="12"/>
  <c r="O169" i="12"/>
  <c r="I155" i="12"/>
  <c r="K123" i="12"/>
  <c r="K44" i="12"/>
  <c r="M353" i="12"/>
  <c r="M352" i="12" s="1"/>
  <c r="K264" i="12"/>
  <c r="M224" i="12"/>
  <c r="M223" i="12" s="1"/>
  <c r="G155" i="12"/>
  <c r="Q123" i="12"/>
  <c r="O123" i="12"/>
  <c r="I123" i="12"/>
  <c r="Q96" i="12"/>
  <c r="O96" i="12"/>
  <c r="I44" i="12"/>
  <c r="K15" i="12"/>
  <c r="M16" i="13"/>
  <c r="M8" i="13" s="1"/>
  <c r="M390" i="12"/>
  <c r="M15" i="12"/>
  <c r="M169" i="12"/>
  <c r="M155" i="12"/>
  <c r="M44" i="12"/>
  <c r="M264" i="12"/>
  <c r="M184" i="12"/>
  <c r="G184" i="12"/>
  <c r="G15" i="12"/>
  <c r="G177" i="12"/>
  <c r="G169" i="12"/>
  <c r="G295" i="12"/>
  <c r="M230" i="12"/>
  <c r="M228" i="12" s="1"/>
  <c r="M215" i="12"/>
  <c r="M213" i="12" s="1"/>
  <c r="M125" i="12"/>
  <c r="M123" i="12" s="1"/>
  <c r="M41" i="12"/>
  <c r="M38" i="12" s="1"/>
  <c r="G390" i="12"/>
  <c r="M358" i="12"/>
  <c r="M357" i="12" s="1"/>
  <c r="M336" i="12"/>
  <c r="M327" i="12" s="1"/>
  <c r="M111" i="12"/>
  <c r="M110" i="12" s="1"/>
  <c r="M9" i="12"/>
  <c r="M8" i="12" s="1"/>
  <c r="H34" i="1" l="1"/>
  <c r="I34" i="1" s="1"/>
  <c r="F33" i="1"/>
  <c r="H33" i="1" l="1"/>
  <c r="H35" i="1" s="1"/>
  <c r="F35" i="1"/>
  <c r="G15" i="1" s="1"/>
  <c r="G16" i="1" s="1"/>
  <c r="G21" i="1" s="1"/>
  <c r="I33" i="1" l="1"/>
  <c r="I35" i="1" s="1"/>
  <c r="J31" i="1" s="1"/>
  <c r="J35" i="1" s="1"/>
  <c r="J34" i="1"/>
  <c r="J32" i="1" l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7C3984D1-43C1-4EDE-9089-BD08A867B2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7323A5-7ED6-42AB-8DA9-5AEAC25FC6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DEAE99C9-84FA-4A1E-91C7-EDB566F137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FDAFC3-D458-4423-8F1F-F06B667B02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<sst xmlns="http://schemas.openxmlformats.org/spreadsheetml/2006/main" count="1782" uniqueCount="583">
  <si>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</si>
  <si>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</si>
  <si>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</si>
  <si>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</si>
  <si>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</si>
  <si>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</si>
  <si>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</si>
  <si>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</si>
  <si>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</si>
  <si>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</si>
  <si>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</si>
  <si>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</si>
  <si>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</si>
  <si>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</si>
  <si>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</si>
  <si>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</si>
  <si>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</si>
  <si>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</si>
  <si>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</si>
  <si>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</si>
  <si>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</si>
  <si>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</si>
  <si>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</si>
  <si>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</si>
  <si>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</si>
  <si>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</si>
  <si>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</si>
  <si>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</si>
  <si>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</si>
  <si>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</si>
  <si>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</si>
  <si>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</si>
  <si>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</si>
  <si>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</si>
  <si>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</si>
  <si>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</si>
  <si>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</si>
  <si>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</t>
  </si>
  <si>
    <t xml:space="preserve">Rekonstrukce bytu </t>
  </si>
  <si>
    <t>Stavba</t>
  </si>
  <si>
    <t>SO</t>
  </si>
  <si>
    <t>Stavební objekt</t>
  </si>
  <si>
    <t>01</t>
  </si>
  <si>
    <t>Rekonstrukce bytu - Albrechtická 164 byt č.8</t>
  </si>
  <si>
    <t>Rekonstrukce bytu - vedlejší a ostatní náklady</t>
  </si>
  <si>
    <t>Celkem za stavbu</t>
  </si>
  <si>
    <t>CZK</t>
  </si>
  <si>
    <t>0</t>
  </si>
  <si>
    <t>POZNÁMKA K ROZPOČTU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</si>
  <si>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</si>
  <si>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</si>
  <si>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</si>
  <si>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</si>
  <si>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</si>
  <si>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</si>
  <si>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</si>
  <si>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</si>
  <si>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</si>
  <si>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</si>
  <si>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</si>
  <si>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</si>
  <si>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</si>
  <si>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</si>
  <si>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</si>
  <si>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</si>
  <si>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</si>
  <si>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</si>
  <si>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</si>
  <si>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</si>
  <si>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</si>
  <si>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</si>
  <si>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</si>
  <si>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</si>
  <si>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</si>
  <si>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</si>
  <si>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</si>
  <si>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</si>
  <si>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</si>
  <si>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</si>
  <si>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</si>
  <si>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</si>
  <si>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</si>
  <si>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</si>
  <si>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</si>
  <si>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</si>
  <si>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</si>
  <si>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</si>
  <si>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</si>
  <si>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</si>
  <si>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</si>
  <si>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</si>
  <si>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</si>
  <si>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</si>
  <si>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</si>
  <si>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</si>
  <si>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</si>
  <si>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</si>
  <si>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</si>
  <si>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</si>
  <si>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</si>
  <si>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</si>
  <si>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</si>
  <si>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</si>
  <si>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</si>
  <si>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</si>
  <si>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</si>
  <si>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</si>
  <si>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</si>
  <si>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</si>
  <si>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</si>
  <si>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</si>
  <si>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</si>
  <si>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</si>
  <si>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</si>
  <si>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</si>
  <si>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</si>
  <si>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</si>
  <si>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</si>
  <si>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</si>
  <si>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</si>
  <si>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</si>
  <si>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</si>
  <si>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</si>
  <si>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</si>
  <si>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</si>
  <si>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</si>
  <si>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</si>
  <si>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Poznámka k položkovému rozpočtu</t>
  </si>
  <si>
    <t>Vlastní</t>
  </si>
  <si>
    <t>Kalkul</t>
  </si>
  <si>
    <t>Práce</t>
  </si>
  <si>
    <t>POL1_</t>
  </si>
  <si>
    <t>Stavební práce se provádějí současně s elektroinstalací, proto je v nabídce nutno počítat s : 1</t>
  </si>
  <si>
    <t>VV</t>
  </si>
  <si>
    <t xml:space="preserve">koordinaci s firmou provádějící rozvody elektroinstalace. : </t>
  </si>
  <si>
    <t xml:space="preserve">Podlahové konstrukce jsou tvořeny z PVC, dřevotřísky a násypu, dle bouracích prací bude : </t>
  </si>
  <si>
    <t xml:space="preserve">upřesněn pracovní postup, zda dřevotříska je vyhovující, či nikoliv a je nutné ji vyměnit za OSB : </t>
  </si>
  <si>
    <t xml:space="preserve">které je součástí položkového rozpočtu. : </t>
  </si>
  <si>
    <t>317944311</t>
  </si>
  <si>
    <t>Válcované nosníky do č.12 do připravených otvorů</t>
  </si>
  <si>
    <t>t</t>
  </si>
  <si>
    <t>RTS 21/ II</t>
  </si>
  <si>
    <t>1x nový otvor kuchyně-obývací pokoj : 1,1*3,06*2/1000*3</t>
  </si>
  <si>
    <t xml:space="preserve">2x překlad do nové příčky : 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</si>
  <si>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</si>
  <si>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</si>
  <si>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</si>
  <si>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</si>
  <si>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</si>
  <si>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</si>
  <si>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</si>
  <si>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</si>
  <si>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</si>
  <si>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(3,4*2+1,6)*2,6</t>
  </si>
  <si>
    <t>-(0,6*1,97)*2</t>
  </si>
  <si>
    <t>342948111</t>
  </si>
  <si>
    <t>Ukotvení příček k cihel.konstr. kotvami na hmožd.</t>
  </si>
  <si>
    <t>m</t>
  </si>
  <si>
    <t>2,6*4</t>
  </si>
  <si>
    <t>346244313</t>
  </si>
  <si>
    <t>Obezdívky van a WC nádržek z desek Ytong tl.100 mm</t>
  </si>
  <si>
    <t>(1,7*2+0,5*2)*0,5</t>
  </si>
  <si>
    <t>342264098</t>
  </si>
  <si>
    <t>Příplatek k podhledu sádrokart. za plochu do 10 m2</t>
  </si>
  <si>
    <t>Chodba : 3,4*1,3</t>
  </si>
  <si>
    <t>Koupelna : 2,4*1,6</t>
  </si>
  <si>
    <t>WC : 1,2*0,8</t>
  </si>
  <si>
    <t>Revizní dvířka 60x60 bílá - plast</t>
  </si>
  <si>
    <t>ks</t>
  </si>
  <si>
    <t>Indiv</t>
  </si>
  <si>
    <t>Specifikace</t>
  </si>
  <si>
    <t>POL3_</t>
  </si>
  <si>
    <t>15411740</t>
  </si>
  <si>
    <t>Profil L rovnoramenný S235  50x50x4 mm</t>
  </si>
  <si>
    <t>SPCM</t>
  </si>
  <si>
    <t>1,1*3,06*2/1000*3</t>
  </si>
  <si>
    <t>28349052</t>
  </si>
  <si>
    <t>Dvířka vanová 300 x 300 mm bílá - plast</t>
  </si>
  <si>
    <t>347013111RZ1</t>
  </si>
  <si>
    <t>Předstěna SDK,tl.75mm,1xoc.kce CD,1xRBI 12,5mm,izol bez dodávky izolace</t>
  </si>
  <si>
    <t>R-položka</t>
  </si>
  <si>
    <t>POL12_1</t>
  </si>
  <si>
    <t>WC : 0,8*2,6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</si>
  <si>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</si>
  <si>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</si>
  <si>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</si>
  <si>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</si>
  <si>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</si>
  <si>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</si>
  <si>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Chodba : 3,4*2,6</t>
  </si>
  <si>
    <t>-0,6*1,97*2</t>
  </si>
  <si>
    <t>WC : (0,8+1,2)*2,6</t>
  </si>
  <si>
    <t>-0,6*1,97</t>
  </si>
  <si>
    <t>Koupelna : (2,4*2+1,6*2)*(2,6-2,1)</t>
  </si>
  <si>
    <t>Kuchyň : 3,4*2,6</t>
  </si>
  <si>
    <t>Nové dveře kuchyň - obývací pokoj : 1,6*2,4*2</t>
  </si>
  <si>
    <t>-0,8*1,97*2</t>
  </si>
  <si>
    <t>610991111</t>
  </si>
  <si>
    <t>Zakrývání výplní vnitřních otvorů, oken</t>
  </si>
  <si>
    <t>1,5*1,5</t>
  </si>
  <si>
    <t>2,4*1,5</t>
  </si>
  <si>
    <t>611421231</t>
  </si>
  <si>
    <t>Oprava váp.omítek stropů do 10% plochy - štukových po provedení rozvodů elektro</t>
  </si>
  <si>
    <t>Pokoj : 3,9*5,5</t>
  </si>
  <si>
    <t>Kuchyň : 3,3*2,6</t>
  </si>
  <si>
    <t>612401291</t>
  </si>
  <si>
    <t>Omítka malých ploch vnitřních stěn do 0,25 m2 vápennou štukovovou omítkou</t>
  </si>
  <si>
    <t>612421637</t>
  </si>
  <si>
    <t>Omítka vnitřní zdiva, MVC, štuková</t>
  </si>
  <si>
    <t>WC : 1,2*2,6</t>
  </si>
  <si>
    <t>Kuchyň : 0,8*1,5</t>
  </si>
  <si>
    <t>612421231</t>
  </si>
  <si>
    <t>Oprava vápen.omítek stěn do 10 % pl. - štukových po provedení rozvodů elektro</t>
  </si>
  <si>
    <t>Chodba : (1,3+3,4+1,3)*2,6</t>
  </si>
  <si>
    <t>Obývák : (5,5*2+3,9*2)*2,6</t>
  </si>
  <si>
    <t>-0,8*1,97</t>
  </si>
  <si>
    <t>-2,4*1,5</t>
  </si>
  <si>
    <t>Kuchyň : (3,3+2,6*2)*2,6</t>
  </si>
  <si>
    <t>-1,5*1,5</t>
  </si>
  <si>
    <t>612423531</t>
  </si>
  <si>
    <t>Omítka rýh stěn vápenná šířky do 15 cm, štuková</t>
  </si>
  <si>
    <t>1,5*0,07</t>
  </si>
  <si>
    <t>1,0*0,15</t>
  </si>
  <si>
    <t>40,0*0,03</t>
  </si>
  <si>
    <t>612481211</t>
  </si>
  <si>
    <t>Montáž výztužné sítě(perlinky)do stěrky-vnit.stěny včetně výztužné sítě a stěrkového tmelu</t>
  </si>
  <si>
    <t>Koupelna : (2,4*2+1,6*2)*2,6</t>
  </si>
  <si>
    <t>Nové dveře kuchyň-obývací pokoj : 1,4*2,2*2</t>
  </si>
  <si>
    <t>632411904</t>
  </si>
  <si>
    <t>Penetrace savých podkladů 0,25 l/m2</t>
  </si>
  <si>
    <t>631312611</t>
  </si>
  <si>
    <t>Mazanina betonová tl. 5 - 8 cm C 16/20</t>
  </si>
  <si>
    <t>m3</t>
  </si>
  <si>
    <t>Chodba : 1,6*0,8*0,08</t>
  </si>
  <si>
    <t>631581005</t>
  </si>
  <si>
    <t>Vyrovnání škváry prosáté pod plov.vrstvy podlah 20 mm</t>
  </si>
  <si>
    <t>1,6*0,8</t>
  </si>
  <si>
    <t>WC : 0,8*1,2</t>
  </si>
  <si>
    <t>632421120</t>
  </si>
  <si>
    <t>Potěr samonivelační ,ručně zpracovaný,tl. do 10 mm</t>
  </si>
  <si>
    <t>642942111</t>
  </si>
  <si>
    <t>Osazení zárubní dveřních ocelových, pl. do 2,5 m2 včetně dodávky zárubně  60 x 197 x 11 cm</t>
  </si>
  <si>
    <t>Osazení zárubní dveřních ocelových, pl. do 2,5 m2 včetně dodávky zárubně  80 x 197 x 11 cm</t>
  </si>
  <si>
    <t>952901111</t>
  </si>
  <si>
    <t>Vyčištění budov o výšce podlaží do 4 m</t>
  </si>
  <si>
    <t>952901110</t>
  </si>
  <si>
    <t>Čištění mytím ploch oken a dveří</t>
  </si>
  <si>
    <t>968061125</t>
  </si>
  <si>
    <t>Vyvěšení dřevěných dveřních křídel pl. do 2 m2</t>
  </si>
  <si>
    <t>968062456</t>
  </si>
  <si>
    <t>Vybourání dřevěných dveřních zárubní pl. nad 2 m2</t>
  </si>
  <si>
    <t>0,8*2,6</t>
  </si>
  <si>
    <t>968072455</t>
  </si>
  <si>
    <t>Vybourání kovových dveřních zárubní pl. do 2 m2</t>
  </si>
  <si>
    <t>0,6*2,0*2</t>
  </si>
  <si>
    <t>970231100</t>
  </si>
  <si>
    <t>Řezání cihelného zdiva hl. řezu 100 mm</t>
  </si>
  <si>
    <t>Nový otvor kuchyň - obývací pokoj : 2,0*2+0,8</t>
  </si>
  <si>
    <t>971033631</t>
  </si>
  <si>
    <t>Vybourání otv. zeď cihel. pl.4 m2, tl.15 cm, MVC</t>
  </si>
  <si>
    <t>0,9*2,0</t>
  </si>
  <si>
    <t>974031132</t>
  </si>
  <si>
    <t>Vysekání rýh ve zdi cihelné 5 x 7 cm</t>
  </si>
  <si>
    <t>1,5</t>
  </si>
  <si>
    <t>974031154</t>
  </si>
  <si>
    <t>Vysekání rýh ve zdi cihelné 10 x 15 cm</t>
  </si>
  <si>
    <t>978011121</t>
  </si>
  <si>
    <t>Otlučení omítek vnitřních vápenných stropů do 10 %</t>
  </si>
  <si>
    <t>978013121</t>
  </si>
  <si>
    <t>Otlučení omítek vnitřních stěn v rozsahu do 10 %</t>
  </si>
  <si>
    <t>Kuchyň : (3,3+2,5*2)*2,6</t>
  </si>
  <si>
    <t>978059521</t>
  </si>
  <si>
    <t>Odsekání vnitřních obkladů stěn do 2 m2</t>
  </si>
  <si>
    <t>Koupelna : 1,6*0,9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</si>
  <si>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</si>
  <si>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</si>
  <si>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</si>
  <si>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</si>
  <si>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</si>
  <si>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</si>
  <si>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</si>
  <si>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</si>
  <si>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</si>
  <si>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</si>
  <si>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(1,2*2+0,8*2-0,6)*0,1</t>
  </si>
  <si>
    <t>Koupelna : 1,6*2,4</t>
  </si>
  <si>
    <t>(1,6*2+2,4*2-0,6)*0,1</t>
  </si>
  <si>
    <t>(2,0+1,0)*2</t>
  </si>
  <si>
    <t>711212601</t>
  </si>
  <si>
    <t>Těsnicí pás do spoje podlaha - stěna</t>
  </si>
  <si>
    <t>WC : (1,2*2+0,8*2-0,6)</t>
  </si>
  <si>
    <t>Koupelna : (1,6*2+2,4*2-0,6)</t>
  </si>
  <si>
    <t>(1,7+0,7)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</si>
  <si>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</si>
  <si>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</si>
  <si>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</si>
  <si>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</si>
  <si>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</si>
  <si>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</si>
  <si>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</si>
  <si>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</si>
  <si>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</si>
  <si>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</si>
  <si>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</si>
  <si>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</si>
  <si>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</si>
  <si>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</si>
  <si>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</si>
  <si>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</si>
  <si>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</si>
  <si>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</si>
  <si>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</si>
  <si>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</si>
  <si>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</si>
  <si>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</si>
  <si>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</si>
  <si>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</si>
  <si>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</si>
  <si>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</si>
  <si>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</si>
  <si>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</si>
  <si>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</si>
  <si>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</si>
  <si>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</si>
  <si>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</si>
  <si>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</si>
  <si>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725119305</t>
  </si>
  <si>
    <t>Montáž klozetových mís kombinovaných stávajících</t>
  </si>
  <si>
    <t>soubor</t>
  </si>
  <si>
    <t>725219401</t>
  </si>
  <si>
    <t xml:space="preserve">Montáž umyvadel na šrouby do zdiva 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</si>
  <si>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</si>
  <si>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</si>
  <si>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</si>
  <si>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</si>
  <si>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</si>
  <si>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</si>
  <si>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</si>
  <si>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</si>
  <si>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</si>
  <si>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</si>
  <si>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</si>
  <si>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</si>
  <si>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</si>
  <si>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</si>
  <si>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</si>
  <si>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</si>
  <si>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</si>
  <si>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</si>
  <si>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</si>
  <si>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</si>
  <si>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</si>
  <si>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</si>
  <si>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</si>
  <si>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</si>
  <si>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</si>
  <si>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</si>
  <si>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</si>
  <si>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</si>
  <si>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</si>
  <si>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</si>
  <si>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</si>
  <si>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</si>
  <si>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</si>
  <si>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</si>
  <si>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</si>
  <si>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Trojháček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</si>
  <si>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</si>
  <si>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</si>
  <si>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</si>
  <si>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</si>
  <si>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</si>
  <si>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170x70x41 cm 140l</t>
  </si>
  <si>
    <t>63465124</t>
  </si>
  <si>
    <t>Zrcadlo nemontované čiré tl. 4 mm 40x60cm</t>
  </si>
  <si>
    <t>725110811R00</t>
  </si>
  <si>
    <t>Demontáž klozetů splachovacích pro opětovné použití</t>
  </si>
  <si>
    <t>725210821R00</t>
  </si>
  <si>
    <t xml:space="preserve">Demontáž umyvadel bez výtokových armatur </t>
  </si>
  <si>
    <t>725619101R00</t>
  </si>
  <si>
    <t>Montáž sporáků stávajících včetně vyčištění a odmaštění</t>
  </si>
  <si>
    <t>998725202</t>
  </si>
  <si>
    <t>Přesun hmot pro zařizovací předměty, výšky do 12 m</t>
  </si>
  <si>
    <t>728415112</t>
  </si>
  <si>
    <t>Montáž mřížky větrací nebo ventilační do 0,10 m2</t>
  </si>
  <si>
    <t>429724811R</t>
  </si>
  <si>
    <t>Větrací mřížka 300x200mm plast bílá</t>
  </si>
  <si>
    <t>998728202</t>
  </si>
  <si>
    <t>Přesun hmot pro vzduchotechniku, výšky do 12 m</t>
  </si>
  <si>
    <t>762526811</t>
  </si>
  <si>
    <t>Demontáž podlah bez polštářů z dřevotřísky do 2 cm</t>
  </si>
  <si>
    <t>763614142</t>
  </si>
  <si>
    <t>M.podlahy z desek do tl.18 mm, P+D, lepením vč. dodávky desky OSB tl. 18 mm</t>
  </si>
  <si>
    <t>766661112</t>
  </si>
  <si>
    <t>Montáž dveří do zárubně,otevíravých 1kř.do 0,8 m</t>
  </si>
  <si>
    <t>766812840</t>
  </si>
  <si>
    <t xml:space="preserve">Demontáž kuchyňských linek </t>
  </si>
  <si>
    <t>766825821</t>
  </si>
  <si>
    <t>Demontáž vestavěných skříní 2křídlových</t>
  </si>
  <si>
    <t>766772840R00</t>
  </si>
  <si>
    <t>D+M šatní skříně - DTD, TL. 18mm,ABS HRANA. BARVA DEKOR DŘEVO - sonoma šatní tyč kovová včetně madel rozměr 1,5*0,4*2,6m 2dveřová, uchytky nerez, 5x vnitřní police 1,5*0,4*2,6m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</si>
  <si>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</si>
  <si>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</si>
  <si>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</si>
  <si>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</si>
  <si>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76685488</t>
  </si>
  <si>
    <t>D+M Vnitřní vchodové dveře 800/1970  EI 30DP3, VSTUPNÍ, PLNÉ, DEKOR DŘEVO, KOVÁNÍ BEZPEČNOSTNÍ  koule-klika,KUKÁTKO, ZÁMEK S VLOŽKOU (3 KLÍČE), PRÁH</t>
  </si>
  <si>
    <t>766812840R00</t>
  </si>
  <si>
    <t>Dodávka nových polic - laminát - špíz,cca 70x50cm včetně konzol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</si>
  <si>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</si>
  <si>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</si>
  <si>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</si>
  <si>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</si>
  <si>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766872840R00</t>
  </si>
  <si>
    <t>D+M nových dveří skříně - laminát v barvě kuchyň. linky včetně madla</t>
  </si>
  <si>
    <t>766877115R00</t>
  </si>
  <si>
    <t>D+M Kuchyňské linky atyp DL=2100mm + 600mm skříňka nad digestoří</t>
  </si>
  <si>
    <t>Lamino barvy dle požadavku invesotra, hrany ABS, : 2,7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</si>
  <si>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</si>
  <si>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</si>
  <si>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</si>
  <si>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</si>
  <si>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</si>
  <si>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</si>
  <si>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</si>
  <si>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</si>
  <si>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</si>
  <si>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</si>
  <si>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</si>
  <si>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</si>
  <si>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</si>
  <si>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</si>
  <si>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767137801</t>
  </si>
  <si>
    <t>Demontáž příček sádrokartonových, roštu</t>
  </si>
  <si>
    <t>3,9*2,6-2,2*2,0</t>
  </si>
  <si>
    <t>767137803</t>
  </si>
  <si>
    <t>Demontáž příček sádrokartonových, desek do suti</t>
  </si>
  <si>
    <t>3,9*2,6*2-2,2*2,0*2</t>
  </si>
  <si>
    <t>767137803R00</t>
  </si>
  <si>
    <t>Demontáž příček umakartových, desek do suti</t>
  </si>
  <si>
    <t>(2,4+1,6+2,4+1,6+1,2+0,8)*2,6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</si>
  <si>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</si>
  <si>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</si>
  <si>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</si>
  <si>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</si>
  <si>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</si>
  <si>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</si>
  <si>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</si>
  <si>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</si>
  <si>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</si>
  <si>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</si>
  <si>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</si>
  <si>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</si>
  <si>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</si>
  <si>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</si>
  <si>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(2,4*2+1,6*2-0,6)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</si>
  <si>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</si>
  <si>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</si>
  <si>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</si>
  <si>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</si>
  <si>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</si>
  <si>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</si>
  <si>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</si>
  <si>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WC : 1,2*0,8</t>
  </si>
  <si>
    <t xml:space="preserve">  Koupelna : 1,6*2,4</t>
  </si>
  <si>
    <t>Konec provozního součtu</t>
  </si>
  <si>
    <t>4,8*1,15</t>
  </si>
  <si>
    <t>3,4*0,1*1,15</t>
  </si>
  <si>
    <t>998771202</t>
  </si>
  <si>
    <t>Přesun hmot pro podlahy z dlaždic, výšky do 12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</si>
  <si>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</si>
  <si>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</si>
  <si>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</si>
  <si>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</si>
  <si>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Chodba : (3,4*2+1,3*2+1,6*2+0,8-0,8*2-0,6*2)</t>
  </si>
  <si>
    <t>WC : (1,1*2+0,8*2-0,6)</t>
  </si>
  <si>
    <t>Koupelna : (1,6*4-0,6)</t>
  </si>
  <si>
    <t>Kuchyň : (2,6*2+3,3*2-0,8)</t>
  </si>
  <si>
    <t>Pokoj : (5,5*2+3,9*2-0,8)</t>
  </si>
  <si>
    <t>776421100</t>
  </si>
  <si>
    <t>Lepení podlahových soklíků z PVC a vinylu včetně dodávky soklíku PVC</t>
  </si>
  <si>
    <t>Chodba : (3,4*2+1,3*2-0,8*2-0,6*2)</t>
  </si>
  <si>
    <t>776521100</t>
  </si>
  <si>
    <t>Lepení povlak.podlah z pásů PVC na fixační lepidlo včetně podlahoviny Novoflor standard tl. 1,5 mm</t>
  </si>
  <si>
    <t>776981101</t>
  </si>
  <si>
    <t xml:space="preserve">Montáž přechodové, podlahové lišty samolepicí </t>
  </si>
  <si>
    <t>0,6*2</t>
  </si>
  <si>
    <t>0,8*2</t>
  </si>
  <si>
    <t>776994111</t>
  </si>
  <si>
    <t>Svařování povlakových podlah z pásů nebo čtverců včetně svařovací šňůry PVC 1179</t>
  </si>
  <si>
    <t xml:space="preserve">  Chodba : 3,4*1,3</t>
  </si>
  <si>
    <t xml:space="preserve">  Pokoj : 3,9*5,5</t>
  </si>
  <si>
    <t xml:space="preserve">  Kuchyň : 3,3*2,6</t>
  </si>
  <si>
    <t>34,45*0,5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</si>
  <si>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</si>
  <si>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</si>
  <si>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</si>
  <si>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</si>
  <si>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</si>
  <si>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</si>
  <si>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(2,4*2+1,6*2)*2,1</t>
  </si>
  <si>
    <t>-0,6*2,0</t>
  </si>
  <si>
    <t>Kuchyň : (0,6+0,9)*1,75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</si>
  <si>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</si>
  <si>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</si>
  <si>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</si>
  <si>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</si>
  <si>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</si>
  <si>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</si>
  <si>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03</t>
  </si>
  <si>
    <t>Keramický obklad 2 odstíny barev 20x40 - předpoklad ceny 400Kč/m2</t>
  </si>
  <si>
    <t xml:space="preserve">  Koupelna : (2,4*2+1,6*2)*2,1</t>
  </si>
  <si>
    <t xml:space="preserve">  -0,6*2,0</t>
  </si>
  <si>
    <t xml:space="preserve">  Kuchyň : (0,6+0,9)*1,75</t>
  </si>
  <si>
    <t>18,225*1,1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</si>
  <si>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</si>
  <si>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</si>
  <si>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</si>
  <si>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</si>
  <si>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</si>
  <si>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</si>
  <si>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(0,6+2*2,1)*(0,15+0,05*2)*2</t>
  </si>
  <si>
    <t>(0,8+2*2,1)*(0,15+0,05*2)*3</t>
  </si>
  <si>
    <t>784403801</t>
  </si>
  <si>
    <t>Odstranění maleb omytím v místnosti H do 3,8 m</t>
  </si>
  <si>
    <t xml:space="preserve">Stropy : </t>
  </si>
  <si>
    <t>Chodba : (1,3+3,4+1,3+1,6)*2,6</t>
  </si>
  <si>
    <t>784195112</t>
  </si>
  <si>
    <t>Malba Primalex Standard, bílá, bez penetrace, 3x - syté stávající malby</t>
  </si>
  <si>
    <t xml:space="preserve">Stěny : </t>
  </si>
  <si>
    <t>Chodba : (3,4*2+1,3*2)*2,6</t>
  </si>
  <si>
    <t>WC : (0,8*2+1,2*2)*2,6</t>
  </si>
  <si>
    <t>Pokoj : (3,9*2+5,5*2)*2,6</t>
  </si>
  <si>
    <t>Kuchyň : (3,3*2+2,6*2)*2,6</t>
  </si>
  <si>
    <t>784011222</t>
  </si>
  <si>
    <t>Zakrytí podlah včetně papírové lepenky</t>
  </si>
  <si>
    <t>21547455</t>
  </si>
  <si>
    <t>Stavební přípomoce HZS včetně materiálu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</si>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</sst>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65" t="s">
        <v>35</v>
      </c>
      <c r="B2" s="65"/>
      <c r="C2" s="65"/>
      <c r="D2" s="65"/>
      <c r="E2" s="65"/>
      <c r="F2" s="65"/>
      <c r="G2" s="6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8"/>
  <sheetViews>
    <sheetView showGridLines="0" tabSelected="1" topLeftCell="B1" zoomScaleNormal="100" zoomScaleSheetLayoutView="75" workbookViewId="0">
      <selection activeCell="M17" sqref="M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66" t="s">
        <v>4</v>
      </c>
      <c r="C1" s="67"/>
      <c r="D1" s="67"/>
      <c r="E1" s="67"/>
      <c r="F1" s="67"/>
      <c r="G1" s="67"/>
      <c r="H1" s="67"/>
      <c r="I1" s="67"/>
      <c r="J1" s="68"/>
    </row>
    <row r="2" spans="1:15" ht="36" customHeight="1" x14ac:dyDescent="0.2">
      <c r="A2" s="2"/>
      <c r="B2" s="88" t="s">
        <v>23</v>
      </c>
      <c r="C2" s="89"/>
      <c r="D2" s="90"/>
      <c r="E2" s="91" t="s">
        <v>43</v>
      </c>
      <c r="F2" s="92"/>
      <c r="G2" s="92"/>
      <c r="H2" s="92"/>
      <c r="I2" s="92"/>
      <c r="J2" s="93"/>
      <c r="O2" s="1"/>
    </row>
    <row r="3" spans="1:15" ht="27" hidden="1" customHeight="1" x14ac:dyDescent="0.2">
      <c r="A3" s="2"/>
      <c r="B3" s="94"/>
      <c r="C3" s="89"/>
      <c r="D3" s="95"/>
      <c r="E3" s="96"/>
      <c r="F3" s="97"/>
      <c r="G3" s="97"/>
      <c r="H3" s="97"/>
      <c r="I3" s="97"/>
      <c r="J3" s="98"/>
    </row>
    <row r="4" spans="1:15" ht="23.25" customHeight="1" x14ac:dyDescent="0.2">
      <c r="A4" s="2"/>
      <c r="B4" s="99"/>
      <c r="C4" s="100"/>
      <c r="D4" s="101"/>
      <c r="E4" s="102"/>
      <c r="F4" s="102"/>
      <c r="G4" s="102"/>
      <c r="H4" s="102"/>
      <c r="I4" s="102"/>
      <c r="J4" s="103"/>
    </row>
    <row r="5" spans="1:15" ht="24" customHeight="1" x14ac:dyDescent="0.2">
      <c r="A5" s="2"/>
      <c r="B5" s="31" t="s">
        <v>22</v>
      </c>
      <c r="D5" s="73" t="s">
        <v>578</v>
      </c>
      <c r="E5" s="73"/>
      <c r="F5" s="73"/>
      <c r="G5" s="73"/>
      <c r="H5" s="18" t="s">
        <v>36</v>
      </c>
      <c r="I5" s="22">
        <v>296139</v>
      </c>
      <c r="J5" s="8"/>
    </row>
    <row r="6" spans="1:15" ht="15.75" customHeight="1" x14ac:dyDescent="0.2">
      <c r="A6" s="2"/>
      <c r="B6" s="28"/>
      <c r="C6" s="50"/>
      <c r="D6" s="72" t="s">
        <v>579</v>
      </c>
      <c r="E6" s="72"/>
      <c r="F6" s="72"/>
      <c r="G6" s="72"/>
      <c r="H6" s="18" t="s">
        <v>30</v>
      </c>
      <c r="I6" s="22" t="s">
        <v>582</v>
      </c>
      <c r="J6" s="8"/>
    </row>
    <row r="7" spans="1:15" ht="15.75" customHeight="1" x14ac:dyDescent="0.2">
      <c r="A7" s="2"/>
      <c r="B7" s="29"/>
      <c r="C7" s="51"/>
      <c r="D7" s="48" t="s">
        <v>580</v>
      </c>
      <c r="E7" s="74" t="s">
        <v>581</v>
      </c>
      <c r="F7" s="74"/>
      <c r="G7" s="7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8"/>
      <c r="E11" s="198"/>
      <c r="F11" s="198"/>
      <c r="G11" s="198"/>
      <c r="H11" s="18" t="s">
        <v>36</v>
      </c>
      <c r="I11" s="203"/>
      <c r="J11" s="8"/>
    </row>
    <row r="12" spans="1:15" ht="15.75" customHeight="1" x14ac:dyDescent="0.2">
      <c r="A12" s="2"/>
      <c r="B12" s="28"/>
      <c r="C12" s="50"/>
      <c r="D12" s="199"/>
      <c r="E12" s="199"/>
      <c r="F12" s="199"/>
      <c r="G12" s="199"/>
      <c r="H12" s="18" t="s">
        <v>30</v>
      </c>
      <c r="I12" s="203"/>
      <c r="J12" s="8"/>
    </row>
    <row r="13" spans="1:15" ht="15.75" customHeight="1" x14ac:dyDescent="0.2">
      <c r="A13" s="2"/>
      <c r="B13" s="29"/>
      <c r="C13" s="51"/>
      <c r="D13" s="200"/>
      <c r="E13" s="201"/>
      <c r="F13" s="202"/>
      <c r="G13" s="202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78">
        <f>ZakladDPHSniVypocet</f>
        <v>0</v>
      </c>
      <c r="H15" s="79"/>
      <c r="I15" s="79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76">
        <f>ZakladDPHSni*0.15</f>
        <v>0</v>
      </c>
      <c r="H16" s="77"/>
      <c r="I16" s="77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78">
        <v>0</v>
      </c>
      <c r="H17" s="79"/>
      <c r="I17" s="79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69">
        <v>0</v>
      </c>
      <c r="H18" s="70"/>
      <c r="I18" s="70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71">
        <v>0</v>
      </c>
      <c r="H19" s="71"/>
      <c r="I19" s="71"/>
      <c r="J19" s="41" t="str">
        <f t="shared" si="0"/>
        <v>CZK</v>
      </c>
    </row>
    <row r="20" spans="1:10" ht="27.75" hidden="1" customHeight="1" thickBot="1" x14ac:dyDescent="0.25">
      <c r="A20" s="2"/>
      <c r="B20" s="135" t="s">
        <v>24</v>
      </c>
      <c r="C20" s="136"/>
      <c r="D20" s="136"/>
      <c r="E20" s="137"/>
      <c r="F20" s="138"/>
      <c r="G20" s="139">
        <v>395175.79</v>
      </c>
      <c r="H20" s="140"/>
      <c r="I20" s="140"/>
      <c r="J20" s="141" t="str">
        <f t="shared" si="0"/>
        <v>CZK</v>
      </c>
    </row>
    <row r="21" spans="1:10" ht="27.75" customHeight="1" thickBot="1" x14ac:dyDescent="0.25">
      <c r="A21" s="2"/>
      <c r="B21" s="135" t="s">
        <v>31</v>
      </c>
      <c r="C21" s="142"/>
      <c r="D21" s="142"/>
      <c r="E21" s="142"/>
      <c r="F21" s="143"/>
      <c r="G21" s="139">
        <f>ZakladDPHSni+DPHSni</f>
        <v>0</v>
      </c>
      <c r="H21" s="139"/>
      <c r="I21" s="139"/>
      <c r="J21" s="144" t="s">
        <v>46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80"/>
      <c r="E26" s="81"/>
      <c r="G26" s="82"/>
      <c r="H26" s="83"/>
      <c r="I26" s="83"/>
      <c r="J26" s="25"/>
    </row>
    <row r="27" spans="1:10" ht="12.75" customHeight="1" x14ac:dyDescent="0.2">
      <c r="A27" s="2"/>
      <c r="B27" s="2"/>
      <c r="D27" s="75" t="s">
        <v>2</v>
      </c>
      <c r="E27" s="75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107" t="s">
        <v>17</v>
      </c>
      <c r="C29" s="108"/>
      <c r="D29" s="108"/>
      <c r="E29" s="108"/>
      <c r="F29" s="109"/>
      <c r="G29" s="109"/>
      <c r="H29" s="109"/>
      <c r="I29" s="109"/>
      <c r="J29" s="110"/>
    </row>
    <row r="30" spans="1:10" ht="25.5" customHeight="1" x14ac:dyDescent="0.2">
      <c r="A30" s="106" t="s">
        <v>33</v>
      </c>
      <c r="B30" s="111" t="s">
        <v>18</v>
      </c>
      <c r="C30" s="112" t="s">
        <v>6</v>
      </c>
      <c r="D30" s="112"/>
      <c r="E30" s="112"/>
      <c r="F30" s="113" t="str">
        <f>B15</f>
        <v>Základ pro sníženou DPH</v>
      </c>
      <c r="G30" s="113" t="str">
        <f>B17</f>
        <v>Základ pro základní DPH</v>
      </c>
      <c r="H30" s="114" t="s">
        <v>19</v>
      </c>
      <c r="I30" s="114" t="s">
        <v>1</v>
      </c>
      <c r="J30" s="115" t="s">
        <v>0</v>
      </c>
    </row>
    <row r="31" spans="1:10" ht="25.5" hidden="1" customHeight="1" x14ac:dyDescent="0.2">
      <c r="A31" s="106">
        <v>1</v>
      </c>
      <c r="B31" s="116" t="s">
        <v>39</v>
      </c>
      <c r="C31" s="117"/>
      <c r="D31" s="117"/>
      <c r="E31" s="117"/>
      <c r="F31" s="118">
        <v>395175.79</v>
      </c>
      <c r="G31" s="119">
        <v>0</v>
      </c>
      <c r="H31" s="120">
        <v>59276.37</v>
      </c>
      <c r="I31" s="120">
        <v>454452.16</v>
      </c>
      <c r="J31" s="121" t="str">
        <f>IF(CenaCelkemVypocet=0,"",I31/CenaCelkemVypocet*100)</f>
        <v/>
      </c>
    </row>
    <row r="32" spans="1:10" ht="25.5" customHeight="1" x14ac:dyDescent="0.2">
      <c r="A32" s="106">
        <v>2</v>
      </c>
      <c r="B32" s="122" t="s">
        <v>40</v>
      </c>
      <c r="C32" s="123" t="s">
        <v>41</v>
      </c>
      <c r="D32" s="123"/>
      <c r="E32" s="123"/>
      <c r="F32" s="124">
        <v>395175.79</v>
      </c>
      <c r="G32" s="125">
        <v>0</v>
      </c>
      <c r="H32" s="125">
        <v>59276.37</v>
      </c>
      <c r="I32" s="125">
        <v>454452.16</v>
      </c>
      <c r="J32" s="126" t="str">
        <f>IF(CenaCelkemVypocet=0,"",I32/CenaCelkemVypocet*100)</f>
        <v/>
      </c>
    </row>
    <row r="33" spans="1:10" ht="25.5" customHeight="1" x14ac:dyDescent="0.2">
      <c r="A33" s="106">
        <v>3</v>
      </c>
      <c r="B33" s="127" t="s">
        <v>42</v>
      </c>
      <c r="C33" s="117" t="s">
        <v>43</v>
      </c>
      <c r="D33" s="117"/>
      <c r="E33" s="117"/>
      <c r="F33" s="128">
        <f>'SO 01 Pol'!G15+'SO 01 Pol'!G38+'SO 01 Pol'!G44+'SO 01 Pol'!G96+'SO 01 Pol'!G110+'SO 01 Pol'!G113+'SO 01 Pol'!G123+'SO 01 Pol'!G153+'SO 01 Pol'!G155+'SO 01 Pol'!G167+'SO 01 Pol'!G169+'SO 01 Pol'!G177+'SO 01 Pol'!G184+'SO 01 Pol'!G213+'SO 01 Pol'!G217+'SO 01 Pol'!G223+'SO 01 Pol'!G228+'SO 01 Pol'!G255+'SO 01 Pol'!G264+'SO 01 Pol'!G295+'SO 01 Pol'!G327+'SO 01 Pol'!G352+'SO 01 Pol'!G357+'SO 01 Pol'!G388+'SO 01 Pol'!G390</f>
        <v>0</v>
      </c>
      <c r="G33" s="120">
        <v>0</v>
      </c>
      <c r="H33" s="120">
        <f>F33*0.15</f>
        <v>0</v>
      </c>
      <c r="I33" s="120">
        <f>F33+H33</f>
        <v>0</v>
      </c>
      <c r="J33" s="121" t="str">
        <f>IF(CenaCelkemVypocet=0,"",I33/CenaCelkemVypocet*100)</f>
        <v/>
      </c>
    </row>
    <row r="34" spans="1:10" ht="25.5" customHeight="1" x14ac:dyDescent="0.2">
      <c r="A34" s="106">
        <v>3</v>
      </c>
      <c r="B34" s="127" t="s">
        <v>42</v>
      </c>
      <c r="C34" s="117" t="s">
        <v>44</v>
      </c>
      <c r="D34" s="117"/>
      <c r="E34" s="117"/>
      <c r="F34" s="128">
        <f>'SO 01 P1'!G8</f>
        <v>0</v>
      </c>
      <c r="G34" s="120">
        <v>0</v>
      </c>
      <c r="H34" s="120">
        <f>F34*0.15</f>
        <v>0</v>
      </c>
      <c r="I34" s="120">
        <f>F34+H34</f>
        <v>0</v>
      </c>
      <c r="J34" s="121" t="str">
        <f>IF(CenaCelkemVypocet=0,"",I34/CenaCelkemVypocet*100)</f>
        <v/>
      </c>
    </row>
    <row r="35" spans="1:10" ht="25.5" customHeight="1" x14ac:dyDescent="0.2">
      <c r="A35" s="106"/>
      <c r="B35" s="129" t="s">
        <v>45</v>
      </c>
      <c r="C35" s="130"/>
      <c r="D35" s="130"/>
      <c r="E35" s="131"/>
      <c r="F35" s="132">
        <f>SUM(F33:F34)</f>
        <v>0</v>
      </c>
      <c r="G35" s="133">
        <f>SUMIF(A31:A34,"=1",G31:G34)</f>
        <v>0</v>
      </c>
      <c r="H35" s="132">
        <f>SUM(H33:H34)</f>
        <v>0</v>
      </c>
      <c r="I35" s="132">
        <f>SUM(I33:I34)</f>
        <v>0</v>
      </c>
      <c r="J35" s="134">
        <f>SUMIF(A31:A34,"=1",J31:J34)</f>
        <v>0</v>
      </c>
    </row>
    <row r="38" spans="1:10" x14ac:dyDescent="0.2">
      <c r="F38" s="104"/>
      <c r="G38" s="104"/>
      <c r="H38" s="104"/>
      <c r="I38" s="104"/>
      <c r="J38" s="10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5">
    <mergeCell ref="C31:E31"/>
    <mergeCell ref="C32:E32"/>
    <mergeCell ref="C33:E33"/>
    <mergeCell ref="C34:E34"/>
    <mergeCell ref="B35:E35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D5:G5"/>
    <mergeCell ref="D6:G6"/>
    <mergeCell ref="E7:G7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4" t="s">
        <v>7</v>
      </c>
      <c r="B1" s="84"/>
      <c r="C1" s="85"/>
      <c r="D1" s="84"/>
      <c r="E1" s="84"/>
      <c r="F1" s="84"/>
      <c r="G1" s="84"/>
    </row>
    <row r="2" spans="1:7" ht="24.95" customHeight="1" x14ac:dyDescent="0.2">
      <c r="A2" s="45" t="s">
        <v>8</v>
      </c>
      <c r="B2" s="44"/>
      <c r="C2" s="86"/>
      <c r="D2" s="86"/>
      <c r="E2" s="86"/>
      <c r="F2" s="86"/>
      <c r="G2" s="87"/>
    </row>
    <row r="3" spans="1:7" ht="24.95" customHeight="1" x14ac:dyDescent="0.2">
      <c r="A3" s="45" t="s">
        <v>9</v>
      </c>
      <c r="B3" s="44"/>
      <c r="C3" s="86"/>
      <c r="D3" s="86"/>
      <c r="E3" s="86"/>
      <c r="F3" s="86"/>
      <c r="G3" s="87"/>
    </row>
    <row r="4" spans="1:7" ht="24.95" customHeight="1" x14ac:dyDescent="0.2">
      <c r="A4" s="45" t="s">
        <v>10</v>
      </c>
      <c r="B4" s="44"/>
      <c r="C4" s="86"/>
      <c r="D4" s="86"/>
      <c r="E4" s="86"/>
      <c r="F4" s="86"/>
      <c r="G4" s="8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1A8D-08A8-4416-8FC3-5CC2DD28F310}">
  <sheetPr>
    <outlinePr summaryBelow="0"/>
  </sheetPr>
  <dimension ref="A1:BH5000"/>
  <sheetViews>
    <sheetView workbookViewId="0">
      <pane ySplit="7" topLeftCell="A8" activePane="bottomLeft" state="frozen"/>
      <selection pane="bottomLeft" activeCell="AA12" sqref="AA12"/>
    </sheetView>
  </sheetViews>
  <sheetFormatPr defaultRowHeight="12.75" outlineLevelRow="1" x14ac:dyDescent="0.2"/>
  <cols>
    <col min="1" max="1" width="3.42578125" customWidth="1"/>
    <col min="2" max="2" width="12.5703125" style="145" customWidth="1"/>
    <col min="3" max="3" width="38.28515625" style="14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6" t="s">
        <v>7</v>
      </c>
      <c r="B1" s="146"/>
      <c r="C1" s="146"/>
      <c r="D1" s="146"/>
      <c r="E1" s="146"/>
      <c r="F1" s="146"/>
      <c r="G1" s="146"/>
      <c r="AG1" t="s">
        <v>100</v>
      </c>
    </row>
    <row r="2" spans="1:60" ht="24.95" customHeight="1" x14ac:dyDescent="0.2">
      <c r="A2" s="147" t="s">
        <v>8</v>
      </c>
      <c r="B2" s="44" t="s">
        <v>37</v>
      </c>
      <c r="C2" s="150" t="s">
        <v>38</v>
      </c>
      <c r="D2" s="148"/>
      <c r="E2" s="148"/>
      <c r="F2" s="148"/>
      <c r="G2" s="149"/>
      <c r="AG2" t="s">
        <v>101</v>
      </c>
    </row>
    <row r="3" spans="1:60" ht="24.95" customHeight="1" x14ac:dyDescent="0.2">
      <c r="A3" s="147" t="s">
        <v>9</v>
      </c>
      <c r="B3" s="44" t="s">
        <v>40</v>
      </c>
      <c r="C3" s="150" t="s">
        <v>41</v>
      </c>
      <c r="D3" s="148"/>
      <c r="E3" s="148"/>
      <c r="F3" s="148"/>
      <c r="G3" s="149"/>
      <c r="AC3" s="145" t="s">
        <v>101</v>
      </c>
      <c r="AG3" t="s">
        <v>102</v>
      </c>
    </row>
    <row r="4" spans="1:60" ht="24.95" customHeight="1" x14ac:dyDescent="0.2">
      <c r="A4" s="151" t="s">
        <v>10</v>
      </c>
      <c r="B4" s="152" t="s">
        <v>42</v>
      </c>
      <c r="C4" s="153" t="s">
        <v>43</v>
      </c>
      <c r="D4" s="154"/>
      <c r="E4" s="154"/>
      <c r="F4" s="154"/>
      <c r="G4" s="155"/>
      <c r="AG4" t="s">
        <v>103</v>
      </c>
    </row>
    <row r="5" spans="1:60" x14ac:dyDescent="0.2">
      <c r="D5" s="10"/>
    </row>
    <row r="6" spans="1:60" ht="38.25" x14ac:dyDescent="0.2">
      <c r="A6" s="157" t="s">
        <v>104</v>
      </c>
      <c r="B6" s="159" t="s">
        <v>105</v>
      </c>
      <c r="C6" s="159" t="s">
        <v>106</v>
      </c>
      <c r="D6" s="158" t="s">
        <v>107</v>
      </c>
      <c r="E6" s="157" t="s">
        <v>108</v>
      </c>
      <c r="F6" s="156" t="s">
        <v>109</v>
      </c>
      <c r="G6" s="157" t="s">
        <v>26</v>
      </c>
      <c r="H6" s="160" t="s">
        <v>27</v>
      </c>
      <c r="I6" s="160" t="s">
        <v>110</v>
      </c>
      <c r="J6" s="160" t="s">
        <v>28</v>
      </c>
      <c r="K6" s="160" t="s">
        <v>111</v>
      </c>
      <c r="L6" s="160" t="s">
        <v>112</v>
      </c>
      <c r="M6" s="160" t="s">
        <v>113</v>
      </c>
      <c r="N6" s="160" t="s">
        <v>114</v>
      </c>
      <c r="O6" s="160" t="s">
        <v>115</v>
      </c>
      <c r="P6" s="160" t="s">
        <v>116</v>
      </c>
      <c r="Q6" s="160" t="s">
        <v>117</v>
      </c>
      <c r="R6" s="160" t="s">
        <v>118</v>
      </c>
      <c r="S6" s="160" t="s">
        <v>119</v>
      </c>
      <c r="T6" s="160" t="s">
        <v>120</v>
      </c>
      <c r="U6" s="160" t="s">
        <v>121</v>
      </c>
      <c r="V6" s="160" t="s">
        <v>122</v>
      </c>
      <c r="W6" s="160" t="s">
        <v>123</v>
      </c>
      <c r="X6" s="160" t="s">
        <v>124</v>
      </c>
    </row>
    <row r="7" spans="1:60" hidden="1" x14ac:dyDescent="0.2">
      <c r="A7" s="3"/>
      <c r="B7" s="4"/>
      <c r="C7" s="4"/>
      <c r="D7" s="6"/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60" x14ac:dyDescent="0.2">
      <c r="A8" s="172" t="s">
        <v>125</v>
      </c>
      <c r="B8" s="173" t="s">
        <v>47</v>
      </c>
      <c r="C8" s="190" t="s">
        <v>48</v>
      </c>
      <c r="D8" s="174"/>
      <c r="E8" s="175"/>
      <c r="F8" s="176"/>
      <c r="G8" s="177"/>
      <c r="H8" s="171"/>
      <c r="I8" s="171">
        <f>SUM(I9:I14)</f>
        <v>0</v>
      </c>
      <c r="J8" s="171"/>
      <c r="K8" s="171">
        <f>SUM(K9:K14)</f>
        <v>0</v>
      </c>
      <c r="L8" s="171"/>
      <c r="M8" s="171">
        <f>SUM(M9:M14)</f>
        <v>0</v>
      </c>
      <c r="N8" s="171"/>
      <c r="O8" s="171">
        <f>SUM(O9:O14)</f>
        <v>0</v>
      </c>
      <c r="P8" s="171"/>
      <c r="Q8" s="171">
        <f>SUM(Q9:Q14)</f>
        <v>0</v>
      </c>
      <c r="R8" s="171"/>
      <c r="S8" s="171"/>
      <c r="T8" s="171"/>
      <c r="U8" s="171"/>
      <c r="V8" s="171">
        <f>SUM(V9:V14)</f>
        <v>0</v>
      </c>
      <c r="W8" s="171"/>
      <c r="X8" s="171"/>
      <c r="AG8" t="s">
        <v>126</v>
      </c>
    </row>
    <row r="9" spans="1:60" outlineLevel="1" x14ac:dyDescent="0.2">
      <c r="A9" s="178">
        <v>1</v>
      </c>
      <c r="B9" s="179" t="s">
        <v>37</v>
      </c>
      <c r="C9" s="191" t="s">
        <v>127</v>
      </c>
      <c r="D9" s="180"/>
      <c r="E9" s="181"/>
      <c r="F9" s="182"/>
      <c r="G9" s="183"/>
      <c r="H9" s="166">
        <v>0</v>
      </c>
      <c r="I9" s="166">
        <f>ROUND(E9*H9,2)</f>
        <v>0</v>
      </c>
      <c r="J9" s="166">
        <v>0</v>
      </c>
      <c r="K9" s="166">
        <f>ROUND(E9*J9,2)</f>
        <v>0</v>
      </c>
      <c r="L9" s="166">
        <v>15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/>
      <c r="S9" s="166" t="s">
        <v>128</v>
      </c>
      <c r="T9" s="166" t="s">
        <v>129</v>
      </c>
      <c r="U9" s="166">
        <v>0</v>
      </c>
      <c r="V9" s="166">
        <f>ROUND(E9*U9,2)</f>
        <v>0</v>
      </c>
      <c r="W9" s="166"/>
      <c r="X9" s="166" t="s">
        <v>130</v>
      </c>
      <c r="Y9" s="161"/>
      <c r="Z9" s="161"/>
      <c r="AA9" s="161"/>
      <c r="AB9" s="161"/>
      <c r="AC9" s="161"/>
      <c r="AD9" s="161"/>
      <c r="AE9" s="161"/>
      <c r="AF9" s="161"/>
      <c r="AG9" s="161" t="s">
        <v>131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ht="22.5" outlineLevel="1" x14ac:dyDescent="0.2">
      <c r="A10" s="164"/>
      <c r="B10" s="165"/>
      <c r="C10" s="192" t="s">
        <v>132</v>
      </c>
      <c r="D10" s="167"/>
      <c r="E10" s="168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1"/>
      <c r="Z10" s="161"/>
      <c r="AA10" s="161"/>
      <c r="AB10" s="161"/>
      <c r="AC10" s="161"/>
      <c r="AD10" s="161"/>
      <c r="AE10" s="161"/>
      <c r="AF10" s="161"/>
      <c r="AG10" s="161" t="s">
        <v>133</v>
      </c>
      <c r="AH10" s="161">
        <v>0</v>
      </c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ht="22.5" outlineLevel="1" x14ac:dyDescent="0.2">
      <c r="A11" s="164"/>
      <c r="B11" s="165"/>
      <c r="C11" s="192" t="s">
        <v>134</v>
      </c>
      <c r="D11" s="167"/>
      <c r="E11" s="168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1"/>
      <c r="Z11" s="161"/>
      <c r="AA11" s="161"/>
      <c r="AB11" s="161"/>
      <c r="AC11" s="161"/>
      <c r="AD11" s="161"/>
      <c r="AE11" s="161"/>
      <c r="AF11" s="161"/>
      <c r="AG11" s="161" t="s">
        <v>133</v>
      </c>
      <c r="AH11" s="161">
        <v>0</v>
      </c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ht="22.5" outlineLevel="1" x14ac:dyDescent="0.2">
      <c r="A12" s="164"/>
      <c r="B12" s="165"/>
      <c r="C12" s="192" t="s">
        <v>135</v>
      </c>
      <c r="D12" s="167"/>
      <c r="E12" s="16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1"/>
      <c r="Z12" s="161"/>
      <c r="AA12" s="161"/>
      <c r="AB12" s="161"/>
      <c r="AC12" s="161"/>
      <c r="AD12" s="161"/>
      <c r="AE12" s="161"/>
      <c r="AF12" s="161"/>
      <c r="AG12" s="161" t="s">
        <v>133</v>
      </c>
      <c r="AH12" s="161">
        <v>0</v>
      </c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ht="22.5" outlineLevel="1" x14ac:dyDescent="0.2">
      <c r="A13" s="164"/>
      <c r="B13" s="165"/>
      <c r="C13" s="192" t="s">
        <v>136</v>
      </c>
      <c r="D13" s="167"/>
      <c r="E13" s="168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1"/>
      <c r="Z13" s="161"/>
      <c r="AA13" s="161"/>
      <c r="AB13" s="161"/>
      <c r="AC13" s="161"/>
      <c r="AD13" s="161"/>
      <c r="AE13" s="161"/>
      <c r="AF13" s="161"/>
      <c r="AG13" s="161" t="s">
        <v>133</v>
      </c>
      <c r="AH13" s="161">
        <v>0</v>
      </c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64"/>
      <c r="B14" s="165"/>
      <c r="C14" s="192" t="s">
        <v>137</v>
      </c>
      <c r="D14" s="167"/>
      <c r="E14" s="168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1"/>
      <c r="Z14" s="161"/>
      <c r="AA14" s="161"/>
      <c r="AB14" s="161"/>
      <c r="AC14" s="161"/>
      <c r="AD14" s="161"/>
      <c r="AE14" s="161"/>
      <c r="AF14" s="161"/>
      <c r="AG14" s="161" t="s">
        <v>133</v>
      </c>
      <c r="AH14" s="161">
        <v>0</v>
      </c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x14ac:dyDescent="0.2">
      <c r="A15" s="172" t="s">
        <v>125</v>
      </c>
      <c r="B15" s="173" t="s">
        <v>49</v>
      </c>
      <c r="C15" s="190" t="s">
        <v>50</v>
      </c>
      <c r="D15" s="174"/>
      <c r="E15" s="175"/>
      <c r="F15" s="176"/>
      <c r="G15" s="177">
        <f>SUMIF(AG16:AG37,"&lt;&gt;NOR",G16:G37)</f>
        <v>0</v>
      </c>
      <c r="H15" s="171"/>
      <c r="I15" s="171">
        <f>SUM(I16:I37)</f>
        <v>13974.510000000002</v>
      </c>
      <c r="J15" s="171"/>
      <c r="K15" s="171">
        <f>SUM(K16:K37)</f>
        <v>11974.900000000001</v>
      </c>
      <c r="L15" s="171"/>
      <c r="M15" s="171">
        <f>SUM(M16:M37)</f>
        <v>0</v>
      </c>
      <c r="N15" s="171"/>
      <c r="O15" s="171">
        <f>SUM(O16:O37)</f>
        <v>1.69</v>
      </c>
      <c r="P15" s="171"/>
      <c r="Q15" s="171">
        <f>SUM(Q16:Q37)</f>
        <v>0</v>
      </c>
      <c r="R15" s="171"/>
      <c r="S15" s="171"/>
      <c r="T15" s="171"/>
      <c r="U15" s="171"/>
      <c r="V15" s="171">
        <f>SUM(V16:V37)</f>
        <v>22.090000000000003</v>
      </c>
      <c r="W15" s="171"/>
      <c r="X15" s="171"/>
      <c r="AG15" t="s">
        <v>126</v>
      </c>
    </row>
    <row r="16" spans="1:60" outlineLevel="1" x14ac:dyDescent="0.2">
      <c r="A16" s="178">
        <v>2</v>
      </c>
      <c r="B16" s="179" t="s">
        <v>138</v>
      </c>
      <c r="C16" s="191" t="s">
        <v>139</v>
      </c>
      <c r="D16" s="180" t="s">
        <v>140</v>
      </c>
      <c r="E16" s="181">
        <v>2.0199999999999999E-2</v>
      </c>
      <c r="F16" s="182"/>
      <c r="G16" s="183">
        <f>ROUND(E16*F16,2)</f>
        <v>0</v>
      </c>
      <c r="H16" s="166">
        <v>42724.55</v>
      </c>
      <c r="I16" s="166">
        <f>ROUND(E16*H16,2)</f>
        <v>863.04</v>
      </c>
      <c r="J16" s="166">
        <v>9555.4500000000007</v>
      </c>
      <c r="K16" s="166">
        <f>ROUND(E16*J16,2)</f>
        <v>193.02</v>
      </c>
      <c r="L16" s="166">
        <v>15</v>
      </c>
      <c r="M16" s="166">
        <f>G16*(1+L16/100)</f>
        <v>0</v>
      </c>
      <c r="N16" s="166">
        <v>1.0900000000000001</v>
      </c>
      <c r="O16" s="166">
        <f>ROUND(E16*N16,2)</f>
        <v>0.02</v>
      </c>
      <c r="P16" s="166">
        <v>0</v>
      </c>
      <c r="Q16" s="166">
        <f>ROUND(E16*P16,2)</f>
        <v>0</v>
      </c>
      <c r="R16" s="166"/>
      <c r="S16" s="166" t="s">
        <v>141</v>
      </c>
      <c r="T16" s="166" t="s">
        <v>141</v>
      </c>
      <c r="U16" s="166">
        <v>20.6</v>
      </c>
      <c r="V16" s="166">
        <f>ROUND(E16*U16,2)</f>
        <v>0.42</v>
      </c>
      <c r="W16" s="166"/>
      <c r="X16" s="166" t="s">
        <v>130</v>
      </c>
      <c r="Y16" s="161"/>
      <c r="Z16" s="161"/>
      <c r="AA16" s="161"/>
      <c r="AB16" s="161"/>
      <c r="AC16" s="161"/>
      <c r="AD16" s="161"/>
      <c r="AE16" s="161"/>
      <c r="AF16" s="161"/>
      <c r="AG16" s="161" t="s">
        <v>131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ht="22.5" outlineLevel="1" x14ac:dyDescent="0.2">
      <c r="A17" s="164"/>
      <c r="B17" s="165"/>
      <c r="C17" s="192" t="s">
        <v>142</v>
      </c>
      <c r="D17" s="167"/>
      <c r="E17" s="168">
        <v>2.0199999999999999E-2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1"/>
      <c r="Z17" s="161"/>
      <c r="AA17" s="161"/>
      <c r="AB17" s="161"/>
      <c r="AC17" s="161"/>
      <c r="AD17" s="161"/>
      <c r="AE17" s="161"/>
      <c r="AF17" s="161"/>
      <c r="AG17" s="161" t="s">
        <v>133</v>
      </c>
      <c r="AH17" s="161">
        <v>0</v>
      </c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">
      <c r="A18" s="164"/>
      <c r="B18" s="165"/>
      <c r="C18" s="192" t="s">
        <v>143</v>
      </c>
      <c r="D18" s="167"/>
      <c r="E18" s="168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1"/>
      <c r="Z18" s="161"/>
      <c r="AA18" s="161"/>
      <c r="AB18" s="161"/>
      <c r="AC18" s="161"/>
      <c r="AD18" s="161"/>
      <c r="AE18" s="161"/>
      <c r="AF18" s="161"/>
      <c r="AG18" s="161" t="s">
        <v>133</v>
      </c>
      <c r="AH18" s="161">
        <v>0</v>
      </c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84">
        <v>3</v>
      </c>
      <c r="B19" s="185" t="s">
        <v>144</v>
      </c>
      <c r="C19" s="193" t="s">
        <v>145</v>
      </c>
      <c r="D19" s="186" t="s">
        <v>146</v>
      </c>
      <c r="E19" s="187">
        <v>1</v>
      </c>
      <c r="F19" s="188"/>
      <c r="G19" s="189">
        <f>ROUND(E19*F19,2)</f>
        <v>0</v>
      </c>
      <c r="H19" s="166">
        <v>7.79</v>
      </c>
      <c r="I19" s="166">
        <f>ROUND(E19*H19,2)</f>
        <v>7.79</v>
      </c>
      <c r="J19" s="166">
        <v>473.71</v>
      </c>
      <c r="K19" s="166">
        <f>ROUND(E19*J19,2)</f>
        <v>473.71</v>
      </c>
      <c r="L19" s="166">
        <v>15</v>
      </c>
      <c r="M19" s="166">
        <f>G19*(1+L19/100)</f>
        <v>0</v>
      </c>
      <c r="N19" s="166">
        <v>1.6000000000000001E-4</v>
      </c>
      <c r="O19" s="166">
        <f>ROUND(E19*N19,2)</f>
        <v>0</v>
      </c>
      <c r="P19" s="166">
        <v>0</v>
      </c>
      <c r="Q19" s="166">
        <f>ROUND(E19*P19,2)</f>
        <v>0</v>
      </c>
      <c r="R19" s="166"/>
      <c r="S19" s="166" t="s">
        <v>141</v>
      </c>
      <c r="T19" s="166" t="s">
        <v>141</v>
      </c>
      <c r="U19" s="166">
        <v>0.94</v>
      </c>
      <c r="V19" s="166">
        <f>ROUND(E19*U19,2)</f>
        <v>0.94</v>
      </c>
      <c r="W19" s="166"/>
      <c r="X19" s="166" t="s">
        <v>130</v>
      </c>
      <c r="Y19" s="161"/>
      <c r="Z19" s="161"/>
      <c r="AA19" s="161"/>
      <c r="AB19" s="161"/>
      <c r="AC19" s="161"/>
      <c r="AD19" s="161"/>
      <c r="AE19" s="161"/>
      <c r="AF19" s="161"/>
      <c r="AG19" s="161" t="s">
        <v>131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84">
        <v>4</v>
      </c>
      <c r="B20" s="185" t="s">
        <v>147</v>
      </c>
      <c r="C20" s="193" t="s">
        <v>148</v>
      </c>
      <c r="D20" s="186" t="s">
        <v>146</v>
      </c>
      <c r="E20" s="187">
        <v>1</v>
      </c>
      <c r="F20" s="188"/>
      <c r="G20" s="189">
        <f>ROUND(E20*F20,2)</f>
        <v>0</v>
      </c>
      <c r="H20" s="166">
        <v>11.69</v>
      </c>
      <c r="I20" s="166">
        <f>ROUND(E20*H20,2)</f>
        <v>11.69</v>
      </c>
      <c r="J20" s="166">
        <v>524.30999999999995</v>
      </c>
      <c r="K20" s="166">
        <f>ROUND(E20*J20,2)</f>
        <v>524.30999999999995</v>
      </c>
      <c r="L20" s="166">
        <v>15</v>
      </c>
      <c r="M20" s="166">
        <f>G20*(1+L20/100)</f>
        <v>0</v>
      </c>
      <c r="N20" s="166">
        <v>2.4000000000000001E-4</v>
      </c>
      <c r="O20" s="166">
        <f>ROUND(E20*N20,2)</f>
        <v>0</v>
      </c>
      <c r="P20" s="166">
        <v>0</v>
      </c>
      <c r="Q20" s="166">
        <f>ROUND(E20*P20,2)</f>
        <v>0</v>
      </c>
      <c r="R20" s="166"/>
      <c r="S20" s="166" t="s">
        <v>141</v>
      </c>
      <c r="T20" s="166" t="s">
        <v>141</v>
      </c>
      <c r="U20" s="166">
        <v>1.04</v>
      </c>
      <c r="V20" s="166">
        <f>ROUND(E20*U20,2)</f>
        <v>1.04</v>
      </c>
      <c r="W20" s="166"/>
      <c r="X20" s="166" t="s">
        <v>130</v>
      </c>
      <c r="Y20" s="161"/>
      <c r="Z20" s="161"/>
      <c r="AA20" s="161"/>
      <c r="AB20" s="161"/>
      <c r="AC20" s="161"/>
      <c r="AD20" s="161"/>
      <c r="AE20" s="161"/>
      <c r="AF20" s="161"/>
      <c r="AG20" s="161" t="s">
        <v>131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ht="22.5" outlineLevel="1" x14ac:dyDescent="0.2">
      <c r="A21" s="178">
        <v>5</v>
      </c>
      <c r="B21" s="179" t="s">
        <v>149</v>
      </c>
      <c r="C21" s="191" t="s">
        <v>150</v>
      </c>
      <c r="D21" s="180" t="s">
        <v>151</v>
      </c>
      <c r="E21" s="181">
        <v>19.475999999999999</v>
      </c>
      <c r="F21" s="182"/>
      <c r="G21" s="183">
        <f>ROUND(E21*F21,2)</f>
        <v>0</v>
      </c>
      <c r="H21" s="166">
        <v>490.43</v>
      </c>
      <c r="I21" s="166">
        <f>ROUND(E21*H21,2)</f>
        <v>9551.61</v>
      </c>
      <c r="J21" s="166">
        <v>243.57</v>
      </c>
      <c r="K21" s="166">
        <f>ROUND(E21*J21,2)</f>
        <v>4743.7700000000004</v>
      </c>
      <c r="L21" s="166">
        <v>15</v>
      </c>
      <c r="M21" s="166">
        <f>G21*(1+L21/100)</f>
        <v>0</v>
      </c>
      <c r="N21" s="166">
        <v>7.4709999999999999E-2</v>
      </c>
      <c r="O21" s="166">
        <f>ROUND(E21*N21,2)</f>
        <v>1.46</v>
      </c>
      <c r="P21" s="166">
        <v>0</v>
      </c>
      <c r="Q21" s="166">
        <f>ROUND(E21*P21,2)</f>
        <v>0</v>
      </c>
      <c r="R21" s="166"/>
      <c r="S21" s="166" t="s">
        <v>141</v>
      </c>
      <c r="T21" s="166" t="s">
        <v>152</v>
      </c>
      <c r="U21" s="166">
        <v>0.52915000000000001</v>
      </c>
      <c r="V21" s="166">
        <f>ROUND(E21*U21,2)</f>
        <v>10.31</v>
      </c>
      <c r="W21" s="166"/>
      <c r="X21" s="166" t="s">
        <v>130</v>
      </c>
      <c r="Y21" s="161"/>
      <c r="Z21" s="161"/>
      <c r="AA21" s="161"/>
      <c r="AB21" s="161"/>
      <c r="AC21" s="161"/>
      <c r="AD21" s="161"/>
      <c r="AE21" s="161"/>
      <c r="AF21" s="161"/>
      <c r="AG21" s="161" t="s">
        <v>131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">
      <c r="A22" s="164"/>
      <c r="B22" s="165"/>
      <c r="C22" s="192" t="s">
        <v>153</v>
      </c>
      <c r="D22" s="167"/>
      <c r="E22" s="168">
        <v>21.84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1"/>
      <c r="Z22" s="161"/>
      <c r="AA22" s="161"/>
      <c r="AB22" s="161"/>
      <c r="AC22" s="161"/>
      <c r="AD22" s="161"/>
      <c r="AE22" s="161"/>
      <c r="AF22" s="161"/>
      <c r="AG22" s="161" t="s">
        <v>133</v>
      </c>
      <c r="AH22" s="161">
        <v>0</v>
      </c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">
      <c r="A23" s="164"/>
      <c r="B23" s="165"/>
      <c r="C23" s="192" t="s">
        <v>154</v>
      </c>
      <c r="D23" s="167"/>
      <c r="E23" s="168">
        <v>-2.3639999999999999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1"/>
      <c r="Z23" s="161"/>
      <c r="AA23" s="161"/>
      <c r="AB23" s="161"/>
      <c r="AC23" s="161"/>
      <c r="AD23" s="161"/>
      <c r="AE23" s="161"/>
      <c r="AF23" s="161"/>
      <c r="AG23" s="161" t="s">
        <v>133</v>
      </c>
      <c r="AH23" s="161">
        <v>0</v>
      </c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78">
        <v>6</v>
      </c>
      <c r="B24" s="179" t="s">
        <v>155</v>
      </c>
      <c r="C24" s="191" t="s">
        <v>156</v>
      </c>
      <c r="D24" s="180" t="s">
        <v>157</v>
      </c>
      <c r="E24" s="181">
        <v>10.4</v>
      </c>
      <c r="F24" s="182"/>
      <c r="G24" s="183">
        <f>ROUND(E24*F24,2)</f>
        <v>0</v>
      </c>
      <c r="H24" s="166">
        <v>22.62</v>
      </c>
      <c r="I24" s="166">
        <f>ROUND(E24*H24,2)</f>
        <v>235.25</v>
      </c>
      <c r="J24" s="166">
        <v>104.38</v>
      </c>
      <c r="K24" s="166">
        <f>ROUND(E24*J24,2)</f>
        <v>1085.55</v>
      </c>
      <c r="L24" s="166">
        <v>15</v>
      </c>
      <c r="M24" s="166">
        <f>G24*(1+L24/100)</f>
        <v>0</v>
      </c>
      <c r="N24" s="166">
        <v>1.0200000000000001E-3</v>
      </c>
      <c r="O24" s="166">
        <f>ROUND(E24*N24,2)</f>
        <v>0.01</v>
      </c>
      <c r="P24" s="166">
        <v>0</v>
      </c>
      <c r="Q24" s="166">
        <f>ROUND(E24*P24,2)</f>
        <v>0</v>
      </c>
      <c r="R24" s="166"/>
      <c r="S24" s="166" t="s">
        <v>141</v>
      </c>
      <c r="T24" s="166" t="s">
        <v>152</v>
      </c>
      <c r="U24" s="166">
        <v>0.223</v>
      </c>
      <c r="V24" s="166">
        <f>ROUND(E24*U24,2)</f>
        <v>2.3199999999999998</v>
      </c>
      <c r="W24" s="166"/>
      <c r="X24" s="166" t="s">
        <v>130</v>
      </c>
      <c r="Y24" s="161"/>
      <c r="Z24" s="161"/>
      <c r="AA24" s="161"/>
      <c r="AB24" s="161"/>
      <c r="AC24" s="161"/>
      <c r="AD24" s="161"/>
      <c r="AE24" s="161"/>
      <c r="AF24" s="161"/>
      <c r="AG24" s="161" t="s">
        <v>131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">
      <c r="A25" s="164"/>
      <c r="B25" s="165"/>
      <c r="C25" s="192" t="s">
        <v>158</v>
      </c>
      <c r="D25" s="167"/>
      <c r="E25" s="168">
        <v>10.4</v>
      </c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1"/>
      <c r="Z25" s="161"/>
      <c r="AA25" s="161"/>
      <c r="AB25" s="161"/>
      <c r="AC25" s="161"/>
      <c r="AD25" s="161"/>
      <c r="AE25" s="161"/>
      <c r="AF25" s="161"/>
      <c r="AG25" s="161" t="s">
        <v>133</v>
      </c>
      <c r="AH25" s="161">
        <v>0</v>
      </c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ht="22.5" outlineLevel="1" x14ac:dyDescent="0.2">
      <c r="A26" s="178">
        <v>7</v>
      </c>
      <c r="B26" s="179" t="s">
        <v>159</v>
      </c>
      <c r="C26" s="191" t="s">
        <v>160</v>
      </c>
      <c r="D26" s="180" t="s">
        <v>151</v>
      </c>
      <c r="E26" s="181">
        <v>2.2000000000000002</v>
      </c>
      <c r="F26" s="182"/>
      <c r="G26" s="183">
        <f>ROUND(E26*F26,2)</f>
        <v>0</v>
      </c>
      <c r="H26" s="166">
        <v>473.03</v>
      </c>
      <c r="I26" s="166">
        <f>ROUND(E26*H26,2)</f>
        <v>1040.67</v>
      </c>
      <c r="J26" s="166">
        <v>371.97</v>
      </c>
      <c r="K26" s="166">
        <f>ROUND(E26*J26,2)</f>
        <v>818.33</v>
      </c>
      <c r="L26" s="166">
        <v>15</v>
      </c>
      <c r="M26" s="166">
        <f>G26*(1+L26/100)</f>
        <v>0</v>
      </c>
      <c r="N26" s="166">
        <v>7.392E-2</v>
      </c>
      <c r="O26" s="166">
        <f>ROUND(E26*N26,2)</f>
        <v>0.16</v>
      </c>
      <c r="P26" s="166">
        <v>0</v>
      </c>
      <c r="Q26" s="166">
        <f>ROUND(E26*P26,2)</f>
        <v>0</v>
      </c>
      <c r="R26" s="166"/>
      <c r="S26" s="166" t="s">
        <v>141</v>
      </c>
      <c r="T26" s="166" t="s">
        <v>141</v>
      </c>
      <c r="U26" s="166">
        <v>0.77700000000000002</v>
      </c>
      <c r="V26" s="166">
        <f>ROUND(E26*U26,2)</f>
        <v>1.71</v>
      </c>
      <c r="W26" s="166"/>
      <c r="X26" s="166" t="s">
        <v>130</v>
      </c>
      <c r="Y26" s="161"/>
      <c r="Z26" s="161"/>
      <c r="AA26" s="161"/>
      <c r="AB26" s="161"/>
      <c r="AC26" s="161"/>
      <c r="AD26" s="161"/>
      <c r="AE26" s="161"/>
      <c r="AF26" s="161"/>
      <c r="AG26" s="161" t="s">
        <v>131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64"/>
      <c r="B27" s="165"/>
      <c r="C27" s="192" t="s">
        <v>161</v>
      </c>
      <c r="D27" s="167"/>
      <c r="E27" s="168">
        <v>2.2000000000000002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1"/>
      <c r="Z27" s="161"/>
      <c r="AA27" s="161"/>
      <c r="AB27" s="161"/>
      <c r="AC27" s="161"/>
      <c r="AD27" s="161"/>
      <c r="AE27" s="161"/>
      <c r="AF27" s="161"/>
      <c r="AG27" s="161" t="s">
        <v>133</v>
      </c>
      <c r="AH27" s="161">
        <v>0</v>
      </c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78">
        <v>8</v>
      </c>
      <c r="B28" s="179" t="s">
        <v>162</v>
      </c>
      <c r="C28" s="191" t="s">
        <v>163</v>
      </c>
      <c r="D28" s="180" t="s">
        <v>151</v>
      </c>
      <c r="E28" s="181">
        <v>9.2200000000000006</v>
      </c>
      <c r="F28" s="182"/>
      <c r="G28" s="183">
        <f>ROUND(E28*F28,2)</f>
        <v>0</v>
      </c>
      <c r="H28" s="166">
        <v>0</v>
      </c>
      <c r="I28" s="166">
        <f>ROUND(E28*H28,2)</f>
        <v>0</v>
      </c>
      <c r="J28" s="166">
        <v>292.5</v>
      </c>
      <c r="K28" s="166">
        <f>ROUND(E28*J28,2)</f>
        <v>2696.85</v>
      </c>
      <c r="L28" s="166">
        <v>15</v>
      </c>
      <c r="M28" s="166">
        <f>G28*(1+L28/100)</f>
        <v>0</v>
      </c>
      <c r="N28" s="166">
        <v>0</v>
      </c>
      <c r="O28" s="166">
        <f>ROUND(E28*N28,2)</f>
        <v>0</v>
      </c>
      <c r="P28" s="166">
        <v>0</v>
      </c>
      <c r="Q28" s="166">
        <f>ROUND(E28*P28,2)</f>
        <v>0</v>
      </c>
      <c r="R28" s="166"/>
      <c r="S28" s="166" t="s">
        <v>141</v>
      </c>
      <c r="T28" s="166" t="s">
        <v>141</v>
      </c>
      <c r="U28" s="166">
        <v>0.57999999999999996</v>
      </c>
      <c r="V28" s="166">
        <f>ROUND(E28*U28,2)</f>
        <v>5.35</v>
      </c>
      <c r="W28" s="166"/>
      <c r="X28" s="166" t="s">
        <v>130</v>
      </c>
      <c r="Y28" s="161"/>
      <c r="Z28" s="161"/>
      <c r="AA28" s="161"/>
      <c r="AB28" s="161"/>
      <c r="AC28" s="161"/>
      <c r="AD28" s="161"/>
      <c r="AE28" s="161"/>
      <c r="AF28" s="161"/>
      <c r="AG28" s="161" t="s">
        <v>131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64"/>
      <c r="B29" s="165"/>
      <c r="C29" s="192" t="s">
        <v>164</v>
      </c>
      <c r="D29" s="167"/>
      <c r="E29" s="168">
        <v>4.42</v>
      </c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1"/>
      <c r="Z29" s="161"/>
      <c r="AA29" s="161"/>
      <c r="AB29" s="161"/>
      <c r="AC29" s="161"/>
      <c r="AD29" s="161"/>
      <c r="AE29" s="161"/>
      <c r="AF29" s="161"/>
      <c r="AG29" s="161" t="s">
        <v>133</v>
      </c>
      <c r="AH29" s="161">
        <v>0</v>
      </c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64"/>
      <c r="B30" s="165"/>
      <c r="C30" s="192" t="s">
        <v>165</v>
      </c>
      <c r="D30" s="167"/>
      <c r="E30" s="168">
        <v>3.84</v>
      </c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1"/>
      <c r="Z30" s="161"/>
      <c r="AA30" s="161"/>
      <c r="AB30" s="161"/>
      <c r="AC30" s="161"/>
      <c r="AD30" s="161"/>
      <c r="AE30" s="161"/>
      <c r="AF30" s="161"/>
      <c r="AG30" s="161" t="s">
        <v>133</v>
      </c>
      <c r="AH30" s="161">
        <v>0</v>
      </c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64"/>
      <c r="B31" s="165"/>
      <c r="C31" s="192" t="s">
        <v>166</v>
      </c>
      <c r="D31" s="167"/>
      <c r="E31" s="168">
        <v>0.96</v>
      </c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1"/>
      <c r="Z31" s="161"/>
      <c r="AA31" s="161"/>
      <c r="AB31" s="161"/>
      <c r="AC31" s="161"/>
      <c r="AD31" s="161"/>
      <c r="AE31" s="161"/>
      <c r="AF31" s="161"/>
      <c r="AG31" s="161" t="s">
        <v>133</v>
      </c>
      <c r="AH31" s="161">
        <v>0</v>
      </c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">
      <c r="A32" s="184">
        <v>9</v>
      </c>
      <c r="B32" s="185" t="s">
        <v>42</v>
      </c>
      <c r="C32" s="193" t="s">
        <v>167</v>
      </c>
      <c r="D32" s="186" t="s">
        <v>168</v>
      </c>
      <c r="E32" s="187">
        <v>1</v>
      </c>
      <c r="F32" s="188"/>
      <c r="G32" s="189">
        <f>ROUND(E32*F32,2)</f>
        <v>0</v>
      </c>
      <c r="H32" s="166">
        <v>1346</v>
      </c>
      <c r="I32" s="166">
        <f>ROUND(E32*H32,2)</f>
        <v>1346</v>
      </c>
      <c r="J32" s="166">
        <v>0</v>
      </c>
      <c r="K32" s="166">
        <f>ROUND(E32*J32,2)</f>
        <v>0</v>
      </c>
      <c r="L32" s="166">
        <v>15</v>
      </c>
      <c r="M32" s="166">
        <f>G32*(1+L32/100)</f>
        <v>0</v>
      </c>
      <c r="N32" s="166">
        <v>0</v>
      </c>
      <c r="O32" s="166">
        <f>ROUND(E32*N32,2)</f>
        <v>0</v>
      </c>
      <c r="P32" s="166">
        <v>0</v>
      </c>
      <c r="Q32" s="166">
        <f>ROUND(E32*P32,2)</f>
        <v>0</v>
      </c>
      <c r="R32" s="166"/>
      <c r="S32" s="166" t="s">
        <v>128</v>
      </c>
      <c r="T32" s="166" t="s">
        <v>169</v>
      </c>
      <c r="U32" s="166">
        <v>0</v>
      </c>
      <c r="V32" s="166">
        <f>ROUND(E32*U32,2)</f>
        <v>0</v>
      </c>
      <c r="W32" s="166"/>
      <c r="X32" s="166" t="s">
        <v>170</v>
      </c>
      <c r="Y32" s="161"/>
      <c r="Z32" s="161"/>
      <c r="AA32" s="161"/>
      <c r="AB32" s="161"/>
      <c r="AC32" s="161"/>
      <c r="AD32" s="161"/>
      <c r="AE32" s="161"/>
      <c r="AF32" s="161"/>
      <c r="AG32" s="161" t="s">
        <v>171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1" x14ac:dyDescent="0.2">
      <c r="A33" s="178">
        <v>10</v>
      </c>
      <c r="B33" s="179" t="s">
        <v>172</v>
      </c>
      <c r="C33" s="191" t="s">
        <v>173</v>
      </c>
      <c r="D33" s="180" t="s">
        <v>140</v>
      </c>
      <c r="E33" s="181">
        <v>2.0199999999999999E-2</v>
      </c>
      <c r="F33" s="182"/>
      <c r="G33" s="183">
        <f>ROUND(E33*F33,2)</f>
        <v>0</v>
      </c>
      <c r="H33" s="166">
        <v>40320</v>
      </c>
      <c r="I33" s="166">
        <f>ROUND(E33*H33,2)</f>
        <v>814.46</v>
      </c>
      <c r="J33" s="166">
        <v>0</v>
      </c>
      <c r="K33" s="166">
        <f>ROUND(E33*J33,2)</f>
        <v>0</v>
      </c>
      <c r="L33" s="166">
        <v>15</v>
      </c>
      <c r="M33" s="166">
        <f>G33*(1+L33/100)</f>
        <v>0</v>
      </c>
      <c r="N33" s="166">
        <v>1</v>
      </c>
      <c r="O33" s="166">
        <f>ROUND(E33*N33,2)</f>
        <v>0.02</v>
      </c>
      <c r="P33" s="166">
        <v>0</v>
      </c>
      <c r="Q33" s="166">
        <f>ROUND(E33*P33,2)</f>
        <v>0</v>
      </c>
      <c r="R33" s="166" t="s">
        <v>174</v>
      </c>
      <c r="S33" s="166" t="s">
        <v>141</v>
      </c>
      <c r="T33" s="166" t="s">
        <v>141</v>
      </c>
      <c r="U33" s="166">
        <v>0</v>
      </c>
      <c r="V33" s="166">
        <f>ROUND(E33*U33,2)</f>
        <v>0</v>
      </c>
      <c r="W33" s="166"/>
      <c r="X33" s="166" t="s">
        <v>170</v>
      </c>
      <c r="Y33" s="161"/>
      <c r="Z33" s="161"/>
      <c r="AA33" s="161"/>
      <c r="AB33" s="161"/>
      <c r="AC33" s="161"/>
      <c r="AD33" s="161"/>
      <c r="AE33" s="161"/>
      <c r="AF33" s="161"/>
      <c r="AG33" s="161" t="s">
        <v>171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">
      <c r="A34" s="164"/>
      <c r="B34" s="165"/>
      <c r="C34" s="192" t="s">
        <v>175</v>
      </c>
      <c r="D34" s="167"/>
      <c r="E34" s="168">
        <v>2.0199999999999999E-2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1"/>
      <c r="Z34" s="161"/>
      <c r="AA34" s="161"/>
      <c r="AB34" s="161"/>
      <c r="AC34" s="161"/>
      <c r="AD34" s="161"/>
      <c r="AE34" s="161"/>
      <c r="AF34" s="161"/>
      <c r="AG34" s="161" t="s">
        <v>133</v>
      </c>
      <c r="AH34" s="161">
        <v>0</v>
      </c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">
      <c r="A35" s="184">
        <v>11</v>
      </c>
      <c r="B35" s="185" t="s">
        <v>176</v>
      </c>
      <c r="C35" s="193" t="s">
        <v>177</v>
      </c>
      <c r="D35" s="186" t="s">
        <v>146</v>
      </c>
      <c r="E35" s="187">
        <v>1</v>
      </c>
      <c r="F35" s="188"/>
      <c r="G35" s="189">
        <f>ROUND(E35*F35,2)</f>
        <v>0</v>
      </c>
      <c r="H35" s="166">
        <v>104</v>
      </c>
      <c r="I35" s="166">
        <f>ROUND(E35*H35,2)</f>
        <v>104</v>
      </c>
      <c r="J35" s="166">
        <v>0</v>
      </c>
      <c r="K35" s="166">
        <f>ROUND(E35*J35,2)</f>
        <v>0</v>
      </c>
      <c r="L35" s="166">
        <v>15</v>
      </c>
      <c r="M35" s="166">
        <f>G35*(1+L35/100)</f>
        <v>0</v>
      </c>
      <c r="N35" s="166">
        <v>5.9999999999999995E-4</v>
      </c>
      <c r="O35" s="166">
        <f>ROUND(E35*N35,2)</f>
        <v>0</v>
      </c>
      <c r="P35" s="166">
        <v>0</v>
      </c>
      <c r="Q35" s="166">
        <f>ROUND(E35*P35,2)</f>
        <v>0</v>
      </c>
      <c r="R35" s="166" t="s">
        <v>174</v>
      </c>
      <c r="S35" s="166" t="s">
        <v>141</v>
      </c>
      <c r="T35" s="166" t="s">
        <v>141</v>
      </c>
      <c r="U35" s="166">
        <v>0</v>
      </c>
      <c r="V35" s="166">
        <f>ROUND(E35*U35,2)</f>
        <v>0</v>
      </c>
      <c r="W35" s="166"/>
      <c r="X35" s="166" t="s">
        <v>170</v>
      </c>
      <c r="Y35" s="161"/>
      <c r="Z35" s="161"/>
      <c r="AA35" s="161"/>
      <c r="AB35" s="161"/>
      <c r="AC35" s="161"/>
      <c r="AD35" s="161"/>
      <c r="AE35" s="161"/>
      <c r="AF35" s="161"/>
      <c r="AG35" s="161" t="s">
        <v>171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ht="22.5" outlineLevel="1" x14ac:dyDescent="0.2">
      <c r="A36" s="178">
        <v>12</v>
      </c>
      <c r="B36" s="179" t="s">
        <v>178</v>
      </c>
      <c r="C36" s="191" t="s">
        <v>179</v>
      </c>
      <c r="D36" s="180" t="s">
        <v>151</v>
      </c>
      <c r="E36" s="181">
        <v>2.08</v>
      </c>
      <c r="F36" s="182"/>
      <c r="G36" s="183">
        <f>ROUND(E36*F36,2)</f>
        <v>0</v>
      </c>
      <c r="H36" s="166">
        <v>0</v>
      </c>
      <c r="I36" s="166">
        <f>ROUND(E36*H36,2)</f>
        <v>0</v>
      </c>
      <c r="J36" s="166">
        <v>692</v>
      </c>
      <c r="K36" s="166">
        <f>ROUND(E36*J36,2)</f>
        <v>1439.36</v>
      </c>
      <c r="L36" s="166">
        <v>15</v>
      </c>
      <c r="M36" s="166">
        <f>G36*(1+L36/100)</f>
        <v>0</v>
      </c>
      <c r="N36" s="166">
        <v>1.1469999999999999E-2</v>
      </c>
      <c r="O36" s="166">
        <f>ROUND(E36*N36,2)</f>
        <v>0.02</v>
      </c>
      <c r="P36" s="166">
        <v>0</v>
      </c>
      <c r="Q36" s="166">
        <f>ROUND(E36*P36,2)</f>
        <v>0</v>
      </c>
      <c r="R36" s="166"/>
      <c r="S36" s="166" t="s">
        <v>141</v>
      </c>
      <c r="T36" s="166" t="s">
        <v>141</v>
      </c>
      <c r="U36" s="166">
        <v>0</v>
      </c>
      <c r="V36" s="166">
        <f>ROUND(E36*U36,2)</f>
        <v>0</v>
      </c>
      <c r="W36" s="166"/>
      <c r="X36" s="166" t="s">
        <v>180</v>
      </c>
      <c r="Y36" s="161"/>
      <c r="Z36" s="161"/>
      <c r="AA36" s="161"/>
      <c r="AB36" s="161"/>
      <c r="AC36" s="161"/>
      <c r="AD36" s="161"/>
      <c r="AE36" s="161"/>
      <c r="AF36" s="161"/>
      <c r="AG36" s="161" t="s">
        <v>181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">
      <c r="A37" s="164"/>
      <c r="B37" s="165"/>
      <c r="C37" s="192" t="s">
        <v>182</v>
      </c>
      <c r="D37" s="167"/>
      <c r="E37" s="168">
        <v>2.08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1"/>
      <c r="Z37" s="161"/>
      <c r="AA37" s="161"/>
      <c r="AB37" s="161"/>
      <c r="AC37" s="161"/>
      <c r="AD37" s="161"/>
      <c r="AE37" s="161"/>
      <c r="AF37" s="161"/>
      <c r="AG37" s="161" t="s">
        <v>133</v>
      </c>
      <c r="AH37" s="161">
        <v>0</v>
      </c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x14ac:dyDescent="0.2">
      <c r="A38" s="172" t="s">
        <v>125</v>
      </c>
      <c r="B38" s="173" t="s">
        <v>51</v>
      </c>
      <c r="C38" s="190" t="s">
        <v>52</v>
      </c>
      <c r="D38" s="174"/>
      <c r="E38" s="175"/>
      <c r="F38" s="176"/>
      <c r="G38" s="177">
        <f>SUMIF(AG39:AG43,"&lt;&gt;NOR",G39:G43)</f>
        <v>0</v>
      </c>
      <c r="H38" s="171"/>
      <c r="I38" s="171">
        <f>SUM(I39:I43)</f>
        <v>2880.4300000000003</v>
      </c>
      <c r="J38" s="171"/>
      <c r="K38" s="171">
        <f>SUM(K39:K43)</f>
        <v>4786.4699999999993</v>
      </c>
      <c r="L38" s="171"/>
      <c r="M38" s="171">
        <f>SUM(M39:M43)</f>
        <v>0</v>
      </c>
      <c r="N38" s="171"/>
      <c r="O38" s="171">
        <f>SUM(O39:O43)</f>
        <v>0.11</v>
      </c>
      <c r="P38" s="171"/>
      <c r="Q38" s="171">
        <f>SUM(Q39:Q43)</f>
        <v>0</v>
      </c>
      <c r="R38" s="171"/>
      <c r="S38" s="171"/>
      <c r="T38" s="171"/>
      <c r="U38" s="171"/>
      <c r="V38" s="171">
        <f>SUM(V39:V43)</f>
        <v>8.76</v>
      </c>
      <c r="W38" s="171"/>
      <c r="X38" s="171"/>
      <c r="AG38" t="s">
        <v>126</v>
      </c>
    </row>
    <row r="39" spans="1:60" ht="22.5" outlineLevel="1" x14ac:dyDescent="0.2">
      <c r="A39" s="178">
        <v>13</v>
      </c>
      <c r="B39" s="179" t="s">
        <v>183</v>
      </c>
      <c r="C39" s="191" t="s">
        <v>184</v>
      </c>
      <c r="D39" s="180" t="s">
        <v>151</v>
      </c>
      <c r="E39" s="181">
        <v>4.42</v>
      </c>
      <c r="F39" s="182"/>
      <c r="G39" s="183">
        <f>ROUND(E39*F39,2)</f>
        <v>0</v>
      </c>
      <c r="H39" s="166">
        <v>285.86</v>
      </c>
      <c r="I39" s="166">
        <f>ROUND(E39*H39,2)</f>
        <v>1263.5</v>
      </c>
      <c r="J39" s="166">
        <v>519.14</v>
      </c>
      <c r="K39" s="166">
        <f>ROUND(E39*J39,2)</f>
        <v>2294.6</v>
      </c>
      <c r="L39" s="166">
        <v>15</v>
      </c>
      <c r="M39" s="166">
        <f>G39*(1+L39/100)</f>
        <v>0</v>
      </c>
      <c r="N39" s="166">
        <v>1.1900000000000001E-2</v>
      </c>
      <c r="O39" s="166">
        <f>ROUND(E39*N39,2)</f>
        <v>0.05</v>
      </c>
      <c r="P39" s="166">
        <v>0</v>
      </c>
      <c r="Q39" s="166">
        <f>ROUND(E39*P39,2)</f>
        <v>0</v>
      </c>
      <c r="R39" s="166"/>
      <c r="S39" s="166" t="s">
        <v>141</v>
      </c>
      <c r="T39" s="166" t="s">
        <v>141</v>
      </c>
      <c r="U39" s="166">
        <v>0.95</v>
      </c>
      <c r="V39" s="166">
        <f>ROUND(E39*U39,2)</f>
        <v>4.2</v>
      </c>
      <c r="W39" s="166"/>
      <c r="X39" s="166" t="s">
        <v>130</v>
      </c>
      <c r="Y39" s="161"/>
      <c r="Z39" s="161"/>
      <c r="AA39" s="161"/>
      <c r="AB39" s="161"/>
      <c r="AC39" s="161"/>
      <c r="AD39" s="161"/>
      <c r="AE39" s="161"/>
      <c r="AF39" s="161"/>
      <c r="AG39" s="161" t="s">
        <v>131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outlineLevel="1" x14ac:dyDescent="0.2">
      <c r="A40" s="164"/>
      <c r="B40" s="165"/>
      <c r="C40" s="192" t="s">
        <v>164</v>
      </c>
      <c r="D40" s="167"/>
      <c r="E40" s="168">
        <v>4.42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1"/>
      <c r="Z40" s="161"/>
      <c r="AA40" s="161"/>
      <c r="AB40" s="161"/>
      <c r="AC40" s="161"/>
      <c r="AD40" s="161"/>
      <c r="AE40" s="161"/>
      <c r="AF40" s="161"/>
      <c r="AG40" s="161" t="s">
        <v>133</v>
      </c>
      <c r="AH40" s="161">
        <v>0</v>
      </c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ht="22.5" outlineLevel="1" x14ac:dyDescent="0.2">
      <c r="A41" s="178">
        <v>14</v>
      </c>
      <c r="B41" s="179" t="s">
        <v>185</v>
      </c>
      <c r="C41" s="191" t="s">
        <v>186</v>
      </c>
      <c r="D41" s="180" t="s">
        <v>151</v>
      </c>
      <c r="E41" s="181">
        <v>4.8</v>
      </c>
      <c r="F41" s="182"/>
      <c r="G41" s="183">
        <f>ROUND(E41*F41,2)</f>
        <v>0</v>
      </c>
      <c r="H41" s="166">
        <v>336.86</v>
      </c>
      <c r="I41" s="166">
        <f>ROUND(E41*H41,2)</f>
        <v>1616.93</v>
      </c>
      <c r="J41" s="166">
        <v>519.14</v>
      </c>
      <c r="K41" s="166">
        <f>ROUND(E41*J41,2)</f>
        <v>2491.87</v>
      </c>
      <c r="L41" s="166">
        <v>15</v>
      </c>
      <c r="M41" s="166">
        <f>G41*(1+L41/100)</f>
        <v>0</v>
      </c>
      <c r="N41" s="166">
        <v>1.201E-2</v>
      </c>
      <c r="O41" s="166">
        <f>ROUND(E41*N41,2)</f>
        <v>0.06</v>
      </c>
      <c r="P41" s="166">
        <v>0</v>
      </c>
      <c r="Q41" s="166">
        <f>ROUND(E41*P41,2)</f>
        <v>0</v>
      </c>
      <c r="R41" s="166"/>
      <c r="S41" s="166" t="s">
        <v>141</v>
      </c>
      <c r="T41" s="166" t="s">
        <v>141</v>
      </c>
      <c r="U41" s="166">
        <v>0.95</v>
      </c>
      <c r="V41" s="166">
        <f>ROUND(E41*U41,2)</f>
        <v>4.5599999999999996</v>
      </c>
      <c r="W41" s="166"/>
      <c r="X41" s="166" t="s">
        <v>130</v>
      </c>
      <c r="Y41" s="161"/>
      <c r="Z41" s="161"/>
      <c r="AA41" s="161"/>
      <c r="AB41" s="161"/>
      <c r="AC41" s="161"/>
      <c r="AD41" s="161"/>
      <c r="AE41" s="161"/>
      <c r="AF41" s="161"/>
      <c r="AG41" s="161" t="s">
        <v>131</v>
      </c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">
      <c r="A42" s="164"/>
      <c r="B42" s="165"/>
      <c r="C42" s="192" t="s">
        <v>165</v>
      </c>
      <c r="D42" s="167"/>
      <c r="E42" s="168">
        <v>3.84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1"/>
      <c r="Z42" s="161"/>
      <c r="AA42" s="161"/>
      <c r="AB42" s="161"/>
      <c r="AC42" s="161"/>
      <c r="AD42" s="161"/>
      <c r="AE42" s="161"/>
      <c r="AF42" s="161"/>
      <c r="AG42" s="161" t="s">
        <v>133</v>
      </c>
      <c r="AH42" s="161">
        <v>0</v>
      </c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64"/>
      <c r="B43" s="165"/>
      <c r="C43" s="192" t="s">
        <v>166</v>
      </c>
      <c r="D43" s="167"/>
      <c r="E43" s="168">
        <v>0.96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1"/>
      <c r="Z43" s="161"/>
      <c r="AA43" s="161"/>
      <c r="AB43" s="161"/>
      <c r="AC43" s="161"/>
      <c r="AD43" s="161"/>
      <c r="AE43" s="161"/>
      <c r="AF43" s="161"/>
      <c r="AG43" s="161" t="s">
        <v>133</v>
      </c>
      <c r="AH43" s="161">
        <v>0</v>
      </c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x14ac:dyDescent="0.2">
      <c r="A44" s="172" t="s">
        <v>125</v>
      </c>
      <c r="B44" s="173" t="s">
        <v>53</v>
      </c>
      <c r="C44" s="190" t="s">
        <v>54</v>
      </c>
      <c r="D44" s="174"/>
      <c r="E44" s="175"/>
      <c r="F44" s="176"/>
      <c r="G44" s="177">
        <f>SUMIF(AG45:AG95,"&lt;&gt;NOR",G45:G95)</f>
        <v>0</v>
      </c>
      <c r="H44" s="171"/>
      <c r="I44" s="171">
        <f>SUM(I45:I95)</f>
        <v>7641.2899999999991</v>
      </c>
      <c r="J44" s="171"/>
      <c r="K44" s="171">
        <f>SUM(K45:K95)</f>
        <v>26101.170000000002</v>
      </c>
      <c r="L44" s="171"/>
      <c r="M44" s="171">
        <f>SUM(M45:M95)</f>
        <v>0</v>
      </c>
      <c r="N44" s="171"/>
      <c r="O44" s="171">
        <f>SUM(O45:O95)</f>
        <v>1.23</v>
      </c>
      <c r="P44" s="171"/>
      <c r="Q44" s="171">
        <f>SUM(Q45:Q95)</f>
        <v>0</v>
      </c>
      <c r="R44" s="171"/>
      <c r="S44" s="171"/>
      <c r="T44" s="171"/>
      <c r="U44" s="171"/>
      <c r="V44" s="171">
        <f>SUM(V45:V95)</f>
        <v>53.1</v>
      </c>
      <c r="W44" s="171"/>
      <c r="X44" s="171"/>
      <c r="AG44" t="s">
        <v>126</v>
      </c>
    </row>
    <row r="45" spans="1:60" outlineLevel="1" x14ac:dyDescent="0.2">
      <c r="A45" s="178">
        <v>15</v>
      </c>
      <c r="B45" s="179" t="s">
        <v>187</v>
      </c>
      <c r="C45" s="191" t="s">
        <v>188</v>
      </c>
      <c r="D45" s="180" t="s">
        <v>151</v>
      </c>
      <c r="E45" s="181">
        <v>27.861999999999998</v>
      </c>
      <c r="F45" s="182"/>
      <c r="G45" s="183">
        <f>ROUND(E45*F45,2)</f>
        <v>0</v>
      </c>
      <c r="H45" s="166">
        <v>24.78</v>
      </c>
      <c r="I45" s="166">
        <f>ROUND(E45*H45,2)</f>
        <v>690.42</v>
      </c>
      <c r="J45" s="166">
        <v>115.22</v>
      </c>
      <c r="K45" s="166">
        <f>ROUND(E45*J45,2)</f>
        <v>3210.26</v>
      </c>
      <c r="L45" s="166">
        <v>15</v>
      </c>
      <c r="M45" s="166">
        <f>G45*(1+L45/100)</f>
        <v>0</v>
      </c>
      <c r="N45" s="166">
        <v>4.8999999999999998E-3</v>
      </c>
      <c r="O45" s="166">
        <f>ROUND(E45*N45,2)</f>
        <v>0.14000000000000001</v>
      </c>
      <c r="P45" s="166">
        <v>0</v>
      </c>
      <c r="Q45" s="166">
        <f>ROUND(E45*P45,2)</f>
        <v>0</v>
      </c>
      <c r="R45" s="166"/>
      <c r="S45" s="166" t="s">
        <v>141</v>
      </c>
      <c r="T45" s="166" t="s">
        <v>152</v>
      </c>
      <c r="U45" s="166">
        <v>0.25</v>
      </c>
      <c r="V45" s="166">
        <f>ROUND(E45*U45,2)</f>
        <v>6.97</v>
      </c>
      <c r="W45" s="166"/>
      <c r="X45" s="166" t="s">
        <v>130</v>
      </c>
      <c r="Y45" s="161"/>
      <c r="Z45" s="161"/>
      <c r="AA45" s="161"/>
      <c r="AB45" s="161"/>
      <c r="AC45" s="161"/>
      <c r="AD45" s="161"/>
      <c r="AE45" s="161"/>
      <c r="AF45" s="161"/>
      <c r="AG45" s="161" t="s">
        <v>131</v>
      </c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">
      <c r="A46" s="164"/>
      <c r="B46" s="165"/>
      <c r="C46" s="192" t="s">
        <v>189</v>
      </c>
      <c r="D46" s="167"/>
      <c r="E46" s="168">
        <v>8.84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1"/>
      <c r="Z46" s="161"/>
      <c r="AA46" s="161"/>
      <c r="AB46" s="161"/>
      <c r="AC46" s="161"/>
      <c r="AD46" s="161"/>
      <c r="AE46" s="161"/>
      <c r="AF46" s="161"/>
      <c r="AG46" s="161" t="s">
        <v>133</v>
      </c>
      <c r="AH46" s="161">
        <v>0</v>
      </c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1" x14ac:dyDescent="0.2">
      <c r="A47" s="164"/>
      <c r="B47" s="165"/>
      <c r="C47" s="192" t="s">
        <v>190</v>
      </c>
      <c r="D47" s="167"/>
      <c r="E47" s="168">
        <v>-2.3639999999999999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1"/>
      <c r="Z47" s="161"/>
      <c r="AA47" s="161"/>
      <c r="AB47" s="161"/>
      <c r="AC47" s="161"/>
      <c r="AD47" s="161"/>
      <c r="AE47" s="161"/>
      <c r="AF47" s="161"/>
      <c r="AG47" s="161" t="s">
        <v>133</v>
      </c>
      <c r="AH47" s="161">
        <v>0</v>
      </c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outlineLevel="1" x14ac:dyDescent="0.2">
      <c r="A48" s="164"/>
      <c r="B48" s="165"/>
      <c r="C48" s="192" t="s">
        <v>191</v>
      </c>
      <c r="D48" s="167"/>
      <c r="E48" s="168">
        <v>5.2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1"/>
      <c r="Z48" s="161"/>
      <c r="AA48" s="161"/>
      <c r="AB48" s="161"/>
      <c r="AC48" s="161"/>
      <c r="AD48" s="161"/>
      <c r="AE48" s="161"/>
      <c r="AF48" s="161"/>
      <c r="AG48" s="161" t="s">
        <v>133</v>
      </c>
      <c r="AH48" s="161">
        <v>0</v>
      </c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">
      <c r="A49" s="164"/>
      <c r="B49" s="165"/>
      <c r="C49" s="192" t="s">
        <v>192</v>
      </c>
      <c r="D49" s="167"/>
      <c r="E49" s="168">
        <v>-1.1819999999999999</v>
      </c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1"/>
      <c r="Z49" s="161"/>
      <c r="AA49" s="161"/>
      <c r="AB49" s="161"/>
      <c r="AC49" s="161"/>
      <c r="AD49" s="161"/>
      <c r="AE49" s="161"/>
      <c r="AF49" s="161"/>
      <c r="AG49" s="161" t="s">
        <v>133</v>
      </c>
      <c r="AH49" s="161">
        <v>0</v>
      </c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outlineLevel="1" x14ac:dyDescent="0.2">
      <c r="A50" s="164"/>
      <c r="B50" s="165"/>
      <c r="C50" s="192" t="s">
        <v>193</v>
      </c>
      <c r="D50" s="167"/>
      <c r="E50" s="168">
        <v>4</v>
      </c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1"/>
      <c r="Z50" s="161"/>
      <c r="AA50" s="161"/>
      <c r="AB50" s="161"/>
      <c r="AC50" s="161"/>
      <c r="AD50" s="161"/>
      <c r="AE50" s="161"/>
      <c r="AF50" s="161"/>
      <c r="AG50" s="161" t="s">
        <v>133</v>
      </c>
      <c r="AH50" s="161">
        <v>0</v>
      </c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outlineLevel="1" x14ac:dyDescent="0.2">
      <c r="A51" s="164"/>
      <c r="B51" s="165"/>
      <c r="C51" s="192" t="s">
        <v>194</v>
      </c>
      <c r="D51" s="167"/>
      <c r="E51" s="168">
        <v>8.84</v>
      </c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1"/>
      <c r="Z51" s="161"/>
      <c r="AA51" s="161"/>
      <c r="AB51" s="161"/>
      <c r="AC51" s="161"/>
      <c r="AD51" s="161"/>
      <c r="AE51" s="161"/>
      <c r="AF51" s="161"/>
      <c r="AG51" s="161" t="s">
        <v>133</v>
      </c>
      <c r="AH51" s="161">
        <v>0</v>
      </c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outlineLevel="1" x14ac:dyDescent="0.2">
      <c r="A52" s="164"/>
      <c r="B52" s="165"/>
      <c r="C52" s="192" t="s">
        <v>195</v>
      </c>
      <c r="D52" s="167"/>
      <c r="E52" s="168">
        <v>7.68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1"/>
      <c r="Z52" s="161"/>
      <c r="AA52" s="161"/>
      <c r="AB52" s="161"/>
      <c r="AC52" s="161"/>
      <c r="AD52" s="161"/>
      <c r="AE52" s="161"/>
      <c r="AF52" s="161"/>
      <c r="AG52" s="161" t="s">
        <v>133</v>
      </c>
      <c r="AH52" s="161">
        <v>0</v>
      </c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outlineLevel="1" x14ac:dyDescent="0.2">
      <c r="A53" s="164"/>
      <c r="B53" s="165"/>
      <c r="C53" s="192" t="s">
        <v>196</v>
      </c>
      <c r="D53" s="167"/>
      <c r="E53" s="168">
        <v>-3.1520000000000001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1"/>
      <c r="Z53" s="161"/>
      <c r="AA53" s="161"/>
      <c r="AB53" s="161"/>
      <c r="AC53" s="161"/>
      <c r="AD53" s="161"/>
      <c r="AE53" s="161"/>
      <c r="AF53" s="161"/>
      <c r="AG53" s="161" t="s">
        <v>133</v>
      </c>
      <c r="AH53" s="161">
        <v>0</v>
      </c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1" x14ac:dyDescent="0.2">
      <c r="A54" s="178">
        <v>16</v>
      </c>
      <c r="B54" s="179" t="s">
        <v>197</v>
      </c>
      <c r="C54" s="191" t="s">
        <v>198</v>
      </c>
      <c r="D54" s="180" t="s">
        <v>151</v>
      </c>
      <c r="E54" s="181">
        <v>5.85</v>
      </c>
      <c r="F54" s="182"/>
      <c r="G54" s="183">
        <f>ROUND(E54*F54,2)</f>
        <v>0</v>
      </c>
      <c r="H54" s="166">
        <v>13.56</v>
      </c>
      <c r="I54" s="166">
        <f>ROUND(E54*H54,2)</f>
        <v>79.33</v>
      </c>
      <c r="J54" s="166">
        <v>33.04</v>
      </c>
      <c r="K54" s="166">
        <f>ROUND(E54*J54,2)</f>
        <v>193.28</v>
      </c>
      <c r="L54" s="166">
        <v>15</v>
      </c>
      <c r="M54" s="166">
        <f>G54*(1+L54/100)</f>
        <v>0</v>
      </c>
      <c r="N54" s="166">
        <v>4.0000000000000003E-5</v>
      </c>
      <c r="O54" s="166">
        <f>ROUND(E54*N54,2)</f>
        <v>0</v>
      </c>
      <c r="P54" s="166">
        <v>0</v>
      </c>
      <c r="Q54" s="166">
        <f>ROUND(E54*P54,2)</f>
        <v>0</v>
      </c>
      <c r="R54" s="166"/>
      <c r="S54" s="166" t="s">
        <v>141</v>
      </c>
      <c r="T54" s="166" t="s">
        <v>152</v>
      </c>
      <c r="U54" s="166">
        <v>7.8E-2</v>
      </c>
      <c r="V54" s="166">
        <f>ROUND(E54*U54,2)</f>
        <v>0.46</v>
      </c>
      <c r="W54" s="166"/>
      <c r="X54" s="166" t="s">
        <v>130</v>
      </c>
      <c r="Y54" s="161"/>
      <c r="Z54" s="161"/>
      <c r="AA54" s="161"/>
      <c r="AB54" s="161"/>
      <c r="AC54" s="161"/>
      <c r="AD54" s="161"/>
      <c r="AE54" s="161"/>
      <c r="AF54" s="161"/>
      <c r="AG54" s="161" t="s">
        <v>131</v>
      </c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outlineLevel="1" x14ac:dyDescent="0.2">
      <c r="A55" s="164"/>
      <c r="B55" s="165"/>
      <c r="C55" s="192" t="s">
        <v>199</v>
      </c>
      <c r="D55" s="167"/>
      <c r="E55" s="168">
        <v>2.25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1"/>
      <c r="Z55" s="161"/>
      <c r="AA55" s="161"/>
      <c r="AB55" s="161"/>
      <c r="AC55" s="161"/>
      <c r="AD55" s="161"/>
      <c r="AE55" s="161"/>
      <c r="AF55" s="161"/>
      <c r="AG55" s="161" t="s">
        <v>133</v>
      </c>
      <c r="AH55" s="161">
        <v>0</v>
      </c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</row>
    <row r="56" spans="1:60" outlineLevel="1" x14ac:dyDescent="0.2">
      <c r="A56" s="164"/>
      <c r="B56" s="165"/>
      <c r="C56" s="192" t="s">
        <v>200</v>
      </c>
      <c r="D56" s="167"/>
      <c r="E56" s="168">
        <v>3.6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1"/>
      <c r="Z56" s="161"/>
      <c r="AA56" s="161"/>
      <c r="AB56" s="161"/>
      <c r="AC56" s="161"/>
      <c r="AD56" s="161"/>
      <c r="AE56" s="161"/>
      <c r="AF56" s="161"/>
      <c r="AG56" s="161" t="s">
        <v>133</v>
      </c>
      <c r="AH56" s="161">
        <v>0</v>
      </c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ht="22.5" outlineLevel="1" x14ac:dyDescent="0.2">
      <c r="A57" s="178">
        <v>17</v>
      </c>
      <c r="B57" s="179" t="s">
        <v>201</v>
      </c>
      <c r="C57" s="191" t="s">
        <v>202</v>
      </c>
      <c r="D57" s="180" t="s">
        <v>151</v>
      </c>
      <c r="E57" s="181">
        <v>30.03</v>
      </c>
      <c r="F57" s="182"/>
      <c r="G57" s="183">
        <f>ROUND(E57*F57,2)</f>
        <v>0</v>
      </c>
      <c r="H57" s="166">
        <v>16.05</v>
      </c>
      <c r="I57" s="166">
        <f>ROUND(E57*H57,2)</f>
        <v>481.98</v>
      </c>
      <c r="J57" s="166">
        <v>96.45</v>
      </c>
      <c r="K57" s="166">
        <f>ROUND(E57*J57,2)</f>
        <v>2896.39</v>
      </c>
      <c r="L57" s="166">
        <v>15</v>
      </c>
      <c r="M57" s="166">
        <f>G57*(1+L57/100)</f>
        <v>0</v>
      </c>
      <c r="N57" s="166">
        <v>6.0899999999999999E-3</v>
      </c>
      <c r="O57" s="166">
        <f>ROUND(E57*N57,2)</f>
        <v>0.18</v>
      </c>
      <c r="P57" s="166">
        <v>0</v>
      </c>
      <c r="Q57" s="166">
        <f>ROUND(E57*P57,2)</f>
        <v>0</v>
      </c>
      <c r="R57" s="166"/>
      <c r="S57" s="166" t="s">
        <v>141</v>
      </c>
      <c r="T57" s="166" t="s">
        <v>141</v>
      </c>
      <c r="U57" s="166">
        <v>0.19273999999999999</v>
      </c>
      <c r="V57" s="166">
        <f>ROUND(E57*U57,2)</f>
        <v>5.79</v>
      </c>
      <c r="W57" s="166"/>
      <c r="X57" s="166" t="s">
        <v>130</v>
      </c>
      <c r="Y57" s="161"/>
      <c r="Z57" s="161"/>
      <c r="AA57" s="161"/>
      <c r="AB57" s="161"/>
      <c r="AC57" s="161"/>
      <c r="AD57" s="161"/>
      <c r="AE57" s="161"/>
      <c r="AF57" s="161"/>
      <c r="AG57" s="161" t="s">
        <v>131</v>
      </c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</row>
    <row r="58" spans="1:60" outlineLevel="1" x14ac:dyDescent="0.2">
      <c r="A58" s="164"/>
      <c r="B58" s="165"/>
      <c r="C58" s="192" t="s">
        <v>203</v>
      </c>
      <c r="D58" s="167"/>
      <c r="E58" s="168">
        <v>21.45</v>
      </c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1"/>
      <c r="Z58" s="161"/>
      <c r="AA58" s="161"/>
      <c r="AB58" s="161"/>
      <c r="AC58" s="161"/>
      <c r="AD58" s="161"/>
      <c r="AE58" s="161"/>
      <c r="AF58" s="161"/>
      <c r="AG58" s="161" t="s">
        <v>133</v>
      </c>
      <c r="AH58" s="161">
        <v>0</v>
      </c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1" x14ac:dyDescent="0.2">
      <c r="A59" s="164"/>
      <c r="B59" s="165"/>
      <c r="C59" s="192" t="s">
        <v>204</v>
      </c>
      <c r="D59" s="167"/>
      <c r="E59" s="168">
        <v>8.58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1"/>
      <c r="Z59" s="161"/>
      <c r="AA59" s="161"/>
      <c r="AB59" s="161"/>
      <c r="AC59" s="161"/>
      <c r="AD59" s="161"/>
      <c r="AE59" s="161"/>
      <c r="AF59" s="161"/>
      <c r="AG59" s="161" t="s">
        <v>133</v>
      </c>
      <c r="AH59" s="161">
        <v>0</v>
      </c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ht="22.5" outlineLevel="1" x14ac:dyDescent="0.2">
      <c r="A60" s="184">
        <v>18</v>
      </c>
      <c r="B60" s="185" t="s">
        <v>205</v>
      </c>
      <c r="C60" s="193" t="s">
        <v>206</v>
      </c>
      <c r="D60" s="186" t="s">
        <v>146</v>
      </c>
      <c r="E60" s="187">
        <v>5</v>
      </c>
      <c r="F60" s="188"/>
      <c r="G60" s="189">
        <f>ROUND(E60*F60,2)</f>
        <v>0</v>
      </c>
      <c r="H60" s="166">
        <v>61.16</v>
      </c>
      <c r="I60" s="166">
        <f>ROUND(E60*H60,2)</f>
        <v>305.8</v>
      </c>
      <c r="J60" s="166">
        <v>178.84</v>
      </c>
      <c r="K60" s="166">
        <f>ROUND(E60*J60,2)</f>
        <v>894.2</v>
      </c>
      <c r="L60" s="166">
        <v>15</v>
      </c>
      <c r="M60" s="166">
        <f>G60*(1+L60/100)</f>
        <v>0</v>
      </c>
      <c r="N60" s="166">
        <v>8.6700000000000006E-3</v>
      </c>
      <c r="O60" s="166">
        <f>ROUND(E60*N60,2)</f>
        <v>0.04</v>
      </c>
      <c r="P60" s="166">
        <v>0</v>
      </c>
      <c r="Q60" s="166">
        <f>ROUND(E60*P60,2)</f>
        <v>0</v>
      </c>
      <c r="R60" s="166"/>
      <c r="S60" s="166" t="s">
        <v>141</v>
      </c>
      <c r="T60" s="166" t="s">
        <v>141</v>
      </c>
      <c r="U60" s="166">
        <v>0.35974</v>
      </c>
      <c r="V60" s="166">
        <f>ROUND(E60*U60,2)</f>
        <v>1.8</v>
      </c>
      <c r="W60" s="166"/>
      <c r="X60" s="166" t="s">
        <v>130</v>
      </c>
      <c r="Y60" s="161"/>
      <c r="Z60" s="161"/>
      <c r="AA60" s="161"/>
      <c r="AB60" s="161"/>
      <c r="AC60" s="161"/>
      <c r="AD60" s="161"/>
      <c r="AE60" s="161"/>
      <c r="AF60" s="161"/>
      <c r="AG60" s="161" t="s">
        <v>131</v>
      </c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outlineLevel="1" x14ac:dyDescent="0.2">
      <c r="A61" s="178">
        <v>19</v>
      </c>
      <c r="B61" s="179" t="s">
        <v>207</v>
      </c>
      <c r="C61" s="191" t="s">
        <v>208</v>
      </c>
      <c r="D61" s="180" t="s">
        <v>151</v>
      </c>
      <c r="E61" s="181">
        <v>4.32</v>
      </c>
      <c r="F61" s="182"/>
      <c r="G61" s="183">
        <f>ROUND(E61*F61,2)</f>
        <v>0</v>
      </c>
      <c r="H61" s="166">
        <v>46.97</v>
      </c>
      <c r="I61" s="166">
        <f>ROUND(E61*H61,2)</f>
        <v>202.91</v>
      </c>
      <c r="J61" s="166">
        <v>405.53</v>
      </c>
      <c r="K61" s="166">
        <f>ROUND(E61*J61,2)</f>
        <v>1751.89</v>
      </c>
      <c r="L61" s="166">
        <v>15</v>
      </c>
      <c r="M61" s="166">
        <f>G61*(1+L61/100)</f>
        <v>0</v>
      </c>
      <c r="N61" s="166">
        <v>4.7660000000000001E-2</v>
      </c>
      <c r="O61" s="166">
        <f>ROUND(E61*N61,2)</f>
        <v>0.21</v>
      </c>
      <c r="P61" s="166">
        <v>0</v>
      </c>
      <c r="Q61" s="166">
        <f>ROUND(E61*P61,2)</f>
        <v>0</v>
      </c>
      <c r="R61" s="166"/>
      <c r="S61" s="166" t="s">
        <v>141</v>
      </c>
      <c r="T61" s="166" t="s">
        <v>141</v>
      </c>
      <c r="U61" s="166">
        <v>0.84</v>
      </c>
      <c r="V61" s="166">
        <f>ROUND(E61*U61,2)</f>
        <v>3.63</v>
      </c>
      <c r="W61" s="166"/>
      <c r="X61" s="166" t="s">
        <v>130</v>
      </c>
      <c r="Y61" s="161"/>
      <c r="Z61" s="161"/>
      <c r="AA61" s="161"/>
      <c r="AB61" s="161"/>
      <c r="AC61" s="161"/>
      <c r="AD61" s="161"/>
      <c r="AE61" s="161"/>
      <c r="AF61" s="161"/>
      <c r="AG61" s="161" t="s">
        <v>131</v>
      </c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outlineLevel="1" x14ac:dyDescent="0.2">
      <c r="A62" s="164"/>
      <c r="B62" s="165"/>
      <c r="C62" s="192" t="s">
        <v>209</v>
      </c>
      <c r="D62" s="167"/>
      <c r="E62" s="168">
        <v>3.12</v>
      </c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1"/>
      <c r="Z62" s="161"/>
      <c r="AA62" s="161"/>
      <c r="AB62" s="161"/>
      <c r="AC62" s="161"/>
      <c r="AD62" s="161"/>
      <c r="AE62" s="161"/>
      <c r="AF62" s="161"/>
      <c r="AG62" s="161" t="s">
        <v>133</v>
      </c>
      <c r="AH62" s="161">
        <v>0</v>
      </c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</row>
    <row r="63" spans="1:60" outlineLevel="1" x14ac:dyDescent="0.2">
      <c r="A63" s="164"/>
      <c r="B63" s="165"/>
      <c r="C63" s="192" t="s">
        <v>210</v>
      </c>
      <c r="D63" s="167"/>
      <c r="E63" s="168">
        <v>1.2</v>
      </c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1"/>
      <c r="Z63" s="161"/>
      <c r="AA63" s="161"/>
      <c r="AB63" s="161"/>
      <c r="AC63" s="161"/>
      <c r="AD63" s="161"/>
      <c r="AE63" s="161"/>
      <c r="AF63" s="161"/>
      <c r="AG63" s="161" t="s">
        <v>133</v>
      </c>
      <c r="AH63" s="161">
        <v>0</v>
      </c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ht="22.5" outlineLevel="1" x14ac:dyDescent="0.2">
      <c r="A64" s="178">
        <v>20</v>
      </c>
      <c r="B64" s="179" t="s">
        <v>211</v>
      </c>
      <c r="C64" s="191" t="s">
        <v>212</v>
      </c>
      <c r="D64" s="180" t="s">
        <v>151</v>
      </c>
      <c r="E64" s="181">
        <v>76.001999999999995</v>
      </c>
      <c r="F64" s="182"/>
      <c r="G64" s="183">
        <f>ROUND(E64*F64,2)</f>
        <v>0</v>
      </c>
      <c r="H64" s="166">
        <v>5.25</v>
      </c>
      <c r="I64" s="166">
        <f>ROUND(E64*H64,2)</f>
        <v>399.01</v>
      </c>
      <c r="J64" s="166">
        <v>87.05</v>
      </c>
      <c r="K64" s="166">
        <f>ROUND(E64*J64,2)</f>
        <v>6615.97</v>
      </c>
      <c r="L64" s="166">
        <v>15</v>
      </c>
      <c r="M64" s="166">
        <f>G64*(1+L64/100)</f>
        <v>0</v>
      </c>
      <c r="N64" s="166">
        <v>5.4299999999999999E-3</v>
      </c>
      <c r="O64" s="166">
        <f>ROUND(E64*N64,2)</f>
        <v>0.41</v>
      </c>
      <c r="P64" s="166">
        <v>0</v>
      </c>
      <c r="Q64" s="166">
        <f>ROUND(E64*P64,2)</f>
        <v>0</v>
      </c>
      <c r="R64" s="166"/>
      <c r="S64" s="166" t="s">
        <v>141</v>
      </c>
      <c r="T64" s="166" t="s">
        <v>141</v>
      </c>
      <c r="U64" s="166">
        <v>0.16941999999999999</v>
      </c>
      <c r="V64" s="166">
        <f>ROUND(E64*U64,2)</f>
        <v>12.88</v>
      </c>
      <c r="W64" s="166"/>
      <c r="X64" s="166" t="s">
        <v>130</v>
      </c>
      <c r="Y64" s="161"/>
      <c r="Z64" s="161"/>
      <c r="AA64" s="161"/>
      <c r="AB64" s="161"/>
      <c r="AC64" s="161"/>
      <c r="AD64" s="161"/>
      <c r="AE64" s="161"/>
      <c r="AF64" s="161"/>
      <c r="AG64" s="161" t="s">
        <v>131</v>
      </c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</row>
    <row r="65" spans="1:60" outlineLevel="1" x14ac:dyDescent="0.2">
      <c r="A65" s="164"/>
      <c r="B65" s="165"/>
      <c r="C65" s="192" t="s">
        <v>213</v>
      </c>
      <c r="D65" s="167"/>
      <c r="E65" s="168">
        <v>15.6</v>
      </c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1"/>
      <c r="Z65" s="161"/>
      <c r="AA65" s="161"/>
      <c r="AB65" s="161"/>
      <c r="AC65" s="161"/>
      <c r="AD65" s="161"/>
      <c r="AE65" s="161"/>
      <c r="AF65" s="161"/>
      <c r="AG65" s="161" t="s">
        <v>133</v>
      </c>
      <c r="AH65" s="161">
        <v>0</v>
      </c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outlineLevel="1" x14ac:dyDescent="0.2">
      <c r="A66" s="164"/>
      <c r="B66" s="165"/>
      <c r="C66" s="192" t="s">
        <v>196</v>
      </c>
      <c r="D66" s="167"/>
      <c r="E66" s="168">
        <v>-3.1520000000000001</v>
      </c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1"/>
      <c r="Z66" s="161"/>
      <c r="AA66" s="161"/>
      <c r="AB66" s="161"/>
      <c r="AC66" s="161"/>
      <c r="AD66" s="161"/>
      <c r="AE66" s="161"/>
      <c r="AF66" s="161"/>
      <c r="AG66" s="161" t="s">
        <v>133</v>
      </c>
      <c r="AH66" s="161">
        <v>0</v>
      </c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1" x14ac:dyDescent="0.2">
      <c r="A67" s="164"/>
      <c r="B67" s="165"/>
      <c r="C67" s="192" t="s">
        <v>214</v>
      </c>
      <c r="D67" s="167"/>
      <c r="E67" s="168">
        <v>48.88</v>
      </c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1"/>
      <c r="Z67" s="161"/>
      <c r="AA67" s="161"/>
      <c r="AB67" s="161"/>
      <c r="AC67" s="161"/>
      <c r="AD67" s="161"/>
      <c r="AE67" s="161"/>
      <c r="AF67" s="161"/>
      <c r="AG67" s="161" t="s">
        <v>133</v>
      </c>
      <c r="AH67" s="161">
        <v>0</v>
      </c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outlineLevel="1" x14ac:dyDescent="0.2">
      <c r="A68" s="164"/>
      <c r="B68" s="165"/>
      <c r="C68" s="192" t="s">
        <v>215</v>
      </c>
      <c r="D68" s="167"/>
      <c r="E68" s="168">
        <v>-1.5760000000000001</v>
      </c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1"/>
      <c r="Z68" s="161"/>
      <c r="AA68" s="161"/>
      <c r="AB68" s="161"/>
      <c r="AC68" s="161"/>
      <c r="AD68" s="161"/>
      <c r="AE68" s="161"/>
      <c r="AF68" s="161"/>
      <c r="AG68" s="161" t="s">
        <v>133</v>
      </c>
      <c r="AH68" s="161">
        <v>0</v>
      </c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</row>
    <row r="69" spans="1:60" outlineLevel="1" x14ac:dyDescent="0.2">
      <c r="A69" s="164"/>
      <c r="B69" s="165"/>
      <c r="C69" s="192" t="s">
        <v>216</v>
      </c>
      <c r="D69" s="167"/>
      <c r="E69" s="168">
        <v>-3.6</v>
      </c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1"/>
      <c r="Z69" s="161"/>
      <c r="AA69" s="161"/>
      <c r="AB69" s="161"/>
      <c r="AC69" s="161"/>
      <c r="AD69" s="161"/>
      <c r="AE69" s="161"/>
      <c r="AF69" s="161"/>
      <c r="AG69" s="161" t="s">
        <v>133</v>
      </c>
      <c r="AH69" s="161">
        <v>0</v>
      </c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</row>
    <row r="70" spans="1:60" outlineLevel="1" x14ac:dyDescent="0.2">
      <c r="A70" s="164"/>
      <c r="B70" s="165"/>
      <c r="C70" s="192" t="s">
        <v>217</v>
      </c>
      <c r="D70" s="167"/>
      <c r="E70" s="168">
        <v>22.1</v>
      </c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1"/>
      <c r="Z70" s="161"/>
      <c r="AA70" s="161"/>
      <c r="AB70" s="161"/>
      <c r="AC70" s="161"/>
      <c r="AD70" s="161"/>
      <c r="AE70" s="161"/>
      <c r="AF70" s="161"/>
      <c r="AG70" s="161" t="s">
        <v>133</v>
      </c>
      <c r="AH70" s="161">
        <v>0</v>
      </c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</row>
    <row r="71" spans="1:60" outlineLevel="1" x14ac:dyDescent="0.2">
      <c r="A71" s="164"/>
      <c r="B71" s="165"/>
      <c r="C71" s="192" t="s">
        <v>218</v>
      </c>
      <c r="D71" s="167"/>
      <c r="E71" s="168">
        <v>-2.25</v>
      </c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1"/>
      <c r="Z71" s="161"/>
      <c r="AA71" s="161"/>
      <c r="AB71" s="161"/>
      <c r="AC71" s="161"/>
      <c r="AD71" s="161"/>
      <c r="AE71" s="161"/>
      <c r="AF71" s="161"/>
      <c r="AG71" s="161" t="s">
        <v>133</v>
      </c>
      <c r="AH71" s="161">
        <v>0</v>
      </c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outlineLevel="1" x14ac:dyDescent="0.2">
      <c r="A72" s="178">
        <v>21</v>
      </c>
      <c r="B72" s="179" t="s">
        <v>219</v>
      </c>
      <c r="C72" s="191" t="s">
        <v>220</v>
      </c>
      <c r="D72" s="180" t="s">
        <v>151</v>
      </c>
      <c r="E72" s="181">
        <v>1.4550000000000001</v>
      </c>
      <c r="F72" s="182"/>
      <c r="G72" s="183">
        <f>ROUND(E72*F72,2)</f>
        <v>0</v>
      </c>
      <c r="H72" s="166">
        <v>147.57</v>
      </c>
      <c r="I72" s="166">
        <f>ROUND(E72*H72,2)</f>
        <v>214.71</v>
      </c>
      <c r="J72" s="166">
        <v>898.43</v>
      </c>
      <c r="K72" s="166">
        <f>ROUND(E72*J72,2)</f>
        <v>1307.22</v>
      </c>
      <c r="L72" s="166">
        <v>15</v>
      </c>
      <c r="M72" s="166">
        <f>G72*(1+L72/100)</f>
        <v>0</v>
      </c>
      <c r="N72" s="166">
        <v>5.8500000000000003E-2</v>
      </c>
      <c r="O72" s="166">
        <f>ROUND(E72*N72,2)</f>
        <v>0.09</v>
      </c>
      <c r="P72" s="166">
        <v>0</v>
      </c>
      <c r="Q72" s="166">
        <f>ROUND(E72*P72,2)</f>
        <v>0</v>
      </c>
      <c r="R72" s="166"/>
      <c r="S72" s="166" t="s">
        <v>141</v>
      </c>
      <c r="T72" s="166" t="s">
        <v>152</v>
      </c>
      <c r="U72" s="166">
        <v>1.86904</v>
      </c>
      <c r="V72" s="166">
        <f>ROUND(E72*U72,2)</f>
        <v>2.72</v>
      </c>
      <c r="W72" s="166"/>
      <c r="X72" s="166" t="s">
        <v>130</v>
      </c>
      <c r="Y72" s="161"/>
      <c r="Z72" s="161"/>
      <c r="AA72" s="161"/>
      <c r="AB72" s="161"/>
      <c r="AC72" s="161"/>
      <c r="AD72" s="161"/>
      <c r="AE72" s="161"/>
      <c r="AF72" s="161"/>
      <c r="AG72" s="161" t="s">
        <v>131</v>
      </c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</row>
    <row r="73" spans="1:60" outlineLevel="1" x14ac:dyDescent="0.2">
      <c r="A73" s="164"/>
      <c r="B73" s="165"/>
      <c r="C73" s="192" t="s">
        <v>221</v>
      </c>
      <c r="D73" s="167"/>
      <c r="E73" s="168">
        <v>0.105</v>
      </c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1"/>
      <c r="Z73" s="161"/>
      <c r="AA73" s="161"/>
      <c r="AB73" s="161"/>
      <c r="AC73" s="161"/>
      <c r="AD73" s="161"/>
      <c r="AE73" s="161"/>
      <c r="AF73" s="161"/>
      <c r="AG73" s="161" t="s">
        <v>133</v>
      </c>
      <c r="AH73" s="161">
        <v>0</v>
      </c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</row>
    <row r="74" spans="1:60" outlineLevel="1" x14ac:dyDescent="0.2">
      <c r="A74" s="164"/>
      <c r="B74" s="165"/>
      <c r="C74" s="192" t="s">
        <v>222</v>
      </c>
      <c r="D74" s="167"/>
      <c r="E74" s="168">
        <v>0.15</v>
      </c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1"/>
      <c r="Z74" s="161"/>
      <c r="AA74" s="161"/>
      <c r="AB74" s="161"/>
      <c r="AC74" s="161"/>
      <c r="AD74" s="161"/>
      <c r="AE74" s="161"/>
      <c r="AF74" s="161"/>
      <c r="AG74" s="161" t="s">
        <v>133</v>
      </c>
      <c r="AH74" s="161">
        <v>0</v>
      </c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outlineLevel="1" x14ac:dyDescent="0.2">
      <c r="A75" s="164"/>
      <c r="B75" s="165"/>
      <c r="C75" s="192" t="s">
        <v>223</v>
      </c>
      <c r="D75" s="167"/>
      <c r="E75" s="168">
        <v>1.2</v>
      </c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1"/>
      <c r="Z75" s="161"/>
      <c r="AA75" s="161"/>
      <c r="AB75" s="161"/>
      <c r="AC75" s="161"/>
      <c r="AD75" s="161"/>
      <c r="AE75" s="161"/>
      <c r="AF75" s="161"/>
      <c r="AG75" s="161" t="s">
        <v>133</v>
      </c>
      <c r="AH75" s="161">
        <v>0</v>
      </c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</row>
    <row r="76" spans="1:60" ht="22.5" outlineLevel="1" x14ac:dyDescent="0.2">
      <c r="A76" s="178">
        <v>22</v>
      </c>
      <c r="B76" s="179" t="s">
        <v>224</v>
      </c>
      <c r="C76" s="191" t="s">
        <v>225</v>
      </c>
      <c r="D76" s="180" t="s">
        <v>151</v>
      </c>
      <c r="E76" s="181">
        <v>41.7</v>
      </c>
      <c r="F76" s="182"/>
      <c r="G76" s="183">
        <f>ROUND(E76*F76,2)</f>
        <v>0</v>
      </c>
      <c r="H76" s="166">
        <v>84.48</v>
      </c>
      <c r="I76" s="166">
        <f>ROUND(E76*H76,2)</f>
        <v>3522.82</v>
      </c>
      <c r="J76" s="166">
        <v>180.02</v>
      </c>
      <c r="K76" s="166">
        <f>ROUND(E76*J76,2)</f>
        <v>7506.83</v>
      </c>
      <c r="L76" s="166">
        <v>15</v>
      </c>
      <c r="M76" s="166">
        <f>G76*(1+L76/100)</f>
        <v>0</v>
      </c>
      <c r="N76" s="166">
        <v>3.6099999999999999E-3</v>
      </c>
      <c r="O76" s="166">
        <f>ROUND(E76*N76,2)</f>
        <v>0.15</v>
      </c>
      <c r="P76" s="166">
        <v>0</v>
      </c>
      <c r="Q76" s="166">
        <f>ROUND(E76*P76,2)</f>
        <v>0</v>
      </c>
      <c r="R76" s="166"/>
      <c r="S76" s="166" t="s">
        <v>141</v>
      </c>
      <c r="T76" s="166" t="s">
        <v>152</v>
      </c>
      <c r="U76" s="166">
        <v>0.36199999999999999</v>
      </c>
      <c r="V76" s="166">
        <f>ROUND(E76*U76,2)</f>
        <v>15.1</v>
      </c>
      <c r="W76" s="166"/>
      <c r="X76" s="166" t="s">
        <v>130</v>
      </c>
      <c r="Y76" s="161"/>
      <c r="Z76" s="161"/>
      <c r="AA76" s="161"/>
      <c r="AB76" s="161"/>
      <c r="AC76" s="161"/>
      <c r="AD76" s="161"/>
      <c r="AE76" s="161"/>
      <c r="AF76" s="161"/>
      <c r="AG76" s="161" t="s">
        <v>131</v>
      </c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</row>
    <row r="77" spans="1:60" outlineLevel="1" x14ac:dyDescent="0.2">
      <c r="A77" s="164"/>
      <c r="B77" s="165"/>
      <c r="C77" s="192" t="s">
        <v>189</v>
      </c>
      <c r="D77" s="167"/>
      <c r="E77" s="168">
        <v>8.84</v>
      </c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1"/>
      <c r="Z77" s="161"/>
      <c r="AA77" s="161"/>
      <c r="AB77" s="161"/>
      <c r="AC77" s="161"/>
      <c r="AD77" s="161"/>
      <c r="AE77" s="161"/>
      <c r="AF77" s="161"/>
      <c r="AG77" s="161" t="s">
        <v>133</v>
      </c>
      <c r="AH77" s="161">
        <v>0</v>
      </c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</row>
    <row r="78" spans="1:60" outlineLevel="1" x14ac:dyDescent="0.2">
      <c r="A78" s="164"/>
      <c r="B78" s="165"/>
      <c r="C78" s="192" t="s">
        <v>190</v>
      </c>
      <c r="D78" s="167"/>
      <c r="E78" s="168">
        <v>-2.3639999999999999</v>
      </c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1"/>
      <c r="Z78" s="161"/>
      <c r="AA78" s="161"/>
      <c r="AB78" s="161"/>
      <c r="AC78" s="161"/>
      <c r="AD78" s="161"/>
      <c r="AE78" s="161"/>
      <c r="AF78" s="161"/>
      <c r="AG78" s="161" t="s">
        <v>133</v>
      </c>
      <c r="AH78" s="161">
        <v>0</v>
      </c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1" x14ac:dyDescent="0.2">
      <c r="A79" s="164"/>
      <c r="B79" s="165"/>
      <c r="C79" s="192" t="s">
        <v>191</v>
      </c>
      <c r="D79" s="167"/>
      <c r="E79" s="168">
        <v>5.2</v>
      </c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1"/>
      <c r="Z79" s="161"/>
      <c r="AA79" s="161"/>
      <c r="AB79" s="161"/>
      <c r="AC79" s="161"/>
      <c r="AD79" s="161"/>
      <c r="AE79" s="161"/>
      <c r="AF79" s="161"/>
      <c r="AG79" s="161" t="s">
        <v>133</v>
      </c>
      <c r="AH79" s="161">
        <v>0</v>
      </c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outlineLevel="1" x14ac:dyDescent="0.2">
      <c r="A80" s="164"/>
      <c r="B80" s="165"/>
      <c r="C80" s="192" t="s">
        <v>192</v>
      </c>
      <c r="D80" s="167"/>
      <c r="E80" s="168">
        <v>-1.1819999999999999</v>
      </c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1"/>
      <c r="Z80" s="161"/>
      <c r="AA80" s="161"/>
      <c r="AB80" s="161"/>
      <c r="AC80" s="161"/>
      <c r="AD80" s="161"/>
      <c r="AE80" s="161"/>
      <c r="AF80" s="161"/>
      <c r="AG80" s="161" t="s">
        <v>133</v>
      </c>
      <c r="AH80" s="161">
        <v>0</v>
      </c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</row>
    <row r="81" spans="1:60" outlineLevel="1" x14ac:dyDescent="0.2">
      <c r="A81" s="164"/>
      <c r="B81" s="165"/>
      <c r="C81" s="192" t="s">
        <v>226</v>
      </c>
      <c r="D81" s="167"/>
      <c r="E81" s="168">
        <v>20.8</v>
      </c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1"/>
      <c r="Z81" s="161"/>
      <c r="AA81" s="161"/>
      <c r="AB81" s="161"/>
      <c r="AC81" s="161"/>
      <c r="AD81" s="161"/>
      <c r="AE81" s="161"/>
      <c r="AF81" s="161"/>
      <c r="AG81" s="161" t="s">
        <v>133</v>
      </c>
      <c r="AH81" s="161">
        <v>0</v>
      </c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</row>
    <row r="82" spans="1:60" outlineLevel="1" x14ac:dyDescent="0.2">
      <c r="A82" s="164"/>
      <c r="B82" s="165"/>
      <c r="C82" s="192" t="s">
        <v>192</v>
      </c>
      <c r="D82" s="167"/>
      <c r="E82" s="168">
        <v>-1.1819999999999999</v>
      </c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1"/>
      <c r="Z82" s="161"/>
      <c r="AA82" s="161"/>
      <c r="AB82" s="161"/>
      <c r="AC82" s="161"/>
      <c r="AD82" s="161"/>
      <c r="AE82" s="161"/>
      <c r="AF82" s="161"/>
      <c r="AG82" s="161" t="s">
        <v>133</v>
      </c>
      <c r="AH82" s="161">
        <v>0</v>
      </c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</row>
    <row r="83" spans="1:60" outlineLevel="1" x14ac:dyDescent="0.2">
      <c r="A83" s="164"/>
      <c r="B83" s="165"/>
      <c r="C83" s="192" t="s">
        <v>204</v>
      </c>
      <c r="D83" s="167"/>
      <c r="E83" s="168">
        <v>8.58</v>
      </c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1"/>
      <c r="Z83" s="161"/>
      <c r="AA83" s="161"/>
      <c r="AB83" s="161"/>
      <c r="AC83" s="161"/>
      <c r="AD83" s="161"/>
      <c r="AE83" s="161"/>
      <c r="AF83" s="161"/>
      <c r="AG83" s="161" t="s">
        <v>133</v>
      </c>
      <c r="AH83" s="161">
        <v>0</v>
      </c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outlineLevel="1" x14ac:dyDescent="0.2">
      <c r="A84" s="164"/>
      <c r="B84" s="165"/>
      <c r="C84" s="192" t="s">
        <v>227</v>
      </c>
      <c r="D84" s="167"/>
      <c r="E84" s="168">
        <v>6.16</v>
      </c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1"/>
      <c r="Z84" s="161"/>
      <c r="AA84" s="161"/>
      <c r="AB84" s="161"/>
      <c r="AC84" s="161"/>
      <c r="AD84" s="161"/>
      <c r="AE84" s="161"/>
      <c r="AF84" s="161"/>
      <c r="AG84" s="161" t="s">
        <v>133</v>
      </c>
      <c r="AH84" s="161">
        <v>0</v>
      </c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</row>
    <row r="85" spans="1:60" outlineLevel="1" x14ac:dyDescent="0.2">
      <c r="A85" s="164"/>
      <c r="B85" s="165"/>
      <c r="C85" s="192" t="s">
        <v>196</v>
      </c>
      <c r="D85" s="167"/>
      <c r="E85" s="168">
        <v>-3.1520000000000001</v>
      </c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1"/>
      <c r="Z85" s="161"/>
      <c r="AA85" s="161"/>
      <c r="AB85" s="161"/>
      <c r="AC85" s="161"/>
      <c r="AD85" s="161"/>
      <c r="AE85" s="161"/>
      <c r="AF85" s="161"/>
      <c r="AG85" s="161" t="s">
        <v>133</v>
      </c>
      <c r="AH85" s="161">
        <v>0</v>
      </c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outlineLevel="1" x14ac:dyDescent="0.2">
      <c r="A86" s="178">
        <v>23</v>
      </c>
      <c r="B86" s="179" t="s">
        <v>228</v>
      </c>
      <c r="C86" s="191" t="s">
        <v>229</v>
      </c>
      <c r="D86" s="180" t="s">
        <v>151</v>
      </c>
      <c r="E86" s="181">
        <v>41.7</v>
      </c>
      <c r="F86" s="182"/>
      <c r="G86" s="183">
        <f>ROUND(E86*F86,2)</f>
        <v>0</v>
      </c>
      <c r="H86" s="166">
        <v>41.83</v>
      </c>
      <c r="I86" s="166">
        <f>ROUND(E86*H86,2)</f>
        <v>1744.31</v>
      </c>
      <c r="J86" s="166">
        <v>41.37</v>
      </c>
      <c r="K86" s="166">
        <f>ROUND(E86*J86,2)</f>
        <v>1725.13</v>
      </c>
      <c r="L86" s="166">
        <v>15</v>
      </c>
      <c r="M86" s="166">
        <f>G86*(1+L86/100)</f>
        <v>0</v>
      </c>
      <c r="N86" s="166">
        <v>2.5999999999999998E-4</v>
      </c>
      <c r="O86" s="166">
        <f>ROUND(E86*N86,2)</f>
        <v>0.01</v>
      </c>
      <c r="P86" s="166">
        <v>0</v>
      </c>
      <c r="Q86" s="166">
        <f>ROUND(E86*P86,2)</f>
        <v>0</v>
      </c>
      <c r="R86" s="166"/>
      <c r="S86" s="166" t="s">
        <v>141</v>
      </c>
      <c r="T86" s="166" t="s">
        <v>141</v>
      </c>
      <c r="U86" s="166">
        <v>0.09</v>
      </c>
      <c r="V86" s="166">
        <f>ROUND(E86*U86,2)</f>
        <v>3.75</v>
      </c>
      <c r="W86" s="166"/>
      <c r="X86" s="166" t="s">
        <v>130</v>
      </c>
      <c r="Y86" s="161"/>
      <c r="Z86" s="161"/>
      <c r="AA86" s="161"/>
      <c r="AB86" s="161"/>
      <c r="AC86" s="161"/>
      <c r="AD86" s="161"/>
      <c r="AE86" s="161"/>
      <c r="AF86" s="161"/>
      <c r="AG86" s="161" t="s">
        <v>131</v>
      </c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outlineLevel="1" x14ac:dyDescent="0.2">
      <c r="A87" s="164"/>
      <c r="B87" s="165"/>
      <c r="C87" s="192" t="s">
        <v>189</v>
      </c>
      <c r="D87" s="167"/>
      <c r="E87" s="168">
        <v>8.84</v>
      </c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1"/>
      <c r="Z87" s="161"/>
      <c r="AA87" s="161"/>
      <c r="AB87" s="161"/>
      <c r="AC87" s="161"/>
      <c r="AD87" s="161"/>
      <c r="AE87" s="161"/>
      <c r="AF87" s="161"/>
      <c r="AG87" s="161" t="s">
        <v>133</v>
      </c>
      <c r="AH87" s="161">
        <v>0</v>
      </c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</row>
    <row r="88" spans="1:60" outlineLevel="1" x14ac:dyDescent="0.2">
      <c r="A88" s="164"/>
      <c r="B88" s="165"/>
      <c r="C88" s="192" t="s">
        <v>190</v>
      </c>
      <c r="D88" s="167"/>
      <c r="E88" s="168">
        <v>-2.3639999999999999</v>
      </c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1"/>
      <c r="Z88" s="161"/>
      <c r="AA88" s="161"/>
      <c r="AB88" s="161"/>
      <c r="AC88" s="161"/>
      <c r="AD88" s="161"/>
      <c r="AE88" s="161"/>
      <c r="AF88" s="161"/>
      <c r="AG88" s="161" t="s">
        <v>133</v>
      </c>
      <c r="AH88" s="161">
        <v>0</v>
      </c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outlineLevel="1" x14ac:dyDescent="0.2">
      <c r="A89" s="164"/>
      <c r="B89" s="165"/>
      <c r="C89" s="192" t="s">
        <v>191</v>
      </c>
      <c r="D89" s="167"/>
      <c r="E89" s="168">
        <v>5.2</v>
      </c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1"/>
      <c r="Z89" s="161"/>
      <c r="AA89" s="161"/>
      <c r="AB89" s="161"/>
      <c r="AC89" s="161"/>
      <c r="AD89" s="161"/>
      <c r="AE89" s="161"/>
      <c r="AF89" s="161"/>
      <c r="AG89" s="161" t="s">
        <v>133</v>
      </c>
      <c r="AH89" s="161">
        <v>0</v>
      </c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</row>
    <row r="90" spans="1:60" outlineLevel="1" x14ac:dyDescent="0.2">
      <c r="A90" s="164"/>
      <c r="B90" s="165"/>
      <c r="C90" s="192" t="s">
        <v>192</v>
      </c>
      <c r="D90" s="167"/>
      <c r="E90" s="168">
        <v>-1.1819999999999999</v>
      </c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1"/>
      <c r="Z90" s="161"/>
      <c r="AA90" s="161"/>
      <c r="AB90" s="161"/>
      <c r="AC90" s="161"/>
      <c r="AD90" s="161"/>
      <c r="AE90" s="161"/>
      <c r="AF90" s="161"/>
      <c r="AG90" s="161" t="s">
        <v>133</v>
      </c>
      <c r="AH90" s="161">
        <v>0</v>
      </c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outlineLevel="1" x14ac:dyDescent="0.2">
      <c r="A91" s="164"/>
      <c r="B91" s="165"/>
      <c r="C91" s="192" t="s">
        <v>226</v>
      </c>
      <c r="D91" s="167"/>
      <c r="E91" s="168">
        <v>20.8</v>
      </c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1"/>
      <c r="Z91" s="161"/>
      <c r="AA91" s="161"/>
      <c r="AB91" s="161"/>
      <c r="AC91" s="161"/>
      <c r="AD91" s="161"/>
      <c r="AE91" s="161"/>
      <c r="AF91" s="161"/>
      <c r="AG91" s="161" t="s">
        <v>133</v>
      </c>
      <c r="AH91" s="161">
        <v>0</v>
      </c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</row>
    <row r="92" spans="1:60" outlineLevel="1" x14ac:dyDescent="0.2">
      <c r="A92" s="164"/>
      <c r="B92" s="165"/>
      <c r="C92" s="192" t="s">
        <v>192</v>
      </c>
      <c r="D92" s="167"/>
      <c r="E92" s="168">
        <v>-1.1819999999999999</v>
      </c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1"/>
      <c r="Z92" s="161"/>
      <c r="AA92" s="161"/>
      <c r="AB92" s="161"/>
      <c r="AC92" s="161"/>
      <c r="AD92" s="161"/>
      <c r="AE92" s="161"/>
      <c r="AF92" s="161"/>
      <c r="AG92" s="161" t="s">
        <v>133</v>
      </c>
      <c r="AH92" s="161">
        <v>0</v>
      </c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outlineLevel="1" x14ac:dyDescent="0.2">
      <c r="A93" s="164"/>
      <c r="B93" s="165"/>
      <c r="C93" s="192" t="s">
        <v>204</v>
      </c>
      <c r="D93" s="167"/>
      <c r="E93" s="168">
        <v>8.58</v>
      </c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1"/>
      <c r="Z93" s="161"/>
      <c r="AA93" s="161"/>
      <c r="AB93" s="161"/>
      <c r="AC93" s="161"/>
      <c r="AD93" s="161"/>
      <c r="AE93" s="161"/>
      <c r="AF93" s="161"/>
      <c r="AG93" s="161" t="s">
        <v>133</v>
      </c>
      <c r="AH93" s="161">
        <v>0</v>
      </c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outlineLevel="1" x14ac:dyDescent="0.2">
      <c r="A94" s="164"/>
      <c r="B94" s="165"/>
      <c r="C94" s="192" t="s">
        <v>227</v>
      </c>
      <c r="D94" s="167"/>
      <c r="E94" s="168">
        <v>6.16</v>
      </c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1"/>
      <c r="Z94" s="161"/>
      <c r="AA94" s="161"/>
      <c r="AB94" s="161"/>
      <c r="AC94" s="161"/>
      <c r="AD94" s="161"/>
      <c r="AE94" s="161"/>
      <c r="AF94" s="161"/>
      <c r="AG94" s="161" t="s">
        <v>133</v>
      </c>
      <c r="AH94" s="161">
        <v>0</v>
      </c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</row>
    <row r="95" spans="1:60" outlineLevel="1" x14ac:dyDescent="0.2">
      <c r="A95" s="164"/>
      <c r="B95" s="165"/>
      <c r="C95" s="192" t="s">
        <v>196</v>
      </c>
      <c r="D95" s="167"/>
      <c r="E95" s="168">
        <v>-3.1520000000000001</v>
      </c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1"/>
      <c r="Z95" s="161"/>
      <c r="AA95" s="161"/>
      <c r="AB95" s="161"/>
      <c r="AC95" s="161"/>
      <c r="AD95" s="161"/>
      <c r="AE95" s="161"/>
      <c r="AF95" s="161"/>
      <c r="AG95" s="161" t="s">
        <v>133</v>
      </c>
      <c r="AH95" s="161">
        <v>0</v>
      </c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</row>
    <row r="96" spans="1:60" x14ac:dyDescent="0.2">
      <c r="A96" s="172" t="s">
        <v>125</v>
      </c>
      <c r="B96" s="173" t="s">
        <v>55</v>
      </c>
      <c r="C96" s="190" t="s">
        <v>56</v>
      </c>
      <c r="D96" s="174"/>
      <c r="E96" s="175"/>
      <c r="F96" s="176"/>
      <c r="G96" s="177">
        <f>SUMIF(AG97:AG109,"&lt;&gt;NOR",G97:G109)</f>
        <v>0</v>
      </c>
      <c r="H96" s="171"/>
      <c r="I96" s="171">
        <f>SUM(I97:I109)</f>
        <v>2436.3599999999997</v>
      </c>
      <c r="J96" s="171"/>
      <c r="K96" s="171">
        <f>SUM(K97:K109)</f>
        <v>2876.9700000000003</v>
      </c>
      <c r="L96" s="171"/>
      <c r="M96" s="171">
        <f>SUM(M97:M109)</f>
        <v>0</v>
      </c>
      <c r="N96" s="171"/>
      <c r="O96" s="171">
        <f>SUM(O97:O109)</f>
        <v>1.2100000000000002</v>
      </c>
      <c r="P96" s="171"/>
      <c r="Q96" s="171">
        <f>SUM(Q97:Q109)</f>
        <v>0</v>
      </c>
      <c r="R96" s="171"/>
      <c r="S96" s="171"/>
      <c r="T96" s="171"/>
      <c r="U96" s="171"/>
      <c r="V96" s="171">
        <f>SUM(V97:V109)</f>
        <v>6.66</v>
      </c>
      <c r="W96" s="171"/>
      <c r="X96" s="171"/>
      <c r="AG96" t="s">
        <v>126</v>
      </c>
    </row>
    <row r="97" spans="1:60" outlineLevel="1" x14ac:dyDescent="0.2">
      <c r="A97" s="178">
        <v>24</v>
      </c>
      <c r="B97" s="179" t="s">
        <v>230</v>
      </c>
      <c r="C97" s="191" t="s">
        <v>231</v>
      </c>
      <c r="D97" s="180" t="s">
        <v>232</v>
      </c>
      <c r="E97" s="181">
        <v>0.1024</v>
      </c>
      <c r="F97" s="182"/>
      <c r="G97" s="183">
        <f>ROUND(E97*F97,2)</f>
        <v>0</v>
      </c>
      <c r="H97" s="166">
        <v>2500.1999999999998</v>
      </c>
      <c r="I97" s="166">
        <f>ROUND(E97*H97,2)</f>
        <v>256.02</v>
      </c>
      <c r="J97" s="166">
        <v>1339.8</v>
      </c>
      <c r="K97" s="166">
        <f>ROUND(E97*J97,2)</f>
        <v>137.19999999999999</v>
      </c>
      <c r="L97" s="166">
        <v>15</v>
      </c>
      <c r="M97" s="166">
        <f>G97*(1+L97/100)</f>
        <v>0</v>
      </c>
      <c r="N97" s="166">
        <v>2.5249999999999999</v>
      </c>
      <c r="O97" s="166">
        <f>ROUND(E97*N97,2)</f>
        <v>0.26</v>
      </c>
      <c r="P97" s="166">
        <v>0</v>
      </c>
      <c r="Q97" s="166">
        <f>ROUND(E97*P97,2)</f>
        <v>0</v>
      </c>
      <c r="R97" s="166"/>
      <c r="S97" s="166" t="s">
        <v>141</v>
      </c>
      <c r="T97" s="166" t="s">
        <v>141</v>
      </c>
      <c r="U97" s="166">
        <v>3.2130000000000001</v>
      </c>
      <c r="V97" s="166">
        <f>ROUND(E97*U97,2)</f>
        <v>0.33</v>
      </c>
      <c r="W97" s="166"/>
      <c r="X97" s="166" t="s">
        <v>130</v>
      </c>
      <c r="Y97" s="161"/>
      <c r="Z97" s="161"/>
      <c r="AA97" s="161"/>
      <c r="AB97" s="161"/>
      <c r="AC97" s="161"/>
      <c r="AD97" s="161"/>
      <c r="AE97" s="161"/>
      <c r="AF97" s="161"/>
      <c r="AG97" s="161" t="s">
        <v>131</v>
      </c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</row>
    <row r="98" spans="1:60" outlineLevel="1" x14ac:dyDescent="0.2">
      <c r="A98" s="164"/>
      <c r="B98" s="165"/>
      <c r="C98" s="192" t="s">
        <v>233</v>
      </c>
      <c r="D98" s="167"/>
      <c r="E98" s="168">
        <v>0.1024</v>
      </c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1"/>
      <c r="Z98" s="161"/>
      <c r="AA98" s="161"/>
      <c r="AB98" s="161"/>
      <c r="AC98" s="161"/>
      <c r="AD98" s="161"/>
      <c r="AE98" s="161"/>
      <c r="AF98" s="161"/>
      <c r="AG98" s="161" t="s">
        <v>133</v>
      </c>
      <c r="AH98" s="161">
        <v>0</v>
      </c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</row>
    <row r="99" spans="1:60" ht="22.5" outlineLevel="1" x14ac:dyDescent="0.2">
      <c r="A99" s="178">
        <v>25</v>
      </c>
      <c r="B99" s="179" t="s">
        <v>234</v>
      </c>
      <c r="C99" s="191" t="s">
        <v>235</v>
      </c>
      <c r="D99" s="180" t="s">
        <v>151</v>
      </c>
      <c r="E99" s="181">
        <v>35.729999999999997</v>
      </c>
      <c r="F99" s="182"/>
      <c r="G99" s="183">
        <f>ROUND(E99*F99,2)</f>
        <v>0</v>
      </c>
      <c r="H99" s="166">
        <v>13.54</v>
      </c>
      <c r="I99" s="166">
        <f>ROUND(E99*H99,2)</f>
        <v>483.78</v>
      </c>
      <c r="J99" s="166">
        <v>47.36</v>
      </c>
      <c r="K99" s="166">
        <f>ROUND(E99*J99,2)</f>
        <v>1692.17</v>
      </c>
      <c r="L99" s="166">
        <v>15</v>
      </c>
      <c r="M99" s="166">
        <f>G99*(1+L99/100)</f>
        <v>0</v>
      </c>
      <c r="N99" s="166">
        <v>2.4E-2</v>
      </c>
      <c r="O99" s="166">
        <f>ROUND(E99*N99,2)</f>
        <v>0.86</v>
      </c>
      <c r="P99" s="166">
        <v>0</v>
      </c>
      <c r="Q99" s="166">
        <f>ROUND(E99*P99,2)</f>
        <v>0</v>
      </c>
      <c r="R99" s="166"/>
      <c r="S99" s="166" t="s">
        <v>141</v>
      </c>
      <c r="T99" s="166" t="s">
        <v>141</v>
      </c>
      <c r="U99" s="166">
        <v>0.115</v>
      </c>
      <c r="V99" s="166">
        <f>ROUND(E99*U99,2)</f>
        <v>4.1100000000000003</v>
      </c>
      <c r="W99" s="166"/>
      <c r="X99" s="166" t="s">
        <v>130</v>
      </c>
      <c r="Y99" s="161"/>
      <c r="Z99" s="161"/>
      <c r="AA99" s="161"/>
      <c r="AB99" s="161"/>
      <c r="AC99" s="161"/>
      <c r="AD99" s="161"/>
      <c r="AE99" s="161"/>
      <c r="AF99" s="161"/>
      <c r="AG99" s="161" t="s">
        <v>131</v>
      </c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</row>
    <row r="100" spans="1:60" outlineLevel="1" x14ac:dyDescent="0.2">
      <c r="A100" s="164"/>
      <c r="B100" s="165"/>
      <c r="C100" s="192" t="s">
        <v>164</v>
      </c>
      <c r="D100" s="167"/>
      <c r="E100" s="168">
        <v>4.42</v>
      </c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1"/>
      <c r="Z100" s="161"/>
      <c r="AA100" s="161"/>
      <c r="AB100" s="161"/>
      <c r="AC100" s="161"/>
      <c r="AD100" s="161"/>
      <c r="AE100" s="161"/>
      <c r="AF100" s="161"/>
      <c r="AG100" s="161" t="s">
        <v>133</v>
      </c>
      <c r="AH100" s="161">
        <v>0</v>
      </c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</row>
    <row r="101" spans="1:60" outlineLevel="1" x14ac:dyDescent="0.2">
      <c r="A101" s="164"/>
      <c r="B101" s="165"/>
      <c r="C101" s="192" t="s">
        <v>236</v>
      </c>
      <c r="D101" s="167"/>
      <c r="E101" s="168">
        <v>1.28</v>
      </c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1"/>
      <c r="Z101" s="161"/>
      <c r="AA101" s="161"/>
      <c r="AB101" s="161"/>
      <c r="AC101" s="161"/>
      <c r="AD101" s="161"/>
      <c r="AE101" s="161"/>
      <c r="AF101" s="161"/>
      <c r="AG101" s="161" t="s">
        <v>133</v>
      </c>
      <c r="AH101" s="161">
        <v>0</v>
      </c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</row>
    <row r="102" spans="1:60" outlineLevel="1" x14ac:dyDescent="0.2">
      <c r="A102" s="164"/>
      <c r="B102" s="165"/>
      <c r="C102" s="192" t="s">
        <v>203</v>
      </c>
      <c r="D102" s="167"/>
      <c r="E102" s="168">
        <v>21.45</v>
      </c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1"/>
      <c r="Z102" s="161"/>
      <c r="AA102" s="161"/>
      <c r="AB102" s="161"/>
      <c r="AC102" s="161"/>
      <c r="AD102" s="161"/>
      <c r="AE102" s="161"/>
      <c r="AF102" s="161"/>
      <c r="AG102" s="161" t="s">
        <v>133</v>
      </c>
      <c r="AH102" s="161">
        <v>0</v>
      </c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</row>
    <row r="103" spans="1:60" outlineLevel="1" x14ac:dyDescent="0.2">
      <c r="A103" s="164"/>
      <c r="B103" s="165"/>
      <c r="C103" s="192" t="s">
        <v>204</v>
      </c>
      <c r="D103" s="167"/>
      <c r="E103" s="168">
        <v>8.58</v>
      </c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1"/>
      <c r="Z103" s="161"/>
      <c r="AA103" s="161"/>
      <c r="AB103" s="161"/>
      <c r="AC103" s="161"/>
      <c r="AD103" s="161"/>
      <c r="AE103" s="161"/>
      <c r="AF103" s="161"/>
      <c r="AG103" s="161" t="s">
        <v>133</v>
      </c>
      <c r="AH103" s="161">
        <v>0</v>
      </c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</row>
    <row r="104" spans="1:60" outlineLevel="1" x14ac:dyDescent="0.2">
      <c r="A104" s="178">
        <v>26</v>
      </c>
      <c r="B104" s="179" t="s">
        <v>228</v>
      </c>
      <c r="C104" s="191" t="s">
        <v>229</v>
      </c>
      <c r="D104" s="180" t="s">
        <v>151</v>
      </c>
      <c r="E104" s="181">
        <v>4.8</v>
      </c>
      <c r="F104" s="182"/>
      <c r="G104" s="183">
        <f>ROUND(E104*F104,2)</f>
        <v>0</v>
      </c>
      <c r="H104" s="166">
        <v>41.83</v>
      </c>
      <c r="I104" s="166">
        <f>ROUND(E104*H104,2)</f>
        <v>200.78</v>
      </c>
      <c r="J104" s="166">
        <v>41.37</v>
      </c>
      <c r="K104" s="166">
        <f>ROUND(E104*J104,2)</f>
        <v>198.58</v>
      </c>
      <c r="L104" s="166">
        <v>15</v>
      </c>
      <c r="M104" s="166">
        <f>G104*(1+L104/100)</f>
        <v>0</v>
      </c>
      <c r="N104" s="166">
        <v>2.5999999999999998E-4</v>
      </c>
      <c r="O104" s="166">
        <f>ROUND(E104*N104,2)</f>
        <v>0</v>
      </c>
      <c r="P104" s="166">
        <v>0</v>
      </c>
      <c r="Q104" s="166">
        <f>ROUND(E104*P104,2)</f>
        <v>0</v>
      </c>
      <c r="R104" s="166"/>
      <c r="S104" s="166" t="s">
        <v>141</v>
      </c>
      <c r="T104" s="166" t="s">
        <v>141</v>
      </c>
      <c r="U104" s="166">
        <v>0.09</v>
      </c>
      <c r="V104" s="166">
        <f>ROUND(E104*U104,2)</f>
        <v>0.43</v>
      </c>
      <c r="W104" s="166"/>
      <c r="X104" s="166" t="s">
        <v>130</v>
      </c>
      <c r="Y104" s="161"/>
      <c r="Z104" s="161"/>
      <c r="AA104" s="161"/>
      <c r="AB104" s="161"/>
      <c r="AC104" s="161"/>
      <c r="AD104" s="161"/>
      <c r="AE104" s="161"/>
      <c r="AF104" s="161"/>
      <c r="AG104" s="161" t="s">
        <v>131</v>
      </c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</row>
    <row r="105" spans="1:60" outlineLevel="1" x14ac:dyDescent="0.2">
      <c r="A105" s="164"/>
      <c r="B105" s="165"/>
      <c r="C105" s="192" t="s">
        <v>237</v>
      </c>
      <c r="D105" s="167"/>
      <c r="E105" s="168">
        <v>0.96</v>
      </c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1"/>
      <c r="Z105" s="161"/>
      <c r="AA105" s="161"/>
      <c r="AB105" s="161"/>
      <c r="AC105" s="161"/>
      <c r="AD105" s="161"/>
      <c r="AE105" s="161"/>
      <c r="AF105" s="161"/>
      <c r="AG105" s="161" t="s">
        <v>133</v>
      </c>
      <c r="AH105" s="161">
        <v>0</v>
      </c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</row>
    <row r="106" spans="1:60" outlineLevel="1" x14ac:dyDescent="0.2">
      <c r="A106" s="164"/>
      <c r="B106" s="165"/>
      <c r="C106" s="192" t="s">
        <v>165</v>
      </c>
      <c r="D106" s="167"/>
      <c r="E106" s="168">
        <v>3.84</v>
      </c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1"/>
      <c r="Z106" s="161"/>
      <c r="AA106" s="161"/>
      <c r="AB106" s="161"/>
      <c r="AC106" s="161"/>
      <c r="AD106" s="161"/>
      <c r="AE106" s="161"/>
      <c r="AF106" s="161"/>
      <c r="AG106" s="161" t="s">
        <v>133</v>
      </c>
      <c r="AH106" s="161">
        <v>0</v>
      </c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</row>
    <row r="107" spans="1:60" outlineLevel="1" x14ac:dyDescent="0.2">
      <c r="A107" s="178">
        <v>27</v>
      </c>
      <c r="B107" s="179" t="s">
        <v>238</v>
      </c>
      <c r="C107" s="191" t="s">
        <v>239</v>
      </c>
      <c r="D107" s="180" t="s">
        <v>151</v>
      </c>
      <c r="E107" s="181">
        <v>4.8</v>
      </c>
      <c r="F107" s="182"/>
      <c r="G107" s="183">
        <f>ROUND(E107*F107,2)</f>
        <v>0</v>
      </c>
      <c r="H107" s="166">
        <v>311.62</v>
      </c>
      <c r="I107" s="166">
        <f>ROUND(E107*H107,2)</f>
        <v>1495.78</v>
      </c>
      <c r="J107" s="166">
        <v>176.88</v>
      </c>
      <c r="K107" s="166">
        <f>ROUND(E107*J107,2)</f>
        <v>849.02</v>
      </c>
      <c r="L107" s="166">
        <v>15</v>
      </c>
      <c r="M107" s="166">
        <f>G107*(1+L107/100)</f>
        <v>0</v>
      </c>
      <c r="N107" s="166">
        <v>1.806E-2</v>
      </c>
      <c r="O107" s="166">
        <f>ROUND(E107*N107,2)</f>
        <v>0.09</v>
      </c>
      <c r="P107" s="166">
        <v>0</v>
      </c>
      <c r="Q107" s="166">
        <f>ROUND(E107*P107,2)</f>
        <v>0</v>
      </c>
      <c r="R107" s="166"/>
      <c r="S107" s="166" t="s">
        <v>141</v>
      </c>
      <c r="T107" s="166" t="s">
        <v>141</v>
      </c>
      <c r="U107" s="166">
        <v>0.372</v>
      </c>
      <c r="V107" s="166">
        <f>ROUND(E107*U107,2)</f>
        <v>1.79</v>
      </c>
      <c r="W107" s="166"/>
      <c r="X107" s="166" t="s">
        <v>130</v>
      </c>
      <c r="Y107" s="161"/>
      <c r="Z107" s="161"/>
      <c r="AA107" s="161"/>
      <c r="AB107" s="161"/>
      <c r="AC107" s="161"/>
      <c r="AD107" s="161"/>
      <c r="AE107" s="161"/>
      <c r="AF107" s="161"/>
      <c r="AG107" s="161" t="s">
        <v>131</v>
      </c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</row>
    <row r="108" spans="1:60" outlineLevel="1" x14ac:dyDescent="0.2">
      <c r="A108" s="164"/>
      <c r="B108" s="165"/>
      <c r="C108" s="192" t="s">
        <v>237</v>
      </c>
      <c r="D108" s="167"/>
      <c r="E108" s="168">
        <v>0.96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1"/>
      <c r="Z108" s="161"/>
      <c r="AA108" s="161"/>
      <c r="AB108" s="161"/>
      <c r="AC108" s="161"/>
      <c r="AD108" s="161"/>
      <c r="AE108" s="161"/>
      <c r="AF108" s="161"/>
      <c r="AG108" s="161" t="s">
        <v>133</v>
      </c>
      <c r="AH108" s="161">
        <v>0</v>
      </c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</row>
    <row r="109" spans="1:60" outlineLevel="1" x14ac:dyDescent="0.2">
      <c r="A109" s="164"/>
      <c r="B109" s="165"/>
      <c r="C109" s="192" t="s">
        <v>165</v>
      </c>
      <c r="D109" s="167"/>
      <c r="E109" s="168">
        <v>3.84</v>
      </c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1"/>
      <c r="Z109" s="161"/>
      <c r="AA109" s="161"/>
      <c r="AB109" s="161"/>
      <c r="AC109" s="161"/>
      <c r="AD109" s="161"/>
      <c r="AE109" s="161"/>
      <c r="AF109" s="161"/>
      <c r="AG109" s="161" t="s">
        <v>133</v>
      </c>
      <c r="AH109" s="161">
        <v>0</v>
      </c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</row>
    <row r="110" spans="1:60" x14ac:dyDescent="0.2">
      <c r="A110" s="172" t="s">
        <v>125</v>
      </c>
      <c r="B110" s="173" t="s">
        <v>57</v>
      </c>
      <c r="C110" s="190" t="s">
        <v>58</v>
      </c>
      <c r="D110" s="174"/>
      <c r="E110" s="175"/>
      <c r="F110" s="176"/>
      <c r="G110" s="177">
        <f>SUMIF(AG111:AG112,"&lt;&gt;NOR",G111:G112)</f>
        <v>0</v>
      </c>
      <c r="H110" s="171"/>
      <c r="I110" s="171">
        <f>SUM(I111:I112)</f>
        <v>3500.07</v>
      </c>
      <c r="J110" s="171"/>
      <c r="K110" s="171">
        <f>SUM(K111:K112)</f>
        <v>2709.93</v>
      </c>
      <c r="L110" s="171"/>
      <c r="M110" s="171">
        <f>SUM(M111:M112)</f>
        <v>0</v>
      </c>
      <c r="N110" s="171"/>
      <c r="O110" s="171">
        <f>SUM(O111:O112)</f>
        <v>0.09</v>
      </c>
      <c r="P110" s="171"/>
      <c r="Q110" s="171">
        <f>SUM(Q111:Q112)</f>
        <v>0</v>
      </c>
      <c r="R110" s="171"/>
      <c r="S110" s="171"/>
      <c r="T110" s="171"/>
      <c r="U110" s="171"/>
      <c r="V110" s="171">
        <f>SUM(V111:V112)</f>
        <v>5.58</v>
      </c>
      <c r="W110" s="171"/>
      <c r="X110" s="171"/>
      <c r="AG110" t="s">
        <v>126</v>
      </c>
    </row>
    <row r="111" spans="1:60" ht="22.5" outlineLevel="1" x14ac:dyDescent="0.2">
      <c r="A111" s="184">
        <v>28</v>
      </c>
      <c r="B111" s="185" t="s">
        <v>240</v>
      </c>
      <c r="C111" s="193" t="s">
        <v>241</v>
      </c>
      <c r="D111" s="186" t="s">
        <v>146</v>
      </c>
      <c r="E111" s="187">
        <v>2</v>
      </c>
      <c r="F111" s="188"/>
      <c r="G111" s="189">
        <f>ROUND(E111*F111,2)</f>
        <v>0</v>
      </c>
      <c r="H111" s="166">
        <v>1151.69</v>
      </c>
      <c r="I111" s="166">
        <f>ROUND(E111*H111,2)</f>
        <v>2303.38</v>
      </c>
      <c r="J111" s="166">
        <v>903.31</v>
      </c>
      <c r="K111" s="166">
        <f>ROUND(E111*J111,2)</f>
        <v>1806.62</v>
      </c>
      <c r="L111" s="166">
        <v>15</v>
      </c>
      <c r="M111" s="166">
        <f>G111*(1+L111/100)</f>
        <v>0</v>
      </c>
      <c r="N111" s="166">
        <v>2.9170000000000001E-2</v>
      </c>
      <c r="O111" s="166">
        <f>ROUND(E111*N111,2)</f>
        <v>0.06</v>
      </c>
      <c r="P111" s="166">
        <v>0</v>
      </c>
      <c r="Q111" s="166">
        <f>ROUND(E111*P111,2)</f>
        <v>0</v>
      </c>
      <c r="R111" s="166"/>
      <c r="S111" s="166" t="s">
        <v>141</v>
      </c>
      <c r="T111" s="166" t="s">
        <v>141</v>
      </c>
      <c r="U111" s="166">
        <v>1.86</v>
      </c>
      <c r="V111" s="166">
        <f>ROUND(E111*U111,2)</f>
        <v>3.72</v>
      </c>
      <c r="W111" s="166"/>
      <c r="X111" s="166" t="s">
        <v>130</v>
      </c>
      <c r="Y111" s="161"/>
      <c r="Z111" s="161"/>
      <c r="AA111" s="161"/>
      <c r="AB111" s="161"/>
      <c r="AC111" s="161"/>
      <c r="AD111" s="161"/>
      <c r="AE111" s="161"/>
      <c r="AF111" s="161"/>
      <c r="AG111" s="161" t="s">
        <v>131</v>
      </c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</row>
    <row r="112" spans="1:60" ht="22.5" outlineLevel="1" x14ac:dyDescent="0.2">
      <c r="A112" s="184">
        <v>29</v>
      </c>
      <c r="B112" s="185" t="s">
        <v>240</v>
      </c>
      <c r="C112" s="193" t="s">
        <v>242</v>
      </c>
      <c r="D112" s="186" t="s">
        <v>146</v>
      </c>
      <c r="E112" s="187">
        <v>1</v>
      </c>
      <c r="F112" s="188"/>
      <c r="G112" s="189">
        <f>ROUND(E112*F112,2)</f>
        <v>0</v>
      </c>
      <c r="H112" s="166">
        <v>1196.69</v>
      </c>
      <c r="I112" s="166">
        <f>ROUND(E112*H112,2)</f>
        <v>1196.69</v>
      </c>
      <c r="J112" s="166">
        <v>903.31</v>
      </c>
      <c r="K112" s="166">
        <f>ROUND(E112*J112,2)</f>
        <v>903.31</v>
      </c>
      <c r="L112" s="166">
        <v>15</v>
      </c>
      <c r="M112" s="166">
        <f>G112*(1+L112/100)</f>
        <v>0</v>
      </c>
      <c r="N112" s="166">
        <v>2.9569999999999999E-2</v>
      </c>
      <c r="O112" s="166">
        <f>ROUND(E112*N112,2)</f>
        <v>0.03</v>
      </c>
      <c r="P112" s="166">
        <v>0</v>
      </c>
      <c r="Q112" s="166">
        <f>ROUND(E112*P112,2)</f>
        <v>0</v>
      </c>
      <c r="R112" s="166"/>
      <c r="S112" s="166" t="s">
        <v>141</v>
      </c>
      <c r="T112" s="166" t="s">
        <v>141</v>
      </c>
      <c r="U112" s="166">
        <v>1.86</v>
      </c>
      <c r="V112" s="166">
        <f>ROUND(E112*U112,2)</f>
        <v>1.86</v>
      </c>
      <c r="W112" s="166"/>
      <c r="X112" s="166" t="s">
        <v>130</v>
      </c>
      <c r="Y112" s="161"/>
      <c r="Z112" s="161"/>
      <c r="AA112" s="161"/>
      <c r="AB112" s="161"/>
      <c r="AC112" s="161"/>
      <c r="AD112" s="161"/>
      <c r="AE112" s="161"/>
      <c r="AF112" s="161"/>
      <c r="AG112" s="161" t="s">
        <v>131</v>
      </c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</row>
    <row r="113" spans="1:60" ht="25.5" x14ac:dyDescent="0.2">
      <c r="A113" s="172" t="s">
        <v>125</v>
      </c>
      <c r="B113" s="173" t="s">
        <v>59</v>
      </c>
      <c r="C113" s="190" t="s">
        <v>60</v>
      </c>
      <c r="D113" s="174"/>
      <c r="E113" s="175"/>
      <c r="F113" s="176"/>
      <c r="G113" s="177">
        <f>SUMIF(AG114:AG122,"&lt;&gt;NOR",G114:G122)</f>
        <v>0</v>
      </c>
      <c r="H113" s="171"/>
      <c r="I113" s="171">
        <f>SUM(I114:I122)</f>
        <v>66.42</v>
      </c>
      <c r="J113" s="171"/>
      <c r="K113" s="171">
        <f>SUM(K114:K122)</f>
        <v>5088.09</v>
      </c>
      <c r="L113" s="171"/>
      <c r="M113" s="171">
        <f>SUM(M114:M122)</f>
        <v>0</v>
      </c>
      <c r="N113" s="171"/>
      <c r="O113" s="171">
        <f>SUM(O114:O122)</f>
        <v>0</v>
      </c>
      <c r="P113" s="171"/>
      <c r="Q113" s="171">
        <f>SUM(Q114:Q122)</f>
        <v>0</v>
      </c>
      <c r="R113" s="171"/>
      <c r="S113" s="171"/>
      <c r="T113" s="171"/>
      <c r="U113" s="171"/>
      <c r="V113" s="171">
        <f>SUM(V114:V122)</f>
        <v>12.85</v>
      </c>
      <c r="W113" s="171"/>
      <c r="X113" s="171"/>
      <c r="AG113" t="s">
        <v>126</v>
      </c>
    </row>
    <row r="114" spans="1:60" outlineLevel="1" x14ac:dyDescent="0.2">
      <c r="A114" s="178">
        <v>30</v>
      </c>
      <c r="B114" s="179" t="s">
        <v>243</v>
      </c>
      <c r="C114" s="191" t="s">
        <v>244</v>
      </c>
      <c r="D114" s="180" t="s">
        <v>151</v>
      </c>
      <c r="E114" s="181">
        <v>39.25</v>
      </c>
      <c r="F114" s="182"/>
      <c r="G114" s="183">
        <f>ROUND(E114*F114,2)</f>
        <v>0</v>
      </c>
      <c r="H114" s="166">
        <v>1.54</v>
      </c>
      <c r="I114" s="166">
        <f>ROUND(E114*H114,2)</f>
        <v>60.45</v>
      </c>
      <c r="J114" s="166">
        <v>121.96</v>
      </c>
      <c r="K114" s="166">
        <f>ROUND(E114*J114,2)</f>
        <v>4786.93</v>
      </c>
      <c r="L114" s="166">
        <v>15</v>
      </c>
      <c r="M114" s="166">
        <f>G114*(1+L114/100)</f>
        <v>0</v>
      </c>
      <c r="N114" s="166">
        <v>4.0000000000000003E-5</v>
      </c>
      <c r="O114" s="166">
        <f>ROUND(E114*N114,2)</f>
        <v>0</v>
      </c>
      <c r="P114" s="166">
        <v>0</v>
      </c>
      <c r="Q114" s="166">
        <f>ROUND(E114*P114,2)</f>
        <v>0</v>
      </c>
      <c r="R114" s="166"/>
      <c r="S114" s="166" t="s">
        <v>141</v>
      </c>
      <c r="T114" s="166" t="s">
        <v>141</v>
      </c>
      <c r="U114" s="166">
        <v>0.308</v>
      </c>
      <c r="V114" s="166">
        <f>ROUND(E114*U114,2)</f>
        <v>12.09</v>
      </c>
      <c r="W114" s="166"/>
      <c r="X114" s="166" t="s">
        <v>130</v>
      </c>
      <c r="Y114" s="161"/>
      <c r="Z114" s="161"/>
      <c r="AA114" s="161"/>
      <c r="AB114" s="161"/>
      <c r="AC114" s="161"/>
      <c r="AD114" s="161"/>
      <c r="AE114" s="161"/>
      <c r="AF114" s="161"/>
      <c r="AG114" s="161" t="s">
        <v>131</v>
      </c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</row>
    <row r="115" spans="1:60" outlineLevel="1" x14ac:dyDescent="0.2">
      <c r="A115" s="164"/>
      <c r="B115" s="165"/>
      <c r="C115" s="192" t="s">
        <v>164</v>
      </c>
      <c r="D115" s="167"/>
      <c r="E115" s="168">
        <v>4.42</v>
      </c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1"/>
      <c r="Z115" s="161"/>
      <c r="AA115" s="161"/>
      <c r="AB115" s="161"/>
      <c r="AC115" s="161"/>
      <c r="AD115" s="161"/>
      <c r="AE115" s="161"/>
      <c r="AF115" s="161"/>
      <c r="AG115" s="161" t="s">
        <v>133</v>
      </c>
      <c r="AH115" s="161">
        <v>0</v>
      </c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</row>
    <row r="116" spans="1:60" outlineLevel="1" x14ac:dyDescent="0.2">
      <c r="A116" s="164"/>
      <c r="B116" s="165"/>
      <c r="C116" s="192" t="s">
        <v>237</v>
      </c>
      <c r="D116" s="167"/>
      <c r="E116" s="168">
        <v>0.96</v>
      </c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1"/>
      <c r="Z116" s="161"/>
      <c r="AA116" s="161"/>
      <c r="AB116" s="161"/>
      <c r="AC116" s="161"/>
      <c r="AD116" s="161"/>
      <c r="AE116" s="161"/>
      <c r="AF116" s="161"/>
      <c r="AG116" s="161" t="s">
        <v>133</v>
      </c>
      <c r="AH116" s="161">
        <v>0</v>
      </c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</row>
    <row r="117" spans="1:60" outlineLevel="1" x14ac:dyDescent="0.2">
      <c r="A117" s="164"/>
      <c r="B117" s="165"/>
      <c r="C117" s="192" t="s">
        <v>165</v>
      </c>
      <c r="D117" s="167"/>
      <c r="E117" s="168">
        <v>3.84</v>
      </c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1"/>
      <c r="Z117" s="161"/>
      <c r="AA117" s="161"/>
      <c r="AB117" s="161"/>
      <c r="AC117" s="161"/>
      <c r="AD117" s="161"/>
      <c r="AE117" s="161"/>
      <c r="AF117" s="161"/>
      <c r="AG117" s="161" t="s">
        <v>133</v>
      </c>
      <c r="AH117" s="161">
        <v>0</v>
      </c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</row>
    <row r="118" spans="1:60" outlineLevel="1" x14ac:dyDescent="0.2">
      <c r="A118" s="164"/>
      <c r="B118" s="165"/>
      <c r="C118" s="192" t="s">
        <v>203</v>
      </c>
      <c r="D118" s="167"/>
      <c r="E118" s="168">
        <v>21.45</v>
      </c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1"/>
      <c r="Z118" s="161"/>
      <c r="AA118" s="161"/>
      <c r="AB118" s="161"/>
      <c r="AC118" s="161"/>
      <c r="AD118" s="161"/>
      <c r="AE118" s="161"/>
      <c r="AF118" s="161"/>
      <c r="AG118" s="161" t="s">
        <v>133</v>
      </c>
      <c r="AH118" s="161">
        <v>0</v>
      </c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</row>
    <row r="119" spans="1:60" outlineLevel="1" x14ac:dyDescent="0.2">
      <c r="A119" s="164"/>
      <c r="B119" s="165"/>
      <c r="C119" s="192" t="s">
        <v>204</v>
      </c>
      <c r="D119" s="167"/>
      <c r="E119" s="168">
        <v>8.58</v>
      </c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1"/>
      <c r="Z119" s="161"/>
      <c r="AA119" s="161"/>
      <c r="AB119" s="161"/>
      <c r="AC119" s="161"/>
      <c r="AD119" s="161"/>
      <c r="AE119" s="161"/>
      <c r="AF119" s="161"/>
      <c r="AG119" s="161" t="s">
        <v>133</v>
      </c>
      <c r="AH119" s="161">
        <v>0</v>
      </c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</row>
    <row r="120" spans="1:60" outlineLevel="1" x14ac:dyDescent="0.2">
      <c r="A120" s="178">
        <v>31</v>
      </c>
      <c r="B120" s="179" t="s">
        <v>245</v>
      </c>
      <c r="C120" s="191" t="s">
        <v>246</v>
      </c>
      <c r="D120" s="180" t="s">
        <v>151</v>
      </c>
      <c r="E120" s="181">
        <v>5.85</v>
      </c>
      <c r="F120" s="182"/>
      <c r="G120" s="183">
        <f>ROUND(E120*F120,2)</f>
        <v>0</v>
      </c>
      <c r="H120" s="166">
        <v>1.02</v>
      </c>
      <c r="I120" s="166">
        <f>ROUND(E120*H120,2)</f>
        <v>5.97</v>
      </c>
      <c r="J120" s="166">
        <v>51.48</v>
      </c>
      <c r="K120" s="166">
        <f>ROUND(E120*J120,2)</f>
        <v>301.16000000000003</v>
      </c>
      <c r="L120" s="166">
        <v>15</v>
      </c>
      <c r="M120" s="166">
        <f>G120*(1+L120/100)</f>
        <v>0</v>
      </c>
      <c r="N120" s="166">
        <v>1.0000000000000001E-5</v>
      </c>
      <c r="O120" s="166">
        <f>ROUND(E120*N120,2)</f>
        <v>0</v>
      </c>
      <c r="P120" s="166">
        <v>0</v>
      </c>
      <c r="Q120" s="166">
        <f>ROUND(E120*P120,2)</f>
        <v>0</v>
      </c>
      <c r="R120" s="166"/>
      <c r="S120" s="166" t="s">
        <v>141</v>
      </c>
      <c r="T120" s="166" t="s">
        <v>141</v>
      </c>
      <c r="U120" s="166">
        <v>0.13</v>
      </c>
      <c r="V120" s="166">
        <f>ROUND(E120*U120,2)</f>
        <v>0.76</v>
      </c>
      <c r="W120" s="166"/>
      <c r="X120" s="166" t="s">
        <v>130</v>
      </c>
      <c r="Y120" s="161"/>
      <c r="Z120" s="161"/>
      <c r="AA120" s="161"/>
      <c r="AB120" s="161"/>
      <c r="AC120" s="161"/>
      <c r="AD120" s="161"/>
      <c r="AE120" s="161"/>
      <c r="AF120" s="161"/>
      <c r="AG120" s="161" t="s">
        <v>131</v>
      </c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</row>
    <row r="121" spans="1:60" outlineLevel="1" x14ac:dyDescent="0.2">
      <c r="A121" s="164"/>
      <c r="B121" s="165"/>
      <c r="C121" s="192" t="s">
        <v>199</v>
      </c>
      <c r="D121" s="167"/>
      <c r="E121" s="168">
        <v>2.25</v>
      </c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1"/>
      <c r="Z121" s="161"/>
      <c r="AA121" s="161"/>
      <c r="AB121" s="161"/>
      <c r="AC121" s="161"/>
      <c r="AD121" s="161"/>
      <c r="AE121" s="161"/>
      <c r="AF121" s="161"/>
      <c r="AG121" s="161" t="s">
        <v>133</v>
      </c>
      <c r="AH121" s="161">
        <v>0</v>
      </c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</row>
    <row r="122" spans="1:60" outlineLevel="1" x14ac:dyDescent="0.2">
      <c r="A122" s="164"/>
      <c r="B122" s="165"/>
      <c r="C122" s="192" t="s">
        <v>200</v>
      </c>
      <c r="D122" s="167"/>
      <c r="E122" s="168">
        <v>3.6</v>
      </c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1"/>
      <c r="Z122" s="161"/>
      <c r="AA122" s="161"/>
      <c r="AB122" s="161"/>
      <c r="AC122" s="161"/>
      <c r="AD122" s="161"/>
      <c r="AE122" s="161"/>
      <c r="AF122" s="161"/>
      <c r="AG122" s="161" t="s">
        <v>133</v>
      </c>
      <c r="AH122" s="161">
        <v>0</v>
      </c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</row>
    <row r="123" spans="1:60" x14ac:dyDescent="0.2">
      <c r="A123" s="172" t="s">
        <v>125</v>
      </c>
      <c r="B123" s="173" t="s">
        <v>61</v>
      </c>
      <c r="C123" s="190" t="s">
        <v>62</v>
      </c>
      <c r="D123" s="174"/>
      <c r="E123" s="175"/>
      <c r="F123" s="176"/>
      <c r="G123" s="177">
        <f>SUMIF(AG124:AG152,"&lt;&gt;NOR",G124:G152)</f>
        <v>0</v>
      </c>
      <c r="H123" s="171"/>
      <c r="I123" s="171">
        <f>SUM(I124:I152)</f>
        <v>512.87</v>
      </c>
      <c r="J123" s="171"/>
      <c r="K123" s="171">
        <f>SUM(K124:K152)</f>
        <v>6279.3400000000011</v>
      </c>
      <c r="L123" s="171"/>
      <c r="M123" s="171">
        <f>SUM(M124:M152)</f>
        <v>0</v>
      </c>
      <c r="N123" s="171"/>
      <c r="O123" s="171">
        <f>SUM(O124:O152)</f>
        <v>0.01</v>
      </c>
      <c r="P123" s="171"/>
      <c r="Q123" s="171">
        <f>SUM(Q124:Q152)</f>
        <v>1.52</v>
      </c>
      <c r="R123" s="171"/>
      <c r="S123" s="171"/>
      <c r="T123" s="171"/>
      <c r="U123" s="171"/>
      <c r="V123" s="171">
        <f>SUM(V124:V152)</f>
        <v>14.299999999999999</v>
      </c>
      <c r="W123" s="171"/>
      <c r="X123" s="171"/>
      <c r="AG123" t="s">
        <v>126</v>
      </c>
    </row>
    <row r="124" spans="1:60" outlineLevel="1" x14ac:dyDescent="0.2">
      <c r="A124" s="184">
        <v>32</v>
      </c>
      <c r="B124" s="185" t="s">
        <v>247</v>
      </c>
      <c r="C124" s="193" t="s">
        <v>248</v>
      </c>
      <c r="D124" s="186" t="s">
        <v>146</v>
      </c>
      <c r="E124" s="187">
        <v>3</v>
      </c>
      <c r="F124" s="188"/>
      <c r="G124" s="189">
        <f>ROUND(E124*F124,2)</f>
        <v>0</v>
      </c>
      <c r="H124" s="166">
        <v>0</v>
      </c>
      <c r="I124" s="166">
        <f>ROUND(E124*H124,2)</f>
        <v>0</v>
      </c>
      <c r="J124" s="166">
        <v>17.600000000000001</v>
      </c>
      <c r="K124" s="166">
        <f>ROUND(E124*J124,2)</f>
        <v>52.8</v>
      </c>
      <c r="L124" s="166">
        <v>15</v>
      </c>
      <c r="M124" s="166">
        <f>G124*(1+L124/100)</f>
        <v>0</v>
      </c>
      <c r="N124" s="166">
        <v>0</v>
      </c>
      <c r="O124" s="166">
        <f>ROUND(E124*N124,2)</f>
        <v>0</v>
      </c>
      <c r="P124" s="166">
        <v>0</v>
      </c>
      <c r="Q124" s="166">
        <f>ROUND(E124*P124,2)</f>
        <v>0</v>
      </c>
      <c r="R124" s="166"/>
      <c r="S124" s="166" t="s">
        <v>141</v>
      </c>
      <c r="T124" s="166" t="s">
        <v>141</v>
      </c>
      <c r="U124" s="166">
        <v>0.05</v>
      </c>
      <c r="V124" s="166">
        <f>ROUND(E124*U124,2)</f>
        <v>0.15</v>
      </c>
      <c r="W124" s="166"/>
      <c r="X124" s="166" t="s">
        <v>130</v>
      </c>
      <c r="Y124" s="161"/>
      <c r="Z124" s="161"/>
      <c r="AA124" s="161"/>
      <c r="AB124" s="161"/>
      <c r="AC124" s="161"/>
      <c r="AD124" s="161"/>
      <c r="AE124" s="161"/>
      <c r="AF124" s="161"/>
      <c r="AG124" s="161" t="s">
        <v>131</v>
      </c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</row>
    <row r="125" spans="1:60" outlineLevel="1" x14ac:dyDescent="0.2">
      <c r="A125" s="178">
        <v>33</v>
      </c>
      <c r="B125" s="179" t="s">
        <v>249</v>
      </c>
      <c r="C125" s="191" t="s">
        <v>250</v>
      </c>
      <c r="D125" s="180" t="s">
        <v>151</v>
      </c>
      <c r="E125" s="181">
        <v>2.08</v>
      </c>
      <c r="F125" s="182"/>
      <c r="G125" s="183">
        <f>ROUND(E125*F125,2)</f>
        <v>0</v>
      </c>
      <c r="H125" s="166">
        <v>26.58</v>
      </c>
      <c r="I125" s="166">
        <f>ROUND(E125*H125,2)</f>
        <v>55.29</v>
      </c>
      <c r="J125" s="166">
        <v>209.92</v>
      </c>
      <c r="K125" s="166">
        <f>ROUND(E125*J125,2)</f>
        <v>436.63</v>
      </c>
      <c r="L125" s="166">
        <v>15</v>
      </c>
      <c r="M125" s="166">
        <f>G125*(1+L125/100)</f>
        <v>0</v>
      </c>
      <c r="N125" s="166">
        <v>1E-3</v>
      </c>
      <c r="O125" s="166">
        <f>ROUND(E125*N125,2)</f>
        <v>0</v>
      </c>
      <c r="P125" s="166">
        <v>6.7000000000000004E-2</v>
      </c>
      <c r="Q125" s="166">
        <f>ROUND(E125*P125,2)</f>
        <v>0.14000000000000001</v>
      </c>
      <c r="R125" s="166"/>
      <c r="S125" s="166" t="s">
        <v>141</v>
      </c>
      <c r="T125" s="166" t="s">
        <v>141</v>
      </c>
      <c r="U125" s="166">
        <v>0.53300000000000003</v>
      </c>
      <c r="V125" s="166">
        <f>ROUND(E125*U125,2)</f>
        <v>1.1100000000000001</v>
      </c>
      <c r="W125" s="166"/>
      <c r="X125" s="166" t="s">
        <v>130</v>
      </c>
      <c r="Y125" s="161"/>
      <c r="Z125" s="161"/>
      <c r="AA125" s="161"/>
      <c r="AB125" s="161"/>
      <c r="AC125" s="161"/>
      <c r="AD125" s="161"/>
      <c r="AE125" s="161"/>
      <c r="AF125" s="161"/>
      <c r="AG125" s="161" t="s">
        <v>131</v>
      </c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</row>
    <row r="126" spans="1:60" outlineLevel="1" x14ac:dyDescent="0.2">
      <c r="A126" s="164"/>
      <c r="B126" s="165"/>
      <c r="C126" s="192" t="s">
        <v>251</v>
      </c>
      <c r="D126" s="167"/>
      <c r="E126" s="168">
        <v>2.08</v>
      </c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1"/>
      <c r="Z126" s="161"/>
      <c r="AA126" s="161"/>
      <c r="AB126" s="161"/>
      <c r="AC126" s="161"/>
      <c r="AD126" s="161"/>
      <c r="AE126" s="161"/>
      <c r="AF126" s="161"/>
      <c r="AG126" s="161" t="s">
        <v>133</v>
      </c>
      <c r="AH126" s="161">
        <v>0</v>
      </c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</row>
    <row r="127" spans="1:60" outlineLevel="1" x14ac:dyDescent="0.2">
      <c r="A127" s="178">
        <v>34</v>
      </c>
      <c r="B127" s="179" t="s">
        <v>252</v>
      </c>
      <c r="C127" s="191" t="s">
        <v>253</v>
      </c>
      <c r="D127" s="180" t="s">
        <v>151</v>
      </c>
      <c r="E127" s="181">
        <v>2.4</v>
      </c>
      <c r="F127" s="182"/>
      <c r="G127" s="183">
        <f>ROUND(E127*F127,2)</f>
        <v>0</v>
      </c>
      <c r="H127" s="166">
        <v>31.09</v>
      </c>
      <c r="I127" s="166">
        <f>ROUND(E127*H127,2)</f>
        <v>74.62</v>
      </c>
      <c r="J127" s="166">
        <v>367.41</v>
      </c>
      <c r="K127" s="166">
        <f>ROUND(E127*J127,2)</f>
        <v>881.78</v>
      </c>
      <c r="L127" s="166">
        <v>15</v>
      </c>
      <c r="M127" s="166">
        <f>G127*(1+L127/100)</f>
        <v>0</v>
      </c>
      <c r="N127" s="166">
        <v>1.17E-3</v>
      </c>
      <c r="O127" s="166">
        <f>ROUND(E127*N127,2)</f>
        <v>0</v>
      </c>
      <c r="P127" s="166">
        <v>7.5999999999999998E-2</v>
      </c>
      <c r="Q127" s="166">
        <f>ROUND(E127*P127,2)</f>
        <v>0.18</v>
      </c>
      <c r="R127" s="166"/>
      <c r="S127" s="166" t="s">
        <v>141</v>
      </c>
      <c r="T127" s="166" t="s">
        <v>141</v>
      </c>
      <c r="U127" s="166">
        <v>0.93899999999999995</v>
      </c>
      <c r="V127" s="166">
        <f>ROUND(E127*U127,2)</f>
        <v>2.25</v>
      </c>
      <c r="W127" s="166"/>
      <c r="X127" s="166" t="s">
        <v>130</v>
      </c>
      <c r="Y127" s="161"/>
      <c r="Z127" s="161"/>
      <c r="AA127" s="161"/>
      <c r="AB127" s="161"/>
      <c r="AC127" s="161"/>
      <c r="AD127" s="161"/>
      <c r="AE127" s="161"/>
      <c r="AF127" s="161"/>
      <c r="AG127" s="161" t="s">
        <v>131</v>
      </c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</row>
    <row r="128" spans="1:60" outlineLevel="1" x14ac:dyDescent="0.2">
      <c r="A128" s="164"/>
      <c r="B128" s="165"/>
      <c r="C128" s="192" t="s">
        <v>254</v>
      </c>
      <c r="D128" s="167"/>
      <c r="E128" s="168">
        <v>2.4</v>
      </c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1"/>
      <c r="Z128" s="161"/>
      <c r="AA128" s="161"/>
      <c r="AB128" s="161"/>
      <c r="AC128" s="161"/>
      <c r="AD128" s="161"/>
      <c r="AE128" s="161"/>
      <c r="AF128" s="161"/>
      <c r="AG128" s="161" t="s">
        <v>133</v>
      </c>
      <c r="AH128" s="161">
        <v>0</v>
      </c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</row>
    <row r="129" spans="1:60" outlineLevel="1" x14ac:dyDescent="0.2">
      <c r="A129" s="178">
        <v>35</v>
      </c>
      <c r="B129" s="179" t="s">
        <v>255</v>
      </c>
      <c r="C129" s="191" t="s">
        <v>256</v>
      </c>
      <c r="D129" s="180" t="s">
        <v>157</v>
      </c>
      <c r="E129" s="181">
        <v>4.8</v>
      </c>
      <c r="F129" s="182"/>
      <c r="G129" s="183">
        <f>ROUND(E129*F129,2)</f>
        <v>0</v>
      </c>
      <c r="H129" s="166">
        <v>66.38</v>
      </c>
      <c r="I129" s="166">
        <f>ROUND(E129*H129,2)</f>
        <v>318.62</v>
      </c>
      <c r="J129" s="166">
        <v>436.62</v>
      </c>
      <c r="K129" s="166">
        <f>ROUND(E129*J129,2)</f>
        <v>2095.7800000000002</v>
      </c>
      <c r="L129" s="166">
        <v>15</v>
      </c>
      <c r="M129" s="166">
        <f>G129*(1+L129/100)</f>
        <v>0</v>
      </c>
      <c r="N129" s="166">
        <v>0</v>
      </c>
      <c r="O129" s="166">
        <f>ROUND(E129*N129,2)</f>
        <v>0</v>
      </c>
      <c r="P129" s="166">
        <v>4.6000000000000001E-4</v>
      </c>
      <c r="Q129" s="166">
        <f>ROUND(E129*P129,2)</f>
        <v>0</v>
      </c>
      <c r="R129" s="166"/>
      <c r="S129" s="166" t="s">
        <v>141</v>
      </c>
      <c r="T129" s="166" t="s">
        <v>141</v>
      </c>
      <c r="U129" s="166">
        <v>0.81</v>
      </c>
      <c r="V129" s="166">
        <f>ROUND(E129*U129,2)</f>
        <v>3.89</v>
      </c>
      <c r="W129" s="166"/>
      <c r="X129" s="166" t="s">
        <v>130</v>
      </c>
      <c r="Y129" s="161"/>
      <c r="Z129" s="161"/>
      <c r="AA129" s="161"/>
      <c r="AB129" s="161"/>
      <c r="AC129" s="161"/>
      <c r="AD129" s="161"/>
      <c r="AE129" s="161"/>
      <c r="AF129" s="161"/>
      <c r="AG129" s="161" t="s">
        <v>131</v>
      </c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</row>
    <row r="130" spans="1:60" outlineLevel="1" x14ac:dyDescent="0.2">
      <c r="A130" s="164"/>
      <c r="B130" s="165"/>
      <c r="C130" s="192" t="s">
        <v>257</v>
      </c>
      <c r="D130" s="167"/>
      <c r="E130" s="168">
        <v>4.8</v>
      </c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1"/>
      <c r="Z130" s="161"/>
      <c r="AA130" s="161"/>
      <c r="AB130" s="161"/>
      <c r="AC130" s="161"/>
      <c r="AD130" s="161"/>
      <c r="AE130" s="161"/>
      <c r="AF130" s="161"/>
      <c r="AG130" s="161" t="s">
        <v>133</v>
      </c>
      <c r="AH130" s="161">
        <v>0</v>
      </c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</row>
    <row r="131" spans="1:60" outlineLevel="1" x14ac:dyDescent="0.2">
      <c r="A131" s="178">
        <v>36</v>
      </c>
      <c r="B131" s="179" t="s">
        <v>258</v>
      </c>
      <c r="C131" s="191" t="s">
        <v>259</v>
      </c>
      <c r="D131" s="180" t="s">
        <v>151</v>
      </c>
      <c r="E131" s="181">
        <v>1.8</v>
      </c>
      <c r="F131" s="182"/>
      <c r="G131" s="183">
        <f>ROUND(E131*F131,2)</f>
        <v>0</v>
      </c>
      <c r="H131" s="166">
        <v>14.37</v>
      </c>
      <c r="I131" s="166">
        <f>ROUND(E131*H131,2)</f>
        <v>25.87</v>
      </c>
      <c r="J131" s="166">
        <v>168.13</v>
      </c>
      <c r="K131" s="166">
        <f>ROUND(E131*J131,2)</f>
        <v>302.63</v>
      </c>
      <c r="L131" s="166">
        <v>15</v>
      </c>
      <c r="M131" s="166">
        <f>G131*(1+L131/100)</f>
        <v>0</v>
      </c>
      <c r="N131" s="166">
        <v>5.4000000000000001E-4</v>
      </c>
      <c r="O131" s="166">
        <f>ROUND(E131*N131,2)</f>
        <v>0</v>
      </c>
      <c r="P131" s="166">
        <v>0.27</v>
      </c>
      <c r="Q131" s="166">
        <f>ROUND(E131*P131,2)</f>
        <v>0.49</v>
      </c>
      <c r="R131" s="166"/>
      <c r="S131" s="166" t="s">
        <v>141</v>
      </c>
      <c r="T131" s="166" t="s">
        <v>141</v>
      </c>
      <c r="U131" s="166">
        <v>0.43</v>
      </c>
      <c r="V131" s="166">
        <f>ROUND(E131*U131,2)</f>
        <v>0.77</v>
      </c>
      <c r="W131" s="166"/>
      <c r="X131" s="166" t="s">
        <v>130</v>
      </c>
      <c r="Y131" s="161"/>
      <c r="Z131" s="161"/>
      <c r="AA131" s="161"/>
      <c r="AB131" s="161"/>
      <c r="AC131" s="161"/>
      <c r="AD131" s="161"/>
      <c r="AE131" s="161"/>
      <c r="AF131" s="161"/>
      <c r="AG131" s="161" t="s">
        <v>131</v>
      </c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</row>
    <row r="132" spans="1:60" outlineLevel="1" x14ac:dyDescent="0.2">
      <c r="A132" s="164"/>
      <c r="B132" s="165"/>
      <c r="C132" s="192" t="s">
        <v>260</v>
      </c>
      <c r="D132" s="167"/>
      <c r="E132" s="168">
        <v>1.8</v>
      </c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1"/>
      <c r="Z132" s="161"/>
      <c r="AA132" s="161"/>
      <c r="AB132" s="161"/>
      <c r="AC132" s="161"/>
      <c r="AD132" s="161"/>
      <c r="AE132" s="161"/>
      <c r="AF132" s="161"/>
      <c r="AG132" s="161" t="s">
        <v>133</v>
      </c>
      <c r="AH132" s="161">
        <v>0</v>
      </c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</row>
    <row r="133" spans="1:60" outlineLevel="1" x14ac:dyDescent="0.2">
      <c r="A133" s="178">
        <v>37</v>
      </c>
      <c r="B133" s="179" t="s">
        <v>261</v>
      </c>
      <c r="C133" s="191" t="s">
        <v>262</v>
      </c>
      <c r="D133" s="180" t="s">
        <v>157</v>
      </c>
      <c r="E133" s="181">
        <v>1.5</v>
      </c>
      <c r="F133" s="182"/>
      <c r="G133" s="183">
        <f>ROUND(E133*F133,2)</f>
        <v>0</v>
      </c>
      <c r="H133" s="166">
        <v>11.3</v>
      </c>
      <c r="I133" s="166">
        <f>ROUND(E133*H133,2)</f>
        <v>16.95</v>
      </c>
      <c r="J133" s="166">
        <v>95.2</v>
      </c>
      <c r="K133" s="166">
        <f>ROUND(E133*J133,2)</f>
        <v>142.80000000000001</v>
      </c>
      <c r="L133" s="166">
        <v>15</v>
      </c>
      <c r="M133" s="166">
        <f>G133*(1+L133/100)</f>
        <v>0</v>
      </c>
      <c r="N133" s="166">
        <v>4.8999999999999998E-4</v>
      </c>
      <c r="O133" s="166">
        <f>ROUND(E133*N133,2)</f>
        <v>0</v>
      </c>
      <c r="P133" s="166">
        <v>6.0000000000000001E-3</v>
      </c>
      <c r="Q133" s="166">
        <f>ROUND(E133*P133,2)</f>
        <v>0.01</v>
      </c>
      <c r="R133" s="166"/>
      <c r="S133" s="166" t="s">
        <v>141</v>
      </c>
      <c r="T133" s="166" t="s">
        <v>152</v>
      </c>
      <c r="U133" s="166">
        <v>0.27400000000000002</v>
      </c>
      <c r="V133" s="166">
        <f>ROUND(E133*U133,2)</f>
        <v>0.41</v>
      </c>
      <c r="W133" s="166"/>
      <c r="X133" s="166" t="s">
        <v>130</v>
      </c>
      <c r="Y133" s="161"/>
      <c r="Z133" s="161"/>
      <c r="AA133" s="161"/>
      <c r="AB133" s="161"/>
      <c r="AC133" s="161"/>
      <c r="AD133" s="161"/>
      <c r="AE133" s="161"/>
      <c r="AF133" s="161"/>
      <c r="AG133" s="161" t="s">
        <v>131</v>
      </c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</row>
    <row r="134" spans="1:60" outlineLevel="1" x14ac:dyDescent="0.2">
      <c r="A134" s="164"/>
      <c r="B134" s="165"/>
      <c r="C134" s="192" t="s">
        <v>263</v>
      </c>
      <c r="D134" s="167"/>
      <c r="E134" s="168">
        <v>1.5</v>
      </c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1"/>
      <c r="Z134" s="161"/>
      <c r="AA134" s="161"/>
      <c r="AB134" s="161"/>
      <c r="AC134" s="161"/>
      <c r="AD134" s="161"/>
      <c r="AE134" s="161"/>
      <c r="AF134" s="161"/>
      <c r="AG134" s="161" t="s">
        <v>133</v>
      </c>
      <c r="AH134" s="161">
        <v>0</v>
      </c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</row>
    <row r="135" spans="1:60" outlineLevel="1" x14ac:dyDescent="0.2">
      <c r="A135" s="184">
        <v>38</v>
      </c>
      <c r="B135" s="185" t="s">
        <v>264</v>
      </c>
      <c r="C135" s="193" t="s">
        <v>265</v>
      </c>
      <c r="D135" s="186" t="s">
        <v>157</v>
      </c>
      <c r="E135" s="187">
        <v>1</v>
      </c>
      <c r="F135" s="188"/>
      <c r="G135" s="189">
        <f>ROUND(E135*F135,2)</f>
        <v>0</v>
      </c>
      <c r="H135" s="166">
        <v>13.06</v>
      </c>
      <c r="I135" s="166">
        <f>ROUND(E135*H135,2)</f>
        <v>13.06</v>
      </c>
      <c r="J135" s="166">
        <v>151.94</v>
      </c>
      <c r="K135" s="166">
        <f>ROUND(E135*J135,2)</f>
        <v>151.94</v>
      </c>
      <c r="L135" s="166">
        <v>15</v>
      </c>
      <c r="M135" s="166">
        <f>G135*(1+L135/100)</f>
        <v>0</v>
      </c>
      <c r="N135" s="166">
        <v>4.8999999999999998E-4</v>
      </c>
      <c r="O135" s="166">
        <f>ROUND(E135*N135,2)</f>
        <v>0</v>
      </c>
      <c r="P135" s="166">
        <v>2.7E-2</v>
      </c>
      <c r="Q135" s="166">
        <f>ROUND(E135*P135,2)</f>
        <v>0.03</v>
      </c>
      <c r="R135" s="166"/>
      <c r="S135" s="166" t="s">
        <v>141</v>
      </c>
      <c r="T135" s="166" t="s">
        <v>141</v>
      </c>
      <c r="U135" s="166">
        <v>0.42199999999999999</v>
      </c>
      <c r="V135" s="166">
        <f>ROUND(E135*U135,2)</f>
        <v>0.42</v>
      </c>
      <c r="W135" s="166"/>
      <c r="X135" s="166" t="s">
        <v>130</v>
      </c>
      <c r="Y135" s="161"/>
      <c r="Z135" s="161"/>
      <c r="AA135" s="161"/>
      <c r="AB135" s="161"/>
      <c r="AC135" s="161"/>
      <c r="AD135" s="161"/>
      <c r="AE135" s="161"/>
      <c r="AF135" s="161"/>
      <c r="AG135" s="161" t="s">
        <v>131</v>
      </c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</row>
    <row r="136" spans="1:60" outlineLevel="1" x14ac:dyDescent="0.2">
      <c r="A136" s="178">
        <v>39</v>
      </c>
      <c r="B136" s="179" t="s">
        <v>266</v>
      </c>
      <c r="C136" s="191" t="s">
        <v>267</v>
      </c>
      <c r="D136" s="180" t="s">
        <v>151</v>
      </c>
      <c r="E136" s="181">
        <v>30.03</v>
      </c>
      <c r="F136" s="182"/>
      <c r="G136" s="183">
        <f>ROUND(E136*F136,2)</f>
        <v>0</v>
      </c>
      <c r="H136" s="166">
        <v>0</v>
      </c>
      <c r="I136" s="166">
        <f>ROUND(E136*H136,2)</f>
        <v>0</v>
      </c>
      <c r="J136" s="166">
        <v>10</v>
      </c>
      <c r="K136" s="166">
        <f>ROUND(E136*J136,2)</f>
        <v>300.3</v>
      </c>
      <c r="L136" s="166">
        <v>15</v>
      </c>
      <c r="M136" s="166">
        <f>G136*(1+L136/100)</f>
        <v>0</v>
      </c>
      <c r="N136" s="166">
        <v>0</v>
      </c>
      <c r="O136" s="166">
        <f>ROUND(E136*N136,2)</f>
        <v>0</v>
      </c>
      <c r="P136" s="166">
        <v>4.0000000000000001E-3</v>
      </c>
      <c r="Q136" s="166">
        <f>ROUND(E136*P136,2)</f>
        <v>0.12</v>
      </c>
      <c r="R136" s="166"/>
      <c r="S136" s="166" t="s">
        <v>141</v>
      </c>
      <c r="T136" s="166" t="s">
        <v>152</v>
      </c>
      <c r="U136" s="166">
        <v>0.03</v>
      </c>
      <c r="V136" s="166">
        <f>ROUND(E136*U136,2)</f>
        <v>0.9</v>
      </c>
      <c r="W136" s="166"/>
      <c r="X136" s="166" t="s">
        <v>130</v>
      </c>
      <c r="Y136" s="161"/>
      <c r="Z136" s="161"/>
      <c r="AA136" s="161"/>
      <c r="AB136" s="161"/>
      <c r="AC136" s="161"/>
      <c r="AD136" s="161"/>
      <c r="AE136" s="161"/>
      <c r="AF136" s="161"/>
      <c r="AG136" s="161" t="s">
        <v>131</v>
      </c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</row>
    <row r="137" spans="1:60" outlineLevel="1" x14ac:dyDescent="0.2">
      <c r="A137" s="164"/>
      <c r="B137" s="165"/>
      <c r="C137" s="192" t="s">
        <v>204</v>
      </c>
      <c r="D137" s="167"/>
      <c r="E137" s="168">
        <v>8.58</v>
      </c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1"/>
      <c r="Z137" s="161"/>
      <c r="AA137" s="161"/>
      <c r="AB137" s="161"/>
      <c r="AC137" s="161"/>
      <c r="AD137" s="161"/>
      <c r="AE137" s="161"/>
      <c r="AF137" s="161"/>
      <c r="AG137" s="161" t="s">
        <v>133</v>
      </c>
      <c r="AH137" s="161">
        <v>0</v>
      </c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</row>
    <row r="138" spans="1:60" outlineLevel="1" x14ac:dyDescent="0.2">
      <c r="A138" s="164"/>
      <c r="B138" s="165"/>
      <c r="C138" s="192" t="s">
        <v>203</v>
      </c>
      <c r="D138" s="167"/>
      <c r="E138" s="168">
        <v>21.45</v>
      </c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1"/>
      <c r="Z138" s="161"/>
      <c r="AA138" s="161"/>
      <c r="AB138" s="161"/>
      <c r="AC138" s="161"/>
      <c r="AD138" s="161"/>
      <c r="AE138" s="161"/>
      <c r="AF138" s="161"/>
      <c r="AG138" s="161" t="s">
        <v>133</v>
      </c>
      <c r="AH138" s="161">
        <v>0</v>
      </c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</row>
    <row r="139" spans="1:60" outlineLevel="1" x14ac:dyDescent="0.2">
      <c r="A139" s="178">
        <v>40</v>
      </c>
      <c r="B139" s="179" t="s">
        <v>268</v>
      </c>
      <c r="C139" s="191" t="s">
        <v>269</v>
      </c>
      <c r="D139" s="180" t="s">
        <v>151</v>
      </c>
      <c r="E139" s="181">
        <v>75.481999999999999</v>
      </c>
      <c r="F139" s="182"/>
      <c r="G139" s="183">
        <f>ROUND(E139*F139,2)</f>
        <v>0</v>
      </c>
      <c r="H139" s="166">
        <v>0</v>
      </c>
      <c r="I139" s="166">
        <f>ROUND(E139*H139,2)</f>
        <v>0</v>
      </c>
      <c r="J139" s="166">
        <v>10</v>
      </c>
      <c r="K139" s="166">
        <f>ROUND(E139*J139,2)</f>
        <v>754.82</v>
      </c>
      <c r="L139" s="166">
        <v>15</v>
      </c>
      <c r="M139" s="166">
        <f>G139*(1+L139/100)</f>
        <v>0</v>
      </c>
      <c r="N139" s="166">
        <v>0</v>
      </c>
      <c r="O139" s="166">
        <f>ROUND(E139*N139,2)</f>
        <v>0</v>
      </c>
      <c r="P139" s="166">
        <v>4.0000000000000001E-3</v>
      </c>
      <c r="Q139" s="166">
        <f>ROUND(E139*P139,2)</f>
        <v>0.3</v>
      </c>
      <c r="R139" s="166"/>
      <c r="S139" s="166" t="s">
        <v>141</v>
      </c>
      <c r="T139" s="166" t="s">
        <v>152</v>
      </c>
      <c r="U139" s="166">
        <v>0.03</v>
      </c>
      <c r="V139" s="166">
        <f>ROUND(E139*U139,2)</f>
        <v>2.2599999999999998</v>
      </c>
      <c r="W139" s="166"/>
      <c r="X139" s="166" t="s">
        <v>130</v>
      </c>
      <c r="Y139" s="161"/>
      <c r="Z139" s="161"/>
      <c r="AA139" s="161"/>
      <c r="AB139" s="161"/>
      <c r="AC139" s="161"/>
      <c r="AD139" s="161"/>
      <c r="AE139" s="161"/>
      <c r="AF139" s="161"/>
      <c r="AG139" s="161" t="s">
        <v>131</v>
      </c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</row>
    <row r="140" spans="1:60" outlineLevel="1" x14ac:dyDescent="0.2">
      <c r="A140" s="164"/>
      <c r="B140" s="165"/>
      <c r="C140" s="192" t="s">
        <v>213</v>
      </c>
      <c r="D140" s="167"/>
      <c r="E140" s="168">
        <v>15.6</v>
      </c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1"/>
      <c r="Z140" s="161"/>
      <c r="AA140" s="161"/>
      <c r="AB140" s="161"/>
      <c r="AC140" s="161"/>
      <c r="AD140" s="161"/>
      <c r="AE140" s="161"/>
      <c r="AF140" s="161"/>
      <c r="AG140" s="161" t="s">
        <v>133</v>
      </c>
      <c r="AH140" s="161">
        <v>0</v>
      </c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</row>
    <row r="141" spans="1:60" outlineLevel="1" x14ac:dyDescent="0.2">
      <c r="A141" s="164"/>
      <c r="B141" s="165"/>
      <c r="C141" s="192" t="s">
        <v>196</v>
      </c>
      <c r="D141" s="167"/>
      <c r="E141" s="168">
        <v>-3.1520000000000001</v>
      </c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1"/>
      <c r="Z141" s="161"/>
      <c r="AA141" s="161"/>
      <c r="AB141" s="161"/>
      <c r="AC141" s="161"/>
      <c r="AD141" s="161"/>
      <c r="AE141" s="161"/>
      <c r="AF141" s="161"/>
      <c r="AG141" s="161" t="s">
        <v>133</v>
      </c>
      <c r="AH141" s="161">
        <v>0</v>
      </c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</row>
    <row r="142" spans="1:60" outlineLevel="1" x14ac:dyDescent="0.2">
      <c r="A142" s="164"/>
      <c r="B142" s="165"/>
      <c r="C142" s="192" t="s">
        <v>214</v>
      </c>
      <c r="D142" s="167"/>
      <c r="E142" s="168">
        <v>48.88</v>
      </c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1"/>
      <c r="Z142" s="161"/>
      <c r="AA142" s="161"/>
      <c r="AB142" s="161"/>
      <c r="AC142" s="161"/>
      <c r="AD142" s="161"/>
      <c r="AE142" s="161"/>
      <c r="AF142" s="161"/>
      <c r="AG142" s="161" t="s">
        <v>133</v>
      </c>
      <c r="AH142" s="161">
        <v>0</v>
      </c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</row>
    <row r="143" spans="1:60" outlineLevel="1" x14ac:dyDescent="0.2">
      <c r="A143" s="164"/>
      <c r="B143" s="165"/>
      <c r="C143" s="192" t="s">
        <v>215</v>
      </c>
      <c r="D143" s="167"/>
      <c r="E143" s="168">
        <v>-1.5760000000000001</v>
      </c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1"/>
      <c r="Z143" s="161"/>
      <c r="AA143" s="161"/>
      <c r="AB143" s="161"/>
      <c r="AC143" s="161"/>
      <c r="AD143" s="161"/>
      <c r="AE143" s="161"/>
      <c r="AF143" s="161"/>
      <c r="AG143" s="161" t="s">
        <v>133</v>
      </c>
      <c r="AH143" s="161">
        <v>0</v>
      </c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</row>
    <row r="144" spans="1:60" outlineLevel="1" x14ac:dyDescent="0.2">
      <c r="A144" s="164"/>
      <c r="B144" s="165"/>
      <c r="C144" s="192" t="s">
        <v>216</v>
      </c>
      <c r="D144" s="167"/>
      <c r="E144" s="168">
        <v>-3.6</v>
      </c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1"/>
      <c r="Z144" s="161"/>
      <c r="AA144" s="161"/>
      <c r="AB144" s="161"/>
      <c r="AC144" s="161"/>
      <c r="AD144" s="161"/>
      <c r="AE144" s="161"/>
      <c r="AF144" s="161"/>
      <c r="AG144" s="161" t="s">
        <v>133</v>
      </c>
      <c r="AH144" s="161">
        <v>0</v>
      </c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</row>
    <row r="145" spans="1:60" outlineLevel="1" x14ac:dyDescent="0.2">
      <c r="A145" s="164"/>
      <c r="B145" s="165"/>
      <c r="C145" s="192" t="s">
        <v>270</v>
      </c>
      <c r="D145" s="167"/>
      <c r="E145" s="168">
        <v>21.58</v>
      </c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1"/>
      <c r="Z145" s="161"/>
      <c r="AA145" s="161"/>
      <c r="AB145" s="161"/>
      <c r="AC145" s="161"/>
      <c r="AD145" s="161"/>
      <c r="AE145" s="161"/>
      <c r="AF145" s="161"/>
      <c r="AG145" s="161" t="s">
        <v>133</v>
      </c>
      <c r="AH145" s="161">
        <v>0</v>
      </c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</row>
    <row r="146" spans="1:60" outlineLevel="1" x14ac:dyDescent="0.2">
      <c r="A146" s="164"/>
      <c r="B146" s="165"/>
      <c r="C146" s="192" t="s">
        <v>218</v>
      </c>
      <c r="D146" s="167"/>
      <c r="E146" s="168">
        <v>-2.25</v>
      </c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1"/>
      <c r="Z146" s="161"/>
      <c r="AA146" s="161"/>
      <c r="AB146" s="161"/>
      <c r="AC146" s="161"/>
      <c r="AD146" s="161"/>
      <c r="AE146" s="161"/>
      <c r="AF146" s="161"/>
      <c r="AG146" s="161" t="s">
        <v>133</v>
      </c>
      <c r="AH146" s="161">
        <v>0</v>
      </c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</row>
    <row r="147" spans="1:60" outlineLevel="1" x14ac:dyDescent="0.2">
      <c r="A147" s="178">
        <v>41</v>
      </c>
      <c r="B147" s="179" t="s">
        <v>271</v>
      </c>
      <c r="C147" s="191" t="s">
        <v>272</v>
      </c>
      <c r="D147" s="180" t="s">
        <v>151</v>
      </c>
      <c r="E147" s="181">
        <v>2.64</v>
      </c>
      <c r="F147" s="182"/>
      <c r="G147" s="183">
        <f>ROUND(E147*F147,2)</f>
        <v>0</v>
      </c>
      <c r="H147" s="166">
        <v>0</v>
      </c>
      <c r="I147" s="166">
        <f>ROUND(E147*H147,2)</f>
        <v>0</v>
      </c>
      <c r="J147" s="166">
        <v>185.5</v>
      </c>
      <c r="K147" s="166">
        <f>ROUND(E147*J147,2)</f>
        <v>489.72</v>
      </c>
      <c r="L147" s="166">
        <v>15</v>
      </c>
      <c r="M147" s="166">
        <f>G147*(1+L147/100)</f>
        <v>0</v>
      </c>
      <c r="N147" s="166">
        <v>0</v>
      </c>
      <c r="O147" s="166">
        <f>ROUND(E147*N147,2)</f>
        <v>0</v>
      </c>
      <c r="P147" s="166">
        <v>6.8000000000000005E-2</v>
      </c>
      <c r="Q147" s="166">
        <f>ROUND(E147*P147,2)</f>
        <v>0.18</v>
      </c>
      <c r="R147" s="166"/>
      <c r="S147" s="166" t="s">
        <v>141</v>
      </c>
      <c r="T147" s="166" t="s">
        <v>141</v>
      </c>
      <c r="U147" s="166">
        <v>0.48</v>
      </c>
      <c r="V147" s="166">
        <f>ROUND(E147*U147,2)</f>
        <v>1.27</v>
      </c>
      <c r="W147" s="166"/>
      <c r="X147" s="166" t="s">
        <v>130</v>
      </c>
      <c r="Y147" s="161"/>
      <c r="Z147" s="161"/>
      <c r="AA147" s="161"/>
      <c r="AB147" s="161"/>
      <c r="AC147" s="161"/>
      <c r="AD147" s="161"/>
      <c r="AE147" s="161"/>
      <c r="AF147" s="161"/>
      <c r="AG147" s="161" t="s">
        <v>131</v>
      </c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</row>
    <row r="148" spans="1:60" outlineLevel="1" x14ac:dyDescent="0.2">
      <c r="A148" s="164"/>
      <c r="B148" s="165"/>
      <c r="C148" s="192" t="s">
        <v>273</v>
      </c>
      <c r="D148" s="167"/>
      <c r="E148" s="168">
        <v>1.44</v>
      </c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1"/>
      <c r="Z148" s="161"/>
      <c r="AA148" s="161"/>
      <c r="AB148" s="161"/>
      <c r="AC148" s="161"/>
      <c r="AD148" s="161"/>
      <c r="AE148" s="161"/>
      <c r="AF148" s="161"/>
      <c r="AG148" s="161" t="s">
        <v>133</v>
      </c>
      <c r="AH148" s="161">
        <v>0</v>
      </c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</row>
    <row r="149" spans="1:60" outlineLevel="1" x14ac:dyDescent="0.2">
      <c r="A149" s="164"/>
      <c r="B149" s="165"/>
      <c r="C149" s="192" t="s">
        <v>210</v>
      </c>
      <c r="D149" s="167"/>
      <c r="E149" s="168">
        <v>1.2</v>
      </c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1"/>
      <c r="Z149" s="161"/>
      <c r="AA149" s="161"/>
      <c r="AB149" s="161"/>
      <c r="AC149" s="161"/>
      <c r="AD149" s="161"/>
      <c r="AE149" s="161"/>
      <c r="AF149" s="161"/>
      <c r="AG149" s="161" t="s">
        <v>133</v>
      </c>
      <c r="AH149" s="161">
        <v>0</v>
      </c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</row>
    <row r="150" spans="1:60" ht="22.5" outlineLevel="1" x14ac:dyDescent="0.2">
      <c r="A150" s="184">
        <v>42</v>
      </c>
      <c r="B150" s="185" t="s">
        <v>274</v>
      </c>
      <c r="C150" s="193" t="s">
        <v>275</v>
      </c>
      <c r="D150" s="186" t="s">
        <v>146</v>
      </c>
      <c r="E150" s="187">
        <v>2</v>
      </c>
      <c r="F150" s="188"/>
      <c r="G150" s="189">
        <f>ROUND(E150*F150,2)</f>
        <v>0</v>
      </c>
      <c r="H150" s="166">
        <v>4.2300000000000004</v>
      </c>
      <c r="I150" s="166">
        <f>ROUND(E150*H150,2)</f>
        <v>8.4600000000000009</v>
      </c>
      <c r="J150" s="166">
        <v>193.77</v>
      </c>
      <c r="K150" s="166">
        <f>ROUND(E150*J150,2)</f>
        <v>387.54</v>
      </c>
      <c r="L150" s="166">
        <v>15</v>
      </c>
      <c r="M150" s="166">
        <f>G150*(1+L150/100)</f>
        <v>0</v>
      </c>
      <c r="N150" s="166">
        <v>3.6700000000000001E-3</v>
      </c>
      <c r="O150" s="166">
        <f>ROUND(E150*N150,2)</f>
        <v>0.01</v>
      </c>
      <c r="P150" s="166">
        <v>0</v>
      </c>
      <c r="Q150" s="166">
        <f>ROUND(E150*P150,2)</f>
        <v>0</v>
      </c>
      <c r="R150" s="166"/>
      <c r="S150" s="166" t="s">
        <v>141</v>
      </c>
      <c r="T150" s="166" t="s">
        <v>141</v>
      </c>
      <c r="U150" s="166">
        <v>0.433</v>
      </c>
      <c r="V150" s="166">
        <f>ROUND(E150*U150,2)</f>
        <v>0.87</v>
      </c>
      <c r="W150" s="166"/>
      <c r="X150" s="166" t="s">
        <v>130</v>
      </c>
      <c r="Y150" s="161"/>
      <c r="Z150" s="161"/>
      <c r="AA150" s="161"/>
      <c r="AB150" s="161"/>
      <c r="AC150" s="161"/>
      <c r="AD150" s="161"/>
      <c r="AE150" s="161"/>
      <c r="AF150" s="161"/>
      <c r="AG150" s="161" t="s">
        <v>131</v>
      </c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</row>
    <row r="151" spans="1:60" ht="22.5" outlineLevel="1" x14ac:dyDescent="0.2">
      <c r="A151" s="178">
        <v>43</v>
      </c>
      <c r="B151" s="179" t="s">
        <v>276</v>
      </c>
      <c r="C151" s="191" t="s">
        <v>277</v>
      </c>
      <c r="D151" s="180" t="s">
        <v>151</v>
      </c>
      <c r="E151" s="181">
        <v>1.2</v>
      </c>
      <c r="F151" s="182"/>
      <c r="G151" s="183">
        <f>ROUND(E151*F151,2)</f>
        <v>0</v>
      </c>
      <c r="H151" s="166">
        <v>0</v>
      </c>
      <c r="I151" s="166">
        <f>ROUND(E151*H151,2)</f>
        <v>0</v>
      </c>
      <c r="J151" s="166">
        <v>235.5</v>
      </c>
      <c r="K151" s="166">
        <f>ROUND(E151*J151,2)</f>
        <v>282.60000000000002</v>
      </c>
      <c r="L151" s="166">
        <v>15</v>
      </c>
      <c r="M151" s="166">
        <f>G151*(1+L151/100)</f>
        <v>0</v>
      </c>
      <c r="N151" s="166">
        <v>0</v>
      </c>
      <c r="O151" s="166">
        <f>ROUND(E151*N151,2)</f>
        <v>0</v>
      </c>
      <c r="P151" s="166">
        <v>6.0999999999999999E-2</v>
      </c>
      <c r="Q151" s="166">
        <f>ROUND(E151*P151,2)</f>
        <v>7.0000000000000007E-2</v>
      </c>
      <c r="R151" s="166"/>
      <c r="S151" s="166" t="s">
        <v>141</v>
      </c>
      <c r="T151" s="166" t="s">
        <v>141</v>
      </c>
      <c r="U151" s="166">
        <v>0</v>
      </c>
      <c r="V151" s="166">
        <f>ROUND(E151*U151,2)</f>
        <v>0</v>
      </c>
      <c r="W151" s="166"/>
      <c r="X151" s="166" t="s">
        <v>180</v>
      </c>
      <c r="Y151" s="161"/>
      <c r="Z151" s="161"/>
      <c r="AA151" s="161"/>
      <c r="AB151" s="161"/>
      <c r="AC151" s="161"/>
      <c r="AD151" s="161"/>
      <c r="AE151" s="161"/>
      <c r="AF151" s="161"/>
      <c r="AG151" s="161" t="s">
        <v>181</v>
      </c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</row>
    <row r="152" spans="1:60" outlineLevel="1" x14ac:dyDescent="0.2">
      <c r="A152" s="164"/>
      <c r="B152" s="165"/>
      <c r="C152" s="192" t="s">
        <v>210</v>
      </c>
      <c r="D152" s="167"/>
      <c r="E152" s="168">
        <v>1.2</v>
      </c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1"/>
      <c r="Z152" s="161"/>
      <c r="AA152" s="161"/>
      <c r="AB152" s="161"/>
      <c r="AC152" s="161"/>
      <c r="AD152" s="161"/>
      <c r="AE152" s="161"/>
      <c r="AF152" s="161"/>
      <c r="AG152" s="161" t="s">
        <v>133</v>
      </c>
      <c r="AH152" s="161">
        <v>0</v>
      </c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</row>
    <row r="153" spans="1:60" x14ac:dyDescent="0.2">
      <c r="A153" s="172" t="s">
        <v>125</v>
      </c>
      <c r="B153" s="173" t="s">
        <v>63</v>
      </c>
      <c r="C153" s="190" t="s">
        <v>64</v>
      </c>
      <c r="D153" s="174"/>
      <c r="E153" s="175"/>
      <c r="F153" s="176"/>
      <c r="G153" s="177">
        <f>SUMIF(AG154:AG154,"&lt;&gt;NOR",G154:G154)</f>
        <v>0</v>
      </c>
      <c r="H153" s="171"/>
      <c r="I153" s="171">
        <f>SUM(I154:I154)</f>
        <v>0</v>
      </c>
      <c r="J153" s="171"/>
      <c r="K153" s="171">
        <f>SUM(K154:K154)</f>
        <v>4906.0600000000004</v>
      </c>
      <c r="L153" s="171"/>
      <c r="M153" s="171">
        <f>SUM(M154:M154)</f>
        <v>0</v>
      </c>
      <c r="N153" s="171"/>
      <c r="O153" s="171">
        <f>SUM(O154:O154)</f>
        <v>0</v>
      </c>
      <c r="P153" s="171"/>
      <c r="Q153" s="171">
        <f>SUM(Q154:Q154)</f>
        <v>0</v>
      </c>
      <c r="R153" s="171"/>
      <c r="S153" s="171"/>
      <c r="T153" s="171"/>
      <c r="U153" s="171"/>
      <c r="V153" s="171">
        <f>SUM(V154:V154)</f>
        <v>11.19</v>
      </c>
      <c r="W153" s="171"/>
      <c r="X153" s="171"/>
      <c r="AG153" t="s">
        <v>126</v>
      </c>
    </row>
    <row r="154" spans="1:60" outlineLevel="1" x14ac:dyDescent="0.2">
      <c r="A154" s="184">
        <v>44</v>
      </c>
      <c r="B154" s="185" t="s">
        <v>278</v>
      </c>
      <c r="C154" s="193" t="s">
        <v>279</v>
      </c>
      <c r="D154" s="186" t="s">
        <v>140</v>
      </c>
      <c r="E154" s="187">
        <v>4.3416499999999996</v>
      </c>
      <c r="F154" s="188"/>
      <c r="G154" s="189">
        <f>ROUND(E154*F154,2)</f>
        <v>0</v>
      </c>
      <c r="H154" s="166">
        <v>0</v>
      </c>
      <c r="I154" s="166">
        <f>ROUND(E154*H154,2)</f>
        <v>0</v>
      </c>
      <c r="J154" s="166">
        <v>1130</v>
      </c>
      <c r="K154" s="166">
        <f>ROUND(E154*J154,2)</f>
        <v>4906.0600000000004</v>
      </c>
      <c r="L154" s="166">
        <v>15</v>
      </c>
      <c r="M154" s="166">
        <f>G154*(1+L154/100)</f>
        <v>0</v>
      </c>
      <c r="N154" s="166">
        <v>0</v>
      </c>
      <c r="O154" s="166">
        <f>ROUND(E154*N154,2)</f>
        <v>0</v>
      </c>
      <c r="P154" s="166">
        <v>0</v>
      </c>
      <c r="Q154" s="166">
        <f>ROUND(E154*P154,2)</f>
        <v>0</v>
      </c>
      <c r="R154" s="166"/>
      <c r="S154" s="166" t="s">
        <v>141</v>
      </c>
      <c r="T154" s="166" t="s">
        <v>152</v>
      </c>
      <c r="U154" s="166">
        <v>2.577</v>
      </c>
      <c r="V154" s="166">
        <f>ROUND(E154*U154,2)</f>
        <v>11.19</v>
      </c>
      <c r="W154" s="166"/>
      <c r="X154" s="166" t="s">
        <v>280</v>
      </c>
      <c r="Y154" s="161"/>
      <c r="Z154" s="161"/>
      <c r="AA154" s="161"/>
      <c r="AB154" s="161"/>
      <c r="AC154" s="161"/>
      <c r="AD154" s="161"/>
      <c r="AE154" s="161"/>
      <c r="AF154" s="161"/>
      <c r="AG154" s="161" t="s">
        <v>281</v>
      </c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</row>
    <row r="155" spans="1:60" x14ac:dyDescent="0.2">
      <c r="A155" s="172" t="s">
        <v>125</v>
      </c>
      <c r="B155" s="173" t="s">
        <v>65</v>
      </c>
      <c r="C155" s="190" t="s">
        <v>66</v>
      </c>
      <c r="D155" s="174"/>
      <c r="E155" s="175"/>
      <c r="F155" s="176"/>
      <c r="G155" s="177">
        <f>SUMIF(AG156:AG166,"&lt;&gt;NOR",G156:G166)</f>
        <v>0</v>
      </c>
      <c r="H155" s="171"/>
      <c r="I155" s="171">
        <f>SUM(I156:I166)</f>
        <v>4977.43</v>
      </c>
      <c r="J155" s="171"/>
      <c r="K155" s="171">
        <f>SUM(K156:K166)</f>
        <v>3370.23</v>
      </c>
      <c r="L155" s="171"/>
      <c r="M155" s="171">
        <f>SUM(M156:M166)</f>
        <v>0</v>
      </c>
      <c r="N155" s="171"/>
      <c r="O155" s="171">
        <f>SUM(O156:O166)</f>
        <v>0.04</v>
      </c>
      <c r="P155" s="171"/>
      <c r="Q155" s="171">
        <f>SUM(Q156:Q166)</f>
        <v>0</v>
      </c>
      <c r="R155" s="171"/>
      <c r="S155" s="171"/>
      <c r="T155" s="171"/>
      <c r="U155" s="171"/>
      <c r="V155" s="171">
        <f>SUM(V156:V166)</f>
        <v>6.0200000000000005</v>
      </c>
      <c r="W155" s="171"/>
      <c r="X155" s="171"/>
      <c r="AG155" t="s">
        <v>126</v>
      </c>
    </row>
    <row r="156" spans="1:60" outlineLevel="1" x14ac:dyDescent="0.2">
      <c r="A156" s="178">
        <v>45</v>
      </c>
      <c r="B156" s="179" t="s">
        <v>282</v>
      </c>
      <c r="C156" s="191" t="s">
        <v>283</v>
      </c>
      <c r="D156" s="180" t="s">
        <v>151</v>
      </c>
      <c r="E156" s="181">
        <v>11.88</v>
      </c>
      <c r="F156" s="182"/>
      <c r="G156" s="183">
        <f>ROUND(E156*F156,2)</f>
        <v>0</v>
      </c>
      <c r="H156" s="166">
        <v>318.92</v>
      </c>
      <c r="I156" s="166">
        <f>ROUND(E156*H156,2)</f>
        <v>3788.77</v>
      </c>
      <c r="J156" s="166">
        <v>194.08</v>
      </c>
      <c r="K156" s="166">
        <f>ROUND(E156*J156,2)</f>
        <v>2305.67</v>
      </c>
      <c r="L156" s="166">
        <v>15</v>
      </c>
      <c r="M156" s="166">
        <f>G156*(1+L156/100)</f>
        <v>0</v>
      </c>
      <c r="N156" s="166">
        <v>3.6800000000000001E-3</v>
      </c>
      <c r="O156" s="166">
        <f>ROUND(E156*N156,2)</f>
        <v>0.04</v>
      </c>
      <c r="P156" s="166">
        <v>0</v>
      </c>
      <c r="Q156" s="166">
        <f>ROUND(E156*P156,2)</f>
        <v>0</v>
      </c>
      <c r="R156" s="166"/>
      <c r="S156" s="166" t="s">
        <v>141</v>
      </c>
      <c r="T156" s="166" t="s">
        <v>141</v>
      </c>
      <c r="U156" s="166">
        <v>0.38500000000000001</v>
      </c>
      <c r="V156" s="166">
        <f>ROUND(E156*U156,2)</f>
        <v>4.57</v>
      </c>
      <c r="W156" s="166"/>
      <c r="X156" s="166" t="s">
        <v>130</v>
      </c>
      <c r="Y156" s="161"/>
      <c r="Z156" s="161"/>
      <c r="AA156" s="161"/>
      <c r="AB156" s="161"/>
      <c r="AC156" s="161"/>
      <c r="AD156" s="161"/>
      <c r="AE156" s="161"/>
      <c r="AF156" s="161"/>
      <c r="AG156" s="161" t="s">
        <v>131</v>
      </c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</row>
    <row r="157" spans="1:60" outlineLevel="1" x14ac:dyDescent="0.2">
      <c r="A157" s="164"/>
      <c r="B157" s="165"/>
      <c r="C157" s="192" t="s">
        <v>166</v>
      </c>
      <c r="D157" s="167"/>
      <c r="E157" s="168">
        <v>0.96</v>
      </c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1"/>
      <c r="Z157" s="161"/>
      <c r="AA157" s="161"/>
      <c r="AB157" s="161"/>
      <c r="AC157" s="161"/>
      <c r="AD157" s="161"/>
      <c r="AE157" s="161"/>
      <c r="AF157" s="161"/>
      <c r="AG157" s="161" t="s">
        <v>133</v>
      </c>
      <c r="AH157" s="161">
        <v>0</v>
      </c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</row>
    <row r="158" spans="1:60" outlineLevel="1" x14ac:dyDescent="0.2">
      <c r="A158" s="164"/>
      <c r="B158" s="165"/>
      <c r="C158" s="192" t="s">
        <v>284</v>
      </c>
      <c r="D158" s="167"/>
      <c r="E158" s="168">
        <v>0.34</v>
      </c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1"/>
      <c r="Z158" s="161"/>
      <c r="AA158" s="161"/>
      <c r="AB158" s="161"/>
      <c r="AC158" s="161"/>
      <c r="AD158" s="161"/>
      <c r="AE158" s="161"/>
      <c r="AF158" s="161"/>
      <c r="AG158" s="161" t="s">
        <v>133</v>
      </c>
      <c r="AH158" s="161">
        <v>0</v>
      </c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</row>
    <row r="159" spans="1:60" outlineLevel="1" x14ac:dyDescent="0.2">
      <c r="A159" s="164"/>
      <c r="B159" s="165"/>
      <c r="C159" s="192" t="s">
        <v>285</v>
      </c>
      <c r="D159" s="167"/>
      <c r="E159" s="168">
        <v>3.84</v>
      </c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1"/>
      <c r="Z159" s="161"/>
      <c r="AA159" s="161"/>
      <c r="AB159" s="161"/>
      <c r="AC159" s="161"/>
      <c r="AD159" s="161"/>
      <c r="AE159" s="161"/>
      <c r="AF159" s="161"/>
      <c r="AG159" s="161" t="s">
        <v>133</v>
      </c>
      <c r="AH159" s="161">
        <v>0</v>
      </c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</row>
    <row r="160" spans="1:60" outlineLevel="1" x14ac:dyDescent="0.2">
      <c r="A160" s="164"/>
      <c r="B160" s="165"/>
      <c r="C160" s="192" t="s">
        <v>286</v>
      </c>
      <c r="D160" s="167"/>
      <c r="E160" s="168">
        <v>0.74</v>
      </c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1"/>
      <c r="Z160" s="161"/>
      <c r="AA160" s="161"/>
      <c r="AB160" s="161"/>
      <c r="AC160" s="161"/>
      <c r="AD160" s="161"/>
      <c r="AE160" s="161"/>
      <c r="AF160" s="161"/>
      <c r="AG160" s="161" t="s">
        <v>133</v>
      </c>
      <c r="AH160" s="161">
        <v>0</v>
      </c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</row>
    <row r="161" spans="1:60" outlineLevel="1" x14ac:dyDescent="0.2">
      <c r="A161" s="164"/>
      <c r="B161" s="165"/>
      <c r="C161" s="192" t="s">
        <v>287</v>
      </c>
      <c r="D161" s="167"/>
      <c r="E161" s="168">
        <v>6</v>
      </c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1"/>
      <c r="Z161" s="161"/>
      <c r="AA161" s="161"/>
      <c r="AB161" s="161"/>
      <c r="AC161" s="161"/>
      <c r="AD161" s="161"/>
      <c r="AE161" s="161"/>
      <c r="AF161" s="161"/>
      <c r="AG161" s="161" t="s">
        <v>133</v>
      </c>
      <c r="AH161" s="161">
        <v>0</v>
      </c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</row>
    <row r="162" spans="1:60" outlineLevel="1" x14ac:dyDescent="0.2">
      <c r="A162" s="178">
        <v>46</v>
      </c>
      <c r="B162" s="179" t="s">
        <v>288</v>
      </c>
      <c r="C162" s="191" t="s">
        <v>289</v>
      </c>
      <c r="D162" s="180" t="s">
        <v>157</v>
      </c>
      <c r="E162" s="181">
        <v>13.2</v>
      </c>
      <c r="F162" s="182"/>
      <c r="G162" s="183">
        <f>ROUND(E162*F162,2)</f>
        <v>0</v>
      </c>
      <c r="H162" s="166">
        <v>90.05</v>
      </c>
      <c r="I162" s="166">
        <f>ROUND(E162*H162,2)</f>
        <v>1188.6600000000001</v>
      </c>
      <c r="J162" s="166">
        <v>55.45</v>
      </c>
      <c r="K162" s="166">
        <f>ROUND(E162*J162,2)</f>
        <v>731.94</v>
      </c>
      <c r="L162" s="166">
        <v>15</v>
      </c>
      <c r="M162" s="166">
        <f>G162*(1+L162/100)</f>
        <v>0</v>
      </c>
      <c r="N162" s="166">
        <v>3.2000000000000003E-4</v>
      </c>
      <c r="O162" s="166">
        <f>ROUND(E162*N162,2)</f>
        <v>0</v>
      </c>
      <c r="P162" s="166">
        <v>0</v>
      </c>
      <c r="Q162" s="166">
        <f>ROUND(E162*P162,2)</f>
        <v>0</v>
      </c>
      <c r="R162" s="166"/>
      <c r="S162" s="166" t="s">
        <v>141</v>
      </c>
      <c r="T162" s="166" t="s">
        <v>141</v>
      </c>
      <c r="U162" s="166">
        <v>0.11</v>
      </c>
      <c r="V162" s="166">
        <f>ROUND(E162*U162,2)</f>
        <v>1.45</v>
      </c>
      <c r="W162" s="166"/>
      <c r="X162" s="166" t="s">
        <v>130</v>
      </c>
      <c r="Y162" s="161"/>
      <c r="Z162" s="161"/>
      <c r="AA162" s="161"/>
      <c r="AB162" s="161"/>
      <c r="AC162" s="161"/>
      <c r="AD162" s="161"/>
      <c r="AE162" s="161"/>
      <c r="AF162" s="161"/>
      <c r="AG162" s="161" t="s">
        <v>131</v>
      </c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</row>
    <row r="163" spans="1:60" outlineLevel="1" x14ac:dyDescent="0.2">
      <c r="A163" s="164"/>
      <c r="B163" s="165"/>
      <c r="C163" s="192" t="s">
        <v>290</v>
      </c>
      <c r="D163" s="167"/>
      <c r="E163" s="168">
        <v>3.4</v>
      </c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1"/>
      <c r="Z163" s="161"/>
      <c r="AA163" s="161"/>
      <c r="AB163" s="161"/>
      <c r="AC163" s="161"/>
      <c r="AD163" s="161"/>
      <c r="AE163" s="161"/>
      <c r="AF163" s="161"/>
      <c r="AG163" s="161" t="s">
        <v>133</v>
      </c>
      <c r="AH163" s="161">
        <v>0</v>
      </c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</row>
    <row r="164" spans="1:60" outlineLevel="1" x14ac:dyDescent="0.2">
      <c r="A164" s="164"/>
      <c r="B164" s="165"/>
      <c r="C164" s="192" t="s">
        <v>291</v>
      </c>
      <c r="D164" s="167"/>
      <c r="E164" s="168">
        <v>7.4</v>
      </c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1"/>
      <c r="Z164" s="161"/>
      <c r="AA164" s="161"/>
      <c r="AB164" s="161"/>
      <c r="AC164" s="161"/>
      <c r="AD164" s="161"/>
      <c r="AE164" s="161"/>
      <c r="AF164" s="161"/>
      <c r="AG164" s="161" t="s">
        <v>133</v>
      </c>
      <c r="AH164" s="161">
        <v>0</v>
      </c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</row>
    <row r="165" spans="1:60" outlineLevel="1" x14ac:dyDescent="0.2">
      <c r="A165" s="164"/>
      <c r="B165" s="165"/>
      <c r="C165" s="192" t="s">
        <v>292</v>
      </c>
      <c r="D165" s="167"/>
      <c r="E165" s="168">
        <v>2.4</v>
      </c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1"/>
      <c r="Z165" s="161"/>
      <c r="AA165" s="161"/>
      <c r="AB165" s="161"/>
      <c r="AC165" s="161"/>
      <c r="AD165" s="161"/>
      <c r="AE165" s="161"/>
      <c r="AF165" s="161"/>
      <c r="AG165" s="161" t="s">
        <v>133</v>
      </c>
      <c r="AH165" s="161">
        <v>0</v>
      </c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</row>
    <row r="166" spans="1:60" outlineLevel="1" x14ac:dyDescent="0.2">
      <c r="A166" s="184">
        <v>47</v>
      </c>
      <c r="B166" s="185" t="s">
        <v>293</v>
      </c>
      <c r="C166" s="193" t="s">
        <v>294</v>
      </c>
      <c r="D166" s="186" t="s">
        <v>0</v>
      </c>
      <c r="E166" s="187">
        <v>80.150400000000005</v>
      </c>
      <c r="F166" s="188"/>
      <c r="G166" s="189">
        <f>ROUND(E166*F166,2)</f>
        <v>0</v>
      </c>
      <c r="H166" s="166">
        <v>0</v>
      </c>
      <c r="I166" s="166">
        <f>ROUND(E166*H166,2)</f>
        <v>0</v>
      </c>
      <c r="J166" s="166">
        <v>4.1500000000000004</v>
      </c>
      <c r="K166" s="166">
        <f>ROUND(E166*J166,2)</f>
        <v>332.62</v>
      </c>
      <c r="L166" s="166">
        <v>15</v>
      </c>
      <c r="M166" s="166">
        <f>G166*(1+L166/100)</f>
        <v>0</v>
      </c>
      <c r="N166" s="166">
        <v>0</v>
      </c>
      <c r="O166" s="166">
        <f>ROUND(E166*N166,2)</f>
        <v>0</v>
      </c>
      <c r="P166" s="166">
        <v>0</v>
      </c>
      <c r="Q166" s="166">
        <f>ROUND(E166*P166,2)</f>
        <v>0</v>
      </c>
      <c r="R166" s="166"/>
      <c r="S166" s="166" t="s">
        <v>141</v>
      </c>
      <c r="T166" s="166" t="s">
        <v>141</v>
      </c>
      <c r="U166" s="166">
        <v>0</v>
      </c>
      <c r="V166" s="166">
        <f>ROUND(E166*U166,2)</f>
        <v>0</v>
      </c>
      <c r="W166" s="166"/>
      <c r="X166" s="166" t="s">
        <v>280</v>
      </c>
      <c r="Y166" s="161"/>
      <c r="Z166" s="161"/>
      <c r="AA166" s="161"/>
      <c r="AB166" s="161"/>
      <c r="AC166" s="161"/>
      <c r="AD166" s="161"/>
      <c r="AE166" s="161"/>
      <c r="AF166" s="161"/>
      <c r="AG166" s="161" t="s">
        <v>281</v>
      </c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</row>
    <row r="167" spans="1:60" x14ac:dyDescent="0.2">
      <c r="A167" s="172" t="s">
        <v>125</v>
      </c>
      <c r="B167" s="173" t="s">
        <v>67</v>
      </c>
      <c r="C167" s="190" t="s">
        <v>68</v>
      </c>
      <c r="D167" s="174"/>
      <c r="E167" s="175"/>
      <c r="F167" s="176"/>
      <c r="G167" s="177">
        <f>SUMIF(AG168:AG168,"&lt;&gt;NOR",G168:G168)</f>
        <v>0</v>
      </c>
      <c r="H167" s="171"/>
      <c r="I167" s="171">
        <f>SUM(I168:I168)</f>
        <v>0</v>
      </c>
      <c r="J167" s="171"/>
      <c r="K167" s="171">
        <f>SUM(K168:K168)</f>
        <v>3000</v>
      </c>
      <c r="L167" s="171"/>
      <c r="M167" s="171">
        <f>SUM(M168:M168)</f>
        <v>0</v>
      </c>
      <c r="N167" s="171"/>
      <c r="O167" s="171">
        <f>SUM(O168:O168)</f>
        <v>0</v>
      </c>
      <c r="P167" s="171"/>
      <c r="Q167" s="171">
        <f>SUM(Q168:Q168)</f>
        <v>0</v>
      </c>
      <c r="R167" s="171"/>
      <c r="S167" s="171"/>
      <c r="T167" s="171"/>
      <c r="U167" s="171"/>
      <c r="V167" s="171">
        <f>SUM(V168:V168)</f>
        <v>0.16</v>
      </c>
      <c r="W167" s="171"/>
      <c r="X167" s="171"/>
      <c r="AG167" t="s">
        <v>126</v>
      </c>
    </row>
    <row r="168" spans="1:60" ht="22.5" outlineLevel="1" x14ac:dyDescent="0.2">
      <c r="A168" s="184">
        <v>48</v>
      </c>
      <c r="B168" s="185" t="s">
        <v>295</v>
      </c>
      <c r="C168" s="193" t="s">
        <v>296</v>
      </c>
      <c r="D168" s="186" t="s">
        <v>297</v>
      </c>
      <c r="E168" s="187">
        <v>1</v>
      </c>
      <c r="F168" s="188"/>
      <c r="G168" s="189">
        <f>ROUND(E168*F168,2)</f>
        <v>0</v>
      </c>
      <c r="H168" s="166">
        <v>0</v>
      </c>
      <c r="I168" s="166">
        <f>ROUND(E168*H168,2)</f>
        <v>0</v>
      </c>
      <c r="J168" s="166">
        <v>3000</v>
      </c>
      <c r="K168" s="166">
        <f>ROUND(E168*J168,2)</f>
        <v>3000</v>
      </c>
      <c r="L168" s="166">
        <v>15</v>
      </c>
      <c r="M168" s="166">
        <f>G168*(1+L168/100)</f>
        <v>0</v>
      </c>
      <c r="N168" s="166">
        <v>0</v>
      </c>
      <c r="O168" s="166">
        <f>ROUND(E168*N168,2)</f>
        <v>0</v>
      </c>
      <c r="P168" s="166">
        <v>0</v>
      </c>
      <c r="Q168" s="166">
        <f>ROUND(E168*P168,2)</f>
        <v>0</v>
      </c>
      <c r="R168" s="166"/>
      <c r="S168" s="166" t="s">
        <v>128</v>
      </c>
      <c r="T168" s="166" t="s">
        <v>169</v>
      </c>
      <c r="U168" s="166">
        <v>0.157</v>
      </c>
      <c r="V168" s="166">
        <f>ROUND(E168*U168,2)</f>
        <v>0.16</v>
      </c>
      <c r="W168" s="166"/>
      <c r="X168" s="166" t="s">
        <v>130</v>
      </c>
      <c r="Y168" s="161"/>
      <c r="Z168" s="161"/>
      <c r="AA168" s="161"/>
      <c r="AB168" s="161"/>
      <c r="AC168" s="161"/>
      <c r="AD168" s="161"/>
      <c r="AE168" s="161"/>
      <c r="AF168" s="161"/>
      <c r="AG168" s="161" t="s">
        <v>131</v>
      </c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</row>
    <row r="169" spans="1:60" x14ac:dyDescent="0.2">
      <c r="A169" s="172" t="s">
        <v>125</v>
      </c>
      <c r="B169" s="173" t="s">
        <v>69</v>
      </c>
      <c r="C169" s="190" t="s">
        <v>70</v>
      </c>
      <c r="D169" s="174"/>
      <c r="E169" s="175"/>
      <c r="F169" s="176"/>
      <c r="G169" s="177">
        <f>SUMIF(AG170:AG176,"&lt;&gt;NOR",G170:G176)</f>
        <v>0</v>
      </c>
      <c r="H169" s="171"/>
      <c r="I169" s="171">
        <f>SUM(I170:I176)</f>
        <v>1109.46</v>
      </c>
      <c r="J169" s="171"/>
      <c r="K169" s="171">
        <f>SUM(K170:K176)</f>
        <v>3279.05</v>
      </c>
      <c r="L169" s="171"/>
      <c r="M169" s="171">
        <f>SUM(M170:M176)</f>
        <v>0</v>
      </c>
      <c r="N169" s="171"/>
      <c r="O169" s="171">
        <f>SUM(O170:O176)</f>
        <v>0</v>
      </c>
      <c r="P169" s="171"/>
      <c r="Q169" s="171">
        <f>SUM(Q170:Q176)</f>
        <v>0</v>
      </c>
      <c r="R169" s="171"/>
      <c r="S169" s="171"/>
      <c r="T169" s="171"/>
      <c r="U169" s="171"/>
      <c r="V169" s="171">
        <f>SUM(V170:V176)</f>
        <v>4.54</v>
      </c>
      <c r="W169" s="171"/>
      <c r="X169" s="171"/>
      <c r="AG169" t="s">
        <v>126</v>
      </c>
    </row>
    <row r="170" spans="1:60" outlineLevel="1" x14ac:dyDescent="0.2">
      <c r="A170" s="184">
        <v>49</v>
      </c>
      <c r="B170" s="185" t="s">
        <v>298</v>
      </c>
      <c r="C170" s="193" t="s">
        <v>299</v>
      </c>
      <c r="D170" s="186" t="s">
        <v>157</v>
      </c>
      <c r="E170" s="187">
        <v>6</v>
      </c>
      <c r="F170" s="188"/>
      <c r="G170" s="189">
        <f>ROUND(E170*F170,2)</f>
        <v>0</v>
      </c>
      <c r="H170" s="166">
        <v>184.91</v>
      </c>
      <c r="I170" s="166">
        <f>ROUND(E170*H170,2)</f>
        <v>1109.46</v>
      </c>
      <c r="J170" s="166">
        <v>266.08999999999997</v>
      </c>
      <c r="K170" s="166">
        <f>ROUND(E170*J170,2)</f>
        <v>1596.54</v>
      </c>
      <c r="L170" s="166">
        <v>15</v>
      </c>
      <c r="M170" s="166">
        <f>G170*(1+L170/100)</f>
        <v>0</v>
      </c>
      <c r="N170" s="166">
        <v>5.1999999999999995E-4</v>
      </c>
      <c r="O170" s="166">
        <f>ROUND(E170*N170,2)</f>
        <v>0</v>
      </c>
      <c r="P170" s="166">
        <v>0</v>
      </c>
      <c r="Q170" s="166">
        <f>ROUND(E170*P170,2)</f>
        <v>0</v>
      </c>
      <c r="R170" s="166"/>
      <c r="S170" s="166" t="s">
        <v>141</v>
      </c>
      <c r="T170" s="166" t="s">
        <v>141</v>
      </c>
      <c r="U170" s="166">
        <v>0.52900000000000003</v>
      </c>
      <c r="V170" s="166">
        <f>ROUND(E170*U170,2)</f>
        <v>3.17</v>
      </c>
      <c r="W170" s="166"/>
      <c r="X170" s="166" t="s">
        <v>130</v>
      </c>
      <c r="Y170" s="161"/>
      <c r="Z170" s="161"/>
      <c r="AA170" s="161"/>
      <c r="AB170" s="161"/>
      <c r="AC170" s="161"/>
      <c r="AD170" s="161"/>
      <c r="AE170" s="161"/>
      <c r="AF170" s="161"/>
      <c r="AG170" s="161" t="s">
        <v>131</v>
      </c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</row>
    <row r="171" spans="1:60" outlineLevel="1" x14ac:dyDescent="0.2">
      <c r="A171" s="184">
        <v>50</v>
      </c>
      <c r="B171" s="185" t="s">
        <v>300</v>
      </c>
      <c r="C171" s="193" t="s">
        <v>301</v>
      </c>
      <c r="D171" s="186" t="s">
        <v>146</v>
      </c>
      <c r="E171" s="187">
        <v>2</v>
      </c>
      <c r="F171" s="188"/>
      <c r="G171" s="189">
        <f>ROUND(E171*F171,2)</f>
        <v>0</v>
      </c>
      <c r="H171" s="166">
        <v>0</v>
      </c>
      <c r="I171" s="166">
        <f>ROUND(E171*H171,2)</f>
        <v>0</v>
      </c>
      <c r="J171" s="166">
        <v>79.2</v>
      </c>
      <c r="K171" s="166">
        <f>ROUND(E171*J171,2)</f>
        <v>158.4</v>
      </c>
      <c r="L171" s="166">
        <v>15</v>
      </c>
      <c r="M171" s="166">
        <f>G171*(1+L171/100)</f>
        <v>0</v>
      </c>
      <c r="N171" s="166">
        <v>0</v>
      </c>
      <c r="O171" s="166">
        <f>ROUND(E171*N171,2)</f>
        <v>0</v>
      </c>
      <c r="P171" s="166">
        <v>0</v>
      </c>
      <c r="Q171" s="166">
        <f>ROUND(E171*P171,2)</f>
        <v>0</v>
      </c>
      <c r="R171" s="166"/>
      <c r="S171" s="166" t="s">
        <v>141</v>
      </c>
      <c r="T171" s="166" t="s">
        <v>141</v>
      </c>
      <c r="U171" s="166">
        <v>0.157</v>
      </c>
      <c r="V171" s="166">
        <f>ROUND(E171*U171,2)</f>
        <v>0.31</v>
      </c>
      <c r="W171" s="166"/>
      <c r="X171" s="166" t="s">
        <v>130</v>
      </c>
      <c r="Y171" s="161"/>
      <c r="Z171" s="161"/>
      <c r="AA171" s="161"/>
      <c r="AB171" s="161"/>
      <c r="AC171" s="161"/>
      <c r="AD171" s="161"/>
      <c r="AE171" s="161"/>
      <c r="AF171" s="161"/>
      <c r="AG171" s="161" t="s">
        <v>131</v>
      </c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</row>
    <row r="172" spans="1:60" outlineLevel="1" x14ac:dyDescent="0.2">
      <c r="A172" s="184">
        <v>51</v>
      </c>
      <c r="B172" s="185" t="s">
        <v>302</v>
      </c>
      <c r="C172" s="193" t="s">
        <v>303</v>
      </c>
      <c r="D172" s="186" t="s">
        <v>146</v>
      </c>
      <c r="E172" s="187">
        <v>2</v>
      </c>
      <c r="F172" s="188"/>
      <c r="G172" s="189">
        <f>ROUND(E172*F172,2)</f>
        <v>0</v>
      </c>
      <c r="H172" s="166">
        <v>0</v>
      </c>
      <c r="I172" s="166">
        <f>ROUND(E172*H172,2)</f>
        <v>0</v>
      </c>
      <c r="J172" s="166">
        <v>87.7</v>
      </c>
      <c r="K172" s="166">
        <f>ROUND(E172*J172,2)</f>
        <v>175.4</v>
      </c>
      <c r="L172" s="166">
        <v>15</v>
      </c>
      <c r="M172" s="166">
        <f>G172*(1+L172/100)</f>
        <v>0</v>
      </c>
      <c r="N172" s="166">
        <v>0</v>
      </c>
      <c r="O172" s="166">
        <f>ROUND(E172*N172,2)</f>
        <v>0</v>
      </c>
      <c r="P172" s="166">
        <v>0</v>
      </c>
      <c r="Q172" s="166">
        <f>ROUND(E172*P172,2)</f>
        <v>0</v>
      </c>
      <c r="R172" s="166"/>
      <c r="S172" s="166" t="s">
        <v>141</v>
      </c>
      <c r="T172" s="166" t="s">
        <v>141</v>
      </c>
      <c r="U172" s="166">
        <v>0.17399999999999999</v>
      </c>
      <c r="V172" s="166">
        <f>ROUND(E172*U172,2)</f>
        <v>0.35</v>
      </c>
      <c r="W172" s="166"/>
      <c r="X172" s="166" t="s">
        <v>130</v>
      </c>
      <c r="Y172" s="161"/>
      <c r="Z172" s="161"/>
      <c r="AA172" s="161"/>
      <c r="AB172" s="161"/>
      <c r="AC172" s="161"/>
      <c r="AD172" s="161"/>
      <c r="AE172" s="161"/>
      <c r="AF172" s="161"/>
      <c r="AG172" s="161" t="s">
        <v>131</v>
      </c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</row>
    <row r="173" spans="1:60" outlineLevel="1" x14ac:dyDescent="0.2">
      <c r="A173" s="184">
        <v>52</v>
      </c>
      <c r="B173" s="185" t="s">
        <v>304</v>
      </c>
      <c r="C173" s="193" t="s">
        <v>305</v>
      </c>
      <c r="D173" s="186" t="s">
        <v>146</v>
      </c>
      <c r="E173" s="187">
        <v>1</v>
      </c>
      <c r="F173" s="188"/>
      <c r="G173" s="189">
        <f>ROUND(E173*F173,2)</f>
        <v>0</v>
      </c>
      <c r="H173" s="166">
        <v>0</v>
      </c>
      <c r="I173" s="166">
        <f>ROUND(E173*H173,2)</f>
        <v>0</v>
      </c>
      <c r="J173" s="166">
        <v>130.5</v>
      </c>
      <c r="K173" s="166">
        <f>ROUND(E173*J173,2)</f>
        <v>130.5</v>
      </c>
      <c r="L173" s="166">
        <v>15</v>
      </c>
      <c r="M173" s="166">
        <f>G173*(1+L173/100)</f>
        <v>0</v>
      </c>
      <c r="N173" s="166">
        <v>0</v>
      </c>
      <c r="O173" s="166">
        <f>ROUND(E173*N173,2)</f>
        <v>0</v>
      </c>
      <c r="P173" s="166">
        <v>0</v>
      </c>
      <c r="Q173" s="166">
        <f>ROUND(E173*P173,2)</f>
        <v>0</v>
      </c>
      <c r="R173" s="166"/>
      <c r="S173" s="166" t="s">
        <v>141</v>
      </c>
      <c r="T173" s="166" t="s">
        <v>141</v>
      </c>
      <c r="U173" s="166">
        <v>0.25900000000000001</v>
      </c>
      <c r="V173" s="166">
        <f>ROUND(E173*U173,2)</f>
        <v>0.26</v>
      </c>
      <c r="W173" s="166"/>
      <c r="X173" s="166" t="s">
        <v>130</v>
      </c>
      <c r="Y173" s="161"/>
      <c r="Z173" s="161"/>
      <c r="AA173" s="161"/>
      <c r="AB173" s="161"/>
      <c r="AC173" s="161"/>
      <c r="AD173" s="161"/>
      <c r="AE173" s="161"/>
      <c r="AF173" s="161"/>
      <c r="AG173" s="161" t="s">
        <v>131</v>
      </c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</row>
    <row r="174" spans="1:60" outlineLevel="1" x14ac:dyDescent="0.2">
      <c r="A174" s="184">
        <v>53</v>
      </c>
      <c r="B174" s="185" t="s">
        <v>306</v>
      </c>
      <c r="C174" s="193" t="s">
        <v>307</v>
      </c>
      <c r="D174" s="186" t="s">
        <v>146</v>
      </c>
      <c r="E174" s="187">
        <v>1</v>
      </c>
      <c r="F174" s="188"/>
      <c r="G174" s="189">
        <f>ROUND(E174*F174,2)</f>
        <v>0</v>
      </c>
      <c r="H174" s="166">
        <v>0</v>
      </c>
      <c r="I174" s="166">
        <f>ROUND(E174*H174,2)</f>
        <v>0</v>
      </c>
      <c r="J174" s="166">
        <v>238.5</v>
      </c>
      <c r="K174" s="166">
        <f>ROUND(E174*J174,2)</f>
        <v>238.5</v>
      </c>
      <c r="L174" s="166">
        <v>15</v>
      </c>
      <c r="M174" s="166">
        <f>G174*(1+L174/100)</f>
        <v>0</v>
      </c>
      <c r="N174" s="166">
        <v>0</v>
      </c>
      <c r="O174" s="166">
        <f>ROUND(E174*N174,2)</f>
        <v>0</v>
      </c>
      <c r="P174" s="166">
        <v>0</v>
      </c>
      <c r="Q174" s="166">
        <f>ROUND(E174*P174,2)</f>
        <v>0</v>
      </c>
      <c r="R174" s="166"/>
      <c r="S174" s="166" t="s">
        <v>141</v>
      </c>
      <c r="T174" s="166" t="s">
        <v>152</v>
      </c>
      <c r="U174" s="166">
        <v>0.45</v>
      </c>
      <c r="V174" s="166">
        <f>ROUND(E174*U174,2)</f>
        <v>0.45</v>
      </c>
      <c r="W174" s="166"/>
      <c r="X174" s="166" t="s">
        <v>130</v>
      </c>
      <c r="Y174" s="161"/>
      <c r="Z174" s="161"/>
      <c r="AA174" s="161"/>
      <c r="AB174" s="161"/>
      <c r="AC174" s="161"/>
      <c r="AD174" s="161"/>
      <c r="AE174" s="161"/>
      <c r="AF174" s="161"/>
      <c r="AG174" s="161" t="s">
        <v>131</v>
      </c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</row>
    <row r="175" spans="1:60" ht="22.5" outlineLevel="1" x14ac:dyDescent="0.2">
      <c r="A175" s="184">
        <v>54</v>
      </c>
      <c r="B175" s="185" t="s">
        <v>308</v>
      </c>
      <c r="C175" s="193" t="s">
        <v>309</v>
      </c>
      <c r="D175" s="186" t="s">
        <v>310</v>
      </c>
      <c r="E175" s="187">
        <v>2</v>
      </c>
      <c r="F175" s="188"/>
      <c r="G175" s="189">
        <f>ROUND(E175*F175,2)</f>
        <v>0</v>
      </c>
      <c r="H175" s="166">
        <v>0</v>
      </c>
      <c r="I175" s="166">
        <f>ROUND(E175*H175,2)</f>
        <v>0</v>
      </c>
      <c r="J175" s="166">
        <v>450</v>
      </c>
      <c r="K175" s="166">
        <f>ROUND(E175*J175,2)</f>
        <v>900</v>
      </c>
      <c r="L175" s="166">
        <v>15</v>
      </c>
      <c r="M175" s="166">
        <f>G175*(1+L175/100)</f>
        <v>0</v>
      </c>
      <c r="N175" s="166">
        <v>0</v>
      </c>
      <c r="O175" s="166">
        <f>ROUND(E175*N175,2)</f>
        <v>0</v>
      </c>
      <c r="P175" s="166">
        <v>0</v>
      </c>
      <c r="Q175" s="166">
        <f>ROUND(E175*P175,2)</f>
        <v>0</v>
      </c>
      <c r="R175" s="166"/>
      <c r="S175" s="166" t="s">
        <v>128</v>
      </c>
      <c r="T175" s="166" t="s">
        <v>169</v>
      </c>
      <c r="U175" s="166">
        <v>0</v>
      </c>
      <c r="V175" s="166">
        <f>ROUND(E175*U175,2)</f>
        <v>0</v>
      </c>
      <c r="W175" s="166"/>
      <c r="X175" s="166" t="s">
        <v>130</v>
      </c>
      <c r="Y175" s="161"/>
      <c r="Z175" s="161"/>
      <c r="AA175" s="161"/>
      <c r="AB175" s="161"/>
      <c r="AC175" s="161"/>
      <c r="AD175" s="161"/>
      <c r="AE175" s="161"/>
      <c r="AF175" s="161"/>
      <c r="AG175" s="161" t="s">
        <v>131</v>
      </c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</row>
    <row r="176" spans="1:60" outlineLevel="1" x14ac:dyDescent="0.2">
      <c r="A176" s="184">
        <v>55</v>
      </c>
      <c r="B176" s="185" t="s">
        <v>311</v>
      </c>
      <c r="C176" s="193" t="s">
        <v>312</v>
      </c>
      <c r="D176" s="186" t="s">
        <v>0</v>
      </c>
      <c r="E176" s="187">
        <v>43.088000000000001</v>
      </c>
      <c r="F176" s="188"/>
      <c r="G176" s="189">
        <f>ROUND(E176*F176,2)</f>
        <v>0</v>
      </c>
      <c r="H176" s="166">
        <v>0</v>
      </c>
      <c r="I176" s="166">
        <f>ROUND(E176*H176,2)</f>
        <v>0</v>
      </c>
      <c r="J176" s="166">
        <v>1.85</v>
      </c>
      <c r="K176" s="166">
        <f>ROUND(E176*J176,2)</f>
        <v>79.709999999999994</v>
      </c>
      <c r="L176" s="166">
        <v>15</v>
      </c>
      <c r="M176" s="166">
        <f>G176*(1+L176/100)</f>
        <v>0</v>
      </c>
      <c r="N176" s="166">
        <v>0</v>
      </c>
      <c r="O176" s="166">
        <f>ROUND(E176*N176,2)</f>
        <v>0</v>
      </c>
      <c r="P176" s="166">
        <v>0</v>
      </c>
      <c r="Q176" s="166">
        <f>ROUND(E176*P176,2)</f>
        <v>0</v>
      </c>
      <c r="R176" s="166"/>
      <c r="S176" s="166" t="s">
        <v>141</v>
      </c>
      <c r="T176" s="166" t="s">
        <v>152</v>
      </c>
      <c r="U176" s="166">
        <v>0</v>
      </c>
      <c r="V176" s="166">
        <f>ROUND(E176*U176,2)</f>
        <v>0</v>
      </c>
      <c r="W176" s="166"/>
      <c r="X176" s="166" t="s">
        <v>280</v>
      </c>
      <c r="Y176" s="161"/>
      <c r="Z176" s="161"/>
      <c r="AA176" s="161"/>
      <c r="AB176" s="161"/>
      <c r="AC176" s="161"/>
      <c r="AD176" s="161"/>
      <c r="AE176" s="161"/>
      <c r="AF176" s="161"/>
      <c r="AG176" s="161" t="s">
        <v>281</v>
      </c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</row>
    <row r="177" spans="1:60" x14ac:dyDescent="0.2">
      <c r="A177" s="172" t="s">
        <v>125</v>
      </c>
      <c r="B177" s="173" t="s">
        <v>71</v>
      </c>
      <c r="C177" s="190" t="s">
        <v>72</v>
      </c>
      <c r="D177" s="174"/>
      <c r="E177" s="175"/>
      <c r="F177" s="176"/>
      <c r="G177" s="177">
        <f>SUMIF(AG178:AG183,"&lt;&gt;NOR",G178:G183)</f>
        <v>0</v>
      </c>
      <c r="H177" s="171"/>
      <c r="I177" s="171">
        <f>SUM(I178:I183)</f>
        <v>2297.6099999999997</v>
      </c>
      <c r="J177" s="171"/>
      <c r="K177" s="171">
        <f>SUM(K178:K183)</f>
        <v>5082.6000000000013</v>
      </c>
      <c r="L177" s="171"/>
      <c r="M177" s="171">
        <f>SUM(M178:M183)</f>
        <v>0</v>
      </c>
      <c r="N177" s="171"/>
      <c r="O177" s="171">
        <f>SUM(O178:O183)</f>
        <v>0.05</v>
      </c>
      <c r="P177" s="171"/>
      <c r="Q177" s="171">
        <f>SUM(Q178:Q183)</f>
        <v>0</v>
      </c>
      <c r="R177" s="171"/>
      <c r="S177" s="171"/>
      <c r="T177" s="171"/>
      <c r="U177" s="171"/>
      <c r="V177" s="171">
        <f>SUM(V178:V183)</f>
        <v>10.75</v>
      </c>
      <c r="W177" s="171"/>
      <c r="X177" s="171"/>
      <c r="AG177" t="s">
        <v>126</v>
      </c>
    </row>
    <row r="178" spans="1:60" outlineLevel="1" x14ac:dyDescent="0.2">
      <c r="A178" s="184">
        <v>56</v>
      </c>
      <c r="B178" s="185" t="s">
        <v>313</v>
      </c>
      <c r="C178" s="193" t="s">
        <v>314</v>
      </c>
      <c r="D178" s="186" t="s">
        <v>157</v>
      </c>
      <c r="E178" s="187">
        <v>12</v>
      </c>
      <c r="F178" s="188"/>
      <c r="G178" s="189">
        <f>ROUND(E178*F178,2)</f>
        <v>0</v>
      </c>
      <c r="H178" s="166">
        <v>78.180000000000007</v>
      </c>
      <c r="I178" s="166">
        <f>ROUND(E178*H178,2)</f>
        <v>938.16</v>
      </c>
      <c r="J178" s="166">
        <v>257.82</v>
      </c>
      <c r="K178" s="166">
        <f>ROUND(E178*J178,2)</f>
        <v>3093.84</v>
      </c>
      <c r="L178" s="166">
        <v>15</v>
      </c>
      <c r="M178" s="166">
        <f>G178*(1+L178/100)</f>
        <v>0</v>
      </c>
      <c r="N178" s="166">
        <v>3.9899999999999996E-3</v>
      </c>
      <c r="O178" s="166">
        <f>ROUND(E178*N178,2)</f>
        <v>0.05</v>
      </c>
      <c r="P178" s="166">
        <v>0</v>
      </c>
      <c r="Q178" s="166">
        <f>ROUND(E178*P178,2)</f>
        <v>0</v>
      </c>
      <c r="R178" s="166"/>
      <c r="S178" s="166" t="s">
        <v>141</v>
      </c>
      <c r="T178" s="166" t="s">
        <v>141</v>
      </c>
      <c r="U178" s="166">
        <v>0.54290000000000005</v>
      </c>
      <c r="V178" s="166">
        <f>ROUND(E178*U178,2)</f>
        <v>6.51</v>
      </c>
      <c r="W178" s="166"/>
      <c r="X178" s="166" t="s">
        <v>130</v>
      </c>
      <c r="Y178" s="161"/>
      <c r="Z178" s="161"/>
      <c r="AA178" s="161"/>
      <c r="AB178" s="161"/>
      <c r="AC178" s="161"/>
      <c r="AD178" s="161"/>
      <c r="AE178" s="161"/>
      <c r="AF178" s="161"/>
      <c r="AG178" s="161" t="s">
        <v>131</v>
      </c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</row>
    <row r="179" spans="1:60" ht="22.5" outlineLevel="1" x14ac:dyDescent="0.2">
      <c r="A179" s="184">
        <v>57</v>
      </c>
      <c r="B179" s="185" t="s">
        <v>315</v>
      </c>
      <c r="C179" s="193" t="s">
        <v>316</v>
      </c>
      <c r="D179" s="186" t="s">
        <v>157</v>
      </c>
      <c r="E179" s="187">
        <v>12</v>
      </c>
      <c r="F179" s="188"/>
      <c r="G179" s="189">
        <f>ROUND(E179*F179,2)</f>
        <v>0</v>
      </c>
      <c r="H179" s="166">
        <v>27.39</v>
      </c>
      <c r="I179" s="166">
        <f>ROUND(E179*H179,2)</f>
        <v>328.68</v>
      </c>
      <c r="J179" s="166">
        <v>59.31</v>
      </c>
      <c r="K179" s="166">
        <f>ROUND(E179*J179,2)</f>
        <v>711.72</v>
      </c>
      <c r="L179" s="166">
        <v>15</v>
      </c>
      <c r="M179" s="166">
        <f>G179*(1+L179/100)</f>
        <v>0</v>
      </c>
      <c r="N179" s="166">
        <v>4.0000000000000003E-5</v>
      </c>
      <c r="O179" s="166">
        <f>ROUND(E179*N179,2)</f>
        <v>0</v>
      </c>
      <c r="P179" s="166">
        <v>0</v>
      </c>
      <c r="Q179" s="166">
        <f>ROUND(E179*P179,2)</f>
        <v>0</v>
      </c>
      <c r="R179" s="166"/>
      <c r="S179" s="166" t="s">
        <v>141</v>
      </c>
      <c r="T179" s="166" t="s">
        <v>141</v>
      </c>
      <c r="U179" s="166">
        <v>0.129</v>
      </c>
      <c r="V179" s="166">
        <f>ROUND(E179*U179,2)</f>
        <v>1.55</v>
      </c>
      <c r="W179" s="166"/>
      <c r="X179" s="166" t="s">
        <v>130</v>
      </c>
      <c r="Y179" s="161"/>
      <c r="Z179" s="161"/>
      <c r="AA179" s="161"/>
      <c r="AB179" s="161"/>
      <c r="AC179" s="161"/>
      <c r="AD179" s="161"/>
      <c r="AE179" s="161"/>
      <c r="AF179" s="161"/>
      <c r="AG179" s="161" t="s">
        <v>131</v>
      </c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</row>
    <row r="180" spans="1:60" outlineLevel="1" x14ac:dyDescent="0.2">
      <c r="A180" s="184">
        <v>58</v>
      </c>
      <c r="B180" s="185" t="s">
        <v>317</v>
      </c>
      <c r="C180" s="193" t="s">
        <v>318</v>
      </c>
      <c r="D180" s="186" t="s">
        <v>146</v>
      </c>
      <c r="E180" s="187">
        <v>3</v>
      </c>
      <c r="F180" s="188"/>
      <c r="G180" s="189">
        <f>ROUND(E180*F180,2)</f>
        <v>0</v>
      </c>
      <c r="H180" s="166">
        <v>112.43</v>
      </c>
      <c r="I180" s="166">
        <f>ROUND(E180*H180,2)</f>
        <v>337.29</v>
      </c>
      <c r="J180" s="166">
        <v>118.57</v>
      </c>
      <c r="K180" s="166">
        <f>ROUND(E180*J180,2)</f>
        <v>355.71</v>
      </c>
      <c r="L180" s="166">
        <v>15</v>
      </c>
      <c r="M180" s="166">
        <f>G180*(1+L180/100)</f>
        <v>0</v>
      </c>
      <c r="N180" s="166">
        <v>6.3000000000000003E-4</v>
      </c>
      <c r="O180" s="166">
        <f>ROUND(E180*N180,2)</f>
        <v>0</v>
      </c>
      <c r="P180" s="166">
        <v>0</v>
      </c>
      <c r="Q180" s="166">
        <f>ROUND(E180*P180,2)</f>
        <v>0</v>
      </c>
      <c r="R180" s="166"/>
      <c r="S180" s="166" t="s">
        <v>141</v>
      </c>
      <c r="T180" s="166" t="s">
        <v>141</v>
      </c>
      <c r="U180" s="166">
        <v>0.27200000000000002</v>
      </c>
      <c r="V180" s="166">
        <f>ROUND(E180*U180,2)</f>
        <v>0.82</v>
      </c>
      <c r="W180" s="166"/>
      <c r="X180" s="166" t="s">
        <v>130</v>
      </c>
      <c r="Y180" s="161"/>
      <c r="Z180" s="161"/>
      <c r="AA180" s="161"/>
      <c r="AB180" s="161"/>
      <c r="AC180" s="161"/>
      <c r="AD180" s="161"/>
      <c r="AE180" s="161"/>
      <c r="AF180" s="161"/>
      <c r="AG180" s="161" t="s">
        <v>131</v>
      </c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</row>
    <row r="181" spans="1:60" outlineLevel="1" x14ac:dyDescent="0.2">
      <c r="A181" s="184">
        <v>59</v>
      </c>
      <c r="B181" s="185" t="s">
        <v>319</v>
      </c>
      <c r="C181" s="193" t="s">
        <v>320</v>
      </c>
      <c r="D181" s="186" t="s">
        <v>321</v>
      </c>
      <c r="E181" s="187">
        <v>3</v>
      </c>
      <c r="F181" s="188"/>
      <c r="G181" s="189">
        <f>ROUND(E181*F181,2)</f>
        <v>0</v>
      </c>
      <c r="H181" s="166">
        <v>230.12</v>
      </c>
      <c r="I181" s="166">
        <f>ROUND(E181*H181,2)</f>
        <v>690.36</v>
      </c>
      <c r="J181" s="166">
        <v>235.38</v>
      </c>
      <c r="K181" s="166">
        <f>ROUND(E181*J181,2)</f>
        <v>706.14</v>
      </c>
      <c r="L181" s="166">
        <v>15</v>
      </c>
      <c r="M181" s="166">
        <f>G181*(1+L181/100)</f>
        <v>0</v>
      </c>
      <c r="N181" s="166">
        <v>1.48E-3</v>
      </c>
      <c r="O181" s="166">
        <f>ROUND(E181*N181,2)</f>
        <v>0</v>
      </c>
      <c r="P181" s="166">
        <v>0</v>
      </c>
      <c r="Q181" s="166">
        <f>ROUND(E181*P181,2)</f>
        <v>0</v>
      </c>
      <c r="R181" s="166"/>
      <c r="S181" s="166" t="s">
        <v>141</v>
      </c>
      <c r="T181" s="166" t="s">
        <v>141</v>
      </c>
      <c r="U181" s="166">
        <v>0.54</v>
      </c>
      <c r="V181" s="166">
        <f>ROUND(E181*U181,2)</f>
        <v>1.62</v>
      </c>
      <c r="W181" s="166"/>
      <c r="X181" s="166" t="s">
        <v>130</v>
      </c>
      <c r="Y181" s="161"/>
      <c r="Z181" s="161"/>
      <c r="AA181" s="161"/>
      <c r="AB181" s="161"/>
      <c r="AC181" s="161"/>
      <c r="AD181" s="161"/>
      <c r="AE181" s="161"/>
      <c r="AF181" s="161"/>
      <c r="AG181" s="161" t="s">
        <v>131</v>
      </c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</row>
    <row r="182" spans="1:60" outlineLevel="1" x14ac:dyDescent="0.2">
      <c r="A182" s="184">
        <v>60</v>
      </c>
      <c r="B182" s="185" t="s">
        <v>322</v>
      </c>
      <c r="C182" s="193" t="s">
        <v>323</v>
      </c>
      <c r="D182" s="186" t="s">
        <v>157</v>
      </c>
      <c r="E182" s="187">
        <v>12</v>
      </c>
      <c r="F182" s="188"/>
      <c r="G182" s="189">
        <f>ROUND(E182*F182,2)</f>
        <v>0</v>
      </c>
      <c r="H182" s="166">
        <v>0.26</v>
      </c>
      <c r="I182" s="166">
        <f>ROUND(E182*H182,2)</f>
        <v>3.12</v>
      </c>
      <c r="J182" s="166">
        <v>10.64</v>
      </c>
      <c r="K182" s="166">
        <f>ROUND(E182*J182,2)</f>
        <v>127.68</v>
      </c>
      <c r="L182" s="166">
        <v>15</v>
      </c>
      <c r="M182" s="166">
        <f>G182*(1+L182/100)</f>
        <v>0</v>
      </c>
      <c r="N182" s="166">
        <v>0</v>
      </c>
      <c r="O182" s="166">
        <f>ROUND(E182*N182,2)</f>
        <v>0</v>
      </c>
      <c r="P182" s="166">
        <v>0</v>
      </c>
      <c r="Q182" s="166">
        <f>ROUND(E182*P182,2)</f>
        <v>0</v>
      </c>
      <c r="R182" s="166"/>
      <c r="S182" s="166" t="s">
        <v>141</v>
      </c>
      <c r="T182" s="166" t="s">
        <v>141</v>
      </c>
      <c r="U182" s="166">
        <v>2.1000000000000001E-2</v>
      </c>
      <c r="V182" s="166">
        <f>ROUND(E182*U182,2)</f>
        <v>0.25</v>
      </c>
      <c r="W182" s="166"/>
      <c r="X182" s="166" t="s">
        <v>130</v>
      </c>
      <c r="Y182" s="161"/>
      <c r="Z182" s="161"/>
      <c r="AA182" s="161"/>
      <c r="AB182" s="161"/>
      <c r="AC182" s="161"/>
      <c r="AD182" s="161"/>
      <c r="AE182" s="161"/>
      <c r="AF182" s="161"/>
      <c r="AG182" s="161" t="s">
        <v>131</v>
      </c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</row>
    <row r="183" spans="1:60" outlineLevel="1" x14ac:dyDescent="0.2">
      <c r="A183" s="184">
        <v>61</v>
      </c>
      <c r="B183" s="185" t="s">
        <v>324</v>
      </c>
      <c r="C183" s="193" t="s">
        <v>325</v>
      </c>
      <c r="D183" s="186" t="s">
        <v>0</v>
      </c>
      <c r="E183" s="187">
        <v>72.927000000000007</v>
      </c>
      <c r="F183" s="188"/>
      <c r="G183" s="189">
        <f>ROUND(E183*F183,2)</f>
        <v>0</v>
      </c>
      <c r="H183" s="166">
        <v>0</v>
      </c>
      <c r="I183" s="166">
        <f>ROUND(E183*H183,2)</f>
        <v>0</v>
      </c>
      <c r="J183" s="166">
        <v>1.2</v>
      </c>
      <c r="K183" s="166">
        <f>ROUND(E183*J183,2)</f>
        <v>87.51</v>
      </c>
      <c r="L183" s="166">
        <v>15</v>
      </c>
      <c r="M183" s="166">
        <f>G183*(1+L183/100)</f>
        <v>0</v>
      </c>
      <c r="N183" s="166">
        <v>0</v>
      </c>
      <c r="O183" s="166">
        <f>ROUND(E183*N183,2)</f>
        <v>0</v>
      </c>
      <c r="P183" s="166">
        <v>0</v>
      </c>
      <c r="Q183" s="166">
        <f>ROUND(E183*P183,2)</f>
        <v>0</v>
      </c>
      <c r="R183" s="166"/>
      <c r="S183" s="166" t="s">
        <v>141</v>
      </c>
      <c r="T183" s="166" t="s">
        <v>152</v>
      </c>
      <c r="U183" s="166">
        <v>0</v>
      </c>
      <c r="V183" s="166">
        <f>ROUND(E183*U183,2)</f>
        <v>0</v>
      </c>
      <c r="W183" s="166"/>
      <c r="X183" s="166" t="s">
        <v>280</v>
      </c>
      <c r="Y183" s="161"/>
      <c r="Z183" s="161"/>
      <c r="AA183" s="161"/>
      <c r="AB183" s="161"/>
      <c r="AC183" s="161"/>
      <c r="AD183" s="161"/>
      <c r="AE183" s="161"/>
      <c r="AF183" s="161"/>
      <c r="AG183" s="161" t="s">
        <v>281</v>
      </c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</row>
    <row r="184" spans="1:60" x14ac:dyDescent="0.2">
      <c r="A184" s="172" t="s">
        <v>125</v>
      </c>
      <c r="B184" s="173" t="s">
        <v>73</v>
      </c>
      <c r="C184" s="190" t="s">
        <v>74</v>
      </c>
      <c r="D184" s="174"/>
      <c r="E184" s="175"/>
      <c r="F184" s="176"/>
      <c r="G184" s="177">
        <f>SUMIF(AG185:AG212,"&lt;&gt;NOR",G185:G212)</f>
        <v>0</v>
      </c>
      <c r="H184" s="171"/>
      <c r="I184" s="171">
        <f>SUM(I185:I212)</f>
        <v>20296.47</v>
      </c>
      <c r="J184" s="171"/>
      <c r="K184" s="171">
        <f>SUM(K185:K212)</f>
        <v>6826.7900000000009</v>
      </c>
      <c r="L184" s="171"/>
      <c r="M184" s="171">
        <f>SUM(M185:M212)</f>
        <v>0</v>
      </c>
      <c r="N184" s="171"/>
      <c r="O184" s="171">
        <f>SUM(O185:O212)</f>
        <v>0.11</v>
      </c>
      <c r="P184" s="171"/>
      <c r="Q184" s="171">
        <f>SUM(Q185:Q212)</f>
        <v>0.28000000000000003</v>
      </c>
      <c r="R184" s="171"/>
      <c r="S184" s="171"/>
      <c r="T184" s="171"/>
      <c r="U184" s="171"/>
      <c r="V184" s="171">
        <f>SUM(V185:V212)</f>
        <v>10.950000000000001</v>
      </c>
      <c r="W184" s="171"/>
      <c r="X184" s="171"/>
      <c r="AG184" t="s">
        <v>126</v>
      </c>
    </row>
    <row r="185" spans="1:60" outlineLevel="1" x14ac:dyDescent="0.2">
      <c r="A185" s="184">
        <v>62</v>
      </c>
      <c r="B185" s="185" t="s">
        <v>326</v>
      </c>
      <c r="C185" s="193" t="s">
        <v>327</v>
      </c>
      <c r="D185" s="186" t="s">
        <v>328</v>
      </c>
      <c r="E185" s="187">
        <v>1</v>
      </c>
      <c r="F185" s="188"/>
      <c r="G185" s="189">
        <f>ROUND(E185*F185,2)</f>
        <v>0</v>
      </c>
      <c r="H185" s="166">
        <v>563.53</v>
      </c>
      <c r="I185" s="166">
        <f>ROUND(E185*H185,2)</f>
        <v>563.53</v>
      </c>
      <c r="J185" s="166">
        <v>672.47</v>
      </c>
      <c r="K185" s="166">
        <f>ROUND(E185*J185,2)</f>
        <v>672.47</v>
      </c>
      <c r="L185" s="166">
        <v>15</v>
      </c>
      <c r="M185" s="166">
        <f>G185*(1+L185/100)</f>
        <v>0</v>
      </c>
      <c r="N185" s="166">
        <v>1.8600000000000001E-3</v>
      </c>
      <c r="O185" s="166">
        <f>ROUND(E185*N185,2)</f>
        <v>0</v>
      </c>
      <c r="P185" s="166">
        <v>0</v>
      </c>
      <c r="Q185" s="166">
        <f>ROUND(E185*P185,2)</f>
        <v>0</v>
      </c>
      <c r="R185" s="166"/>
      <c r="S185" s="166" t="s">
        <v>141</v>
      </c>
      <c r="T185" s="166" t="s">
        <v>141</v>
      </c>
      <c r="U185" s="166">
        <v>1.3340000000000001</v>
      </c>
      <c r="V185" s="166">
        <f>ROUND(E185*U185,2)</f>
        <v>1.33</v>
      </c>
      <c r="W185" s="166"/>
      <c r="X185" s="166" t="s">
        <v>130</v>
      </c>
      <c r="Y185" s="161"/>
      <c r="Z185" s="161"/>
      <c r="AA185" s="161"/>
      <c r="AB185" s="161"/>
      <c r="AC185" s="161"/>
      <c r="AD185" s="161"/>
      <c r="AE185" s="161"/>
      <c r="AF185" s="161"/>
      <c r="AG185" s="161" t="s">
        <v>131</v>
      </c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</row>
    <row r="186" spans="1:60" outlineLevel="1" x14ac:dyDescent="0.2">
      <c r="A186" s="184">
        <v>63</v>
      </c>
      <c r="B186" s="185" t="s">
        <v>329</v>
      </c>
      <c r="C186" s="193" t="s">
        <v>330</v>
      </c>
      <c r="D186" s="186" t="s">
        <v>328</v>
      </c>
      <c r="E186" s="187">
        <v>1</v>
      </c>
      <c r="F186" s="188"/>
      <c r="G186" s="189">
        <f>ROUND(E186*F186,2)</f>
        <v>0</v>
      </c>
      <c r="H186" s="166">
        <v>95.29</v>
      </c>
      <c r="I186" s="166">
        <f>ROUND(E186*H186,2)</f>
        <v>95.29</v>
      </c>
      <c r="J186" s="166">
        <v>731.71</v>
      </c>
      <c r="K186" s="166">
        <f>ROUND(E186*J186,2)</f>
        <v>731.71</v>
      </c>
      <c r="L186" s="166">
        <v>15</v>
      </c>
      <c r="M186" s="166">
        <f>G186*(1+L186/100)</f>
        <v>0</v>
      </c>
      <c r="N186" s="166">
        <v>1.41E-3</v>
      </c>
      <c r="O186" s="166">
        <f>ROUND(E186*N186,2)</f>
        <v>0</v>
      </c>
      <c r="P186" s="166">
        <v>0</v>
      </c>
      <c r="Q186" s="166">
        <f>ROUND(E186*P186,2)</f>
        <v>0</v>
      </c>
      <c r="R186" s="166"/>
      <c r="S186" s="166" t="s">
        <v>141</v>
      </c>
      <c r="T186" s="166" t="s">
        <v>152</v>
      </c>
      <c r="U186" s="166">
        <v>1.575</v>
      </c>
      <c r="V186" s="166">
        <f>ROUND(E186*U186,2)</f>
        <v>1.58</v>
      </c>
      <c r="W186" s="166"/>
      <c r="X186" s="166" t="s">
        <v>130</v>
      </c>
      <c r="Y186" s="161"/>
      <c r="Z186" s="161"/>
      <c r="AA186" s="161"/>
      <c r="AB186" s="161"/>
      <c r="AC186" s="161"/>
      <c r="AD186" s="161"/>
      <c r="AE186" s="161"/>
      <c r="AF186" s="161"/>
      <c r="AG186" s="161" t="s">
        <v>131</v>
      </c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</row>
    <row r="187" spans="1:60" outlineLevel="1" x14ac:dyDescent="0.2">
      <c r="A187" s="184">
        <v>64</v>
      </c>
      <c r="B187" s="185" t="s">
        <v>331</v>
      </c>
      <c r="C187" s="193" t="s">
        <v>332</v>
      </c>
      <c r="D187" s="186" t="s">
        <v>328</v>
      </c>
      <c r="E187" s="187">
        <v>1</v>
      </c>
      <c r="F187" s="188"/>
      <c r="G187" s="189">
        <f>ROUND(E187*F187,2)</f>
        <v>0</v>
      </c>
      <c r="H187" s="166">
        <v>0</v>
      </c>
      <c r="I187" s="166">
        <f>ROUND(E187*H187,2)</f>
        <v>0</v>
      </c>
      <c r="J187" s="166">
        <v>455.5</v>
      </c>
      <c r="K187" s="166">
        <f>ROUND(E187*J187,2)</f>
        <v>455.5</v>
      </c>
      <c r="L187" s="166">
        <v>15</v>
      </c>
      <c r="M187" s="166">
        <f>G187*(1+L187/100)</f>
        <v>0</v>
      </c>
      <c r="N187" s="166">
        <v>0</v>
      </c>
      <c r="O187" s="166">
        <f>ROUND(E187*N187,2)</f>
        <v>0</v>
      </c>
      <c r="P187" s="166">
        <v>0.125</v>
      </c>
      <c r="Q187" s="166">
        <f>ROUND(E187*P187,2)</f>
        <v>0.13</v>
      </c>
      <c r="R187" s="166"/>
      <c r="S187" s="166" t="s">
        <v>141</v>
      </c>
      <c r="T187" s="166" t="s">
        <v>141</v>
      </c>
      <c r="U187" s="166">
        <v>1.1499999999999999</v>
      </c>
      <c r="V187" s="166">
        <f>ROUND(E187*U187,2)</f>
        <v>1.1499999999999999</v>
      </c>
      <c r="W187" s="166"/>
      <c r="X187" s="166" t="s">
        <v>130</v>
      </c>
      <c r="Y187" s="161"/>
      <c r="Z187" s="161"/>
      <c r="AA187" s="161"/>
      <c r="AB187" s="161"/>
      <c r="AC187" s="161"/>
      <c r="AD187" s="161"/>
      <c r="AE187" s="161"/>
      <c r="AF187" s="161"/>
      <c r="AG187" s="161" t="s">
        <v>131</v>
      </c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</row>
    <row r="188" spans="1:60" ht="22.5" outlineLevel="1" x14ac:dyDescent="0.2">
      <c r="A188" s="184">
        <v>65</v>
      </c>
      <c r="B188" s="185" t="s">
        <v>333</v>
      </c>
      <c r="C188" s="193" t="s">
        <v>334</v>
      </c>
      <c r="D188" s="186" t="s">
        <v>328</v>
      </c>
      <c r="E188" s="187">
        <v>3</v>
      </c>
      <c r="F188" s="188"/>
      <c r="G188" s="189">
        <f>ROUND(E188*F188,2)</f>
        <v>0</v>
      </c>
      <c r="H188" s="166">
        <v>23.85</v>
      </c>
      <c r="I188" s="166">
        <f>ROUND(E188*H188,2)</f>
        <v>71.55</v>
      </c>
      <c r="J188" s="166">
        <v>166.15</v>
      </c>
      <c r="K188" s="166">
        <f>ROUND(E188*J188,2)</f>
        <v>498.45</v>
      </c>
      <c r="L188" s="166">
        <v>15</v>
      </c>
      <c r="M188" s="166">
        <f>G188*(1+L188/100)</f>
        <v>0</v>
      </c>
      <c r="N188" s="166">
        <v>3.0000000000000001E-5</v>
      </c>
      <c r="O188" s="166">
        <f>ROUND(E188*N188,2)</f>
        <v>0</v>
      </c>
      <c r="P188" s="166">
        <v>0</v>
      </c>
      <c r="Q188" s="166">
        <f>ROUND(E188*P188,2)</f>
        <v>0</v>
      </c>
      <c r="R188" s="166"/>
      <c r="S188" s="166" t="s">
        <v>141</v>
      </c>
      <c r="T188" s="166" t="s">
        <v>141</v>
      </c>
      <c r="U188" s="166">
        <v>0.33</v>
      </c>
      <c r="V188" s="166">
        <f>ROUND(E188*U188,2)</f>
        <v>0.99</v>
      </c>
      <c r="W188" s="166"/>
      <c r="X188" s="166" t="s">
        <v>130</v>
      </c>
      <c r="Y188" s="161"/>
      <c r="Z188" s="161"/>
      <c r="AA188" s="161"/>
      <c r="AB188" s="161"/>
      <c r="AC188" s="161"/>
      <c r="AD188" s="161"/>
      <c r="AE188" s="161"/>
      <c r="AF188" s="161"/>
      <c r="AG188" s="161" t="s">
        <v>131</v>
      </c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</row>
    <row r="189" spans="1:60" outlineLevel="1" x14ac:dyDescent="0.2">
      <c r="A189" s="184">
        <v>66</v>
      </c>
      <c r="B189" s="185" t="s">
        <v>335</v>
      </c>
      <c r="C189" s="193" t="s">
        <v>336</v>
      </c>
      <c r="D189" s="186" t="s">
        <v>328</v>
      </c>
      <c r="E189" s="187">
        <v>1</v>
      </c>
      <c r="F189" s="188"/>
      <c r="G189" s="189">
        <f>ROUND(E189*F189,2)</f>
        <v>0</v>
      </c>
      <c r="H189" s="166">
        <v>0</v>
      </c>
      <c r="I189" s="166">
        <f>ROUND(E189*H189,2)</f>
        <v>0</v>
      </c>
      <c r="J189" s="166">
        <v>123</v>
      </c>
      <c r="K189" s="166">
        <f>ROUND(E189*J189,2)</f>
        <v>123</v>
      </c>
      <c r="L189" s="166">
        <v>15</v>
      </c>
      <c r="M189" s="166">
        <f>G189*(1+L189/100)</f>
        <v>0</v>
      </c>
      <c r="N189" s="166">
        <v>0</v>
      </c>
      <c r="O189" s="166">
        <f>ROUND(E189*N189,2)</f>
        <v>0</v>
      </c>
      <c r="P189" s="166">
        <v>6.7000000000000004E-2</v>
      </c>
      <c r="Q189" s="166">
        <f>ROUND(E189*P189,2)</f>
        <v>7.0000000000000007E-2</v>
      </c>
      <c r="R189" s="166"/>
      <c r="S189" s="166" t="s">
        <v>141</v>
      </c>
      <c r="T189" s="166" t="s">
        <v>141</v>
      </c>
      <c r="U189" s="166">
        <v>0.31</v>
      </c>
      <c r="V189" s="166">
        <f>ROUND(E189*U189,2)</f>
        <v>0.31</v>
      </c>
      <c r="W189" s="166"/>
      <c r="X189" s="166" t="s">
        <v>130</v>
      </c>
      <c r="Y189" s="161"/>
      <c r="Z189" s="161"/>
      <c r="AA189" s="161"/>
      <c r="AB189" s="161"/>
      <c r="AC189" s="161"/>
      <c r="AD189" s="161"/>
      <c r="AE189" s="161"/>
      <c r="AF189" s="161"/>
      <c r="AG189" s="161" t="s">
        <v>131</v>
      </c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</row>
    <row r="190" spans="1:60" outlineLevel="1" x14ac:dyDescent="0.2">
      <c r="A190" s="184">
        <v>67</v>
      </c>
      <c r="B190" s="185" t="s">
        <v>337</v>
      </c>
      <c r="C190" s="193" t="s">
        <v>338</v>
      </c>
      <c r="D190" s="186" t="s">
        <v>328</v>
      </c>
      <c r="E190" s="187">
        <v>5</v>
      </c>
      <c r="F190" s="188"/>
      <c r="G190" s="189">
        <f>ROUND(E190*F190,2)</f>
        <v>0</v>
      </c>
      <c r="H190" s="166">
        <v>129.06</v>
      </c>
      <c r="I190" s="166">
        <f>ROUND(E190*H190,2)</f>
        <v>645.29999999999995</v>
      </c>
      <c r="J190" s="166">
        <v>114.44</v>
      </c>
      <c r="K190" s="166">
        <f>ROUND(E190*J190,2)</f>
        <v>572.20000000000005</v>
      </c>
      <c r="L190" s="166">
        <v>15</v>
      </c>
      <c r="M190" s="166">
        <f>G190*(1+L190/100)</f>
        <v>0</v>
      </c>
      <c r="N190" s="166">
        <v>1.7000000000000001E-4</v>
      </c>
      <c r="O190" s="166">
        <f>ROUND(E190*N190,2)</f>
        <v>0</v>
      </c>
      <c r="P190" s="166">
        <v>0</v>
      </c>
      <c r="Q190" s="166">
        <f>ROUND(E190*P190,2)</f>
        <v>0</v>
      </c>
      <c r="R190" s="166"/>
      <c r="S190" s="166" t="s">
        <v>141</v>
      </c>
      <c r="T190" s="166" t="s">
        <v>141</v>
      </c>
      <c r="U190" s="166">
        <v>0.22700000000000001</v>
      </c>
      <c r="V190" s="166">
        <f>ROUND(E190*U190,2)</f>
        <v>1.1399999999999999</v>
      </c>
      <c r="W190" s="166"/>
      <c r="X190" s="166" t="s">
        <v>130</v>
      </c>
      <c r="Y190" s="161"/>
      <c r="Z190" s="161"/>
      <c r="AA190" s="161"/>
      <c r="AB190" s="161"/>
      <c r="AC190" s="161"/>
      <c r="AD190" s="161"/>
      <c r="AE190" s="161"/>
      <c r="AF190" s="161"/>
      <c r="AG190" s="161" t="s">
        <v>131</v>
      </c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</row>
    <row r="191" spans="1:60" ht="22.5" outlineLevel="1" x14ac:dyDescent="0.2">
      <c r="A191" s="184">
        <v>68</v>
      </c>
      <c r="B191" s="185" t="s">
        <v>339</v>
      </c>
      <c r="C191" s="193" t="s">
        <v>340</v>
      </c>
      <c r="D191" s="186" t="s">
        <v>328</v>
      </c>
      <c r="E191" s="187">
        <v>2</v>
      </c>
      <c r="F191" s="188"/>
      <c r="G191" s="189">
        <f>ROUND(E191*F191,2)</f>
        <v>0</v>
      </c>
      <c r="H191" s="166">
        <v>196.5</v>
      </c>
      <c r="I191" s="166">
        <f>ROUND(E191*H191,2)</f>
        <v>393</v>
      </c>
      <c r="J191" s="166">
        <v>62.5</v>
      </c>
      <c r="K191" s="166">
        <f>ROUND(E191*J191,2)</f>
        <v>125</v>
      </c>
      <c r="L191" s="166">
        <v>15</v>
      </c>
      <c r="M191" s="166">
        <f>G191*(1+L191/100)</f>
        <v>0</v>
      </c>
      <c r="N191" s="166">
        <v>2.4000000000000001E-4</v>
      </c>
      <c r="O191" s="166">
        <f>ROUND(E191*N191,2)</f>
        <v>0</v>
      </c>
      <c r="P191" s="166">
        <v>0</v>
      </c>
      <c r="Q191" s="166">
        <f>ROUND(E191*P191,2)</f>
        <v>0</v>
      </c>
      <c r="R191" s="166"/>
      <c r="S191" s="166" t="s">
        <v>141</v>
      </c>
      <c r="T191" s="166" t="s">
        <v>141</v>
      </c>
      <c r="U191" s="166">
        <v>0.124</v>
      </c>
      <c r="V191" s="166">
        <f>ROUND(E191*U191,2)</f>
        <v>0.25</v>
      </c>
      <c r="W191" s="166"/>
      <c r="X191" s="166" t="s">
        <v>130</v>
      </c>
      <c r="Y191" s="161"/>
      <c r="Z191" s="161"/>
      <c r="AA191" s="161"/>
      <c r="AB191" s="161"/>
      <c r="AC191" s="161"/>
      <c r="AD191" s="161"/>
      <c r="AE191" s="161"/>
      <c r="AF191" s="161"/>
      <c r="AG191" s="161" t="s">
        <v>131</v>
      </c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</row>
    <row r="192" spans="1:60" ht="22.5" outlineLevel="1" x14ac:dyDescent="0.2">
      <c r="A192" s="184">
        <v>69</v>
      </c>
      <c r="B192" s="185" t="s">
        <v>341</v>
      </c>
      <c r="C192" s="193" t="s">
        <v>342</v>
      </c>
      <c r="D192" s="186" t="s">
        <v>146</v>
      </c>
      <c r="E192" s="187">
        <v>1</v>
      </c>
      <c r="F192" s="188"/>
      <c r="G192" s="189">
        <f>ROUND(E192*F192,2)</f>
        <v>0</v>
      </c>
      <c r="H192" s="166">
        <v>1800.68</v>
      </c>
      <c r="I192" s="166">
        <f>ROUND(E192*H192,2)</f>
        <v>1800.68</v>
      </c>
      <c r="J192" s="166">
        <v>224.32</v>
      </c>
      <c r="K192" s="166">
        <f>ROUND(E192*J192,2)</f>
        <v>224.32</v>
      </c>
      <c r="L192" s="166">
        <v>15</v>
      </c>
      <c r="M192" s="166">
        <f>G192*(1+L192/100)</f>
        <v>0</v>
      </c>
      <c r="N192" s="166">
        <v>1.64E-3</v>
      </c>
      <c r="O192" s="166">
        <f>ROUND(E192*N192,2)</f>
        <v>0</v>
      </c>
      <c r="P192" s="166">
        <v>0</v>
      </c>
      <c r="Q192" s="166">
        <f>ROUND(E192*P192,2)</f>
        <v>0</v>
      </c>
      <c r="R192" s="166"/>
      <c r="S192" s="166" t="s">
        <v>141</v>
      </c>
      <c r="T192" s="166" t="s">
        <v>141</v>
      </c>
      <c r="U192" s="166">
        <v>0.44500000000000001</v>
      </c>
      <c r="V192" s="166">
        <f>ROUND(E192*U192,2)</f>
        <v>0.45</v>
      </c>
      <c r="W192" s="166"/>
      <c r="X192" s="166" t="s">
        <v>130</v>
      </c>
      <c r="Y192" s="161"/>
      <c r="Z192" s="161"/>
      <c r="AA192" s="161"/>
      <c r="AB192" s="161"/>
      <c r="AC192" s="161"/>
      <c r="AD192" s="161"/>
      <c r="AE192" s="161"/>
      <c r="AF192" s="161"/>
      <c r="AG192" s="161" t="s">
        <v>131</v>
      </c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</row>
    <row r="193" spans="1:60" outlineLevel="1" x14ac:dyDescent="0.2">
      <c r="A193" s="184">
        <v>70</v>
      </c>
      <c r="B193" s="185" t="s">
        <v>343</v>
      </c>
      <c r="C193" s="193" t="s">
        <v>344</v>
      </c>
      <c r="D193" s="186" t="s">
        <v>146</v>
      </c>
      <c r="E193" s="187">
        <v>1</v>
      </c>
      <c r="F193" s="188"/>
      <c r="G193" s="189">
        <f>ROUND(E193*F193,2)</f>
        <v>0</v>
      </c>
      <c r="H193" s="166">
        <v>2038.95</v>
      </c>
      <c r="I193" s="166">
        <f>ROUND(E193*H193,2)</f>
        <v>2038.95</v>
      </c>
      <c r="J193" s="166">
        <v>236.05</v>
      </c>
      <c r="K193" s="166">
        <f>ROUND(E193*J193,2)</f>
        <v>236.05</v>
      </c>
      <c r="L193" s="166">
        <v>15</v>
      </c>
      <c r="M193" s="166">
        <f>G193*(1+L193/100)</f>
        <v>0</v>
      </c>
      <c r="N193" s="166">
        <v>8.4999999999999995E-4</v>
      </c>
      <c r="O193" s="166">
        <f>ROUND(E193*N193,2)</f>
        <v>0</v>
      </c>
      <c r="P193" s="166">
        <v>0</v>
      </c>
      <c r="Q193" s="166">
        <f>ROUND(E193*P193,2)</f>
        <v>0</v>
      </c>
      <c r="R193" s="166"/>
      <c r="S193" s="166" t="s">
        <v>141</v>
      </c>
      <c r="T193" s="166" t="s">
        <v>152</v>
      </c>
      <c r="U193" s="166">
        <v>0.48499999999999999</v>
      </c>
      <c r="V193" s="166">
        <f>ROUND(E193*U193,2)</f>
        <v>0.49</v>
      </c>
      <c r="W193" s="166"/>
      <c r="X193" s="166" t="s">
        <v>130</v>
      </c>
      <c r="Y193" s="161"/>
      <c r="Z193" s="161"/>
      <c r="AA193" s="161"/>
      <c r="AB193" s="161"/>
      <c r="AC193" s="161"/>
      <c r="AD193" s="161"/>
      <c r="AE193" s="161"/>
      <c r="AF193" s="161"/>
      <c r="AG193" s="161" t="s">
        <v>131</v>
      </c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</row>
    <row r="194" spans="1:60" outlineLevel="1" x14ac:dyDescent="0.2">
      <c r="A194" s="184">
        <v>71</v>
      </c>
      <c r="B194" s="185" t="s">
        <v>345</v>
      </c>
      <c r="C194" s="193" t="s">
        <v>346</v>
      </c>
      <c r="D194" s="186" t="s">
        <v>146</v>
      </c>
      <c r="E194" s="187">
        <v>2</v>
      </c>
      <c r="F194" s="188"/>
      <c r="G194" s="189">
        <f>ROUND(E194*F194,2)</f>
        <v>0</v>
      </c>
      <c r="H194" s="166">
        <v>7.11</v>
      </c>
      <c r="I194" s="166">
        <f>ROUND(E194*H194,2)</f>
        <v>14.22</v>
      </c>
      <c r="J194" s="166">
        <v>224.39</v>
      </c>
      <c r="K194" s="166">
        <f>ROUND(E194*J194,2)</f>
        <v>448.78</v>
      </c>
      <c r="L194" s="166">
        <v>15</v>
      </c>
      <c r="M194" s="166">
        <f>G194*(1+L194/100)</f>
        <v>0</v>
      </c>
      <c r="N194" s="166">
        <v>4.0000000000000003E-5</v>
      </c>
      <c r="O194" s="166">
        <f>ROUND(E194*N194,2)</f>
        <v>0</v>
      </c>
      <c r="P194" s="166">
        <v>0</v>
      </c>
      <c r="Q194" s="166">
        <f>ROUND(E194*P194,2)</f>
        <v>0</v>
      </c>
      <c r="R194" s="166"/>
      <c r="S194" s="166" t="s">
        <v>141</v>
      </c>
      <c r="T194" s="166" t="s">
        <v>141</v>
      </c>
      <c r="U194" s="166">
        <v>0.44500000000000001</v>
      </c>
      <c r="V194" s="166">
        <f>ROUND(E194*U194,2)</f>
        <v>0.89</v>
      </c>
      <c r="W194" s="166"/>
      <c r="X194" s="166" t="s">
        <v>130</v>
      </c>
      <c r="Y194" s="161"/>
      <c r="Z194" s="161"/>
      <c r="AA194" s="161"/>
      <c r="AB194" s="161"/>
      <c r="AC194" s="161"/>
      <c r="AD194" s="161"/>
      <c r="AE194" s="161"/>
      <c r="AF194" s="161"/>
      <c r="AG194" s="161" t="s">
        <v>131</v>
      </c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</row>
    <row r="195" spans="1:60" outlineLevel="1" x14ac:dyDescent="0.2">
      <c r="A195" s="184">
        <v>72</v>
      </c>
      <c r="B195" s="185" t="s">
        <v>347</v>
      </c>
      <c r="C195" s="193" t="s">
        <v>348</v>
      </c>
      <c r="D195" s="186" t="s">
        <v>328</v>
      </c>
      <c r="E195" s="187">
        <v>1</v>
      </c>
      <c r="F195" s="188"/>
      <c r="G195" s="189">
        <f>ROUND(E195*F195,2)</f>
        <v>0</v>
      </c>
      <c r="H195" s="166">
        <v>0</v>
      </c>
      <c r="I195" s="166">
        <f>ROUND(E195*H195,2)</f>
        <v>0</v>
      </c>
      <c r="J195" s="166">
        <v>86</v>
      </c>
      <c r="K195" s="166">
        <f>ROUND(E195*J195,2)</f>
        <v>86</v>
      </c>
      <c r="L195" s="166">
        <v>15</v>
      </c>
      <c r="M195" s="166">
        <f>G195*(1+L195/100)</f>
        <v>0</v>
      </c>
      <c r="N195" s="166">
        <v>0</v>
      </c>
      <c r="O195" s="166">
        <f>ROUND(E195*N195,2)</f>
        <v>0</v>
      </c>
      <c r="P195" s="166">
        <v>1.56E-3</v>
      </c>
      <c r="Q195" s="166">
        <f>ROUND(E195*P195,2)</f>
        <v>0</v>
      </c>
      <c r="R195" s="166"/>
      <c r="S195" s="166" t="s">
        <v>141</v>
      </c>
      <c r="T195" s="166" t="s">
        <v>141</v>
      </c>
      <c r="U195" s="166">
        <v>0.217</v>
      </c>
      <c r="V195" s="166">
        <f>ROUND(E195*U195,2)</f>
        <v>0.22</v>
      </c>
      <c r="W195" s="166"/>
      <c r="X195" s="166" t="s">
        <v>130</v>
      </c>
      <c r="Y195" s="161"/>
      <c r="Z195" s="161"/>
      <c r="AA195" s="161"/>
      <c r="AB195" s="161"/>
      <c r="AC195" s="161"/>
      <c r="AD195" s="161"/>
      <c r="AE195" s="161"/>
      <c r="AF195" s="161"/>
      <c r="AG195" s="161" t="s">
        <v>131</v>
      </c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</row>
    <row r="196" spans="1:60" ht="22.5" outlineLevel="1" x14ac:dyDescent="0.2">
      <c r="A196" s="184">
        <v>73</v>
      </c>
      <c r="B196" s="185" t="s">
        <v>349</v>
      </c>
      <c r="C196" s="193" t="s">
        <v>350</v>
      </c>
      <c r="D196" s="186" t="s">
        <v>146</v>
      </c>
      <c r="E196" s="187">
        <v>1</v>
      </c>
      <c r="F196" s="188"/>
      <c r="G196" s="189">
        <f>ROUND(E196*F196,2)</f>
        <v>0</v>
      </c>
      <c r="H196" s="166">
        <v>435.99</v>
      </c>
      <c r="I196" s="166">
        <f>ROUND(E196*H196,2)</f>
        <v>435.99</v>
      </c>
      <c r="J196" s="166">
        <v>124.01</v>
      </c>
      <c r="K196" s="166">
        <f>ROUND(E196*J196,2)</f>
        <v>124.01</v>
      </c>
      <c r="L196" s="166">
        <v>15</v>
      </c>
      <c r="M196" s="166">
        <f>G196*(1+L196/100)</f>
        <v>0</v>
      </c>
      <c r="N196" s="166">
        <v>2.0000000000000001E-4</v>
      </c>
      <c r="O196" s="166">
        <f>ROUND(E196*N196,2)</f>
        <v>0</v>
      </c>
      <c r="P196" s="166">
        <v>0</v>
      </c>
      <c r="Q196" s="166">
        <f>ROUND(E196*P196,2)</f>
        <v>0</v>
      </c>
      <c r="R196" s="166"/>
      <c r="S196" s="166" t="s">
        <v>141</v>
      </c>
      <c r="T196" s="166" t="s">
        <v>141</v>
      </c>
      <c r="U196" s="166">
        <v>0.246</v>
      </c>
      <c r="V196" s="166">
        <f>ROUND(E196*U196,2)</f>
        <v>0.25</v>
      </c>
      <c r="W196" s="166"/>
      <c r="X196" s="166" t="s">
        <v>130</v>
      </c>
      <c r="Y196" s="161"/>
      <c r="Z196" s="161"/>
      <c r="AA196" s="161"/>
      <c r="AB196" s="161"/>
      <c r="AC196" s="161"/>
      <c r="AD196" s="161"/>
      <c r="AE196" s="161"/>
      <c r="AF196" s="161"/>
      <c r="AG196" s="161" t="s">
        <v>131</v>
      </c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</row>
    <row r="197" spans="1:60" ht="22.5" outlineLevel="1" x14ac:dyDescent="0.2">
      <c r="A197" s="184">
        <v>74</v>
      </c>
      <c r="B197" s="185" t="s">
        <v>351</v>
      </c>
      <c r="C197" s="193" t="s">
        <v>352</v>
      </c>
      <c r="D197" s="186" t="s">
        <v>146</v>
      </c>
      <c r="E197" s="187">
        <v>1</v>
      </c>
      <c r="F197" s="188"/>
      <c r="G197" s="189">
        <f>ROUND(E197*F197,2)</f>
        <v>0</v>
      </c>
      <c r="H197" s="166">
        <v>308.99</v>
      </c>
      <c r="I197" s="166">
        <f>ROUND(E197*H197,2)</f>
        <v>308.99</v>
      </c>
      <c r="J197" s="166">
        <v>124.01</v>
      </c>
      <c r="K197" s="166">
        <f>ROUND(E197*J197,2)</f>
        <v>124.01</v>
      </c>
      <c r="L197" s="166">
        <v>15</v>
      </c>
      <c r="M197" s="166">
        <f>G197*(1+L197/100)</f>
        <v>0</v>
      </c>
      <c r="N197" s="166">
        <v>9.0000000000000006E-5</v>
      </c>
      <c r="O197" s="166">
        <f>ROUND(E197*N197,2)</f>
        <v>0</v>
      </c>
      <c r="P197" s="166">
        <v>0</v>
      </c>
      <c r="Q197" s="166">
        <f>ROUND(E197*P197,2)</f>
        <v>0</v>
      </c>
      <c r="R197" s="166"/>
      <c r="S197" s="166" t="s">
        <v>141</v>
      </c>
      <c r="T197" s="166" t="s">
        <v>141</v>
      </c>
      <c r="U197" s="166">
        <v>0.246</v>
      </c>
      <c r="V197" s="166">
        <f>ROUND(E197*U197,2)</f>
        <v>0.25</v>
      </c>
      <c r="W197" s="166"/>
      <c r="X197" s="166" t="s">
        <v>130</v>
      </c>
      <c r="Y197" s="161"/>
      <c r="Z197" s="161"/>
      <c r="AA197" s="161"/>
      <c r="AB197" s="161"/>
      <c r="AC197" s="161"/>
      <c r="AD197" s="161"/>
      <c r="AE197" s="161"/>
      <c r="AF197" s="161"/>
      <c r="AG197" s="161" t="s">
        <v>131</v>
      </c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</row>
    <row r="198" spans="1:60" outlineLevel="1" x14ac:dyDescent="0.2">
      <c r="A198" s="184">
        <v>75</v>
      </c>
      <c r="B198" s="185" t="s">
        <v>353</v>
      </c>
      <c r="C198" s="193" t="s">
        <v>354</v>
      </c>
      <c r="D198" s="186" t="s">
        <v>146</v>
      </c>
      <c r="E198" s="187">
        <v>1</v>
      </c>
      <c r="F198" s="188"/>
      <c r="G198" s="189">
        <f>ROUND(E198*F198,2)</f>
        <v>0</v>
      </c>
      <c r="H198" s="166">
        <v>358.49</v>
      </c>
      <c r="I198" s="166">
        <f>ROUND(E198*H198,2)</f>
        <v>358.49</v>
      </c>
      <c r="J198" s="166">
        <v>124.01</v>
      </c>
      <c r="K198" s="166">
        <f>ROUND(E198*J198,2)</f>
        <v>124.01</v>
      </c>
      <c r="L198" s="166">
        <v>15</v>
      </c>
      <c r="M198" s="166">
        <f>G198*(1+L198/100)</f>
        <v>0</v>
      </c>
      <c r="N198" s="166">
        <v>2.5999999999999998E-4</v>
      </c>
      <c r="O198" s="166">
        <f>ROUND(E198*N198,2)</f>
        <v>0</v>
      </c>
      <c r="P198" s="166">
        <v>0</v>
      </c>
      <c r="Q198" s="166">
        <f>ROUND(E198*P198,2)</f>
        <v>0</v>
      </c>
      <c r="R198" s="166"/>
      <c r="S198" s="166" t="s">
        <v>141</v>
      </c>
      <c r="T198" s="166" t="s">
        <v>141</v>
      </c>
      <c r="U198" s="166">
        <v>0.246</v>
      </c>
      <c r="V198" s="166">
        <f>ROUND(E198*U198,2)</f>
        <v>0.25</v>
      </c>
      <c r="W198" s="166"/>
      <c r="X198" s="166" t="s">
        <v>130</v>
      </c>
      <c r="Y198" s="161"/>
      <c r="Z198" s="161"/>
      <c r="AA198" s="161"/>
      <c r="AB198" s="161"/>
      <c r="AC198" s="161"/>
      <c r="AD198" s="161"/>
      <c r="AE198" s="161"/>
      <c r="AF198" s="161"/>
      <c r="AG198" s="161" t="s">
        <v>131</v>
      </c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</row>
    <row r="199" spans="1:60" outlineLevel="1" x14ac:dyDescent="0.2">
      <c r="A199" s="184">
        <v>76</v>
      </c>
      <c r="B199" s="185" t="s">
        <v>355</v>
      </c>
      <c r="C199" s="193" t="s">
        <v>356</v>
      </c>
      <c r="D199" s="186" t="s">
        <v>146</v>
      </c>
      <c r="E199" s="187">
        <v>1</v>
      </c>
      <c r="F199" s="188"/>
      <c r="G199" s="189">
        <f>ROUND(E199*F199,2)</f>
        <v>0</v>
      </c>
      <c r="H199" s="166">
        <v>243.49</v>
      </c>
      <c r="I199" s="166">
        <f>ROUND(E199*H199,2)</f>
        <v>243.49</v>
      </c>
      <c r="J199" s="166">
        <v>124.01</v>
      </c>
      <c r="K199" s="166">
        <f>ROUND(E199*J199,2)</f>
        <v>124.01</v>
      </c>
      <c r="L199" s="166">
        <v>15</v>
      </c>
      <c r="M199" s="166">
        <f>G199*(1+L199/100)</f>
        <v>0</v>
      </c>
      <c r="N199" s="166">
        <v>2.0000000000000001E-4</v>
      </c>
      <c r="O199" s="166">
        <f>ROUND(E199*N199,2)</f>
        <v>0</v>
      </c>
      <c r="P199" s="166">
        <v>0</v>
      </c>
      <c r="Q199" s="166">
        <f>ROUND(E199*P199,2)</f>
        <v>0</v>
      </c>
      <c r="R199" s="166"/>
      <c r="S199" s="166" t="s">
        <v>141</v>
      </c>
      <c r="T199" s="166" t="s">
        <v>141</v>
      </c>
      <c r="U199" s="166">
        <v>0.246</v>
      </c>
      <c r="V199" s="166">
        <f>ROUND(E199*U199,2)</f>
        <v>0.25</v>
      </c>
      <c r="W199" s="166"/>
      <c r="X199" s="166" t="s">
        <v>130</v>
      </c>
      <c r="Y199" s="161"/>
      <c r="Z199" s="161"/>
      <c r="AA199" s="161"/>
      <c r="AB199" s="161"/>
      <c r="AC199" s="161"/>
      <c r="AD199" s="161"/>
      <c r="AE199" s="161"/>
      <c r="AF199" s="161"/>
      <c r="AG199" s="161" t="s">
        <v>131</v>
      </c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</row>
    <row r="200" spans="1:60" outlineLevel="1" x14ac:dyDescent="0.2">
      <c r="A200" s="184">
        <v>77</v>
      </c>
      <c r="B200" s="185" t="s">
        <v>357</v>
      </c>
      <c r="C200" s="193" t="s">
        <v>358</v>
      </c>
      <c r="D200" s="186" t="s">
        <v>146</v>
      </c>
      <c r="E200" s="187">
        <v>1</v>
      </c>
      <c r="F200" s="188"/>
      <c r="G200" s="189">
        <f>ROUND(E200*F200,2)</f>
        <v>0</v>
      </c>
      <c r="H200" s="166">
        <v>2306.71</v>
      </c>
      <c r="I200" s="166">
        <f>ROUND(E200*H200,2)</f>
        <v>2306.71</v>
      </c>
      <c r="J200" s="166">
        <v>318.29000000000002</v>
      </c>
      <c r="K200" s="166">
        <f>ROUND(E200*J200,2)</f>
        <v>318.29000000000002</v>
      </c>
      <c r="L200" s="166">
        <v>15</v>
      </c>
      <c r="M200" s="166">
        <f>G200*(1+L200/100)</f>
        <v>0</v>
      </c>
      <c r="N200" s="166">
        <v>4.453E-2</v>
      </c>
      <c r="O200" s="166">
        <f>ROUND(E200*N200,2)</f>
        <v>0.04</v>
      </c>
      <c r="P200" s="166">
        <v>4.2529999999999998E-2</v>
      </c>
      <c r="Q200" s="166">
        <f>ROUND(E200*P200,2)</f>
        <v>0.04</v>
      </c>
      <c r="R200" s="166"/>
      <c r="S200" s="166" t="s">
        <v>141</v>
      </c>
      <c r="T200" s="166" t="s">
        <v>152</v>
      </c>
      <c r="U200" s="166">
        <v>0.65400000000000003</v>
      </c>
      <c r="V200" s="166">
        <f>ROUND(E200*U200,2)</f>
        <v>0.65</v>
      </c>
      <c r="W200" s="166"/>
      <c r="X200" s="166" t="s">
        <v>130</v>
      </c>
      <c r="Y200" s="161"/>
      <c r="Z200" s="161"/>
      <c r="AA200" s="161"/>
      <c r="AB200" s="161"/>
      <c r="AC200" s="161"/>
      <c r="AD200" s="161"/>
      <c r="AE200" s="161"/>
      <c r="AF200" s="161"/>
      <c r="AG200" s="161" t="s">
        <v>131</v>
      </c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</row>
    <row r="201" spans="1:60" outlineLevel="1" x14ac:dyDescent="0.2">
      <c r="A201" s="178">
        <v>78</v>
      </c>
      <c r="B201" s="179" t="s">
        <v>359</v>
      </c>
      <c r="C201" s="191" t="s">
        <v>360</v>
      </c>
      <c r="D201" s="180" t="s">
        <v>151</v>
      </c>
      <c r="E201" s="181">
        <v>0.24</v>
      </c>
      <c r="F201" s="182"/>
      <c r="G201" s="183">
        <f>ROUND(E201*F201,2)</f>
        <v>0</v>
      </c>
      <c r="H201" s="166">
        <v>30.35</v>
      </c>
      <c r="I201" s="166">
        <f>ROUND(E201*H201,2)</f>
        <v>7.28</v>
      </c>
      <c r="J201" s="166">
        <v>1075.6500000000001</v>
      </c>
      <c r="K201" s="166">
        <f>ROUND(E201*J201,2)</f>
        <v>258.16000000000003</v>
      </c>
      <c r="L201" s="166">
        <v>15</v>
      </c>
      <c r="M201" s="166">
        <f>G201*(1+L201/100)</f>
        <v>0</v>
      </c>
      <c r="N201" s="166">
        <v>8.0000000000000007E-5</v>
      </c>
      <c r="O201" s="166">
        <f>ROUND(E201*N201,2)</f>
        <v>0</v>
      </c>
      <c r="P201" s="166">
        <v>0</v>
      </c>
      <c r="Q201" s="166">
        <f>ROUND(E201*P201,2)</f>
        <v>0</v>
      </c>
      <c r="R201" s="166"/>
      <c r="S201" s="166" t="s">
        <v>141</v>
      </c>
      <c r="T201" s="166" t="s">
        <v>141</v>
      </c>
      <c r="U201" s="166">
        <v>2.1</v>
      </c>
      <c r="V201" s="166">
        <f>ROUND(E201*U201,2)</f>
        <v>0.5</v>
      </c>
      <c r="W201" s="166"/>
      <c r="X201" s="166" t="s">
        <v>130</v>
      </c>
      <c r="Y201" s="161"/>
      <c r="Z201" s="161"/>
      <c r="AA201" s="161"/>
      <c r="AB201" s="161"/>
      <c r="AC201" s="161"/>
      <c r="AD201" s="161"/>
      <c r="AE201" s="161"/>
      <c r="AF201" s="161"/>
      <c r="AG201" s="161" t="s">
        <v>131</v>
      </c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</row>
    <row r="202" spans="1:60" outlineLevel="1" x14ac:dyDescent="0.2">
      <c r="A202" s="164"/>
      <c r="B202" s="165"/>
      <c r="C202" s="192" t="s">
        <v>361</v>
      </c>
      <c r="D202" s="167"/>
      <c r="E202" s="168">
        <v>0.24</v>
      </c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1"/>
      <c r="Z202" s="161"/>
      <c r="AA202" s="161"/>
      <c r="AB202" s="161"/>
      <c r="AC202" s="161"/>
      <c r="AD202" s="161"/>
      <c r="AE202" s="161"/>
      <c r="AF202" s="161"/>
      <c r="AG202" s="161" t="s">
        <v>133</v>
      </c>
      <c r="AH202" s="161">
        <v>0</v>
      </c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</row>
    <row r="203" spans="1:60" ht="22.5" outlineLevel="1" x14ac:dyDescent="0.2">
      <c r="A203" s="184">
        <v>79</v>
      </c>
      <c r="B203" s="185" t="s">
        <v>362</v>
      </c>
      <c r="C203" s="193" t="s">
        <v>363</v>
      </c>
      <c r="D203" s="186" t="s">
        <v>146</v>
      </c>
      <c r="E203" s="187">
        <v>1</v>
      </c>
      <c r="F203" s="188"/>
      <c r="G203" s="189">
        <f>ROUND(E203*F203,2)</f>
        <v>0</v>
      </c>
      <c r="H203" s="166">
        <v>1073</v>
      </c>
      <c r="I203" s="166">
        <f>ROUND(E203*H203,2)</f>
        <v>1073</v>
      </c>
      <c r="J203" s="166">
        <v>0</v>
      </c>
      <c r="K203" s="166">
        <f>ROUND(E203*J203,2)</f>
        <v>0</v>
      </c>
      <c r="L203" s="166">
        <v>15</v>
      </c>
      <c r="M203" s="166">
        <f>G203*(1+L203/100)</f>
        <v>0</v>
      </c>
      <c r="N203" s="166">
        <v>1.2999999999999999E-2</v>
      </c>
      <c r="O203" s="166">
        <f>ROUND(E203*N203,2)</f>
        <v>0.01</v>
      </c>
      <c r="P203" s="166">
        <v>0</v>
      </c>
      <c r="Q203" s="166">
        <f>ROUND(E203*P203,2)</f>
        <v>0</v>
      </c>
      <c r="R203" s="166"/>
      <c r="S203" s="166" t="s">
        <v>141</v>
      </c>
      <c r="T203" s="166" t="s">
        <v>141</v>
      </c>
      <c r="U203" s="166">
        <v>0</v>
      </c>
      <c r="V203" s="166">
        <f>ROUND(E203*U203,2)</f>
        <v>0</v>
      </c>
      <c r="W203" s="166"/>
      <c r="X203" s="166" t="s">
        <v>180</v>
      </c>
      <c r="Y203" s="161"/>
      <c r="Z203" s="161"/>
      <c r="AA203" s="161"/>
      <c r="AB203" s="161"/>
      <c r="AC203" s="161"/>
      <c r="AD203" s="161"/>
      <c r="AE203" s="161"/>
      <c r="AF203" s="161"/>
      <c r="AG203" s="161" t="s">
        <v>364</v>
      </c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</row>
    <row r="204" spans="1:60" outlineLevel="1" x14ac:dyDescent="0.2">
      <c r="A204" s="184">
        <v>80</v>
      </c>
      <c r="B204" s="185" t="s">
        <v>365</v>
      </c>
      <c r="C204" s="193" t="s">
        <v>366</v>
      </c>
      <c r="D204" s="186" t="s">
        <v>146</v>
      </c>
      <c r="E204" s="187">
        <v>2</v>
      </c>
      <c r="F204" s="188"/>
      <c r="G204" s="189">
        <f>ROUND(E204*F204,2)</f>
        <v>0</v>
      </c>
      <c r="H204" s="166">
        <v>345</v>
      </c>
      <c r="I204" s="166">
        <f>ROUND(E204*H204,2)</f>
        <v>690</v>
      </c>
      <c r="J204" s="166">
        <v>0</v>
      </c>
      <c r="K204" s="166">
        <f>ROUND(E204*J204,2)</f>
        <v>0</v>
      </c>
      <c r="L204" s="166">
        <v>15</v>
      </c>
      <c r="M204" s="166">
        <f>G204*(1+L204/100)</f>
        <v>0</v>
      </c>
      <c r="N204" s="166">
        <v>8.9999999999999998E-4</v>
      </c>
      <c r="O204" s="166">
        <f>ROUND(E204*N204,2)</f>
        <v>0</v>
      </c>
      <c r="P204" s="166">
        <v>0</v>
      </c>
      <c r="Q204" s="166">
        <f>ROUND(E204*P204,2)</f>
        <v>0</v>
      </c>
      <c r="R204" s="166"/>
      <c r="S204" s="166" t="s">
        <v>128</v>
      </c>
      <c r="T204" s="166" t="s">
        <v>169</v>
      </c>
      <c r="U204" s="166">
        <v>0</v>
      </c>
      <c r="V204" s="166">
        <f>ROUND(E204*U204,2)</f>
        <v>0</v>
      </c>
      <c r="W204" s="166"/>
      <c r="X204" s="166" t="s">
        <v>170</v>
      </c>
      <c r="Y204" s="161"/>
      <c r="Z204" s="161"/>
      <c r="AA204" s="161"/>
      <c r="AB204" s="161"/>
      <c r="AC204" s="161"/>
      <c r="AD204" s="161"/>
      <c r="AE204" s="161"/>
      <c r="AF204" s="161"/>
      <c r="AG204" s="161" t="s">
        <v>171</v>
      </c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</row>
    <row r="205" spans="1:60" ht="22.5" outlineLevel="1" x14ac:dyDescent="0.2">
      <c r="A205" s="184">
        <v>81</v>
      </c>
      <c r="B205" s="185" t="s">
        <v>367</v>
      </c>
      <c r="C205" s="193" t="s">
        <v>368</v>
      </c>
      <c r="D205" s="186" t="s">
        <v>146</v>
      </c>
      <c r="E205" s="187">
        <v>1</v>
      </c>
      <c r="F205" s="188"/>
      <c r="G205" s="189">
        <f>ROUND(E205*F205,2)</f>
        <v>0</v>
      </c>
      <c r="H205" s="166">
        <v>1670</v>
      </c>
      <c r="I205" s="166">
        <f>ROUND(E205*H205,2)</f>
        <v>1670</v>
      </c>
      <c r="J205" s="166">
        <v>0</v>
      </c>
      <c r="K205" s="166">
        <f>ROUND(E205*J205,2)</f>
        <v>0</v>
      </c>
      <c r="L205" s="166">
        <v>15</v>
      </c>
      <c r="M205" s="166">
        <f>G205*(1+L205/100)</f>
        <v>0</v>
      </c>
      <c r="N205" s="166">
        <v>8.0000000000000004E-4</v>
      </c>
      <c r="O205" s="166">
        <f>ROUND(E205*N205,2)</f>
        <v>0</v>
      </c>
      <c r="P205" s="166">
        <v>0</v>
      </c>
      <c r="Q205" s="166">
        <f>ROUND(E205*P205,2)</f>
        <v>0</v>
      </c>
      <c r="R205" s="166" t="s">
        <v>174</v>
      </c>
      <c r="S205" s="166" t="s">
        <v>141</v>
      </c>
      <c r="T205" s="166" t="s">
        <v>141</v>
      </c>
      <c r="U205" s="166">
        <v>0</v>
      </c>
      <c r="V205" s="166">
        <f>ROUND(E205*U205,2)</f>
        <v>0</v>
      </c>
      <c r="W205" s="166"/>
      <c r="X205" s="166" t="s">
        <v>170</v>
      </c>
      <c r="Y205" s="161"/>
      <c r="Z205" s="161"/>
      <c r="AA205" s="161"/>
      <c r="AB205" s="161"/>
      <c r="AC205" s="161"/>
      <c r="AD205" s="161"/>
      <c r="AE205" s="161"/>
      <c r="AF205" s="161"/>
      <c r="AG205" s="161" t="s">
        <v>171</v>
      </c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</row>
    <row r="206" spans="1:60" outlineLevel="1" x14ac:dyDescent="0.2">
      <c r="A206" s="184">
        <v>82</v>
      </c>
      <c r="B206" s="185" t="s">
        <v>369</v>
      </c>
      <c r="C206" s="193" t="s">
        <v>370</v>
      </c>
      <c r="D206" s="186" t="s">
        <v>146</v>
      </c>
      <c r="E206" s="187">
        <v>1</v>
      </c>
      <c r="F206" s="188"/>
      <c r="G206" s="189">
        <f>ROUND(E206*F206,2)</f>
        <v>0</v>
      </c>
      <c r="H206" s="166">
        <v>480</v>
      </c>
      <c r="I206" s="166">
        <f>ROUND(E206*H206,2)</f>
        <v>480</v>
      </c>
      <c r="J206" s="166">
        <v>0</v>
      </c>
      <c r="K206" s="166">
        <f>ROUND(E206*J206,2)</f>
        <v>0</v>
      </c>
      <c r="L206" s="166">
        <v>15</v>
      </c>
      <c r="M206" s="166">
        <f>G206*(1+L206/100)</f>
        <v>0</v>
      </c>
      <c r="N206" s="166">
        <v>2E-3</v>
      </c>
      <c r="O206" s="166">
        <f>ROUND(E206*N206,2)</f>
        <v>0</v>
      </c>
      <c r="P206" s="166">
        <v>0</v>
      </c>
      <c r="Q206" s="166">
        <f>ROUND(E206*P206,2)</f>
        <v>0</v>
      </c>
      <c r="R206" s="166"/>
      <c r="S206" s="166" t="s">
        <v>128</v>
      </c>
      <c r="T206" s="166" t="s">
        <v>169</v>
      </c>
      <c r="U206" s="166">
        <v>0</v>
      </c>
      <c r="V206" s="166">
        <f>ROUND(E206*U206,2)</f>
        <v>0</v>
      </c>
      <c r="W206" s="166"/>
      <c r="X206" s="166" t="s">
        <v>170</v>
      </c>
      <c r="Y206" s="161"/>
      <c r="Z206" s="161"/>
      <c r="AA206" s="161"/>
      <c r="AB206" s="161"/>
      <c r="AC206" s="161"/>
      <c r="AD206" s="161"/>
      <c r="AE206" s="161"/>
      <c r="AF206" s="161"/>
      <c r="AG206" s="161" t="s">
        <v>171</v>
      </c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</row>
    <row r="207" spans="1:60" outlineLevel="1" x14ac:dyDescent="0.2">
      <c r="A207" s="184">
        <v>83</v>
      </c>
      <c r="B207" s="185" t="s">
        <v>371</v>
      </c>
      <c r="C207" s="193" t="s">
        <v>372</v>
      </c>
      <c r="D207" s="186" t="s">
        <v>146</v>
      </c>
      <c r="E207" s="187">
        <v>1</v>
      </c>
      <c r="F207" s="188"/>
      <c r="G207" s="189">
        <f>ROUND(E207*F207,2)</f>
        <v>0</v>
      </c>
      <c r="H207" s="166">
        <v>6250</v>
      </c>
      <c r="I207" s="166">
        <f>ROUND(E207*H207,2)</f>
        <v>6250</v>
      </c>
      <c r="J207" s="166">
        <v>0</v>
      </c>
      <c r="K207" s="166">
        <f>ROUND(E207*J207,2)</f>
        <v>0</v>
      </c>
      <c r="L207" s="166">
        <v>15</v>
      </c>
      <c r="M207" s="166">
        <f>G207*(1+L207/100)</f>
        <v>0</v>
      </c>
      <c r="N207" s="166">
        <v>4.5999999999999999E-2</v>
      </c>
      <c r="O207" s="166">
        <f>ROUND(E207*N207,2)</f>
        <v>0.05</v>
      </c>
      <c r="P207" s="166">
        <v>0</v>
      </c>
      <c r="Q207" s="166">
        <f>ROUND(E207*P207,2)</f>
        <v>0</v>
      </c>
      <c r="R207" s="166" t="s">
        <v>174</v>
      </c>
      <c r="S207" s="166" t="s">
        <v>141</v>
      </c>
      <c r="T207" s="166" t="s">
        <v>169</v>
      </c>
      <c r="U207" s="166">
        <v>0</v>
      </c>
      <c r="V207" s="166">
        <f>ROUND(E207*U207,2)</f>
        <v>0</v>
      </c>
      <c r="W207" s="166"/>
      <c r="X207" s="166" t="s">
        <v>170</v>
      </c>
      <c r="Y207" s="161"/>
      <c r="Z207" s="161"/>
      <c r="AA207" s="161"/>
      <c r="AB207" s="161"/>
      <c r="AC207" s="161"/>
      <c r="AD207" s="161"/>
      <c r="AE207" s="161"/>
      <c r="AF207" s="161"/>
      <c r="AG207" s="161" t="s">
        <v>171</v>
      </c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</row>
    <row r="208" spans="1:60" outlineLevel="1" x14ac:dyDescent="0.2">
      <c r="A208" s="184">
        <v>84</v>
      </c>
      <c r="B208" s="185" t="s">
        <v>373</v>
      </c>
      <c r="C208" s="193" t="s">
        <v>374</v>
      </c>
      <c r="D208" s="186" t="s">
        <v>168</v>
      </c>
      <c r="E208" s="187">
        <v>1</v>
      </c>
      <c r="F208" s="188"/>
      <c r="G208" s="189">
        <f>ROUND(E208*F208,2)</f>
        <v>0</v>
      </c>
      <c r="H208" s="166">
        <v>850</v>
      </c>
      <c r="I208" s="166">
        <f>ROUND(E208*H208,2)</f>
        <v>850</v>
      </c>
      <c r="J208" s="166">
        <v>0</v>
      </c>
      <c r="K208" s="166">
        <f>ROUND(E208*J208,2)</f>
        <v>0</v>
      </c>
      <c r="L208" s="166">
        <v>15</v>
      </c>
      <c r="M208" s="166">
        <f>G208*(1+L208/100)</f>
        <v>0</v>
      </c>
      <c r="N208" s="166">
        <v>0.01</v>
      </c>
      <c r="O208" s="166">
        <f>ROUND(E208*N208,2)</f>
        <v>0.01</v>
      </c>
      <c r="P208" s="166">
        <v>0</v>
      </c>
      <c r="Q208" s="166">
        <f>ROUND(E208*P208,2)</f>
        <v>0</v>
      </c>
      <c r="R208" s="166" t="s">
        <v>174</v>
      </c>
      <c r="S208" s="166" t="s">
        <v>141</v>
      </c>
      <c r="T208" s="166" t="s">
        <v>169</v>
      </c>
      <c r="U208" s="166">
        <v>0</v>
      </c>
      <c r="V208" s="166">
        <f>ROUND(E208*U208,2)</f>
        <v>0</v>
      </c>
      <c r="W208" s="166"/>
      <c r="X208" s="166" t="s">
        <v>170</v>
      </c>
      <c r="Y208" s="161"/>
      <c r="Z208" s="161"/>
      <c r="AA208" s="161"/>
      <c r="AB208" s="161"/>
      <c r="AC208" s="161"/>
      <c r="AD208" s="161"/>
      <c r="AE208" s="161"/>
      <c r="AF208" s="161"/>
      <c r="AG208" s="161" t="s">
        <v>171</v>
      </c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</row>
    <row r="209" spans="1:60" ht="22.5" outlineLevel="1" x14ac:dyDescent="0.2">
      <c r="A209" s="184">
        <v>85</v>
      </c>
      <c r="B209" s="185" t="s">
        <v>375</v>
      </c>
      <c r="C209" s="193" t="s">
        <v>376</v>
      </c>
      <c r="D209" s="186" t="s">
        <v>328</v>
      </c>
      <c r="E209" s="187">
        <v>1</v>
      </c>
      <c r="F209" s="188"/>
      <c r="G209" s="189">
        <f>ROUND(E209*F209,2)</f>
        <v>0</v>
      </c>
      <c r="H209" s="166">
        <v>0</v>
      </c>
      <c r="I209" s="166">
        <f>ROUND(E209*H209,2)</f>
        <v>0</v>
      </c>
      <c r="J209" s="166">
        <v>233.5</v>
      </c>
      <c r="K209" s="166">
        <f>ROUND(E209*J209,2)</f>
        <v>233.5</v>
      </c>
      <c r="L209" s="166">
        <v>15</v>
      </c>
      <c r="M209" s="166">
        <f>G209*(1+L209/100)</f>
        <v>0</v>
      </c>
      <c r="N209" s="166">
        <v>0</v>
      </c>
      <c r="O209" s="166">
        <f>ROUND(E209*N209,2)</f>
        <v>0</v>
      </c>
      <c r="P209" s="166">
        <v>1.933E-2</v>
      </c>
      <c r="Q209" s="166">
        <f>ROUND(E209*P209,2)</f>
        <v>0.02</v>
      </c>
      <c r="R209" s="166"/>
      <c r="S209" s="166" t="s">
        <v>141</v>
      </c>
      <c r="T209" s="166" t="s">
        <v>141</v>
      </c>
      <c r="U209" s="166">
        <v>0</v>
      </c>
      <c r="V209" s="166">
        <f>ROUND(E209*U209,2)</f>
        <v>0</v>
      </c>
      <c r="W209" s="166"/>
      <c r="X209" s="166" t="s">
        <v>180</v>
      </c>
      <c r="Y209" s="161"/>
      <c r="Z209" s="161"/>
      <c r="AA209" s="161"/>
      <c r="AB209" s="161"/>
      <c r="AC209" s="161"/>
      <c r="AD209" s="161"/>
      <c r="AE209" s="161"/>
      <c r="AF209" s="161"/>
      <c r="AG209" s="161" t="s">
        <v>181</v>
      </c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</row>
    <row r="210" spans="1:60" outlineLevel="1" x14ac:dyDescent="0.2">
      <c r="A210" s="184">
        <v>86</v>
      </c>
      <c r="B210" s="185" t="s">
        <v>377</v>
      </c>
      <c r="C210" s="193" t="s">
        <v>378</v>
      </c>
      <c r="D210" s="186" t="s">
        <v>328</v>
      </c>
      <c r="E210" s="187">
        <v>1</v>
      </c>
      <c r="F210" s="188"/>
      <c r="G210" s="189">
        <f>ROUND(E210*F210,2)</f>
        <v>0</v>
      </c>
      <c r="H210" s="166">
        <v>0</v>
      </c>
      <c r="I210" s="166">
        <f>ROUND(E210*H210,2)</f>
        <v>0</v>
      </c>
      <c r="J210" s="166">
        <v>151.5</v>
      </c>
      <c r="K210" s="166">
        <f>ROUND(E210*J210,2)</f>
        <v>151.5</v>
      </c>
      <c r="L210" s="166">
        <v>15</v>
      </c>
      <c r="M210" s="166">
        <f>G210*(1+L210/100)</f>
        <v>0</v>
      </c>
      <c r="N210" s="166">
        <v>0</v>
      </c>
      <c r="O210" s="166">
        <f>ROUND(E210*N210,2)</f>
        <v>0</v>
      </c>
      <c r="P210" s="166">
        <v>1.9460000000000002E-2</v>
      </c>
      <c r="Q210" s="166">
        <f>ROUND(E210*P210,2)</f>
        <v>0.02</v>
      </c>
      <c r="R210" s="166"/>
      <c r="S210" s="166" t="s">
        <v>141</v>
      </c>
      <c r="T210" s="166" t="s">
        <v>141</v>
      </c>
      <c r="U210" s="166">
        <v>0</v>
      </c>
      <c r="V210" s="166">
        <f>ROUND(E210*U210,2)</f>
        <v>0</v>
      </c>
      <c r="W210" s="166"/>
      <c r="X210" s="166" t="s">
        <v>180</v>
      </c>
      <c r="Y210" s="161"/>
      <c r="Z210" s="161"/>
      <c r="AA210" s="161"/>
      <c r="AB210" s="161"/>
      <c r="AC210" s="161"/>
      <c r="AD210" s="161"/>
      <c r="AE210" s="161"/>
      <c r="AF210" s="161"/>
      <c r="AG210" s="161" t="s">
        <v>181</v>
      </c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</row>
    <row r="211" spans="1:60" ht="22.5" outlineLevel="1" x14ac:dyDescent="0.2">
      <c r="A211" s="184">
        <v>87</v>
      </c>
      <c r="B211" s="185" t="s">
        <v>379</v>
      </c>
      <c r="C211" s="193" t="s">
        <v>380</v>
      </c>
      <c r="D211" s="186" t="s">
        <v>146</v>
      </c>
      <c r="E211" s="187">
        <v>1</v>
      </c>
      <c r="F211" s="188"/>
      <c r="G211" s="189">
        <f>ROUND(E211*F211,2)</f>
        <v>0</v>
      </c>
      <c r="H211" s="166">
        <v>0</v>
      </c>
      <c r="I211" s="166">
        <f>ROUND(E211*H211,2)</f>
        <v>0</v>
      </c>
      <c r="J211" s="166">
        <v>1112</v>
      </c>
      <c r="K211" s="166">
        <f>ROUND(E211*J211,2)</f>
        <v>1112</v>
      </c>
      <c r="L211" s="166">
        <v>15</v>
      </c>
      <c r="M211" s="166">
        <f>G211*(1+L211/100)</f>
        <v>0</v>
      </c>
      <c r="N211" s="166">
        <v>1.82E-3</v>
      </c>
      <c r="O211" s="166">
        <f>ROUND(E211*N211,2)</f>
        <v>0</v>
      </c>
      <c r="P211" s="166">
        <v>0</v>
      </c>
      <c r="Q211" s="166">
        <f>ROUND(E211*P211,2)</f>
        <v>0</v>
      </c>
      <c r="R211" s="166"/>
      <c r="S211" s="166" t="s">
        <v>141</v>
      </c>
      <c r="T211" s="166" t="s">
        <v>141</v>
      </c>
      <c r="U211" s="166">
        <v>0</v>
      </c>
      <c r="V211" s="166">
        <f>ROUND(E211*U211,2)</f>
        <v>0</v>
      </c>
      <c r="W211" s="166"/>
      <c r="X211" s="166" t="s">
        <v>180</v>
      </c>
      <c r="Y211" s="161"/>
      <c r="Z211" s="161"/>
      <c r="AA211" s="161"/>
      <c r="AB211" s="161"/>
      <c r="AC211" s="161"/>
      <c r="AD211" s="161"/>
      <c r="AE211" s="161"/>
      <c r="AF211" s="161"/>
      <c r="AG211" s="161" t="s">
        <v>181</v>
      </c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</row>
    <row r="212" spans="1:60" ht="22.5" outlineLevel="1" x14ac:dyDescent="0.2">
      <c r="A212" s="184">
        <v>88</v>
      </c>
      <c r="B212" s="185" t="s">
        <v>381</v>
      </c>
      <c r="C212" s="193" t="s">
        <v>382</v>
      </c>
      <c r="D212" s="186" t="s">
        <v>0</v>
      </c>
      <c r="E212" s="187">
        <v>270.39440000000002</v>
      </c>
      <c r="F212" s="188"/>
      <c r="G212" s="189">
        <f>ROUND(E212*F212,2)</f>
        <v>0</v>
      </c>
      <c r="H212" s="166">
        <v>0</v>
      </c>
      <c r="I212" s="166">
        <f>ROUND(E212*H212,2)</f>
        <v>0</v>
      </c>
      <c r="J212" s="166">
        <v>0.31</v>
      </c>
      <c r="K212" s="166">
        <f>ROUND(E212*J212,2)</f>
        <v>83.82</v>
      </c>
      <c r="L212" s="166">
        <v>15</v>
      </c>
      <c r="M212" s="166">
        <f>G212*(1+L212/100)</f>
        <v>0</v>
      </c>
      <c r="N212" s="166">
        <v>0</v>
      </c>
      <c r="O212" s="166">
        <f>ROUND(E212*N212,2)</f>
        <v>0</v>
      </c>
      <c r="P212" s="166">
        <v>0</v>
      </c>
      <c r="Q212" s="166">
        <f>ROUND(E212*P212,2)</f>
        <v>0</v>
      </c>
      <c r="R212" s="166"/>
      <c r="S212" s="166" t="s">
        <v>141</v>
      </c>
      <c r="T212" s="166" t="s">
        <v>152</v>
      </c>
      <c r="U212" s="166">
        <v>0</v>
      </c>
      <c r="V212" s="166">
        <f>ROUND(E212*U212,2)</f>
        <v>0</v>
      </c>
      <c r="W212" s="166"/>
      <c r="X212" s="166" t="s">
        <v>280</v>
      </c>
      <c r="Y212" s="161"/>
      <c r="Z212" s="161"/>
      <c r="AA212" s="161"/>
      <c r="AB212" s="161"/>
      <c r="AC212" s="161"/>
      <c r="AD212" s="161"/>
      <c r="AE212" s="161"/>
      <c r="AF212" s="161"/>
      <c r="AG212" s="161" t="s">
        <v>281</v>
      </c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</row>
    <row r="213" spans="1:60" x14ac:dyDescent="0.2">
      <c r="A213" s="172" t="s">
        <v>125</v>
      </c>
      <c r="B213" s="173" t="s">
        <v>75</v>
      </c>
      <c r="C213" s="190" t="s">
        <v>76</v>
      </c>
      <c r="D213" s="174"/>
      <c r="E213" s="175"/>
      <c r="F213" s="176"/>
      <c r="G213" s="177">
        <f>SUMIF(AG214:AG216,"&lt;&gt;NOR",G214:G216)</f>
        <v>0</v>
      </c>
      <c r="H213" s="171"/>
      <c r="I213" s="171">
        <f>SUM(I214:I216)</f>
        <v>417</v>
      </c>
      <c r="J213" s="171"/>
      <c r="K213" s="171">
        <f>SUM(K214:K216)</f>
        <v>1041.33</v>
      </c>
      <c r="L213" s="171"/>
      <c r="M213" s="171">
        <f>SUM(M214:M216)</f>
        <v>0</v>
      </c>
      <c r="N213" s="171"/>
      <c r="O213" s="171">
        <f>SUM(O214:O216)</f>
        <v>0</v>
      </c>
      <c r="P213" s="171"/>
      <c r="Q213" s="171">
        <f>SUM(Q214:Q216)</f>
        <v>0</v>
      </c>
      <c r="R213" s="171"/>
      <c r="S213" s="171"/>
      <c r="T213" s="171"/>
      <c r="U213" s="171"/>
      <c r="V213" s="171">
        <f>SUM(V214:V216)</f>
        <v>2.25</v>
      </c>
      <c r="W213" s="171"/>
      <c r="X213" s="171"/>
      <c r="AG213" t="s">
        <v>126</v>
      </c>
    </row>
    <row r="214" spans="1:60" outlineLevel="1" x14ac:dyDescent="0.2">
      <c r="A214" s="184">
        <v>89</v>
      </c>
      <c r="B214" s="185" t="s">
        <v>383</v>
      </c>
      <c r="C214" s="193" t="s">
        <v>384</v>
      </c>
      <c r="D214" s="186" t="s">
        <v>146</v>
      </c>
      <c r="E214" s="187">
        <v>3</v>
      </c>
      <c r="F214" s="188"/>
      <c r="G214" s="189">
        <f>ROUND(E214*F214,2)</f>
        <v>0</v>
      </c>
      <c r="H214" s="166">
        <v>0</v>
      </c>
      <c r="I214" s="166">
        <f>ROUND(E214*H214,2)</f>
        <v>0</v>
      </c>
      <c r="J214" s="166">
        <v>344.5</v>
      </c>
      <c r="K214" s="166">
        <f>ROUND(E214*J214,2)</f>
        <v>1033.5</v>
      </c>
      <c r="L214" s="166">
        <v>15</v>
      </c>
      <c r="M214" s="166">
        <f>G214*(1+L214/100)</f>
        <v>0</v>
      </c>
      <c r="N214" s="166">
        <v>0</v>
      </c>
      <c r="O214" s="166">
        <f>ROUND(E214*N214,2)</f>
        <v>0</v>
      </c>
      <c r="P214" s="166">
        <v>0</v>
      </c>
      <c r="Q214" s="166">
        <f>ROUND(E214*P214,2)</f>
        <v>0</v>
      </c>
      <c r="R214" s="166"/>
      <c r="S214" s="166" t="s">
        <v>141</v>
      </c>
      <c r="T214" s="166" t="s">
        <v>141</v>
      </c>
      <c r="U214" s="166">
        <v>0.75</v>
      </c>
      <c r="V214" s="166">
        <f>ROUND(E214*U214,2)</f>
        <v>2.25</v>
      </c>
      <c r="W214" s="166"/>
      <c r="X214" s="166" t="s">
        <v>130</v>
      </c>
      <c r="Y214" s="161"/>
      <c r="Z214" s="161"/>
      <c r="AA214" s="161"/>
      <c r="AB214" s="161"/>
      <c r="AC214" s="161"/>
      <c r="AD214" s="161"/>
      <c r="AE214" s="161"/>
      <c r="AF214" s="161"/>
      <c r="AG214" s="161" t="s">
        <v>131</v>
      </c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</row>
    <row r="215" spans="1:60" outlineLevel="1" x14ac:dyDescent="0.2">
      <c r="A215" s="184">
        <v>90</v>
      </c>
      <c r="B215" s="185" t="s">
        <v>385</v>
      </c>
      <c r="C215" s="193" t="s">
        <v>386</v>
      </c>
      <c r="D215" s="186" t="s">
        <v>146</v>
      </c>
      <c r="E215" s="187">
        <v>3</v>
      </c>
      <c r="F215" s="188"/>
      <c r="G215" s="189">
        <f>ROUND(E215*F215,2)</f>
        <v>0</v>
      </c>
      <c r="H215" s="166">
        <v>139</v>
      </c>
      <c r="I215" s="166">
        <f>ROUND(E215*H215,2)</f>
        <v>417</v>
      </c>
      <c r="J215" s="166">
        <v>0</v>
      </c>
      <c r="K215" s="166">
        <f>ROUND(E215*J215,2)</f>
        <v>0</v>
      </c>
      <c r="L215" s="166">
        <v>15</v>
      </c>
      <c r="M215" s="166">
        <f>G215*(1+L215/100)</f>
        <v>0</v>
      </c>
      <c r="N215" s="166">
        <v>8.0000000000000007E-5</v>
      </c>
      <c r="O215" s="166">
        <f>ROUND(E215*N215,2)</f>
        <v>0</v>
      </c>
      <c r="P215" s="166">
        <v>0</v>
      </c>
      <c r="Q215" s="166">
        <f>ROUND(E215*P215,2)</f>
        <v>0</v>
      </c>
      <c r="R215" s="166"/>
      <c r="S215" s="166" t="s">
        <v>128</v>
      </c>
      <c r="T215" s="166" t="s">
        <v>169</v>
      </c>
      <c r="U215" s="166">
        <v>0</v>
      </c>
      <c r="V215" s="166">
        <f>ROUND(E215*U215,2)</f>
        <v>0</v>
      </c>
      <c r="W215" s="166"/>
      <c r="X215" s="166" t="s">
        <v>170</v>
      </c>
      <c r="Y215" s="161"/>
      <c r="Z215" s="161"/>
      <c r="AA215" s="161"/>
      <c r="AB215" s="161"/>
      <c r="AC215" s="161"/>
      <c r="AD215" s="161"/>
      <c r="AE215" s="161"/>
      <c r="AF215" s="161"/>
      <c r="AG215" s="161" t="s">
        <v>171</v>
      </c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</row>
    <row r="216" spans="1:60" outlineLevel="1" x14ac:dyDescent="0.2">
      <c r="A216" s="184">
        <v>91</v>
      </c>
      <c r="B216" s="185" t="s">
        <v>387</v>
      </c>
      <c r="C216" s="193" t="s">
        <v>388</v>
      </c>
      <c r="D216" s="186" t="s">
        <v>0</v>
      </c>
      <c r="E216" s="187">
        <v>14.505000000000001</v>
      </c>
      <c r="F216" s="188"/>
      <c r="G216" s="189">
        <f>ROUND(E216*F216,2)</f>
        <v>0</v>
      </c>
      <c r="H216" s="166">
        <v>0</v>
      </c>
      <c r="I216" s="166">
        <f>ROUND(E216*H216,2)</f>
        <v>0</v>
      </c>
      <c r="J216" s="166">
        <v>0.54</v>
      </c>
      <c r="K216" s="166">
        <f>ROUND(E216*J216,2)</f>
        <v>7.83</v>
      </c>
      <c r="L216" s="166">
        <v>15</v>
      </c>
      <c r="M216" s="166">
        <f>G216*(1+L216/100)</f>
        <v>0</v>
      </c>
      <c r="N216" s="166">
        <v>0</v>
      </c>
      <c r="O216" s="166">
        <f>ROUND(E216*N216,2)</f>
        <v>0</v>
      </c>
      <c r="P216" s="166">
        <v>0</v>
      </c>
      <c r="Q216" s="166">
        <f>ROUND(E216*P216,2)</f>
        <v>0</v>
      </c>
      <c r="R216" s="166"/>
      <c r="S216" s="166" t="s">
        <v>141</v>
      </c>
      <c r="T216" s="166" t="s">
        <v>141</v>
      </c>
      <c r="U216" s="166">
        <v>0</v>
      </c>
      <c r="V216" s="166">
        <f>ROUND(E216*U216,2)</f>
        <v>0</v>
      </c>
      <c r="W216" s="166"/>
      <c r="X216" s="166" t="s">
        <v>280</v>
      </c>
      <c r="Y216" s="161"/>
      <c r="Z216" s="161"/>
      <c r="AA216" s="161"/>
      <c r="AB216" s="161"/>
      <c r="AC216" s="161"/>
      <c r="AD216" s="161"/>
      <c r="AE216" s="161"/>
      <c r="AF216" s="161"/>
      <c r="AG216" s="161" t="s">
        <v>281</v>
      </c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</row>
    <row r="217" spans="1:60" x14ac:dyDescent="0.2">
      <c r="A217" s="172" t="s">
        <v>125</v>
      </c>
      <c r="B217" s="173" t="s">
        <v>77</v>
      </c>
      <c r="C217" s="190" t="s">
        <v>78</v>
      </c>
      <c r="D217" s="174"/>
      <c r="E217" s="175"/>
      <c r="F217" s="176"/>
      <c r="G217" s="177">
        <f>SUMIF(AG218:AG222,"&lt;&gt;NOR",G218:G222)</f>
        <v>0</v>
      </c>
      <c r="H217" s="171"/>
      <c r="I217" s="171">
        <f>SUM(I218:I222)</f>
        <v>0</v>
      </c>
      <c r="J217" s="171"/>
      <c r="K217" s="171">
        <f>SUM(K218:K222)</f>
        <v>1572.12</v>
      </c>
      <c r="L217" s="171"/>
      <c r="M217" s="171">
        <f>SUM(M218:M222)</f>
        <v>0</v>
      </c>
      <c r="N217" s="171"/>
      <c r="O217" s="171">
        <f>SUM(O218:O222)</f>
        <v>0</v>
      </c>
      <c r="P217" s="171"/>
      <c r="Q217" s="171">
        <f>SUM(Q218:Q222)</f>
        <v>1.25</v>
      </c>
      <c r="R217" s="171"/>
      <c r="S217" s="171"/>
      <c r="T217" s="171"/>
      <c r="U217" s="171"/>
      <c r="V217" s="171">
        <f>SUM(V218:V222)</f>
        <v>3.22</v>
      </c>
      <c r="W217" s="171"/>
      <c r="X217" s="171"/>
      <c r="AG217" t="s">
        <v>126</v>
      </c>
    </row>
    <row r="218" spans="1:60" outlineLevel="1" x14ac:dyDescent="0.2">
      <c r="A218" s="178">
        <v>92</v>
      </c>
      <c r="B218" s="179" t="s">
        <v>389</v>
      </c>
      <c r="C218" s="191" t="s">
        <v>390</v>
      </c>
      <c r="D218" s="180" t="s">
        <v>151</v>
      </c>
      <c r="E218" s="181">
        <v>35.729999999999997</v>
      </c>
      <c r="F218" s="182"/>
      <c r="G218" s="183">
        <f>ROUND(E218*F218,2)</f>
        <v>0</v>
      </c>
      <c r="H218" s="166">
        <v>0</v>
      </c>
      <c r="I218" s="166">
        <f>ROUND(E218*H218,2)</f>
        <v>0</v>
      </c>
      <c r="J218" s="166">
        <v>44</v>
      </c>
      <c r="K218" s="166">
        <f>ROUND(E218*J218,2)</f>
        <v>1572.12</v>
      </c>
      <c r="L218" s="166">
        <v>15</v>
      </c>
      <c r="M218" s="166">
        <f>G218*(1+L218/100)</f>
        <v>0</v>
      </c>
      <c r="N218" s="166">
        <v>0</v>
      </c>
      <c r="O218" s="166">
        <f>ROUND(E218*N218,2)</f>
        <v>0</v>
      </c>
      <c r="P218" s="166">
        <v>3.5000000000000003E-2</v>
      </c>
      <c r="Q218" s="166">
        <f>ROUND(E218*P218,2)</f>
        <v>1.25</v>
      </c>
      <c r="R218" s="166"/>
      <c r="S218" s="166" t="s">
        <v>141</v>
      </c>
      <c r="T218" s="166" t="s">
        <v>141</v>
      </c>
      <c r="U218" s="166">
        <v>0.09</v>
      </c>
      <c r="V218" s="166">
        <f>ROUND(E218*U218,2)</f>
        <v>3.22</v>
      </c>
      <c r="W218" s="166"/>
      <c r="X218" s="166" t="s">
        <v>130</v>
      </c>
      <c r="Y218" s="161"/>
      <c r="Z218" s="161"/>
      <c r="AA218" s="161"/>
      <c r="AB218" s="161"/>
      <c r="AC218" s="161"/>
      <c r="AD218" s="161"/>
      <c r="AE218" s="161"/>
      <c r="AF218" s="161"/>
      <c r="AG218" s="161" t="s">
        <v>131</v>
      </c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</row>
    <row r="219" spans="1:60" outlineLevel="1" x14ac:dyDescent="0.2">
      <c r="A219" s="164"/>
      <c r="B219" s="165"/>
      <c r="C219" s="192" t="s">
        <v>164</v>
      </c>
      <c r="D219" s="167"/>
      <c r="E219" s="168">
        <v>4.42</v>
      </c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1"/>
      <c r="Z219" s="161"/>
      <c r="AA219" s="161"/>
      <c r="AB219" s="161"/>
      <c r="AC219" s="161"/>
      <c r="AD219" s="161"/>
      <c r="AE219" s="161"/>
      <c r="AF219" s="161"/>
      <c r="AG219" s="161" t="s">
        <v>133</v>
      </c>
      <c r="AH219" s="161">
        <v>0</v>
      </c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</row>
    <row r="220" spans="1:60" outlineLevel="1" x14ac:dyDescent="0.2">
      <c r="A220" s="164"/>
      <c r="B220" s="165"/>
      <c r="C220" s="192" t="s">
        <v>236</v>
      </c>
      <c r="D220" s="167"/>
      <c r="E220" s="168">
        <v>1.28</v>
      </c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1"/>
      <c r="Z220" s="161"/>
      <c r="AA220" s="161"/>
      <c r="AB220" s="161"/>
      <c r="AC220" s="161"/>
      <c r="AD220" s="161"/>
      <c r="AE220" s="161"/>
      <c r="AF220" s="161"/>
      <c r="AG220" s="161" t="s">
        <v>133</v>
      </c>
      <c r="AH220" s="161">
        <v>0</v>
      </c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</row>
    <row r="221" spans="1:60" outlineLevel="1" x14ac:dyDescent="0.2">
      <c r="A221" s="164"/>
      <c r="B221" s="165"/>
      <c r="C221" s="192" t="s">
        <v>203</v>
      </c>
      <c r="D221" s="167"/>
      <c r="E221" s="168">
        <v>21.45</v>
      </c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1"/>
      <c r="Z221" s="161"/>
      <c r="AA221" s="161"/>
      <c r="AB221" s="161"/>
      <c r="AC221" s="161"/>
      <c r="AD221" s="161"/>
      <c r="AE221" s="161"/>
      <c r="AF221" s="161"/>
      <c r="AG221" s="161" t="s">
        <v>133</v>
      </c>
      <c r="AH221" s="161">
        <v>0</v>
      </c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</row>
    <row r="222" spans="1:60" outlineLevel="1" x14ac:dyDescent="0.2">
      <c r="A222" s="164"/>
      <c r="B222" s="165"/>
      <c r="C222" s="192" t="s">
        <v>204</v>
      </c>
      <c r="D222" s="167"/>
      <c r="E222" s="168">
        <v>8.58</v>
      </c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1"/>
      <c r="Z222" s="161"/>
      <c r="AA222" s="161"/>
      <c r="AB222" s="161"/>
      <c r="AC222" s="161"/>
      <c r="AD222" s="161"/>
      <c r="AE222" s="161"/>
      <c r="AF222" s="161"/>
      <c r="AG222" s="161" t="s">
        <v>133</v>
      </c>
      <c r="AH222" s="161">
        <v>0</v>
      </c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</row>
    <row r="223" spans="1:60" x14ac:dyDescent="0.2">
      <c r="A223" s="172" t="s">
        <v>125</v>
      </c>
      <c r="B223" s="173" t="s">
        <v>79</v>
      </c>
      <c r="C223" s="190" t="s">
        <v>80</v>
      </c>
      <c r="D223" s="174"/>
      <c r="E223" s="175"/>
      <c r="F223" s="176"/>
      <c r="G223" s="177">
        <f>SUMIF(AG224:AG227,"&lt;&gt;NOR",G224:G227)</f>
        <v>0</v>
      </c>
      <c r="H223" s="171"/>
      <c r="I223" s="171">
        <f>SUM(I224:I227)</f>
        <v>29767.21</v>
      </c>
      <c r="J223" s="171"/>
      <c r="K223" s="171">
        <f>SUM(K224:K227)</f>
        <v>3993.79</v>
      </c>
      <c r="L223" s="171"/>
      <c r="M223" s="171">
        <f>SUM(M224:M227)</f>
        <v>0</v>
      </c>
      <c r="N223" s="171"/>
      <c r="O223" s="171">
        <f>SUM(O224:O227)</f>
        <v>0.36</v>
      </c>
      <c r="P223" s="171"/>
      <c r="Q223" s="171">
        <f>SUM(Q224:Q227)</f>
        <v>0</v>
      </c>
      <c r="R223" s="171"/>
      <c r="S223" s="171"/>
      <c r="T223" s="171"/>
      <c r="U223" s="171"/>
      <c r="V223" s="171">
        <f>SUM(V224:V227)</f>
        <v>7.68</v>
      </c>
      <c r="W223" s="171"/>
      <c r="X223" s="171"/>
      <c r="AG223" t="s">
        <v>126</v>
      </c>
    </row>
    <row r="224" spans="1:60" ht="22.5" outlineLevel="1" x14ac:dyDescent="0.2">
      <c r="A224" s="178">
        <v>93</v>
      </c>
      <c r="B224" s="179" t="s">
        <v>391</v>
      </c>
      <c r="C224" s="191" t="s">
        <v>392</v>
      </c>
      <c r="D224" s="180" t="s">
        <v>151</v>
      </c>
      <c r="E224" s="181">
        <v>34.450000000000003</v>
      </c>
      <c r="F224" s="182"/>
      <c r="G224" s="183">
        <f>ROUND(E224*F224,2)</f>
        <v>0</v>
      </c>
      <c r="H224" s="166">
        <v>864.07</v>
      </c>
      <c r="I224" s="166">
        <f>ROUND(E224*H224,2)</f>
        <v>29767.21</v>
      </c>
      <c r="J224" s="166">
        <v>115.93</v>
      </c>
      <c r="K224" s="166">
        <f>ROUND(E224*J224,2)</f>
        <v>3993.79</v>
      </c>
      <c r="L224" s="166">
        <v>15</v>
      </c>
      <c r="M224" s="166">
        <f>G224*(1+L224/100)</f>
        <v>0</v>
      </c>
      <c r="N224" s="166">
        <v>1.043E-2</v>
      </c>
      <c r="O224" s="166">
        <f>ROUND(E224*N224,2)</f>
        <v>0.36</v>
      </c>
      <c r="P224" s="166">
        <v>0</v>
      </c>
      <c r="Q224" s="166">
        <f>ROUND(E224*P224,2)</f>
        <v>0</v>
      </c>
      <c r="R224" s="166"/>
      <c r="S224" s="166" t="s">
        <v>141</v>
      </c>
      <c r="T224" s="166" t="s">
        <v>169</v>
      </c>
      <c r="U224" s="166">
        <v>0.223</v>
      </c>
      <c r="V224" s="166">
        <f>ROUND(E224*U224,2)</f>
        <v>7.68</v>
      </c>
      <c r="W224" s="166"/>
      <c r="X224" s="166" t="s">
        <v>130</v>
      </c>
      <c r="Y224" s="161"/>
      <c r="Z224" s="161"/>
      <c r="AA224" s="161"/>
      <c r="AB224" s="161"/>
      <c r="AC224" s="161"/>
      <c r="AD224" s="161"/>
      <c r="AE224" s="161"/>
      <c r="AF224" s="161"/>
      <c r="AG224" s="161" t="s">
        <v>131</v>
      </c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</row>
    <row r="225" spans="1:60" outlineLevel="1" x14ac:dyDescent="0.2">
      <c r="A225" s="164"/>
      <c r="B225" s="165"/>
      <c r="C225" s="192" t="s">
        <v>164</v>
      </c>
      <c r="D225" s="167"/>
      <c r="E225" s="168">
        <v>4.42</v>
      </c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1"/>
      <c r="Z225" s="161"/>
      <c r="AA225" s="161"/>
      <c r="AB225" s="161"/>
      <c r="AC225" s="161"/>
      <c r="AD225" s="161"/>
      <c r="AE225" s="161"/>
      <c r="AF225" s="161"/>
      <c r="AG225" s="161" t="s">
        <v>133</v>
      </c>
      <c r="AH225" s="161">
        <v>0</v>
      </c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</row>
    <row r="226" spans="1:60" outlineLevel="1" x14ac:dyDescent="0.2">
      <c r="A226" s="164"/>
      <c r="B226" s="165"/>
      <c r="C226" s="192" t="s">
        <v>203</v>
      </c>
      <c r="D226" s="167"/>
      <c r="E226" s="168">
        <v>21.45</v>
      </c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1"/>
      <c r="Z226" s="161"/>
      <c r="AA226" s="161"/>
      <c r="AB226" s="161"/>
      <c r="AC226" s="161"/>
      <c r="AD226" s="161"/>
      <c r="AE226" s="161"/>
      <c r="AF226" s="161"/>
      <c r="AG226" s="161" t="s">
        <v>133</v>
      </c>
      <c r="AH226" s="161">
        <v>0</v>
      </c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</row>
    <row r="227" spans="1:60" outlineLevel="1" x14ac:dyDescent="0.2">
      <c r="A227" s="164"/>
      <c r="B227" s="165"/>
      <c r="C227" s="192" t="s">
        <v>204</v>
      </c>
      <c r="D227" s="167"/>
      <c r="E227" s="168">
        <v>8.58</v>
      </c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1"/>
      <c r="Z227" s="161"/>
      <c r="AA227" s="161"/>
      <c r="AB227" s="161"/>
      <c r="AC227" s="161"/>
      <c r="AD227" s="161"/>
      <c r="AE227" s="161"/>
      <c r="AF227" s="161"/>
      <c r="AG227" s="161" t="s">
        <v>133</v>
      </c>
      <c r="AH227" s="161">
        <v>0</v>
      </c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</row>
    <row r="228" spans="1:60" x14ac:dyDescent="0.2">
      <c r="A228" s="172" t="s">
        <v>125</v>
      </c>
      <c r="B228" s="173" t="s">
        <v>81</v>
      </c>
      <c r="C228" s="190" t="s">
        <v>82</v>
      </c>
      <c r="D228" s="174"/>
      <c r="E228" s="175"/>
      <c r="F228" s="176"/>
      <c r="G228" s="177">
        <f>SUMIF(AG229:AG254,"&lt;&gt;NOR",G229:G254)</f>
        <v>0</v>
      </c>
      <c r="H228" s="171"/>
      <c r="I228" s="171">
        <f>SUM(I229:I254)</f>
        <v>20590</v>
      </c>
      <c r="J228" s="171"/>
      <c r="K228" s="171">
        <f>SUM(K229:K254)</f>
        <v>92520.86</v>
      </c>
      <c r="L228" s="171"/>
      <c r="M228" s="171">
        <f>SUM(M229:M254)</f>
        <v>0</v>
      </c>
      <c r="N228" s="171"/>
      <c r="O228" s="171">
        <f>SUM(O229:O254)</f>
        <v>7.0000000000000007E-2</v>
      </c>
      <c r="P228" s="171"/>
      <c r="Q228" s="171">
        <f>SUM(Q229:Q254)</f>
        <v>0.39</v>
      </c>
      <c r="R228" s="171"/>
      <c r="S228" s="171"/>
      <c r="T228" s="171"/>
      <c r="U228" s="171"/>
      <c r="V228" s="171">
        <f>SUM(V229:V254)</f>
        <v>8.6199999999999992</v>
      </c>
      <c r="W228" s="171"/>
      <c r="X228" s="171"/>
      <c r="AG228" t="s">
        <v>126</v>
      </c>
    </row>
    <row r="229" spans="1:60" outlineLevel="1" x14ac:dyDescent="0.2">
      <c r="A229" s="184">
        <v>94</v>
      </c>
      <c r="B229" s="185" t="s">
        <v>393</v>
      </c>
      <c r="C229" s="193" t="s">
        <v>394</v>
      </c>
      <c r="D229" s="186" t="s">
        <v>146</v>
      </c>
      <c r="E229" s="187">
        <v>4</v>
      </c>
      <c r="F229" s="188"/>
      <c r="G229" s="189">
        <f>ROUND(E229*F229,2)</f>
        <v>0</v>
      </c>
      <c r="H229" s="166">
        <v>0</v>
      </c>
      <c r="I229" s="166">
        <f>ROUND(E229*H229,2)</f>
        <v>0</v>
      </c>
      <c r="J229" s="166">
        <v>739</v>
      </c>
      <c r="K229" s="166">
        <f>ROUND(E229*J229,2)</f>
        <v>2956</v>
      </c>
      <c r="L229" s="166">
        <v>15</v>
      </c>
      <c r="M229" s="166">
        <f>G229*(1+L229/100)</f>
        <v>0</v>
      </c>
      <c r="N229" s="166">
        <v>0</v>
      </c>
      <c r="O229" s="166">
        <f>ROUND(E229*N229,2)</f>
        <v>0</v>
      </c>
      <c r="P229" s="166">
        <v>0</v>
      </c>
      <c r="Q229" s="166">
        <f>ROUND(E229*P229,2)</f>
        <v>0</v>
      </c>
      <c r="R229" s="166"/>
      <c r="S229" s="166" t="s">
        <v>141</v>
      </c>
      <c r="T229" s="166" t="s">
        <v>169</v>
      </c>
      <c r="U229" s="166">
        <v>1.45</v>
      </c>
      <c r="V229" s="166">
        <f>ROUND(E229*U229,2)</f>
        <v>5.8</v>
      </c>
      <c r="W229" s="166"/>
      <c r="X229" s="166" t="s">
        <v>130</v>
      </c>
      <c r="Y229" s="161"/>
      <c r="Z229" s="161"/>
      <c r="AA229" s="161"/>
      <c r="AB229" s="161"/>
      <c r="AC229" s="161"/>
      <c r="AD229" s="161"/>
      <c r="AE229" s="161"/>
      <c r="AF229" s="161"/>
      <c r="AG229" s="161" t="s">
        <v>131</v>
      </c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</row>
    <row r="230" spans="1:60" outlineLevel="1" x14ac:dyDescent="0.2">
      <c r="A230" s="184">
        <v>95</v>
      </c>
      <c r="B230" s="185" t="s">
        <v>395</v>
      </c>
      <c r="C230" s="193" t="s">
        <v>396</v>
      </c>
      <c r="D230" s="186" t="s">
        <v>146</v>
      </c>
      <c r="E230" s="187">
        <v>1</v>
      </c>
      <c r="F230" s="188"/>
      <c r="G230" s="189">
        <f>ROUND(E230*F230,2)</f>
        <v>0</v>
      </c>
      <c r="H230" s="166">
        <v>0</v>
      </c>
      <c r="I230" s="166">
        <f>ROUND(E230*H230,2)</f>
        <v>0</v>
      </c>
      <c r="J230" s="166">
        <v>1200</v>
      </c>
      <c r="K230" s="166">
        <f>ROUND(E230*J230,2)</f>
        <v>1200</v>
      </c>
      <c r="L230" s="166">
        <v>15</v>
      </c>
      <c r="M230" s="166">
        <f>G230*(1+L230/100)</f>
        <v>0</v>
      </c>
      <c r="N230" s="166">
        <v>0</v>
      </c>
      <c r="O230" s="166">
        <f>ROUND(E230*N230,2)</f>
        <v>0</v>
      </c>
      <c r="P230" s="166">
        <v>0.17399999999999999</v>
      </c>
      <c r="Q230" s="166">
        <f>ROUND(E230*P230,2)</f>
        <v>0.17</v>
      </c>
      <c r="R230" s="166"/>
      <c r="S230" s="166" t="s">
        <v>141</v>
      </c>
      <c r="T230" s="166" t="s">
        <v>169</v>
      </c>
      <c r="U230" s="166">
        <v>0.95</v>
      </c>
      <c r="V230" s="166">
        <f>ROUND(E230*U230,2)</f>
        <v>0.95</v>
      </c>
      <c r="W230" s="166"/>
      <c r="X230" s="166" t="s">
        <v>130</v>
      </c>
      <c r="Y230" s="161"/>
      <c r="Z230" s="161"/>
      <c r="AA230" s="161"/>
      <c r="AB230" s="161"/>
      <c r="AC230" s="161"/>
      <c r="AD230" s="161"/>
      <c r="AE230" s="161"/>
      <c r="AF230" s="161"/>
      <c r="AG230" s="161" t="s">
        <v>131</v>
      </c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</row>
    <row r="231" spans="1:60" outlineLevel="1" x14ac:dyDescent="0.2">
      <c r="A231" s="184">
        <v>96</v>
      </c>
      <c r="B231" s="185" t="s">
        <v>397</v>
      </c>
      <c r="C231" s="193" t="s">
        <v>398</v>
      </c>
      <c r="D231" s="186" t="s">
        <v>146</v>
      </c>
      <c r="E231" s="187">
        <v>2</v>
      </c>
      <c r="F231" s="188"/>
      <c r="G231" s="189">
        <f>ROUND(E231*F231,2)</f>
        <v>0</v>
      </c>
      <c r="H231" s="166">
        <v>0</v>
      </c>
      <c r="I231" s="166">
        <f>ROUND(E231*H231,2)</f>
        <v>0</v>
      </c>
      <c r="J231" s="166">
        <v>211.5</v>
      </c>
      <c r="K231" s="166">
        <f>ROUND(E231*J231,2)</f>
        <v>423</v>
      </c>
      <c r="L231" s="166">
        <v>15</v>
      </c>
      <c r="M231" s="166">
        <f>G231*(1+L231/100)</f>
        <v>0</v>
      </c>
      <c r="N231" s="166">
        <v>0</v>
      </c>
      <c r="O231" s="166">
        <f>ROUND(E231*N231,2)</f>
        <v>0</v>
      </c>
      <c r="P231" s="166">
        <v>0.1104</v>
      </c>
      <c r="Q231" s="166">
        <f>ROUND(E231*P231,2)</f>
        <v>0.22</v>
      </c>
      <c r="R231" s="166"/>
      <c r="S231" s="166" t="s">
        <v>141</v>
      </c>
      <c r="T231" s="166" t="s">
        <v>141</v>
      </c>
      <c r="U231" s="166">
        <v>0.46</v>
      </c>
      <c r="V231" s="166">
        <f>ROUND(E231*U231,2)</f>
        <v>0.92</v>
      </c>
      <c r="W231" s="166"/>
      <c r="X231" s="166" t="s">
        <v>130</v>
      </c>
      <c r="Y231" s="161"/>
      <c r="Z231" s="161"/>
      <c r="AA231" s="161"/>
      <c r="AB231" s="161"/>
      <c r="AC231" s="161"/>
      <c r="AD231" s="161"/>
      <c r="AE231" s="161"/>
      <c r="AF231" s="161"/>
      <c r="AG231" s="161" t="s">
        <v>131</v>
      </c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</row>
    <row r="232" spans="1:60" ht="45" outlineLevel="1" x14ac:dyDescent="0.2">
      <c r="A232" s="184">
        <v>97</v>
      </c>
      <c r="B232" s="185" t="s">
        <v>399</v>
      </c>
      <c r="C232" s="193" t="s">
        <v>400</v>
      </c>
      <c r="D232" s="186" t="s">
        <v>146</v>
      </c>
      <c r="E232" s="187">
        <v>1</v>
      </c>
      <c r="F232" s="188"/>
      <c r="G232" s="189">
        <f>ROUND(E232*F232,2)</f>
        <v>0</v>
      </c>
      <c r="H232" s="166">
        <v>0</v>
      </c>
      <c r="I232" s="166">
        <f>ROUND(E232*H232,2)</f>
        <v>0</v>
      </c>
      <c r="J232" s="166">
        <v>12850</v>
      </c>
      <c r="K232" s="166">
        <f>ROUND(E232*J232,2)</f>
        <v>12850</v>
      </c>
      <c r="L232" s="166">
        <v>15</v>
      </c>
      <c r="M232" s="166">
        <f>G232*(1+L232/100)</f>
        <v>0</v>
      </c>
      <c r="N232" s="166">
        <v>0</v>
      </c>
      <c r="O232" s="166">
        <f>ROUND(E232*N232,2)</f>
        <v>0</v>
      </c>
      <c r="P232" s="166">
        <v>0</v>
      </c>
      <c r="Q232" s="166">
        <f>ROUND(E232*P232,2)</f>
        <v>0</v>
      </c>
      <c r="R232" s="166"/>
      <c r="S232" s="166" t="s">
        <v>128</v>
      </c>
      <c r="T232" s="166" t="s">
        <v>169</v>
      </c>
      <c r="U232" s="166">
        <v>0.95</v>
      </c>
      <c r="V232" s="166">
        <f>ROUND(E232*U232,2)</f>
        <v>0.95</v>
      </c>
      <c r="W232" s="166"/>
      <c r="X232" s="166" t="s">
        <v>130</v>
      </c>
      <c r="Y232" s="161"/>
      <c r="Z232" s="161"/>
      <c r="AA232" s="161"/>
      <c r="AB232" s="161"/>
      <c r="AC232" s="161"/>
      <c r="AD232" s="161"/>
      <c r="AE232" s="161"/>
      <c r="AF232" s="161"/>
      <c r="AG232" s="161" t="s">
        <v>131</v>
      </c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</row>
    <row r="233" spans="1:60" ht="22.5" outlineLevel="1" x14ac:dyDescent="0.2">
      <c r="A233" s="184">
        <v>98</v>
      </c>
      <c r="B233" s="185" t="s">
        <v>401</v>
      </c>
      <c r="C233" s="193" t="s">
        <v>402</v>
      </c>
      <c r="D233" s="186" t="s">
        <v>146</v>
      </c>
      <c r="E233" s="187">
        <v>2</v>
      </c>
      <c r="F233" s="188"/>
      <c r="G233" s="189">
        <f>ROUND(E233*F233,2)</f>
        <v>0</v>
      </c>
      <c r="H233" s="166">
        <v>2120</v>
      </c>
      <c r="I233" s="166">
        <f>ROUND(E233*H233,2)</f>
        <v>4240</v>
      </c>
      <c r="J233" s="166">
        <v>0</v>
      </c>
      <c r="K233" s="166">
        <f>ROUND(E233*J233,2)</f>
        <v>0</v>
      </c>
      <c r="L233" s="166">
        <v>15</v>
      </c>
      <c r="M233" s="166">
        <f>G233*(1+L233/100)</f>
        <v>0</v>
      </c>
      <c r="N233" s="166">
        <v>1.2999999999999999E-2</v>
      </c>
      <c r="O233" s="166">
        <f>ROUND(E233*N233,2)</f>
        <v>0.03</v>
      </c>
      <c r="P233" s="166">
        <v>0</v>
      </c>
      <c r="Q233" s="166">
        <f>ROUND(E233*P233,2)</f>
        <v>0</v>
      </c>
      <c r="R233" s="166"/>
      <c r="S233" s="166" t="s">
        <v>128</v>
      </c>
      <c r="T233" s="166" t="s">
        <v>169</v>
      </c>
      <c r="U233" s="166">
        <v>0</v>
      </c>
      <c r="V233" s="166">
        <f>ROUND(E233*U233,2)</f>
        <v>0</v>
      </c>
      <c r="W233" s="166"/>
      <c r="X233" s="166" t="s">
        <v>170</v>
      </c>
      <c r="Y233" s="161"/>
      <c r="Z233" s="161"/>
      <c r="AA233" s="161"/>
      <c r="AB233" s="161"/>
      <c r="AC233" s="161"/>
      <c r="AD233" s="161"/>
      <c r="AE233" s="161"/>
      <c r="AF233" s="161"/>
      <c r="AG233" s="161" t="s">
        <v>171</v>
      </c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</row>
    <row r="234" spans="1:60" ht="22.5" outlineLevel="1" x14ac:dyDescent="0.2">
      <c r="A234" s="184">
        <v>99</v>
      </c>
      <c r="B234" s="185" t="s">
        <v>403</v>
      </c>
      <c r="C234" s="193" t="s">
        <v>404</v>
      </c>
      <c r="D234" s="186" t="s">
        <v>146</v>
      </c>
      <c r="E234" s="187">
        <v>2</v>
      </c>
      <c r="F234" s="188"/>
      <c r="G234" s="189">
        <f>ROUND(E234*F234,2)</f>
        <v>0</v>
      </c>
      <c r="H234" s="166">
        <v>3250</v>
      </c>
      <c r="I234" s="166">
        <f>ROUND(E234*H234,2)</f>
        <v>6500</v>
      </c>
      <c r="J234" s="166">
        <v>0</v>
      </c>
      <c r="K234" s="166">
        <f>ROUND(E234*J234,2)</f>
        <v>0</v>
      </c>
      <c r="L234" s="166">
        <v>15</v>
      </c>
      <c r="M234" s="166">
        <f>G234*(1+L234/100)</f>
        <v>0</v>
      </c>
      <c r="N234" s="166">
        <v>0.02</v>
      </c>
      <c r="O234" s="166">
        <f>ROUND(E234*N234,2)</f>
        <v>0.04</v>
      </c>
      <c r="P234" s="166">
        <v>0</v>
      </c>
      <c r="Q234" s="166">
        <f>ROUND(E234*P234,2)</f>
        <v>0</v>
      </c>
      <c r="R234" s="166"/>
      <c r="S234" s="166" t="s">
        <v>128</v>
      </c>
      <c r="T234" s="166" t="s">
        <v>169</v>
      </c>
      <c r="U234" s="166">
        <v>0</v>
      </c>
      <c r="V234" s="166">
        <f>ROUND(E234*U234,2)</f>
        <v>0</v>
      </c>
      <c r="W234" s="166"/>
      <c r="X234" s="166" t="s">
        <v>170</v>
      </c>
      <c r="Y234" s="161"/>
      <c r="Z234" s="161"/>
      <c r="AA234" s="161"/>
      <c r="AB234" s="161"/>
      <c r="AC234" s="161"/>
      <c r="AD234" s="161"/>
      <c r="AE234" s="161"/>
      <c r="AF234" s="161"/>
      <c r="AG234" s="161" t="s">
        <v>171</v>
      </c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</row>
    <row r="235" spans="1:60" ht="45" outlineLevel="1" x14ac:dyDescent="0.2">
      <c r="A235" s="184">
        <v>100</v>
      </c>
      <c r="B235" s="185" t="s">
        <v>405</v>
      </c>
      <c r="C235" s="193" t="s">
        <v>406</v>
      </c>
      <c r="D235" s="186" t="s">
        <v>297</v>
      </c>
      <c r="E235" s="187">
        <v>1</v>
      </c>
      <c r="F235" s="188"/>
      <c r="G235" s="189">
        <f>ROUND(E235*F235,2)</f>
        <v>0</v>
      </c>
      <c r="H235" s="166">
        <v>9850</v>
      </c>
      <c r="I235" s="166">
        <f>ROUND(E235*H235,2)</f>
        <v>9850</v>
      </c>
      <c r="J235" s="166">
        <v>0</v>
      </c>
      <c r="K235" s="166">
        <f>ROUND(E235*J235,2)</f>
        <v>0</v>
      </c>
      <c r="L235" s="166">
        <v>15</v>
      </c>
      <c r="M235" s="166">
        <f>G235*(1+L235/100)</f>
        <v>0</v>
      </c>
      <c r="N235" s="166">
        <v>0</v>
      </c>
      <c r="O235" s="166">
        <f>ROUND(E235*N235,2)</f>
        <v>0</v>
      </c>
      <c r="P235" s="166">
        <v>0</v>
      </c>
      <c r="Q235" s="166">
        <f>ROUND(E235*P235,2)</f>
        <v>0</v>
      </c>
      <c r="R235" s="166"/>
      <c r="S235" s="166" t="s">
        <v>128</v>
      </c>
      <c r="T235" s="166" t="s">
        <v>169</v>
      </c>
      <c r="U235" s="166">
        <v>0</v>
      </c>
      <c r="V235" s="166">
        <f>ROUND(E235*U235,2)</f>
        <v>0</v>
      </c>
      <c r="W235" s="166"/>
      <c r="X235" s="166" t="s">
        <v>170</v>
      </c>
      <c r="Y235" s="161"/>
      <c r="Z235" s="161"/>
      <c r="AA235" s="161"/>
      <c r="AB235" s="161"/>
      <c r="AC235" s="161"/>
      <c r="AD235" s="161"/>
      <c r="AE235" s="161"/>
      <c r="AF235" s="161"/>
      <c r="AG235" s="161" t="s">
        <v>171</v>
      </c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</row>
    <row r="236" spans="1:60" ht="22.5" outlineLevel="1" x14ac:dyDescent="0.2">
      <c r="A236" s="184">
        <v>101</v>
      </c>
      <c r="B236" s="185" t="s">
        <v>407</v>
      </c>
      <c r="C236" s="193" t="s">
        <v>408</v>
      </c>
      <c r="D236" s="186" t="s">
        <v>146</v>
      </c>
      <c r="E236" s="187">
        <v>7</v>
      </c>
      <c r="F236" s="188"/>
      <c r="G236" s="189">
        <f>ROUND(E236*F236,2)</f>
        <v>0</v>
      </c>
      <c r="H236" s="166">
        <v>0</v>
      </c>
      <c r="I236" s="166">
        <f>ROUND(E236*H236,2)</f>
        <v>0</v>
      </c>
      <c r="J236" s="166">
        <v>250</v>
      </c>
      <c r="K236" s="166">
        <f>ROUND(E236*J236,2)</f>
        <v>1750</v>
      </c>
      <c r="L236" s="166">
        <v>15</v>
      </c>
      <c r="M236" s="166">
        <f>G236*(1+L236/100)</f>
        <v>0</v>
      </c>
      <c r="N236" s="166">
        <v>0</v>
      </c>
      <c r="O236" s="166">
        <f>ROUND(E236*N236,2)</f>
        <v>0</v>
      </c>
      <c r="P236" s="166">
        <v>0</v>
      </c>
      <c r="Q236" s="166">
        <f>ROUND(E236*P236,2)</f>
        <v>0</v>
      </c>
      <c r="R236" s="166"/>
      <c r="S236" s="166" t="s">
        <v>141</v>
      </c>
      <c r="T236" s="166" t="s">
        <v>169</v>
      </c>
      <c r="U236" s="166">
        <v>0</v>
      </c>
      <c r="V236" s="166">
        <f>ROUND(E236*U236,2)</f>
        <v>0</v>
      </c>
      <c r="W236" s="166"/>
      <c r="X236" s="166" t="s">
        <v>180</v>
      </c>
      <c r="Y236" s="161"/>
      <c r="Z236" s="161"/>
      <c r="AA236" s="161"/>
      <c r="AB236" s="161"/>
      <c r="AC236" s="161"/>
      <c r="AD236" s="161"/>
      <c r="AE236" s="161"/>
      <c r="AF236" s="161"/>
      <c r="AG236" s="161" t="s">
        <v>181</v>
      </c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</row>
    <row r="237" spans="1:60" outlineLevel="1" x14ac:dyDescent="0.2">
      <c r="A237" s="184">
        <v>102</v>
      </c>
      <c r="B237" s="185" t="s">
        <v>409</v>
      </c>
      <c r="C237" s="193" t="s">
        <v>410</v>
      </c>
      <c r="D237" s="186" t="s">
        <v>146</v>
      </c>
      <c r="E237" s="187">
        <v>1</v>
      </c>
      <c r="F237" s="188"/>
      <c r="G237" s="189">
        <f>ROUND(E237*F237,2)</f>
        <v>0</v>
      </c>
      <c r="H237" s="166">
        <v>0</v>
      </c>
      <c r="I237" s="166">
        <f>ROUND(E237*H237,2)</f>
        <v>0</v>
      </c>
      <c r="J237" s="166">
        <v>2500</v>
      </c>
      <c r="K237" s="166">
        <f>ROUND(E237*J237,2)</f>
        <v>2500</v>
      </c>
      <c r="L237" s="166">
        <v>15</v>
      </c>
      <c r="M237" s="166">
        <f>G237*(1+L237/100)</f>
        <v>0</v>
      </c>
      <c r="N237" s="166">
        <v>0</v>
      </c>
      <c r="O237" s="166">
        <f>ROUND(E237*N237,2)</f>
        <v>0</v>
      </c>
      <c r="P237" s="166">
        <v>0</v>
      </c>
      <c r="Q237" s="166">
        <f>ROUND(E237*P237,2)</f>
        <v>0</v>
      </c>
      <c r="R237" s="166"/>
      <c r="S237" s="166" t="s">
        <v>128</v>
      </c>
      <c r="T237" s="166" t="s">
        <v>169</v>
      </c>
      <c r="U237" s="166">
        <v>0</v>
      </c>
      <c r="V237" s="166">
        <f>ROUND(E237*U237,2)</f>
        <v>0</v>
      </c>
      <c r="W237" s="166"/>
      <c r="X237" s="166" t="s">
        <v>180</v>
      </c>
      <c r="Y237" s="161"/>
      <c r="Z237" s="161"/>
      <c r="AA237" s="161"/>
      <c r="AB237" s="161"/>
      <c r="AC237" s="161"/>
      <c r="AD237" s="161"/>
      <c r="AE237" s="161"/>
      <c r="AF237" s="161"/>
      <c r="AG237" s="161" t="s">
        <v>181</v>
      </c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</row>
    <row r="238" spans="1:60" ht="22.5" outlineLevel="1" x14ac:dyDescent="0.2">
      <c r="A238" s="184">
        <v>103</v>
      </c>
      <c r="B238" s="185" t="s">
        <v>411</v>
      </c>
      <c r="C238" s="193" t="s">
        <v>412</v>
      </c>
      <c r="D238" s="186" t="s">
        <v>297</v>
      </c>
      <c r="E238" s="187">
        <v>1</v>
      </c>
      <c r="F238" s="188"/>
      <c r="G238" s="189">
        <f>ROUND(E238*F238,2)</f>
        <v>0</v>
      </c>
      <c r="H238" s="166">
        <v>0</v>
      </c>
      <c r="I238" s="166">
        <f>ROUND(E238*H238,2)</f>
        <v>0</v>
      </c>
      <c r="J238" s="166">
        <v>4000</v>
      </c>
      <c r="K238" s="166">
        <f>ROUND(E238*J238,2)</f>
        <v>4000</v>
      </c>
      <c r="L238" s="166">
        <v>15</v>
      </c>
      <c r="M238" s="166">
        <f>G238*(1+L238/100)</f>
        <v>0</v>
      </c>
      <c r="N238" s="166">
        <v>0</v>
      </c>
      <c r="O238" s="166">
        <f>ROUND(E238*N238,2)</f>
        <v>0</v>
      </c>
      <c r="P238" s="166">
        <v>0</v>
      </c>
      <c r="Q238" s="166">
        <f>ROUND(E238*P238,2)</f>
        <v>0</v>
      </c>
      <c r="R238" s="166"/>
      <c r="S238" s="166" t="s">
        <v>128</v>
      </c>
      <c r="T238" s="166" t="s">
        <v>169</v>
      </c>
      <c r="U238" s="166">
        <v>0</v>
      </c>
      <c r="V238" s="166">
        <f>ROUND(E238*U238,2)</f>
        <v>0</v>
      </c>
      <c r="W238" s="166"/>
      <c r="X238" s="166" t="s">
        <v>180</v>
      </c>
      <c r="Y238" s="161"/>
      <c r="Z238" s="161"/>
      <c r="AA238" s="161"/>
      <c r="AB238" s="161"/>
      <c r="AC238" s="161"/>
      <c r="AD238" s="161"/>
      <c r="AE238" s="161"/>
      <c r="AF238" s="161"/>
      <c r="AG238" s="161" t="s">
        <v>181</v>
      </c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</row>
    <row r="239" spans="1:60" ht="22.5" outlineLevel="1" x14ac:dyDescent="0.2">
      <c r="A239" s="184">
        <v>104</v>
      </c>
      <c r="B239" s="185" t="s">
        <v>413</v>
      </c>
      <c r="C239" s="193" t="s">
        <v>414</v>
      </c>
      <c r="D239" s="186" t="s">
        <v>146</v>
      </c>
      <c r="E239" s="187">
        <v>2</v>
      </c>
      <c r="F239" s="188"/>
      <c r="G239" s="189">
        <f>ROUND(E239*F239,2)</f>
        <v>0</v>
      </c>
      <c r="H239" s="166">
        <v>0</v>
      </c>
      <c r="I239" s="166">
        <f>ROUND(E239*H239,2)</f>
        <v>0</v>
      </c>
      <c r="J239" s="166">
        <v>1100</v>
      </c>
      <c r="K239" s="166">
        <f>ROUND(E239*J239,2)</f>
        <v>2200</v>
      </c>
      <c r="L239" s="166">
        <v>15</v>
      </c>
      <c r="M239" s="166">
        <f>G239*(1+L239/100)</f>
        <v>0</v>
      </c>
      <c r="N239" s="166">
        <v>0</v>
      </c>
      <c r="O239" s="166">
        <f>ROUND(E239*N239,2)</f>
        <v>0</v>
      </c>
      <c r="P239" s="166">
        <v>0</v>
      </c>
      <c r="Q239" s="166">
        <f>ROUND(E239*P239,2)</f>
        <v>0</v>
      </c>
      <c r="R239" s="166"/>
      <c r="S239" s="166" t="s">
        <v>128</v>
      </c>
      <c r="T239" s="166" t="s">
        <v>169</v>
      </c>
      <c r="U239" s="166">
        <v>0</v>
      </c>
      <c r="V239" s="166">
        <f>ROUND(E239*U239,2)</f>
        <v>0</v>
      </c>
      <c r="W239" s="166"/>
      <c r="X239" s="166" t="s">
        <v>180</v>
      </c>
      <c r="Y239" s="161"/>
      <c r="Z239" s="161"/>
      <c r="AA239" s="161"/>
      <c r="AB239" s="161"/>
      <c r="AC239" s="161"/>
      <c r="AD239" s="161"/>
      <c r="AE239" s="161"/>
      <c r="AF239" s="161"/>
      <c r="AG239" s="161" t="s">
        <v>181</v>
      </c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</row>
    <row r="240" spans="1:60" ht="22.5" outlineLevel="1" x14ac:dyDescent="0.2">
      <c r="A240" s="178">
        <v>105</v>
      </c>
      <c r="B240" s="179" t="s">
        <v>415</v>
      </c>
      <c r="C240" s="191" t="s">
        <v>416</v>
      </c>
      <c r="D240" s="180" t="s">
        <v>157</v>
      </c>
      <c r="E240" s="181">
        <v>2.7</v>
      </c>
      <c r="F240" s="182"/>
      <c r="G240" s="183">
        <f>ROUND(E240*F240,2)</f>
        <v>0</v>
      </c>
      <c r="H240" s="166">
        <v>0</v>
      </c>
      <c r="I240" s="166">
        <f>ROUND(E240*H240,2)</f>
        <v>0</v>
      </c>
      <c r="J240" s="166">
        <v>23120</v>
      </c>
      <c r="K240" s="166">
        <f>ROUND(E240*J240,2)</f>
        <v>62424</v>
      </c>
      <c r="L240" s="166">
        <v>15</v>
      </c>
      <c r="M240" s="166">
        <f>G240*(1+L240/100)</f>
        <v>0</v>
      </c>
      <c r="N240" s="166">
        <v>0</v>
      </c>
      <c r="O240" s="166">
        <f>ROUND(E240*N240,2)</f>
        <v>0</v>
      </c>
      <c r="P240" s="166">
        <v>0</v>
      </c>
      <c r="Q240" s="166">
        <f>ROUND(E240*P240,2)</f>
        <v>0</v>
      </c>
      <c r="R240" s="166"/>
      <c r="S240" s="166" t="s">
        <v>128</v>
      </c>
      <c r="T240" s="166" t="s">
        <v>169</v>
      </c>
      <c r="U240" s="166">
        <v>0</v>
      </c>
      <c r="V240" s="166">
        <f>ROUND(E240*U240,2)</f>
        <v>0</v>
      </c>
      <c r="W240" s="166"/>
      <c r="X240" s="166" t="s">
        <v>180</v>
      </c>
      <c r="Y240" s="161"/>
      <c r="Z240" s="161"/>
      <c r="AA240" s="161"/>
      <c r="AB240" s="161"/>
      <c r="AC240" s="161"/>
      <c r="AD240" s="161"/>
      <c r="AE240" s="161"/>
      <c r="AF240" s="161"/>
      <c r="AG240" s="161" t="s">
        <v>181</v>
      </c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</row>
    <row r="241" spans="1:60" ht="22.5" outlineLevel="1" x14ac:dyDescent="0.2">
      <c r="A241" s="164"/>
      <c r="B241" s="165"/>
      <c r="C241" s="192" t="s">
        <v>417</v>
      </c>
      <c r="D241" s="167"/>
      <c r="E241" s="168">
        <v>2.7</v>
      </c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1"/>
      <c r="Z241" s="161"/>
      <c r="AA241" s="161"/>
      <c r="AB241" s="161"/>
      <c r="AC241" s="161"/>
      <c r="AD241" s="161"/>
      <c r="AE241" s="161"/>
      <c r="AF241" s="161"/>
      <c r="AG241" s="161" t="s">
        <v>133</v>
      </c>
      <c r="AH241" s="161">
        <v>0</v>
      </c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</row>
    <row r="242" spans="1:60" outlineLevel="1" x14ac:dyDescent="0.2">
      <c r="A242" s="164"/>
      <c r="B242" s="165"/>
      <c r="C242" s="192" t="s">
        <v>418</v>
      </c>
      <c r="D242" s="167"/>
      <c r="E242" s="168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1"/>
      <c r="Z242" s="161"/>
      <c r="AA242" s="161"/>
      <c r="AB242" s="161"/>
      <c r="AC242" s="161"/>
      <c r="AD242" s="161"/>
      <c r="AE242" s="161"/>
      <c r="AF242" s="161"/>
      <c r="AG242" s="161" t="s">
        <v>133</v>
      </c>
      <c r="AH242" s="161">
        <v>0</v>
      </c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</row>
    <row r="243" spans="1:60" outlineLevel="1" x14ac:dyDescent="0.2">
      <c r="A243" s="164"/>
      <c r="B243" s="165"/>
      <c r="C243" s="192" t="s">
        <v>419</v>
      </c>
      <c r="D243" s="167"/>
      <c r="E243" s="168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1"/>
      <c r="Z243" s="161"/>
      <c r="AA243" s="161"/>
      <c r="AB243" s="161"/>
      <c r="AC243" s="161"/>
      <c r="AD243" s="161"/>
      <c r="AE243" s="161"/>
      <c r="AF243" s="161"/>
      <c r="AG243" s="161" t="s">
        <v>133</v>
      </c>
      <c r="AH243" s="161">
        <v>0</v>
      </c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</row>
    <row r="244" spans="1:60" ht="22.5" outlineLevel="1" x14ac:dyDescent="0.2">
      <c r="A244" s="164"/>
      <c r="B244" s="165"/>
      <c r="C244" s="192" t="s">
        <v>420</v>
      </c>
      <c r="D244" s="167"/>
      <c r="E244" s="168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1"/>
      <c r="Z244" s="161"/>
      <c r="AA244" s="161"/>
      <c r="AB244" s="161"/>
      <c r="AC244" s="161"/>
      <c r="AD244" s="161"/>
      <c r="AE244" s="161"/>
      <c r="AF244" s="161"/>
      <c r="AG244" s="161" t="s">
        <v>133</v>
      </c>
      <c r="AH244" s="161">
        <v>0</v>
      </c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</row>
    <row r="245" spans="1:60" outlineLevel="1" x14ac:dyDescent="0.2">
      <c r="A245" s="164"/>
      <c r="B245" s="165"/>
      <c r="C245" s="192" t="s">
        <v>421</v>
      </c>
      <c r="D245" s="167"/>
      <c r="E245" s="168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1"/>
      <c r="Z245" s="161"/>
      <c r="AA245" s="161"/>
      <c r="AB245" s="161"/>
      <c r="AC245" s="161"/>
      <c r="AD245" s="161"/>
      <c r="AE245" s="161"/>
      <c r="AF245" s="161"/>
      <c r="AG245" s="161" t="s">
        <v>133</v>
      </c>
      <c r="AH245" s="161">
        <v>0</v>
      </c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</row>
    <row r="246" spans="1:60" ht="22.5" outlineLevel="1" x14ac:dyDescent="0.2">
      <c r="A246" s="164"/>
      <c r="B246" s="165"/>
      <c r="C246" s="192" t="s">
        <v>422</v>
      </c>
      <c r="D246" s="167"/>
      <c r="E246" s="168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1"/>
      <c r="Z246" s="161"/>
      <c r="AA246" s="161"/>
      <c r="AB246" s="161"/>
      <c r="AC246" s="161"/>
      <c r="AD246" s="161"/>
      <c r="AE246" s="161"/>
      <c r="AF246" s="161"/>
      <c r="AG246" s="161" t="s">
        <v>133</v>
      </c>
      <c r="AH246" s="161">
        <v>0</v>
      </c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</row>
    <row r="247" spans="1:60" ht="22.5" outlineLevel="1" x14ac:dyDescent="0.2">
      <c r="A247" s="164"/>
      <c r="B247" s="165"/>
      <c r="C247" s="192" t="s">
        <v>423</v>
      </c>
      <c r="D247" s="167"/>
      <c r="E247" s="168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1"/>
      <c r="Z247" s="161"/>
      <c r="AA247" s="161"/>
      <c r="AB247" s="161"/>
      <c r="AC247" s="161"/>
      <c r="AD247" s="161"/>
      <c r="AE247" s="161"/>
      <c r="AF247" s="161"/>
      <c r="AG247" s="161" t="s">
        <v>133</v>
      </c>
      <c r="AH247" s="161">
        <v>0</v>
      </c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</row>
    <row r="248" spans="1:60" outlineLevel="1" x14ac:dyDescent="0.2">
      <c r="A248" s="164"/>
      <c r="B248" s="165"/>
      <c r="C248" s="192" t="s">
        <v>424</v>
      </c>
      <c r="D248" s="167"/>
      <c r="E248" s="168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1"/>
      <c r="Z248" s="161"/>
      <c r="AA248" s="161"/>
      <c r="AB248" s="161"/>
      <c r="AC248" s="161"/>
      <c r="AD248" s="161"/>
      <c r="AE248" s="161"/>
      <c r="AF248" s="161"/>
      <c r="AG248" s="161" t="s">
        <v>133</v>
      </c>
      <c r="AH248" s="161">
        <v>0</v>
      </c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</row>
    <row r="249" spans="1:60" outlineLevel="1" x14ac:dyDescent="0.2">
      <c r="A249" s="164"/>
      <c r="B249" s="165"/>
      <c r="C249" s="192" t="s">
        <v>425</v>
      </c>
      <c r="D249" s="167"/>
      <c r="E249" s="168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1"/>
      <c r="Z249" s="161"/>
      <c r="AA249" s="161"/>
      <c r="AB249" s="161"/>
      <c r="AC249" s="161"/>
      <c r="AD249" s="161"/>
      <c r="AE249" s="161"/>
      <c r="AF249" s="161"/>
      <c r="AG249" s="161" t="s">
        <v>133</v>
      </c>
      <c r="AH249" s="161">
        <v>0</v>
      </c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</row>
    <row r="250" spans="1:60" outlineLevel="1" x14ac:dyDescent="0.2">
      <c r="A250" s="164"/>
      <c r="B250" s="165"/>
      <c r="C250" s="192" t="s">
        <v>426</v>
      </c>
      <c r="D250" s="167"/>
      <c r="E250" s="168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1"/>
      <c r="Z250" s="161"/>
      <c r="AA250" s="161"/>
      <c r="AB250" s="161"/>
      <c r="AC250" s="161"/>
      <c r="AD250" s="161"/>
      <c r="AE250" s="161"/>
      <c r="AF250" s="161"/>
      <c r="AG250" s="161" t="s">
        <v>133</v>
      </c>
      <c r="AH250" s="161">
        <v>0</v>
      </c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</row>
    <row r="251" spans="1:60" ht="22.5" outlineLevel="1" x14ac:dyDescent="0.2">
      <c r="A251" s="164"/>
      <c r="B251" s="165"/>
      <c r="C251" s="192" t="s">
        <v>427</v>
      </c>
      <c r="D251" s="167"/>
      <c r="E251" s="168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1"/>
      <c r="Z251" s="161"/>
      <c r="AA251" s="161"/>
      <c r="AB251" s="161"/>
      <c r="AC251" s="161"/>
      <c r="AD251" s="161"/>
      <c r="AE251" s="161"/>
      <c r="AF251" s="161"/>
      <c r="AG251" s="161" t="s">
        <v>133</v>
      </c>
      <c r="AH251" s="161">
        <v>0</v>
      </c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</row>
    <row r="252" spans="1:60" ht="22.5" outlineLevel="1" x14ac:dyDescent="0.2">
      <c r="A252" s="164"/>
      <c r="B252" s="165"/>
      <c r="C252" s="192" t="s">
        <v>428</v>
      </c>
      <c r="D252" s="167"/>
      <c r="E252" s="168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1"/>
      <c r="Z252" s="161"/>
      <c r="AA252" s="161"/>
      <c r="AB252" s="161"/>
      <c r="AC252" s="161"/>
      <c r="AD252" s="161"/>
      <c r="AE252" s="161"/>
      <c r="AF252" s="161"/>
      <c r="AG252" s="161" t="s">
        <v>133</v>
      </c>
      <c r="AH252" s="161">
        <v>0</v>
      </c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</row>
    <row r="253" spans="1:60" outlineLevel="1" x14ac:dyDescent="0.2">
      <c r="A253" s="164"/>
      <c r="B253" s="165"/>
      <c r="C253" s="192" t="s">
        <v>429</v>
      </c>
      <c r="D253" s="167"/>
      <c r="E253" s="168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1"/>
      <c r="Z253" s="161"/>
      <c r="AA253" s="161"/>
      <c r="AB253" s="161"/>
      <c r="AC253" s="161"/>
      <c r="AD253" s="161"/>
      <c r="AE253" s="161"/>
      <c r="AF253" s="161"/>
      <c r="AG253" s="161" t="s">
        <v>133</v>
      </c>
      <c r="AH253" s="161">
        <v>0</v>
      </c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</row>
    <row r="254" spans="1:60" outlineLevel="1" x14ac:dyDescent="0.2">
      <c r="A254" s="184">
        <v>106</v>
      </c>
      <c r="B254" s="185" t="s">
        <v>430</v>
      </c>
      <c r="C254" s="193" t="s">
        <v>431</v>
      </c>
      <c r="D254" s="186" t="s">
        <v>0</v>
      </c>
      <c r="E254" s="187">
        <v>1108.93</v>
      </c>
      <c r="F254" s="188"/>
      <c r="G254" s="189">
        <f>ROUND(E254*F254,2)</f>
        <v>0</v>
      </c>
      <c r="H254" s="166">
        <v>0</v>
      </c>
      <c r="I254" s="166">
        <f>ROUND(E254*H254,2)</f>
        <v>0</v>
      </c>
      <c r="J254" s="166">
        <v>2</v>
      </c>
      <c r="K254" s="166">
        <f>ROUND(E254*J254,2)</f>
        <v>2217.86</v>
      </c>
      <c r="L254" s="166">
        <v>15</v>
      </c>
      <c r="M254" s="166">
        <f>G254*(1+L254/100)</f>
        <v>0</v>
      </c>
      <c r="N254" s="166">
        <v>0</v>
      </c>
      <c r="O254" s="166">
        <f>ROUND(E254*N254,2)</f>
        <v>0</v>
      </c>
      <c r="P254" s="166">
        <v>0</v>
      </c>
      <c r="Q254" s="166">
        <f>ROUND(E254*P254,2)</f>
        <v>0</v>
      </c>
      <c r="R254" s="166"/>
      <c r="S254" s="166" t="s">
        <v>141</v>
      </c>
      <c r="T254" s="166" t="s">
        <v>169</v>
      </c>
      <c r="U254" s="166">
        <v>0</v>
      </c>
      <c r="V254" s="166">
        <f>ROUND(E254*U254,2)</f>
        <v>0</v>
      </c>
      <c r="W254" s="166"/>
      <c r="X254" s="166" t="s">
        <v>280</v>
      </c>
      <c r="Y254" s="161"/>
      <c r="Z254" s="161"/>
      <c r="AA254" s="161"/>
      <c r="AB254" s="161"/>
      <c r="AC254" s="161"/>
      <c r="AD254" s="161"/>
      <c r="AE254" s="161"/>
      <c r="AF254" s="161"/>
      <c r="AG254" s="161" t="s">
        <v>281</v>
      </c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</row>
    <row r="255" spans="1:60" x14ac:dyDescent="0.2">
      <c r="A255" s="172" t="s">
        <v>125</v>
      </c>
      <c r="B255" s="173" t="s">
        <v>83</v>
      </c>
      <c r="C255" s="190" t="s">
        <v>84</v>
      </c>
      <c r="D255" s="174"/>
      <c r="E255" s="175"/>
      <c r="F255" s="176"/>
      <c r="G255" s="177">
        <f>SUMIF(AG256:AG263,"&lt;&gt;NOR",G256:G263)</f>
        <v>0</v>
      </c>
      <c r="H255" s="171"/>
      <c r="I255" s="171">
        <f>SUM(I256:I263)</f>
        <v>0</v>
      </c>
      <c r="J255" s="171"/>
      <c r="K255" s="171">
        <f>SUM(K256:K263)</f>
        <v>2724.2400000000002</v>
      </c>
      <c r="L255" s="171"/>
      <c r="M255" s="171">
        <f>SUM(M256:M263)</f>
        <v>0</v>
      </c>
      <c r="N255" s="171"/>
      <c r="O255" s="171">
        <f>SUM(O256:O263)</f>
        <v>0</v>
      </c>
      <c r="P255" s="171"/>
      <c r="Q255" s="171">
        <f>SUM(Q256:Q263)</f>
        <v>0.43000000000000005</v>
      </c>
      <c r="R255" s="171"/>
      <c r="S255" s="171"/>
      <c r="T255" s="171"/>
      <c r="U255" s="171"/>
      <c r="V255" s="171">
        <f>SUM(V256:V263)</f>
        <v>2.2400000000000002</v>
      </c>
      <c r="W255" s="171"/>
      <c r="X255" s="171"/>
      <c r="AG255" t="s">
        <v>126</v>
      </c>
    </row>
    <row r="256" spans="1:60" outlineLevel="1" x14ac:dyDescent="0.2">
      <c r="A256" s="178">
        <v>107</v>
      </c>
      <c r="B256" s="179" t="s">
        <v>432</v>
      </c>
      <c r="C256" s="191" t="s">
        <v>433</v>
      </c>
      <c r="D256" s="180" t="s">
        <v>151</v>
      </c>
      <c r="E256" s="181">
        <v>5.74</v>
      </c>
      <c r="F256" s="182"/>
      <c r="G256" s="183">
        <f>ROUND(E256*F256,2)</f>
        <v>0</v>
      </c>
      <c r="H256" s="166">
        <v>0</v>
      </c>
      <c r="I256" s="166">
        <f>ROUND(E256*H256,2)</f>
        <v>0</v>
      </c>
      <c r="J256" s="166">
        <v>65.5</v>
      </c>
      <c r="K256" s="166">
        <f>ROUND(E256*J256,2)</f>
        <v>375.97</v>
      </c>
      <c r="L256" s="166">
        <v>15</v>
      </c>
      <c r="M256" s="166">
        <f>G256*(1+L256/100)</f>
        <v>0</v>
      </c>
      <c r="N256" s="166">
        <v>0</v>
      </c>
      <c r="O256" s="166">
        <f>ROUND(E256*N256,2)</f>
        <v>0</v>
      </c>
      <c r="P256" s="166">
        <v>2E-3</v>
      </c>
      <c r="Q256" s="166">
        <f>ROUND(E256*P256,2)</f>
        <v>0.01</v>
      </c>
      <c r="R256" s="166"/>
      <c r="S256" s="166" t="s">
        <v>141</v>
      </c>
      <c r="T256" s="166" t="s">
        <v>141</v>
      </c>
      <c r="U256" s="166">
        <v>0.13</v>
      </c>
      <c r="V256" s="166">
        <f>ROUND(E256*U256,2)</f>
        <v>0.75</v>
      </c>
      <c r="W256" s="166"/>
      <c r="X256" s="166" t="s">
        <v>130</v>
      </c>
      <c r="Y256" s="161"/>
      <c r="Z256" s="161"/>
      <c r="AA256" s="161"/>
      <c r="AB256" s="161"/>
      <c r="AC256" s="161"/>
      <c r="AD256" s="161"/>
      <c r="AE256" s="161"/>
      <c r="AF256" s="161"/>
      <c r="AG256" s="161" t="s">
        <v>131</v>
      </c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</row>
    <row r="257" spans="1:60" outlineLevel="1" x14ac:dyDescent="0.2">
      <c r="A257" s="164"/>
      <c r="B257" s="165"/>
      <c r="C257" s="192" t="s">
        <v>434</v>
      </c>
      <c r="D257" s="167"/>
      <c r="E257" s="168">
        <v>5.74</v>
      </c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1"/>
      <c r="Z257" s="161"/>
      <c r="AA257" s="161"/>
      <c r="AB257" s="161"/>
      <c r="AC257" s="161"/>
      <c r="AD257" s="161"/>
      <c r="AE257" s="161"/>
      <c r="AF257" s="161"/>
      <c r="AG257" s="161" t="s">
        <v>133</v>
      </c>
      <c r="AH257" s="161">
        <v>0</v>
      </c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</row>
    <row r="258" spans="1:60" outlineLevel="1" x14ac:dyDescent="0.2">
      <c r="A258" s="178">
        <v>108</v>
      </c>
      <c r="B258" s="179" t="s">
        <v>435</v>
      </c>
      <c r="C258" s="191" t="s">
        <v>436</v>
      </c>
      <c r="D258" s="180" t="s">
        <v>151</v>
      </c>
      <c r="E258" s="181">
        <v>11.48</v>
      </c>
      <c r="F258" s="182"/>
      <c r="G258" s="183">
        <f>ROUND(E258*F258,2)</f>
        <v>0</v>
      </c>
      <c r="H258" s="166">
        <v>0</v>
      </c>
      <c r="I258" s="166">
        <f>ROUND(E258*H258,2)</f>
        <v>0</v>
      </c>
      <c r="J258" s="166">
        <v>65.5</v>
      </c>
      <c r="K258" s="166">
        <f>ROUND(E258*J258,2)</f>
        <v>751.94</v>
      </c>
      <c r="L258" s="166">
        <v>15</v>
      </c>
      <c r="M258" s="166">
        <f>G258*(1+L258/100)</f>
        <v>0</v>
      </c>
      <c r="N258" s="166">
        <v>0</v>
      </c>
      <c r="O258" s="166">
        <f>ROUND(E258*N258,2)</f>
        <v>0</v>
      </c>
      <c r="P258" s="166">
        <v>1.2E-2</v>
      </c>
      <c r="Q258" s="166">
        <f>ROUND(E258*P258,2)</f>
        <v>0.14000000000000001</v>
      </c>
      <c r="R258" s="166"/>
      <c r="S258" s="166" t="s">
        <v>141</v>
      </c>
      <c r="T258" s="166" t="s">
        <v>141</v>
      </c>
      <c r="U258" s="166">
        <v>0.13</v>
      </c>
      <c r="V258" s="166">
        <f>ROUND(E258*U258,2)</f>
        <v>1.49</v>
      </c>
      <c r="W258" s="166"/>
      <c r="X258" s="166" t="s">
        <v>130</v>
      </c>
      <c r="Y258" s="161"/>
      <c r="Z258" s="161"/>
      <c r="AA258" s="161"/>
      <c r="AB258" s="161"/>
      <c r="AC258" s="161"/>
      <c r="AD258" s="161"/>
      <c r="AE258" s="161"/>
      <c r="AF258" s="161"/>
      <c r="AG258" s="161" t="s">
        <v>131</v>
      </c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</row>
    <row r="259" spans="1:60" outlineLevel="1" x14ac:dyDescent="0.2">
      <c r="A259" s="164"/>
      <c r="B259" s="165"/>
      <c r="C259" s="192" t="s">
        <v>437</v>
      </c>
      <c r="D259" s="167"/>
      <c r="E259" s="168">
        <v>11.48</v>
      </c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1"/>
      <c r="Z259" s="161"/>
      <c r="AA259" s="161"/>
      <c r="AB259" s="161"/>
      <c r="AC259" s="161"/>
      <c r="AD259" s="161"/>
      <c r="AE259" s="161"/>
      <c r="AF259" s="161"/>
      <c r="AG259" s="161" t="s">
        <v>133</v>
      </c>
      <c r="AH259" s="161">
        <v>0</v>
      </c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</row>
    <row r="260" spans="1:60" outlineLevel="1" x14ac:dyDescent="0.2">
      <c r="A260" s="178">
        <v>109</v>
      </c>
      <c r="B260" s="179" t="s">
        <v>438</v>
      </c>
      <c r="C260" s="191" t="s">
        <v>439</v>
      </c>
      <c r="D260" s="180" t="s">
        <v>151</v>
      </c>
      <c r="E260" s="181">
        <v>23.635999999999999</v>
      </c>
      <c r="F260" s="182"/>
      <c r="G260" s="183">
        <f>ROUND(E260*F260,2)</f>
        <v>0</v>
      </c>
      <c r="H260" s="166">
        <v>0</v>
      </c>
      <c r="I260" s="166">
        <f>ROUND(E260*H260,2)</f>
        <v>0</v>
      </c>
      <c r="J260" s="166">
        <v>65.5</v>
      </c>
      <c r="K260" s="166">
        <f>ROUND(E260*J260,2)</f>
        <v>1548.16</v>
      </c>
      <c r="L260" s="166">
        <v>15</v>
      </c>
      <c r="M260" s="166">
        <f>G260*(1+L260/100)</f>
        <v>0</v>
      </c>
      <c r="N260" s="166">
        <v>0</v>
      </c>
      <c r="O260" s="166">
        <f>ROUND(E260*N260,2)</f>
        <v>0</v>
      </c>
      <c r="P260" s="166">
        <v>1.2E-2</v>
      </c>
      <c r="Q260" s="166">
        <f>ROUND(E260*P260,2)</f>
        <v>0.28000000000000003</v>
      </c>
      <c r="R260" s="166"/>
      <c r="S260" s="166" t="s">
        <v>141</v>
      </c>
      <c r="T260" s="166" t="s">
        <v>141</v>
      </c>
      <c r="U260" s="166">
        <v>0</v>
      </c>
      <c r="V260" s="166">
        <f>ROUND(E260*U260,2)</f>
        <v>0</v>
      </c>
      <c r="W260" s="166"/>
      <c r="X260" s="166" t="s">
        <v>180</v>
      </c>
      <c r="Y260" s="161"/>
      <c r="Z260" s="161"/>
      <c r="AA260" s="161"/>
      <c r="AB260" s="161"/>
      <c r="AC260" s="161"/>
      <c r="AD260" s="161"/>
      <c r="AE260" s="161"/>
      <c r="AF260" s="161"/>
      <c r="AG260" s="161" t="s">
        <v>181</v>
      </c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</row>
    <row r="261" spans="1:60" outlineLevel="1" x14ac:dyDescent="0.2">
      <c r="A261" s="164"/>
      <c r="B261" s="165"/>
      <c r="C261" s="192" t="s">
        <v>440</v>
      </c>
      <c r="D261" s="167"/>
      <c r="E261" s="168">
        <v>26</v>
      </c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1"/>
      <c r="Z261" s="161"/>
      <c r="AA261" s="161"/>
      <c r="AB261" s="161"/>
      <c r="AC261" s="161"/>
      <c r="AD261" s="161"/>
      <c r="AE261" s="161"/>
      <c r="AF261" s="161"/>
      <c r="AG261" s="161" t="s">
        <v>133</v>
      </c>
      <c r="AH261" s="161">
        <v>0</v>
      </c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</row>
    <row r="262" spans="1:60" outlineLevel="1" x14ac:dyDescent="0.2">
      <c r="A262" s="164"/>
      <c r="B262" s="165"/>
      <c r="C262" s="192" t="s">
        <v>154</v>
      </c>
      <c r="D262" s="167"/>
      <c r="E262" s="168">
        <v>-2.3639999999999999</v>
      </c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1"/>
      <c r="Z262" s="161"/>
      <c r="AA262" s="161"/>
      <c r="AB262" s="161"/>
      <c r="AC262" s="161"/>
      <c r="AD262" s="161"/>
      <c r="AE262" s="161"/>
      <c r="AF262" s="161"/>
      <c r="AG262" s="161" t="s">
        <v>133</v>
      </c>
      <c r="AH262" s="161">
        <v>0</v>
      </c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</row>
    <row r="263" spans="1:60" outlineLevel="1" x14ac:dyDescent="0.2">
      <c r="A263" s="184">
        <v>110</v>
      </c>
      <c r="B263" s="185" t="s">
        <v>441</v>
      </c>
      <c r="C263" s="193" t="s">
        <v>442</v>
      </c>
      <c r="D263" s="186" t="s">
        <v>0</v>
      </c>
      <c r="E263" s="187">
        <v>26.7607</v>
      </c>
      <c r="F263" s="188"/>
      <c r="G263" s="189">
        <f>ROUND(E263*F263,2)</f>
        <v>0</v>
      </c>
      <c r="H263" s="166">
        <v>0</v>
      </c>
      <c r="I263" s="166">
        <f>ROUND(E263*H263,2)</f>
        <v>0</v>
      </c>
      <c r="J263" s="166">
        <v>1.8</v>
      </c>
      <c r="K263" s="166">
        <f>ROUND(E263*J263,2)</f>
        <v>48.17</v>
      </c>
      <c r="L263" s="166">
        <v>15</v>
      </c>
      <c r="M263" s="166">
        <f>G263*(1+L263/100)</f>
        <v>0</v>
      </c>
      <c r="N263" s="166">
        <v>0</v>
      </c>
      <c r="O263" s="166">
        <f>ROUND(E263*N263,2)</f>
        <v>0</v>
      </c>
      <c r="P263" s="166">
        <v>0</v>
      </c>
      <c r="Q263" s="166">
        <f>ROUND(E263*P263,2)</f>
        <v>0</v>
      </c>
      <c r="R263" s="166"/>
      <c r="S263" s="166" t="s">
        <v>141</v>
      </c>
      <c r="T263" s="166" t="s">
        <v>141</v>
      </c>
      <c r="U263" s="166">
        <v>0</v>
      </c>
      <c r="V263" s="166">
        <f>ROUND(E263*U263,2)</f>
        <v>0</v>
      </c>
      <c r="W263" s="166"/>
      <c r="X263" s="166" t="s">
        <v>280</v>
      </c>
      <c r="Y263" s="161"/>
      <c r="Z263" s="161"/>
      <c r="AA263" s="161"/>
      <c r="AB263" s="161"/>
      <c r="AC263" s="161"/>
      <c r="AD263" s="161"/>
      <c r="AE263" s="161"/>
      <c r="AF263" s="161"/>
      <c r="AG263" s="161" t="s">
        <v>281</v>
      </c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</row>
    <row r="264" spans="1:60" x14ac:dyDescent="0.2">
      <c r="A264" s="172" t="s">
        <v>125</v>
      </c>
      <c r="B264" s="173" t="s">
        <v>85</v>
      </c>
      <c r="C264" s="190" t="s">
        <v>86</v>
      </c>
      <c r="D264" s="174"/>
      <c r="E264" s="175"/>
      <c r="F264" s="176"/>
      <c r="G264" s="177">
        <f>SUMIF(AG265:AG294,"&lt;&gt;NOR",G265:G294)</f>
        <v>0</v>
      </c>
      <c r="H264" s="171"/>
      <c r="I264" s="171">
        <f>SUM(I265:I294)</f>
        <v>3785.17</v>
      </c>
      <c r="J264" s="171"/>
      <c r="K264" s="171">
        <f>SUM(K265:K294)</f>
        <v>4318.76</v>
      </c>
      <c r="L264" s="171"/>
      <c r="M264" s="171">
        <f>SUM(M265:M294)</f>
        <v>0</v>
      </c>
      <c r="N264" s="171"/>
      <c r="O264" s="171">
        <f>SUM(O265:O294)</f>
        <v>0.03</v>
      </c>
      <c r="P264" s="171"/>
      <c r="Q264" s="171">
        <f>SUM(Q265:Q294)</f>
        <v>0</v>
      </c>
      <c r="R264" s="171"/>
      <c r="S264" s="171"/>
      <c r="T264" s="171"/>
      <c r="U264" s="171"/>
      <c r="V264" s="171">
        <f>SUM(V265:V294)</f>
        <v>7.53</v>
      </c>
      <c r="W264" s="171"/>
      <c r="X264" s="171"/>
      <c r="AG264" t="s">
        <v>126</v>
      </c>
    </row>
    <row r="265" spans="1:60" ht="22.5" outlineLevel="1" x14ac:dyDescent="0.2">
      <c r="A265" s="178">
        <v>111</v>
      </c>
      <c r="B265" s="179" t="s">
        <v>443</v>
      </c>
      <c r="C265" s="191" t="s">
        <v>444</v>
      </c>
      <c r="D265" s="180" t="s">
        <v>151</v>
      </c>
      <c r="E265" s="181">
        <v>4.8</v>
      </c>
      <c r="F265" s="182"/>
      <c r="G265" s="183">
        <f>ROUND(E265*F265,2)</f>
        <v>0</v>
      </c>
      <c r="H265" s="166">
        <v>0</v>
      </c>
      <c r="I265" s="166">
        <f>ROUND(E265*H265,2)</f>
        <v>0</v>
      </c>
      <c r="J265" s="166">
        <v>7.1</v>
      </c>
      <c r="K265" s="166">
        <f>ROUND(E265*J265,2)</f>
        <v>34.08</v>
      </c>
      <c r="L265" s="166">
        <v>15</v>
      </c>
      <c r="M265" s="166">
        <f>G265*(1+L265/100)</f>
        <v>0</v>
      </c>
      <c r="N265" s="166">
        <v>0</v>
      </c>
      <c r="O265" s="166">
        <f>ROUND(E265*N265,2)</f>
        <v>0</v>
      </c>
      <c r="P265" s="166">
        <v>0</v>
      </c>
      <c r="Q265" s="166">
        <f>ROUND(E265*P265,2)</f>
        <v>0</v>
      </c>
      <c r="R265" s="166"/>
      <c r="S265" s="166" t="s">
        <v>141</v>
      </c>
      <c r="T265" s="166" t="s">
        <v>141</v>
      </c>
      <c r="U265" s="166">
        <v>1.6E-2</v>
      </c>
      <c r="V265" s="166">
        <f>ROUND(E265*U265,2)</f>
        <v>0.08</v>
      </c>
      <c r="W265" s="166"/>
      <c r="X265" s="166" t="s">
        <v>130</v>
      </c>
      <c r="Y265" s="161"/>
      <c r="Z265" s="161"/>
      <c r="AA265" s="161"/>
      <c r="AB265" s="161"/>
      <c r="AC265" s="161"/>
      <c r="AD265" s="161"/>
      <c r="AE265" s="161"/>
      <c r="AF265" s="161"/>
      <c r="AG265" s="161" t="s">
        <v>131</v>
      </c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</row>
    <row r="266" spans="1:60" outlineLevel="1" x14ac:dyDescent="0.2">
      <c r="A266" s="164"/>
      <c r="B266" s="165"/>
      <c r="C266" s="192" t="s">
        <v>166</v>
      </c>
      <c r="D266" s="167"/>
      <c r="E266" s="168">
        <v>0.96</v>
      </c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1"/>
      <c r="Z266" s="161"/>
      <c r="AA266" s="161"/>
      <c r="AB266" s="161"/>
      <c r="AC266" s="161"/>
      <c r="AD266" s="161"/>
      <c r="AE266" s="161"/>
      <c r="AF266" s="161"/>
      <c r="AG266" s="161" t="s">
        <v>133</v>
      </c>
      <c r="AH266" s="161">
        <v>0</v>
      </c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</row>
    <row r="267" spans="1:60" outlineLevel="1" x14ac:dyDescent="0.2">
      <c r="A267" s="164"/>
      <c r="B267" s="165"/>
      <c r="C267" s="192" t="s">
        <v>285</v>
      </c>
      <c r="D267" s="167"/>
      <c r="E267" s="168">
        <v>3.84</v>
      </c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1"/>
      <c r="Z267" s="161"/>
      <c r="AA267" s="161"/>
      <c r="AB267" s="161"/>
      <c r="AC267" s="161"/>
      <c r="AD267" s="161"/>
      <c r="AE267" s="161"/>
      <c r="AF267" s="161"/>
      <c r="AG267" s="161" t="s">
        <v>133</v>
      </c>
      <c r="AH267" s="161">
        <v>0</v>
      </c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</row>
    <row r="268" spans="1:60" outlineLevel="1" x14ac:dyDescent="0.2">
      <c r="A268" s="178">
        <v>112</v>
      </c>
      <c r="B268" s="179" t="s">
        <v>445</v>
      </c>
      <c r="C268" s="191" t="s">
        <v>446</v>
      </c>
      <c r="D268" s="180" t="s">
        <v>151</v>
      </c>
      <c r="E268" s="181">
        <v>4.8</v>
      </c>
      <c r="F268" s="182"/>
      <c r="G268" s="183">
        <f>ROUND(E268*F268,2)</f>
        <v>0</v>
      </c>
      <c r="H268" s="166">
        <v>24.89</v>
      </c>
      <c r="I268" s="166">
        <f>ROUND(E268*H268,2)</f>
        <v>119.47</v>
      </c>
      <c r="J268" s="166">
        <v>25.21</v>
      </c>
      <c r="K268" s="166">
        <f>ROUND(E268*J268,2)</f>
        <v>121.01</v>
      </c>
      <c r="L268" s="166">
        <v>15</v>
      </c>
      <c r="M268" s="166">
        <f>G268*(1+L268/100)</f>
        <v>0</v>
      </c>
      <c r="N268" s="166">
        <v>2.1000000000000001E-4</v>
      </c>
      <c r="O268" s="166">
        <f>ROUND(E268*N268,2)</f>
        <v>0</v>
      </c>
      <c r="P268" s="166">
        <v>0</v>
      </c>
      <c r="Q268" s="166">
        <f>ROUND(E268*P268,2)</f>
        <v>0</v>
      </c>
      <c r="R268" s="166"/>
      <c r="S268" s="166" t="s">
        <v>141</v>
      </c>
      <c r="T268" s="166" t="s">
        <v>141</v>
      </c>
      <c r="U268" s="166">
        <v>0.05</v>
      </c>
      <c r="V268" s="166">
        <f>ROUND(E268*U268,2)</f>
        <v>0.24</v>
      </c>
      <c r="W268" s="166"/>
      <c r="X268" s="166" t="s">
        <v>130</v>
      </c>
      <c r="Y268" s="161"/>
      <c r="Z268" s="161"/>
      <c r="AA268" s="161"/>
      <c r="AB268" s="161"/>
      <c r="AC268" s="161"/>
      <c r="AD268" s="161"/>
      <c r="AE268" s="161"/>
      <c r="AF268" s="161"/>
      <c r="AG268" s="161" t="s">
        <v>131</v>
      </c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</row>
    <row r="269" spans="1:60" outlineLevel="1" x14ac:dyDescent="0.2">
      <c r="A269" s="164"/>
      <c r="B269" s="165"/>
      <c r="C269" s="192" t="s">
        <v>166</v>
      </c>
      <c r="D269" s="167"/>
      <c r="E269" s="168">
        <v>0.96</v>
      </c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1"/>
      <c r="Z269" s="161"/>
      <c r="AA269" s="161"/>
      <c r="AB269" s="161"/>
      <c r="AC269" s="161"/>
      <c r="AD269" s="161"/>
      <c r="AE269" s="161"/>
      <c r="AF269" s="161"/>
      <c r="AG269" s="161" t="s">
        <v>133</v>
      </c>
      <c r="AH269" s="161">
        <v>0</v>
      </c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</row>
    <row r="270" spans="1:60" outlineLevel="1" x14ac:dyDescent="0.2">
      <c r="A270" s="164"/>
      <c r="B270" s="165"/>
      <c r="C270" s="192" t="s">
        <v>285</v>
      </c>
      <c r="D270" s="167"/>
      <c r="E270" s="168">
        <v>3.84</v>
      </c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1"/>
      <c r="Z270" s="161"/>
      <c r="AA270" s="161"/>
      <c r="AB270" s="161"/>
      <c r="AC270" s="161"/>
      <c r="AD270" s="161"/>
      <c r="AE270" s="161"/>
      <c r="AF270" s="161"/>
      <c r="AG270" s="161" t="s">
        <v>133</v>
      </c>
      <c r="AH270" s="161">
        <v>0</v>
      </c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</row>
    <row r="271" spans="1:60" outlineLevel="1" x14ac:dyDescent="0.2">
      <c r="A271" s="178">
        <v>113</v>
      </c>
      <c r="B271" s="179" t="s">
        <v>447</v>
      </c>
      <c r="C271" s="191" t="s">
        <v>448</v>
      </c>
      <c r="D271" s="180" t="s">
        <v>157</v>
      </c>
      <c r="E271" s="181">
        <v>3.4</v>
      </c>
      <c r="F271" s="182"/>
      <c r="G271" s="183">
        <f>ROUND(E271*F271,2)</f>
        <v>0</v>
      </c>
      <c r="H271" s="166">
        <v>9.8800000000000008</v>
      </c>
      <c r="I271" s="166">
        <f>ROUND(E271*H271,2)</f>
        <v>33.590000000000003</v>
      </c>
      <c r="J271" s="166">
        <v>116.12</v>
      </c>
      <c r="K271" s="166">
        <f>ROUND(E271*J271,2)</f>
        <v>394.81</v>
      </c>
      <c r="L271" s="166">
        <v>15</v>
      </c>
      <c r="M271" s="166">
        <f>G271*(1+L271/100)</f>
        <v>0</v>
      </c>
      <c r="N271" s="166">
        <v>3.2000000000000003E-4</v>
      </c>
      <c r="O271" s="166">
        <f>ROUND(E271*N271,2)</f>
        <v>0</v>
      </c>
      <c r="P271" s="166">
        <v>0</v>
      </c>
      <c r="Q271" s="166">
        <f>ROUND(E271*P271,2)</f>
        <v>0</v>
      </c>
      <c r="R271" s="166"/>
      <c r="S271" s="166" t="s">
        <v>141</v>
      </c>
      <c r="T271" s="166" t="s">
        <v>152</v>
      </c>
      <c r="U271" s="166">
        <v>0.23599999999999999</v>
      </c>
      <c r="V271" s="166">
        <f>ROUND(E271*U271,2)</f>
        <v>0.8</v>
      </c>
      <c r="W271" s="166"/>
      <c r="X271" s="166" t="s">
        <v>130</v>
      </c>
      <c r="Y271" s="161"/>
      <c r="Z271" s="161"/>
      <c r="AA271" s="161"/>
      <c r="AB271" s="161"/>
      <c r="AC271" s="161"/>
      <c r="AD271" s="161"/>
      <c r="AE271" s="161"/>
      <c r="AF271" s="161"/>
      <c r="AG271" s="161" t="s">
        <v>131</v>
      </c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</row>
    <row r="272" spans="1:60" outlineLevel="1" x14ac:dyDescent="0.2">
      <c r="A272" s="164"/>
      <c r="B272" s="165"/>
      <c r="C272" s="192" t="s">
        <v>290</v>
      </c>
      <c r="D272" s="167"/>
      <c r="E272" s="168">
        <v>3.4</v>
      </c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1"/>
      <c r="Z272" s="161"/>
      <c r="AA272" s="161"/>
      <c r="AB272" s="161"/>
      <c r="AC272" s="161"/>
      <c r="AD272" s="161"/>
      <c r="AE272" s="161"/>
      <c r="AF272" s="161"/>
      <c r="AG272" s="161" t="s">
        <v>133</v>
      </c>
      <c r="AH272" s="161">
        <v>0</v>
      </c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</row>
    <row r="273" spans="1:60" outlineLevel="1" x14ac:dyDescent="0.2">
      <c r="A273" s="178">
        <v>114</v>
      </c>
      <c r="B273" s="179" t="s">
        <v>449</v>
      </c>
      <c r="C273" s="191" t="s">
        <v>450</v>
      </c>
      <c r="D273" s="180" t="s">
        <v>157</v>
      </c>
      <c r="E273" s="181">
        <v>3.4</v>
      </c>
      <c r="F273" s="182"/>
      <c r="G273" s="183">
        <f>ROUND(E273*F273,2)</f>
        <v>0</v>
      </c>
      <c r="H273" s="166">
        <v>5.42</v>
      </c>
      <c r="I273" s="166">
        <f>ROUND(E273*H273,2)</f>
        <v>18.43</v>
      </c>
      <c r="J273" s="166">
        <v>86.78</v>
      </c>
      <c r="K273" s="166">
        <f>ROUND(E273*J273,2)</f>
        <v>295.05</v>
      </c>
      <c r="L273" s="166">
        <v>15</v>
      </c>
      <c r="M273" s="166">
        <f>G273*(1+L273/100)</f>
        <v>0</v>
      </c>
      <c r="N273" s="166">
        <v>0</v>
      </c>
      <c r="O273" s="166">
        <f>ROUND(E273*N273,2)</f>
        <v>0</v>
      </c>
      <c r="P273" s="166">
        <v>0</v>
      </c>
      <c r="Q273" s="166">
        <f>ROUND(E273*P273,2)</f>
        <v>0</v>
      </c>
      <c r="R273" s="166"/>
      <c r="S273" s="166" t="s">
        <v>141</v>
      </c>
      <c r="T273" s="166" t="s">
        <v>152</v>
      </c>
      <c r="U273" s="166">
        <v>0.154</v>
      </c>
      <c r="V273" s="166">
        <f>ROUND(E273*U273,2)</f>
        <v>0.52</v>
      </c>
      <c r="W273" s="166"/>
      <c r="X273" s="166" t="s">
        <v>130</v>
      </c>
      <c r="Y273" s="161"/>
      <c r="Z273" s="161"/>
      <c r="AA273" s="161"/>
      <c r="AB273" s="161"/>
      <c r="AC273" s="161"/>
      <c r="AD273" s="161"/>
      <c r="AE273" s="161"/>
      <c r="AF273" s="161"/>
      <c r="AG273" s="161" t="s">
        <v>131</v>
      </c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</row>
    <row r="274" spans="1:60" outlineLevel="1" x14ac:dyDescent="0.2">
      <c r="A274" s="164"/>
      <c r="B274" s="165"/>
      <c r="C274" s="192" t="s">
        <v>290</v>
      </c>
      <c r="D274" s="167"/>
      <c r="E274" s="168">
        <v>3.4</v>
      </c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1"/>
      <c r="Z274" s="161"/>
      <c r="AA274" s="161"/>
      <c r="AB274" s="161"/>
      <c r="AC274" s="161"/>
      <c r="AD274" s="161"/>
      <c r="AE274" s="161"/>
      <c r="AF274" s="161"/>
      <c r="AG274" s="161" t="s">
        <v>133</v>
      </c>
      <c r="AH274" s="161">
        <v>0</v>
      </c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</row>
    <row r="275" spans="1:60" outlineLevel="1" x14ac:dyDescent="0.2">
      <c r="A275" s="178">
        <v>115</v>
      </c>
      <c r="B275" s="179" t="s">
        <v>451</v>
      </c>
      <c r="C275" s="191" t="s">
        <v>452</v>
      </c>
      <c r="D275" s="180" t="s">
        <v>151</v>
      </c>
      <c r="E275" s="181">
        <v>4.8</v>
      </c>
      <c r="F275" s="182"/>
      <c r="G275" s="183">
        <f>ROUND(E275*F275,2)</f>
        <v>0</v>
      </c>
      <c r="H275" s="166">
        <v>137.32</v>
      </c>
      <c r="I275" s="166">
        <f>ROUND(E275*H275,2)</f>
        <v>659.14</v>
      </c>
      <c r="J275" s="166">
        <v>524.67999999999995</v>
      </c>
      <c r="K275" s="166">
        <f>ROUND(E275*J275,2)</f>
        <v>2518.46</v>
      </c>
      <c r="L275" s="166">
        <v>15</v>
      </c>
      <c r="M275" s="166">
        <f>G275*(1+L275/100)</f>
        <v>0</v>
      </c>
      <c r="N275" s="166">
        <v>5.1500000000000001E-3</v>
      </c>
      <c r="O275" s="166">
        <f>ROUND(E275*N275,2)</f>
        <v>0.02</v>
      </c>
      <c r="P275" s="166">
        <v>0</v>
      </c>
      <c r="Q275" s="166">
        <f>ROUND(E275*P275,2)</f>
        <v>0</v>
      </c>
      <c r="R275" s="166"/>
      <c r="S275" s="166" t="s">
        <v>141</v>
      </c>
      <c r="T275" s="166" t="s">
        <v>141</v>
      </c>
      <c r="U275" s="166">
        <v>1.04</v>
      </c>
      <c r="V275" s="166">
        <f>ROUND(E275*U275,2)</f>
        <v>4.99</v>
      </c>
      <c r="W275" s="166"/>
      <c r="X275" s="166" t="s">
        <v>130</v>
      </c>
      <c r="Y275" s="161"/>
      <c r="Z275" s="161"/>
      <c r="AA275" s="161"/>
      <c r="AB275" s="161"/>
      <c r="AC275" s="161"/>
      <c r="AD275" s="161"/>
      <c r="AE275" s="161"/>
      <c r="AF275" s="161"/>
      <c r="AG275" s="161" t="s">
        <v>131</v>
      </c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</row>
    <row r="276" spans="1:60" outlineLevel="1" x14ac:dyDescent="0.2">
      <c r="A276" s="164"/>
      <c r="B276" s="165"/>
      <c r="C276" s="192" t="s">
        <v>166</v>
      </c>
      <c r="D276" s="167"/>
      <c r="E276" s="168">
        <v>0.96</v>
      </c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1"/>
      <c r="Z276" s="161"/>
      <c r="AA276" s="161"/>
      <c r="AB276" s="161"/>
      <c r="AC276" s="161"/>
      <c r="AD276" s="161"/>
      <c r="AE276" s="161"/>
      <c r="AF276" s="161"/>
      <c r="AG276" s="161" t="s">
        <v>133</v>
      </c>
      <c r="AH276" s="161">
        <v>0</v>
      </c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</row>
    <row r="277" spans="1:60" outlineLevel="1" x14ac:dyDescent="0.2">
      <c r="A277" s="164"/>
      <c r="B277" s="165"/>
      <c r="C277" s="192" t="s">
        <v>285</v>
      </c>
      <c r="D277" s="167"/>
      <c r="E277" s="168">
        <v>3.84</v>
      </c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1"/>
      <c r="Z277" s="161"/>
      <c r="AA277" s="161"/>
      <c r="AB277" s="161"/>
      <c r="AC277" s="161"/>
      <c r="AD277" s="161"/>
      <c r="AE277" s="161"/>
      <c r="AF277" s="161"/>
      <c r="AG277" s="161" t="s">
        <v>133</v>
      </c>
      <c r="AH277" s="161">
        <v>0</v>
      </c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</row>
    <row r="278" spans="1:60" outlineLevel="1" x14ac:dyDescent="0.2">
      <c r="A278" s="178">
        <v>116</v>
      </c>
      <c r="B278" s="179" t="s">
        <v>453</v>
      </c>
      <c r="C278" s="191" t="s">
        <v>454</v>
      </c>
      <c r="D278" s="180" t="s">
        <v>157</v>
      </c>
      <c r="E278" s="181">
        <v>10.8</v>
      </c>
      <c r="F278" s="182"/>
      <c r="G278" s="183">
        <f>ROUND(E278*F278,2)</f>
        <v>0</v>
      </c>
      <c r="H278" s="166">
        <v>21.81</v>
      </c>
      <c r="I278" s="166">
        <f>ROUND(E278*H278,2)</f>
        <v>235.55</v>
      </c>
      <c r="J278" s="166">
        <v>35.29</v>
      </c>
      <c r="K278" s="166">
        <f>ROUND(E278*J278,2)</f>
        <v>381.13</v>
      </c>
      <c r="L278" s="166">
        <v>15</v>
      </c>
      <c r="M278" s="166">
        <f>G278*(1+L278/100)</f>
        <v>0</v>
      </c>
      <c r="N278" s="166">
        <v>4.0000000000000003E-5</v>
      </c>
      <c r="O278" s="166">
        <f>ROUND(E278*N278,2)</f>
        <v>0</v>
      </c>
      <c r="P278" s="166">
        <v>0</v>
      </c>
      <c r="Q278" s="166">
        <f>ROUND(E278*P278,2)</f>
        <v>0</v>
      </c>
      <c r="R278" s="166"/>
      <c r="S278" s="166" t="s">
        <v>141</v>
      </c>
      <c r="T278" s="166" t="s">
        <v>141</v>
      </c>
      <c r="U278" s="166">
        <v>7.0000000000000007E-2</v>
      </c>
      <c r="V278" s="166">
        <f>ROUND(E278*U278,2)</f>
        <v>0.76</v>
      </c>
      <c r="W278" s="166"/>
      <c r="X278" s="166" t="s">
        <v>130</v>
      </c>
      <c r="Y278" s="161"/>
      <c r="Z278" s="161"/>
      <c r="AA278" s="161"/>
      <c r="AB278" s="161"/>
      <c r="AC278" s="161"/>
      <c r="AD278" s="161"/>
      <c r="AE278" s="161"/>
      <c r="AF278" s="161"/>
      <c r="AG278" s="161" t="s">
        <v>131</v>
      </c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</row>
    <row r="279" spans="1:60" outlineLevel="1" x14ac:dyDescent="0.2">
      <c r="A279" s="164"/>
      <c r="B279" s="165"/>
      <c r="C279" s="192" t="s">
        <v>290</v>
      </c>
      <c r="D279" s="167"/>
      <c r="E279" s="168">
        <v>3.4</v>
      </c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1"/>
      <c r="Z279" s="161"/>
      <c r="AA279" s="161"/>
      <c r="AB279" s="161"/>
      <c r="AC279" s="161"/>
      <c r="AD279" s="161"/>
      <c r="AE279" s="161"/>
      <c r="AF279" s="161"/>
      <c r="AG279" s="161" t="s">
        <v>133</v>
      </c>
      <c r="AH279" s="161">
        <v>0</v>
      </c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</row>
    <row r="280" spans="1:60" outlineLevel="1" x14ac:dyDescent="0.2">
      <c r="A280" s="164"/>
      <c r="B280" s="165"/>
      <c r="C280" s="192" t="s">
        <v>455</v>
      </c>
      <c r="D280" s="167"/>
      <c r="E280" s="168">
        <v>7.4</v>
      </c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1"/>
      <c r="Z280" s="161"/>
      <c r="AA280" s="161"/>
      <c r="AB280" s="161"/>
      <c r="AC280" s="161"/>
      <c r="AD280" s="161"/>
      <c r="AE280" s="161"/>
      <c r="AF280" s="161"/>
      <c r="AG280" s="161" t="s">
        <v>133</v>
      </c>
      <c r="AH280" s="161">
        <v>0</v>
      </c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</row>
    <row r="281" spans="1:60" outlineLevel="1" x14ac:dyDescent="0.2">
      <c r="A281" s="178">
        <v>117</v>
      </c>
      <c r="B281" s="179" t="s">
        <v>456</v>
      </c>
      <c r="C281" s="191" t="s">
        <v>457</v>
      </c>
      <c r="D281" s="180" t="s">
        <v>151</v>
      </c>
      <c r="E281" s="181">
        <v>4.8</v>
      </c>
      <c r="F281" s="182"/>
      <c r="G281" s="183">
        <f>ROUND(E281*F281,2)</f>
        <v>0</v>
      </c>
      <c r="H281" s="166">
        <v>0</v>
      </c>
      <c r="I281" s="166">
        <f>ROUND(E281*H281,2)</f>
        <v>0</v>
      </c>
      <c r="J281" s="166">
        <v>15.1</v>
      </c>
      <c r="K281" s="166">
        <f>ROUND(E281*J281,2)</f>
        <v>72.48</v>
      </c>
      <c r="L281" s="166">
        <v>15</v>
      </c>
      <c r="M281" s="166">
        <f>G281*(1+L281/100)</f>
        <v>0</v>
      </c>
      <c r="N281" s="166">
        <v>0</v>
      </c>
      <c r="O281" s="166">
        <f>ROUND(E281*N281,2)</f>
        <v>0</v>
      </c>
      <c r="P281" s="166">
        <v>0</v>
      </c>
      <c r="Q281" s="166">
        <f>ROUND(E281*P281,2)</f>
        <v>0</v>
      </c>
      <c r="R281" s="166"/>
      <c r="S281" s="166" t="s">
        <v>141</v>
      </c>
      <c r="T281" s="166" t="s">
        <v>141</v>
      </c>
      <c r="U281" s="166">
        <v>0.03</v>
      </c>
      <c r="V281" s="166">
        <f>ROUND(E281*U281,2)</f>
        <v>0.14000000000000001</v>
      </c>
      <c r="W281" s="166"/>
      <c r="X281" s="166" t="s">
        <v>130</v>
      </c>
      <c r="Y281" s="161"/>
      <c r="Z281" s="161"/>
      <c r="AA281" s="161"/>
      <c r="AB281" s="161"/>
      <c r="AC281" s="161"/>
      <c r="AD281" s="161"/>
      <c r="AE281" s="161"/>
      <c r="AF281" s="161"/>
      <c r="AG281" s="161" t="s">
        <v>131</v>
      </c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</row>
    <row r="282" spans="1:60" outlineLevel="1" x14ac:dyDescent="0.2">
      <c r="A282" s="164"/>
      <c r="B282" s="165"/>
      <c r="C282" s="192" t="s">
        <v>166</v>
      </c>
      <c r="D282" s="167"/>
      <c r="E282" s="168">
        <v>0.96</v>
      </c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1"/>
      <c r="Z282" s="161"/>
      <c r="AA282" s="161"/>
      <c r="AB282" s="161"/>
      <c r="AC282" s="161"/>
      <c r="AD282" s="161"/>
      <c r="AE282" s="161"/>
      <c r="AF282" s="161"/>
      <c r="AG282" s="161" t="s">
        <v>133</v>
      </c>
      <c r="AH282" s="161">
        <v>0</v>
      </c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</row>
    <row r="283" spans="1:60" outlineLevel="1" x14ac:dyDescent="0.2">
      <c r="A283" s="164"/>
      <c r="B283" s="165"/>
      <c r="C283" s="192" t="s">
        <v>285</v>
      </c>
      <c r="D283" s="167"/>
      <c r="E283" s="168">
        <v>3.84</v>
      </c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1"/>
      <c r="Z283" s="161"/>
      <c r="AA283" s="161"/>
      <c r="AB283" s="161"/>
      <c r="AC283" s="161"/>
      <c r="AD283" s="161"/>
      <c r="AE283" s="161"/>
      <c r="AF283" s="161"/>
      <c r="AG283" s="161" t="s">
        <v>133</v>
      </c>
      <c r="AH283" s="161">
        <v>0</v>
      </c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</row>
    <row r="284" spans="1:60" outlineLevel="1" x14ac:dyDescent="0.2">
      <c r="A284" s="178">
        <v>118</v>
      </c>
      <c r="B284" s="179" t="s">
        <v>458</v>
      </c>
      <c r="C284" s="191" t="s">
        <v>459</v>
      </c>
      <c r="D284" s="180" t="s">
        <v>151</v>
      </c>
      <c r="E284" s="181">
        <v>4.8</v>
      </c>
      <c r="F284" s="182"/>
      <c r="G284" s="183">
        <f>ROUND(E284*F284,2)</f>
        <v>0</v>
      </c>
      <c r="H284" s="166">
        <v>12.3</v>
      </c>
      <c r="I284" s="166">
        <f>ROUND(E284*H284,2)</f>
        <v>59.04</v>
      </c>
      <c r="J284" s="166">
        <v>0</v>
      </c>
      <c r="K284" s="166">
        <f>ROUND(E284*J284,2)</f>
        <v>0</v>
      </c>
      <c r="L284" s="166">
        <v>15</v>
      </c>
      <c r="M284" s="166">
        <f>G284*(1+L284/100)</f>
        <v>0</v>
      </c>
      <c r="N284" s="166">
        <v>1.1999999999999999E-3</v>
      </c>
      <c r="O284" s="166">
        <f>ROUND(E284*N284,2)</f>
        <v>0.01</v>
      </c>
      <c r="P284" s="166">
        <v>0</v>
      </c>
      <c r="Q284" s="166">
        <f>ROUND(E284*P284,2)</f>
        <v>0</v>
      </c>
      <c r="R284" s="166"/>
      <c r="S284" s="166" t="s">
        <v>141</v>
      </c>
      <c r="T284" s="166" t="s">
        <v>141</v>
      </c>
      <c r="U284" s="166">
        <v>0</v>
      </c>
      <c r="V284" s="166">
        <f>ROUND(E284*U284,2)</f>
        <v>0</v>
      </c>
      <c r="W284" s="166"/>
      <c r="X284" s="166" t="s">
        <v>130</v>
      </c>
      <c r="Y284" s="161"/>
      <c r="Z284" s="161"/>
      <c r="AA284" s="161"/>
      <c r="AB284" s="161"/>
      <c r="AC284" s="161"/>
      <c r="AD284" s="161"/>
      <c r="AE284" s="161"/>
      <c r="AF284" s="161"/>
      <c r="AG284" s="161" t="s">
        <v>131</v>
      </c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</row>
    <row r="285" spans="1:60" outlineLevel="1" x14ac:dyDescent="0.2">
      <c r="A285" s="164"/>
      <c r="B285" s="165"/>
      <c r="C285" s="192" t="s">
        <v>166</v>
      </c>
      <c r="D285" s="167"/>
      <c r="E285" s="168">
        <v>0.96</v>
      </c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1"/>
      <c r="Z285" s="161"/>
      <c r="AA285" s="161"/>
      <c r="AB285" s="161"/>
      <c r="AC285" s="161"/>
      <c r="AD285" s="161"/>
      <c r="AE285" s="161"/>
      <c r="AF285" s="161"/>
      <c r="AG285" s="161" t="s">
        <v>133</v>
      </c>
      <c r="AH285" s="161">
        <v>0</v>
      </c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</row>
    <row r="286" spans="1:60" outlineLevel="1" x14ac:dyDescent="0.2">
      <c r="A286" s="164"/>
      <c r="B286" s="165"/>
      <c r="C286" s="192" t="s">
        <v>285</v>
      </c>
      <c r="D286" s="167"/>
      <c r="E286" s="168">
        <v>3.84</v>
      </c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1"/>
      <c r="Z286" s="161"/>
      <c r="AA286" s="161"/>
      <c r="AB286" s="161"/>
      <c r="AC286" s="161"/>
      <c r="AD286" s="161"/>
      <c r="AE286" s="161"/>
      <c r="AF286" s="161"/>
      <c r="AG286" s="161" t="s">
        <v>133</v>
      </c>
      <c r="AH286" s="161">
        <v>0</v>
      </c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</row>
    <row r="287" spans="1:60" ht="22.5" outlineLevel="1" x14ac:dyDescent="0.2">
      <c r="A287" s="178">
        <v>119</v>
      </c>
      <c r="B287" s="179" t="s">
        <v>460</v>
      </c>
      <c r="C287" s="191" t="s">
        <v>461</v>
      </c>
      <c r="D287" s="180" t="s">
        <v>151</v>
      </c>
      <c r="E287" s="181">
        <v>5.9109999999999996</v>
      </c>
      <c r="F287" s="182"/>
      <c r="G287" s="183">
        <f>ROUND(E287*F287,2)</f>
        <v>0</v>
      </c>
      <c r="H287" s="166">
        <v>450</v>
      </c>
      <c r="I287" s="166">
        <f>ROUND(E287*H287,2)</f>
        <v>2659.95</v>
      </c>
      <c r="J287" s="166">
        <v>0</v>
      </c>
      <c r="K287" s="166">
        <f>ROUND(E287*J287,2)</f>
        <v>0</v>
      </c>
      <c r="L287" s="166">
        <v>15</v>
      </c>
      <c r="M287" s="166">
        <f>G287*(1+L287/100)</f>
        <v>0</v>
      </c>
      <c r="N287" s="166">
        <v>0</v>
      </c>
      <c r="O287" s="166">
        <f>ROUND(E287*N287,2)</f>
        <v>0</v>
      </c>
      <c r="P287" s="166">
        <v>0</v>
      </c>
      <c r="Q287" s="166">
        <f>ROUND(E287*P287,2)</f>
        <v>0</v>
      </c>
      <c r="R287" s="166"/>
      <c r="S287" s="166" t="s">
        <v>128</v>
      </c>
      <c r="T287" s="166" t="s">
        <v>169</v>
      </c>
      <c r="U287" s="166">
        <v>0</v>
      </c>
      <c r="V287" s="166">
        <f>ROUND(E287*U287,2)</f>
        <v>0</v>
      </c>
      <c r="W287" s="166"/>
      <c r="X287" s="166" t="s">
        <v>170</v>
      </c>
      <c r="Y287" s="161"/>
      <c r="Z287" s="161"/>
      <c r="AA287" s="161"/>
      <c r="AB287" s="161"/>
      <c r="AC287" s="161"/>
      <c r="AD287" s="161"/>
      <c r="AE287" s="161"/>
      <c r="AF287" s="161"/>
      <c r="AG287" s="161" t="s">
        <v>171</v>
      </c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</row>
    <row r="288" spans="1:60" outlineLevel="1" x14ac:dyDescent="0.2">
      <c r="A288" s="164"/>
      <c r="B288" s="165"/>
      <c r="C288" s="194" t="s">
        <v>462</v>
      </c>
      <c r="D288" s="169"/>
      <c r="E288" s="170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1"/>
      <c r="Z288" s="161"/>
      <c r="AA288" s="161"/>
      <c r="AB288" s="161"/>
      <c r="AC288" s="161"/>
      <c r="AD288" s="161"/>
      <c r="AE288" s="161"/>
      <c r="AF288" s="161"/>
      <c r="AG288" s="161" t="s">
        <v>133</v>
      </c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</row>
    <row r="289" spans="1:60" outlineLevel="1" x14ac:dyDescent="0.2">
      <c r="A289" s="164"/>
      <c r="B289" s="165"/>
      <c r="C289" s="195" t="s">
        <v>463</v>
      </c>
      <c r="D289" s="169"/>
      <c r="E289" s="170">
        <v>0.96</v>
      </c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1"/>
      <c r="Z289" s="161"/>
      <c r="AA289" s="161"/>
      <c r="AB289" s="161"/>
      <c r="AC289" s="161"/>
      <c r="AD289" s="161"/>
      <c r="AE289" s="161"/>
      <c r="AF289" s="161"/>
      <c r="AG289" s="161" t="s">
        <v>133</v>
      </c>
      <c r="AH289" s="161">
        <v>2</v>
      </c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</row>
    <row r="290" spans="1:60" outlineLevel="1" x14ac:dyDescent="0.2">
      <c r="A290" s="164"/>
      <c r="B290" s="165"/>
      <c r="C290" s="195" t="s">
        <v>464</v>
      </c>
      <c r="D290" s="169"/>
      <c r="E290" s="170">
        <v>3.84</v>
      </c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1"/>
      <c r="Z290" s="161"/>
      <c r="AA290" s="161"/>
      <c r="AB290" s="161"/>
      <c r="AC290" s="161"/>
      <c r="AD290" s="161"/>
      <c r="AE290" s="161"/>
      <c r="AF290" s="161"/>
      <c r="AG290" s="161" t="s">
        <v>133</v>
      </c>
      <c r="AH290" s="161">
        <v>2</v>
      </c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</row>
    <row r="291" spans="1:60" outlineLevel="1" x14ac:dyDescent="0.2">
      <c r="A291" s="164"/>
      <c r="B291" s="165"/>
      <c r="C291" s="194" t="s">
        <v>465</v>
      </c>
      <c r="D291" s="169"/>
      <c r="E291" s="170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1"/>
      <c r="Z291" s="161"/>
      <c r="AA291" s="161"/>
      <c r="AB291" s="161"/>
      <c r="AC291" s="161"/>
      <c r="AD291" s="161"/>
      <c r="AE291" s="161"/>
      <c r="AF291" s="161"/>
      <c r="AG291" s="161" t="s">
        <v>133</v>
      </c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</row>
    <row r="292" spans="1:60" outlineLevel="1" x14ac:dyDescent="0.2">
      <c r="A292" s="164"/>
      <c r="B292" s="165"/>
      <c r="C292" s="192" t="s">
        <v>466</v>
      </c>
      <c r="D292" s="167"/>
      <c r="E292" s="168">
        <v>5.52</v>
      </c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1"/>
      <c r="Z292" s="161"/>
      <c r="AA292" s="161"/>
      <c r="AB292" s="161"/>
      <c r="AC292" s="161"/>
      <c r="AD292" s="161"/>
      <c r="AE292" s="161"/>
      <c r="AF292" s="161"/>
      <c r="AG292" s="161" t="s">
        <v>133</v>
      </c>
      <c r="AH292" s="161">
        <v>0</v>
      </c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</row>
    <row r="293" spans="1:60" outlineLevel="1" x14ac:dyDescent="0.2">
      <c r="A293" s="164"/>
      <c r="B293" s="165"/>
      <c r="C293" s="192" t="s">
        <v>467</v>
      </c>
      <c r="D293" s="167"/>
      <c r="E293" s="168">
        <v>0.39100000000000001</v>
      </c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1"/>
      <c r="Z293" s="161"/>
      <c r="AA293" s="161"/>
      <c r="AB293" s="161"/>
      <c r="AC293" s="161"/>
      <c r="AD293" s="161"/>
      <c r="AE293" s="161"/>
      <c r="AF293" s="161"/>
      <c r="AG293" s="161" t="s">
        <v>133</v>
      </c>
      <c r="AH293" s="161">
        <v>0</v>
      </c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</row>
    <row r="294" spans="1:60" outlineLevel="1" x14ac:dyDescent="0.2">
      <c r="A294" s="184">
        <v>120</v>
      </c>
      <c r="B294" s="185" t="s">
        <v>468</v>
      </c>
      <c r="C294" s="193" t="s">
        <v>469</v>
      </c>
      <c r="D294" s="186" t="s">
        <v>0</v>
      </c>
      <c r="E294" s="187">
        <v>76.021900000000002</v>
      </c>
      <c r="F294" s="188"/>
      <c r="G294" s="189">
        <f>ROUND(E294*F294,2)</f>
        <v>0</v>
      </c>
      <c r="H294" s="166">
        <v>0</v>
      </c>
      <c r="I294" s="166">
        <f>ROUND(E294*H294,2)</f>
        <v>0</v>
      </c>
      <c r="J294" s="166">
        <v>6.6</v>
      </c>
      <c r="K294" s="166">
        <f>ROUND(E294*J294,2)</f>
        <v>501.74</v>
      </c>
      <c r="L294" s="166">
        <v>15</v>
      </c>
      <c r="M294" s="166">
        <f>G294*(1+L294/100)</f>
        <v>0</v>
      </c>
      <c r="N294" s="166">
        <v>0</v>
      </c>
      <c r="O294" s="166">
        <f>ROUND(E294*N294,2)</f>
        <v>0</v>
      </c>
      <c r="P294" s="166">
        <v>0</v>
      </c>
      <c r="Q294" s="166">
        <f>ROUND(E294*P294,2)</f>
        <v>0</v>
      </c>
      <c r="R294" s="166"/>
      <c r="S294" s="166" t="s">
        <v>141</v>
      </c>
      <c r="T294" s="166" t="s">
        <v>152</v>
      </c>
      <c r="U294" s="166">
        <v>0</v>
      </c>
      <c r="V294" s="166">
        <f>ROUND(E294*U294,2)</f>
        <v>0</v>
      </c>
      <c r="W294" s="166"/>
      <c r="X294" s="166" t="s">
        <v>280</v>
      </c>
      <c r="Y294" s="161"/>
      <c r="Z294" s="161"/>
      <c r="AA294" s="161"/>
      <c r="AB294" s="161"/>
      <c r="AC294" s="161"/>
      <c r="AD294" s="161"/>
      <c r="AE294" s="161"/>
      <c r="AF294" s="161"/>
      <c r="AG294" s="161" t="s">
        <v>281</v>
      </c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</row>
    <row r="295" spans="1:60" x14ac:dyDescent="0.2">
      <c r="A295" s="172" t="s">
        <v>125</v>
      </c>
      <c r="B295" s="173" t="s">
        <v>87</v>
      </c>
      <c r="C295" s="190" t="s">
        <v>88</v>
      </c>
      <c r="D295" s="174"/>
      <c r="E295" s="175"/>
      <c r="F295" s="176"/>
      <c r="G295" s="177">
        <f>SUMIF(AG296:AG326,"&lt;&gt;NOR",G296:G326)</f>
        <v>0</v>
      </c>
      <c r="H295" s="171"/>
      <c r="I295" s="171">
        <f>SUM(I296:I326)</f>
        <v>13819.83</v>
      </c>
      <c r="J295" s="171"/>
      <c r="K295" s="171">
        <f>SUM(K296:K326)</f>
        <v>10709.26</v>
      </c>
      <c r="L295" s="171"/>
      <c r="M295" s="171">
        <f>SUM(M296:M326)</f>
        <v>0</v>
      </c>
      <c r="N295" s="171"/>
      <c r="O295" s="171">
        <f>SUM(O296:O326)</f>
        <v>0.13</v>
      </c>
      <c r="P295" s="171"/>
      <c r="Q295" s="171">
        <f>SUM(Q296:Q326)</f>
        <v>0</v>
      </c>
      <c r="R295" s="171"/>
      <c r="S295" s="171"/>
      <c r="T295" s="171"/>
      <c r="U295" s="171"/>
      <c r="V295" s="171">
        <f>SUM(V296:V326)</f>
        <v>21.99</v>
      </c>
      <c r="W295" s="171"/>
      <c r="X295" s="171"/>
      <c r="AG295" t="s">
        <v>126</v>
      </c>
    </row>
    <row r="296" spans="1:60" ht="22.5" outlineLevel="1" x14ac:dyDescent="0.2">
      <c r="A296" s="178">
        <v>121</v>
      </c>
      <c r="B296" s="179" t="s">
        <v>470</v>
      </c>
      <c r="C296" s="191" t="s">
        <v>471</v>
      </c>
      <c r="D296" s="180" t="s">
        <v>151</v>
      </c>
      <c r="E296" s="181">
        <v>34.450000000000003</v>
      </c>
      <c r="F296" s="182"/>
      <c r="G296" s="183">
        <f>ROUND(E296*F296,2)</f>
        <v>0</v>
      </c>
      <c r="H296" s="166">
        <v>0</v>
      </c>
      <c r="I296" s="166">
        <f>ROUND(E296*H296,2)</f>
        <v>0</v>
      </c>
      <c r="J296" s="166">
        <v>6.8</v>
      </c>
      <c r="K296" s="166">
        <f>ROUND(E296*J296,2)</f>
        <v>234.26</v>
      </c>
      <c r="L296" s="166">
        <v>15</v>
      </c>
      <c r="M296" s="166">
        <f>G296*(1+L296/100)</f>
        <v>0</v>
      </c>
      <c r="N296" s="166">
        <v>0</v>
      </c>
      <c r="O296" s="166">
        <f>ROUND(E296*N296,2)</f>
        <v>0</v>
      </c>
      <c r="P296" s="166">
        <v>0</v>
      </c>
      <c r="Q296" s="166">
        <f>ROUND(E296*P296,2)</f>
        <v>0</v>
      </c>
      <c r="R296" s="166"/>
      <c r="S296" s="166" t="s">
        <v>141</v>
      </c>
      <c r="T296" s="166" t="s">
        <v>152</v>
      </c>
      <c r="U296" s="166">
        <v>1.6E-2</v>
      </c>
      <c r="V296" s="166">
        <f>ROUND(E296*U296,2)</f>
        <v>0.55000000000000004</v>
      </c>
      <c r="W296" s="166"/>
      <c r="X296" s="166" t="s">
        <v>130</v>
      </c>
      <c r="Y296" s="161"/>
      <c r="Z296" s="161"/>
      <c r="AA296" s="161"/>
      <c r="AB296" s="161"/>
      <c r="AC296" s="161"/>
      <c r="AD296" s="161"/>
      <c r="AE296" s="161"/>
      <c r="AF296" s="161"/>
      <c r="AG296" s="161" t="s">
        <v>131</v>
      </c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</row>
    <row r="297" spans="1:60" outlineLevel="1" x14ac:dyDescent="0.2">
      <c r="A297" s="164"/>
      <c r="B297" s="165"/>
      <c r="C297" s="192" t="s">
        <v>164</v>
      </c>
      <c r="D297" s="167"/>
      <c r="E297" s="168">
        <v>4.42</v>
      </c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1"/>
      <c r="Z297" s="161"/>
      <c r="AA297" s="161"/>
      <c r="AB297" s="161"/>
      <c r="AC297" s="161"/>
      <c r="AD297" s="161"/>
      <c r="AE297" s="161"/>
      <c r="AF297" s="161"/>
      <c r="AG297" s="161" t="s">
        <v>133</v>
      </c>
      <c r="AH297" s="161">
        <v>0</v>
      </c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</row>
    <row r="298" spans="1:60" outlineLevel="1" x14ac:dyDescent="0.2">
      <c r="A298" s="164"/>
      <c r="B298" s="165"/>
      <c r="C298" s="192" t="s">
        <v>203</v>
      </c>
      <c r="D298" s="167"/>
      <c r="E298" s="168">
        <v>21.45</v>
      </c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1"/>
      <c r="Z298" s="161"/>
      <c r="AA298" s="161"/>
      <c r="AB298" s="161"/>
      <c r="AC298" s="161"/>
      <c r="AD298" s="161"/>
      <c r="AE298" s="161"/>
      <c r="AF298" s="161"/>
      <c r="AG298" s="161" t="s">
        <v>133</v>
      </c>
      <c r="AH298" s="161">
        <v>0</v>
      </c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</row>
    <row r="299" spans="1:60" outlineLevel="1" x14ac:dyDescent="0.2">
      <c r="A299" s="164"/>
      <c r="B299" s="165"/>
      <c r="C299" s="192" t="s">
        <v>204</v>
      </c>
      <c r="D299" s="167"/>
      <c r="E299" s="168">
        <v>8.58</v>
      </c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1"/>
      <c r="Z299" s="161"/>
      <c r="AA299" s="161"/>
      <c r="AB299" s="161"/>
      <c r="AC299" s="161"/>
      <c r="AD299" s="161"/>
      <c r="AE299" s="161"/>
      <c r="AF299" s="161"/>
      <c r="AG299" s="161" t="s">
        <v>133</v>
      </c>
      <c r="AH299" s="161">
        <v>0</v>
      </c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</row>
    <row r="300" spans="1:60" ht="22.5" outlineLevel="1" x14ac:dyDescent="0.2">
      <c r="A300" s="178">
        <v>122</v>
      </c>
      <c r="B300" s="179" t="s">
        <v>472</v>
      </c>
      <c r="C300" s="191" t="s">
        <v>473</v>
      </c>
      <c r="D300" s="180" t="s">
        <v>157</v>
      </c>
      <c r="E300" s="181">
        <v>48.6</v>
      </c>
      <c r="F300" s="182"/>
      <c r="G300" s="183">
        <f>ROUND(E300*F300,2)</f>
        <v>0</v>
      </c>
      <c r="H300" s="166">
        <v>0</v>
      </c>
      <c r="I300" s="166">
        <f>ROUND(E300*H300,2)</f>
        <v>0</v>
      </c>
      <c r="J300" s="166">
        <v>13.9</v>
      </c>
      <c r="K300" s="166">
        <f>ROUND(E300*J300,2)</f>
        <v>675.54</v>
      </c>
      <c r="L300" s="166">
        <v>15</v>
      </c>
      <c r="M300" s="166">
        <f>G300*(1+L300/100)</f>
        <v>0</v>
      </c>
      <c r="N300" s="166">
        <v>0</v>
      </c>
      <c r="O300" s="166">
        <f>ROUND(E300*N300,2)</f>
        <v>0</v>
      </c>
      <c r="P300" s="166">
        <v>8.0000000000000007E-5</v>
      </c>
      <c r="Q300" s="166">
        <f>ROUND(E300*P300,2)</f>
        <v>0</v>
      </c>
      <c r="R300" s="166"/>
      <c r="S300" s="166" t="s">
        <v>141</v>
      </c>
      <c r="T300" s="166" t="s">
        <v>141</v>
      </c>
      <c r="U300" s="166">
        <v>3.5000000000000003E-2</v>
      </c>
      <c r="V300" s="166">
        <f>ROUND(E300*U300,2)</f>
        <v>1.7</v>
      </c>
      <c r="W300" s="166"/>
      <c r="X300" s="166" t="s">
        <v>130</v>
      </c>
      <c r="Y300" s="161"/>
      <c r="Z300" s="161"/>
      <c r="AA300" s="161"/>
      <c r="AB300" s="161"/>
      <c r="AC300" s="161"/>
      <c r="AD300" s="161"/>
      <c r="AE300" s="161"/>
      <c r="AF300" s="161"/>
      <c r="AG300" s="161" t="s">
        <v>131</v>
      </c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</row>
    <row r="301" spans="1:60" outlineLevel="1" x14ac:dyDescent="0.2">
      <c r="A301" s="164"/>
      <c r="B301" s="165"/>
      <c r="C301" s="192" t="s">
        <v>474</v>
      </c>
      <c r="D301" s="167"/>
      <c r="E301" s="168">
        <v>10.6</v>
      </c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1"/>
      <c r="Z301" s="161"/>
      <c r="AA301" s="161"/>
      <c r="AB301" s="161"/>
      <c r="AC301" s="161"/>
      <c r="AD301" s="161"/>
      <c r="AE301" s="161"/>
      <c r="AF301" s="161"/>
      <c r="AG301" s="161" t="s">
        <v>133</v>
      </c>
      <c r="AH301" s="161">
        <v>0</v>
      </c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</row>
    <row r="302" spans="1:60" outlineLevel="1" x14ac:dyDescent="0.2">
      <c r="A302" s="164"/>
      <c r="B302" s="165"/>
      <c r="C302" s="192" t="s">
        <v>475</v>
      </c>
      <c r="D302" s="167"/>
      <c r="E302" s="168">
        <v>3.2</v>
      </c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1"/>
      <c r="Z302" s="161"/>
      <c r="AA302" s="161"/>
      <c r="AB302" s="161"/>
      <c r="AC302" s="161"/>
      <c r="AD302" s="161"/>
      <c r="AE302" s="161"/>
      <c r="AF302" s="161"/>
      <c r="AG302" s="161" t="s">
        <v>133</v>
      </c>
      <c r="AH302" s="161">
        <v>0</v>
      </c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</row>
    <row r="303" spans="1:60" outlineLevel="1" x14ac:dyDescent="0.2">
      <c r="A303" s="164"/>
      <c r="B303" s="165"/>
      <c r="C303" s="192" t="s">
        <v>476</v>
      </c>
      <c r="D303" s="167"/>
      <c r="E303" s="168">
        <v>5.8</v>
      </c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1"/>
      <c r="Z303" s="161"/>
      <c r="AA303" s="161"/>
      <c r="AB303" s="161"/>
      <c r="AC303" s="161"/>
      <c r="AD303" s="161"/>
      <c r="AE303" s="161"/>
      <c r="AF303" s="161"/>
      <c r="AG303" s="161" t="s">
        <v>133</v>
      </c>
      <c r="AH303" s="161">
        <v>0</v>
      </c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</row>
    <row r="304" spans="1:60" outlineLevel="1" x14ac:dyDescent="0.2">
      <c r="A304" s="164"/>
      <c r="B304" s="165"/>
      <c r="C304" s="192" t="s">
        <v>477</v>
      </c>
      <c r="D304" s="167"/>
      <c r="E304" s="168">
        <v>11</v>
      </c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1"/>
      <c r="Z304" s="161"/>
      <c r="AA304" s="161"/>
      <c r="AB304" s="161"/>
      <c r="AC304" s="161"/>
      <c r="AD304" s="161"/>
      <c r="AE304" s="161"/>
      <c r="AF304" s="161"/>
      <c r="AG304" s="161" t="s">
        <v>133</v>
      </c>
      <c r="AH304" s="161">
        <v>0</v>
      </c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</row>
    <row r="305" spans="1:60" outlineLevel="1" x14ac:dyDescent="0.2">
      <c r="A305" s="164"/>
      <c r="B305" s="165"/>
      <c r="C305" s="192" t="s">
        <v>478</v>
      </c>
      <c r="D305" s="167"/>
      <c r="E305" s="168">
        <v>18</v>
      </c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1"/>
      <c r="Z305" s="161"/>
      <c r="AA305" s="161"/>
      <c r="AB305" s="161"/>
      <c r="AC305" s="161"/>
      <c r="AD305" s="161"/>
      <c r="AE305" s="161"/>
      <c r="AF305" s="161"/>
      <c r="AG305" s="161" t="s">
        <v>133</v>
      </c>
      <c r="AH305" s="161">
        <v>0</v>
      </c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</row>
    <row r="306" spans="1:60" ht="22.5" outlineLevel="1" x14ac:dyDescent="0.2">
      <c r="A306" s="178">
        <v>123</v>
      </c>
      <c r="B306" s="179" t="s">
        <v>479</v>
      </c>
      <c r="C306" s="191" t="s">
        <v>480</v>
      </c>
      <c r="D306" s="180" t="s">
        <v>157</v>
      </c>
      <c r="E306" s="181">
        <v>35.6</v>
      </c>
      <c r="F306" s="182"/>
      <c r="G306" s="183">
        <f>ROUND(E306*F306,2)</f>
        <v>0</v>
      </c>
      <c r="H306" s="166">
        <v>31.22</v>
      </c>
      <c r="I306" s="166">
        <f>ROUND(E306*H306,2)</f>
        <v>1111.43</v>
      </c>
      <c r="J306" s="166">
        <v>66.78</v>
      </c>
      <c r="K306" s="166">
        <f>ROUND(E306*J306,2)</f>
        <v>2377.37</v>
      </c>
      <c r="L306" s="166">
        <v>15</v>
      </c>
      <c r="M306" s="166">
        <f>G306*(1+L306/100)</f>
        <v>0</v>
      </c>
      <c r="N306" s="166">
        <v>8.0000000000000007E-5</v>
      </c>
      <c r="O306" s="166">
        <f>ROUND(E306*N306,2)</f>
        <v>0</v>
      </c>
      <c r="P306" s="166">
        <v>0</v>
      </c>
      <c r="Q306" s="166">
        <f>ROUND(E306*P306,2)</f>
        <v>0</v>
      </c>
      <c r="R306" s="166"/>
      <c r="S306" s="166" t="s">
        <v>141</v>
      </c>
      <c r="T306" s="166" t="s">
        <v>152</v>
      </c>
      <c r="U306" s="166">
        <v>0.13719999999999999</v>
      </c>
      <c r="V306" s="166">
        <f>ROUND(E306*U306,2)</f>
        <v>4.88</v>
      </c>
      <c r="W306" s="166"/>
      <c r="X306" s="166" t="s">
        <v>130</v>
      </c>
      <c r="Y306" s="161"/>
      <c r="Z306" s="161"/>
      <c r="AA306" s="161"/>
      <c r="AB306" s="161"/>
      <c r="AC306" s="161"/>
      <c r="AD306" s="161"/>
      <c r="AE306" s="161"/>
      <c r="AF306" s="161"/>
      <c r="AG306" s="161" t="s">
        <v>131</v>
      </c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</row>
    <row r="307" spans="1:60" outlineLevel="1" x14ac:dyDescent="0.2">
      <c r="A307" s="164"/>
      <c r="B307" s="165"/>
      <c r="C307" s="192" t="s">
        <v>481</v>
      </c>
      <c r="D307" s="167"/>
      <c r="E307" s="168">
        <v>6.6</v>
      </c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1"/>
      <c r="Z307" s="161"/>
      <c r="AA307" s="161"/>
      <c r="AB307" s="161"/>
      <c r="AC307" s="161"/>
      <c r="AD307" s="161"/>
      <c r="AE307" s="161"/>
      <c r="AF307" s="161"/>
      <c r="AG307" s="161" t="s">
        <v>133</v>
      </c>
      <c r="AH307" s="161">
        <v>0</v>
      </c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</row>
    <row r="308" spans="1:60" outlineLevel="1" x14ac:dyDescent="0.2">
      <c r="A308" s="164"/>
      <c r="B308" s="165"/>
      <c r="C308" s="192" t="s">
        <v>477</v>
      </c>
      <c r="D308" s="167"/>
      <c r="E308" s="168">
        <v>11</v>
      </c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1"/>
      <c r="Z308" s="161"/>
      <c r="AA308" s="161"/>
      <c r="AB308" s="161"/>
      <c r="AC308" s="161"/>
      <c r="AD308" s="161"/>
      <c r="AE308" s="161"/>
      <c r="AF308" s="161"/>
      <c r="AG308" s="161" t="s">
        <v>133</v>
      </c>
      <c r="AH308" s="161">
        <v>0</v>
      </c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</row>
    <row r="309" spans="1:60" outlineLevel="1" x14ac:dyDescent="0.2">
      <c r="A309" s="164"/>
      <c r="B309" s="165"/>
      <c r="C309" s="192" t="s">
        <v>478</v>
      </c>
      <c r="D309" s="167"/>
      <c r="E309" s="168">
        <v>18</v>
      </c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1"/>
      <c r="Z309" s="161"/>
      <c r="AA309" s="161"/>
      <c r="AB309" s="161"/>
      <c r="AC309" s="161"/>
      <c r="AD309" s="161"/>
      <c r="AE309" s="161"/>
      <c r="AF309" s="161"/>
      <c r="AG309" s="161" t="s">
        <v>133</v>
      </c>
      <c r="AH309" s="161">
        <v>0</v>
      </c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</row>
    <row r="310" spans="1:60" ht="22.5" outlineLevel="1" x14ac:dyDescent="0.2">
      <c r="A310" s="178">
        <v>124</v>
      </c>
      <c r="B310" s="179" t="s">
        <v>482</v>
      </c>
      <c r="C310" s="191" t="s">
        <v>483</v>
      </c>
      <c r="D310" s="180" t="s">
        <v>151</v>
      </c>
      <c r="E310" s="181">
        <v>34.450000000000003</v>
      </c>
      <c r="F310" s="182"/>
      <c r="G310" s="183">
        <f>ROUND(E310*F310,2)</f>
        <v>0</v>
      </c>
      <c r="H310" s="166">
        <v>356.05</v>
      </c>
      <c r="I310" s="166">
        <f>ROUND(E310*H310,2)</f>
        <v>12265.92</v>
      </c>
      <c r="J310" s="166">
        <v>184.95</v>
      </c>
      <c r="K310" s="166">
        <f>ROUND(E310*J310,2)</f>
        <v>6371.53</v>
      </c>
      <c r="L310" s="166">
        <v>15</v>
      </c>
      <c r="M310" s="166">
        <f>G310*(1+L310/100)</f>
        <v>0</v>
      </c>
      <c r="N310" s="166">
        <v>3.63E-3</v>
      </c>
      <c r="O310" s="166">
        <f>ROUND(E310*N310,2)</f>
        <v>0.13</v>
      </c>
      <c r="P310" s="166">
        <v>0</v>
      </c>
      <c r="Q310" s="166">
        <f>ROUND(E310*P310,2)</f>
        <v>0</v>
      </c>
      <c r="R310" s="166"/>
      <c r="S310" s="166" t="s">
        <v>141</v>
      </c>
      <c r="T310" s="166" t="s">
        <v>152</v>
      </c>
      <c r="U310" s="166">
        <v>0.38</v>
      </c>
      <c r="V310" s="166">
        <f>ROUND(E310*U310,2)</f>
        <v>13.09</v>
      </c>
      <c r="W310" s="166"/>
      <c r="X310" s="166" t="s">
        <v>130</v>
      </c>
      <c r="Y310" s="161"/>
      <c r="Z310" s="161"/>
      <c r="AA310" s="161"/>
      <c r="AB310" s="161"/>
      <c r="AC310" s="161"/>
      <c r="AD310" s="161"/>
      <c r="AE310" s="161"/>
      <c r="AF310" s="161"/>
      <c r="AG310" s="161" t="s">
        <v>131</v>
      </c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</row>
    <row r="311" spans="1:60" outlineLevel="1" x14ac:dyDescent="0.2">
      <c r="A311" s="164"/>
      <c r="B311" s="165"/>
      <c r="C311" s="192" t="s">
        <v>164</v>
      </c>
      <c r="D311" s="167"/>
      <c r="E311" s="168">
        <v>4.42</v>
      </c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1"/>
      <c r="Z311" s="161"/>
      <c r="AA311" s="161"/>
      <c r="AB311" s="161"/>
      <c r="AC311" s="161"/>
      <c r="AD311" s="161"/>
      <c r="AE311" s="161"/>
      <c r="AF311" s="161"/>
      <c r="AG311" s="161" t="s">
        <v>133</v>
      </c>
      <c r="AH311" s="161">
        <v>0</v>
      </c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</row>
    <row r="312" spans="1:60" outlineLevel="1" x14ac:dyDescent="0.2">
      <c r="A312" s="164"/>
      <c r="B312" s="165"/>
      <c r="C312" s="192" t="s">
        <v>203</v>
      </c>
      <c r="D312" s="167"/>
      <c r="E312" s="168">
        <v>21.45</v>
      </c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1"/>
      <c r="Z312" s="161"/>
      <c r="AA312" s="161"/>
      <c r="AB312" s="161"/>
      <c r="AC312" s="161"/>
      <c r="AD312" s="161"/>
      <c r="AE312" s="161"/>
      <c r="AF312" s="161"/>
      <c r="AG312" s="161" t="s">
        <v>133</v>
      </c>
      <c r="AH312" s="161">
        <v>0</v>
      </c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</row>
    <row r="313" spans="1:60" outlineLevel="1" x14ac:dyDescent="0.2">
      <c r="A313" s="164"/>
      <c r="B313" s="165"/>
      <c r="C313" s="192" t="s">
        <v>204</v>
      </c>
      <c r="D313" s="167"/>
      <c r="E313" s="168">
        <v>8.58</v>
      </c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1"/>
      <c r="Z313" s="161"/>
      <c r="AA313" s="161"/>
      <c r="AB313" s="161"/>
      <c r="AC313" s="161"/>
      <c r="AD313" s="161"/>
      <c r="AE313" s="161"/>
      <c r="AF313" s="161"/>
      <c r="AG313" s="161" t="s">
        <v>133</v>
      </c>
      <c r="AH313" s="161">
        <v>0</v>
      </c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</row>
    <row r="314" spans="1:60" outlineLevel="1" x14ac:dyDescent="0.2">
      <c r="A314" s="178">
        <v>125</v>
      </c>
      <c r="B314" s="179" t="s">
        <v>484</v>
      </c>
      <c r="C314" s="191" t="s">
        <v>485</v>
      </c>
      <c r="D314" s="180" t="s">
        <v>157</v>
      </c>
      <c r="E314" s="181">
        <v>1.2</v>
      </c>
      <c r="F314" s="182"/>
      <c r="G314" s="183">
        <f>ROUND(E314*F314,2)</f>
        <v>0</v>
      </c>
      <c r="H314" s="166">
        <v>0</v>
      </c>
      <c r="I314" s="166">
        <f>ROUND(E314*H314,2)</f>
        <v>0</v>
      </c>
      <c r="J314" s="166">
        <v>74</v>
      </c>
      <c r="K314" s="166">
        <f>ROUND(E314*J314,2)</f>
        <v>88.8</v>
      </c>
      <c r="L314" s="166">
        <v>15</v>
      </c>
      <c r="M314" s="166">
        <f>G314*(1+L314/100)</f>
        <v>0</v>
      </c>
      <c r="N314" s="166">
        <v>0</v>
      </c>
      <c r="O314" s="166">
        <f>ROUND(E314*N314,2)</f>
        <v>0</v>
      </c>
      <c r="P314" s="166">
        <v>0</v>
      </c>
      <c r="Q314" s="166">
        <f>ROUND(E314*P314,2)</f>
        <v>0</v>
      </c>
      <c r="R314" s="166"/>
      <c r="S314" s="166" t="s">
        <v>141</v>
      </c>
      <c r="T314" s="166" t="s">
        <v>152</v>
      </c>
      <c r="U314" s="166">
        <v>0.152</v>
      </c>
      <c r="V314" s="166">
        <f>ROUND(E314*U314,2)</f>
        <v>0.18</v>
      </c>
      <c r="W314" s="166"/>
      <c r="X314" s="166" t="s">
        <v>130</v>
      </c>
      <c r="Y314" s="161"/>
      <c r="Z314" s="161"/>
      <c r="AA314" s="161"/>
      <c r="AB314" s="161"/>
      <c r="AC314" s="161"/>
      <c r="AD314" s="161"/>
      <c r="AE314" s="161"/>
      <c r="AF314" s="161"/>
      <c r="AG314" s="161" t="s">
        <v>131</v>
      </c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</row>
    <row r="315" spans="1:60" outlineLevel="1" x14ac:dyDescent="0.2">
      <c r="A315" s="164"/>
      <c r="B315" s="165"/>
      <c r="C315" s="192" t="s">
        <v>486</v>
      </c>
      <c r="D315" s="167"/>
      <c r="E315" s="168">
        <v>1.2</v>
      </c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1"/>
      <c r="Z315" s="161"/>
      <c r="AA315" s="161"/>
      <c r="AB315" s="161"/>
      <c r="AC315" s="161"/>
      <c r="AD315" s="161"/>
      <c r="AE315" s="161"/>
      <c r="AF315" s="161"/>
      <c r="AG315" s="161" t="s">
        <v>133</v>
      </c>
      <c r="AH315" s="161">
        <v>0</v>
      </c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</row>
    <row r="316" spans="1:60" outlineLevel="1" x14ac:dyDescent="0.2">
      <c r="A316" s="178">
        <v>126</v>
      </c>
      <c r="B316" s="179" t="s">
        <v>484</v>
      </c>
      <c r="C316" s="191" t="s">
        <v>485</v>
      </c>
      <c r="D316" s="180" t="s">
        <v>157</v>
      </c>
      <c r="E316" s="181">
        <v>1.6</v>
      </c>
      <c r="F316" s="182"/>
      <c r="G316" s="183">
        <f>ROUND(E316*F316,2)</f>
        <v>0</v>
      </c>
      <c r="H316" s="166">
        <v>0</v>
      </c>
      <c r="I316" s="166">
        <f>ROUND(E316*H316,2)</f>
        <v>0</v>
      </c>
      <c r="J316" s="166">
        <v>74</v>
      </c>
      <c r="K316" s="166">
        <f>ROUND(E316*J316,2)</f>
        <v>118.4</v>
      </c>
      <c r="L316" s="166">
        <v>15</v>
      </c>
      <c r="M316" s="166">
        <f>G316*(1+L316/100)</f>
        <v>0</v>
      </c>
      <c r="N316" s="166">
        <v>0</v>
      </c>
      <c r="O316" s="166">
        <f>ROUND(E316*N316,2)</f>
        <v>0</v>
      </c>
      <c r="P316" s="166">
        <v>0</v>
      </c>
      <c r="Q316" s="166">
        <f>ROUND(E316*P316,2)</f>
        <v>0</v>
      </c>
      <c r="R316" s="166"/>
      <c r="S316" s="166" t="s">
        <v>141</v>
      </c>
      <c r="T316" s="166" t="s">
        <v>152</v>
      </c>
      <c r="U316" s="166">
        <v>0.152</v>
      </c>
      <c r="V316" s="166">
        <f>ROUND(E316*U316,2)</f>
        <v>0.24</v>
      </c>
      <c r="W316" s="166"/>
      <c r="X316" s="166" t="s">
        <v>130</v>
      </c>
      <c r="Y316" s="161"/>
      <c r="Z316" s="161"/>
      <c r="AA316" s="161"/>
      <c r="AB316" s="161"/>
      <c r="AC316" s="161"/>
      <c r="AD316" s="161"/>
      <c r="AE316" s="161"/>
      <c r="AF316" s="161"/>
      <c r="AG316" s="161" t="s">
        <v>131</v>
      </c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</row>
    <row r="317" spans="1:60" outlineLevel="1" x14ac:dyDescent="0.2">
      <c r="A317" s="164"/>
      <c r="B317" s="165"/>
      <c r="C317" s="192" t="s">
        <v>487</v>
      </c>
      <c r="D317" s="167"/>
      <c r="E317" s="168">
        <v>1.6</v>
      </c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1"/>
      <c r="Z317" s="161"/>
      <c r="AA317" s="161"/>
      <c r="AB317" s="161"/>
      <c r="AC317" s="161"/>
      <c r="AD317" s="161"/>
      <c r="AE317" s="161"/>
      <c r="AF317" s="161"/>
      <c r="AG317" s="161" t="s">
        <v>133</v>
      </c>
      <c r="AH317" s="161">
        <v>0</v>
      </c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</row>
    <row r="318" spans="1:60" ht="22.5" outlineLevel="1" x14ac:dyDescent="0.2">
      <c r="A318" s="178">
        <v>127</v>
      </c>
      <c r="B318" s="179" t="s">
        <v>488</v>
      </c>
      <c r="C318" s="191" t="s">
        <v>489</v>
      </c>
      <c r="D318" s="180" t="s">
        <v>157</v>
      </c>
      <c r="E318" s="181">
        <v>17.225000000000001</v>
      </c>
      <c r="F318" s="182"/>
      <c r="G318" s="183">
        <f>ROUND(E318*F318,2)</f>
        <v>0</v>
      </c>
      <c r="H318" s="166">
        <v>10.42</v>
      </c>
      <c r="I318" s="166">
        <f>ROUND(E318*H318,2)</f>
        <v>179.48</v>
      </c>
      <c r="J318" s="166">
        <v>38.08</v>
      </c>
      <c r="K318" s="166">
        <f>ROUND(E318*J318,2)</f>
        <v>655.93</v>
      </c>
      <c r="L318" s="166">
        <v>15</v>
      </c>
      <c r="M318" s="166">
        <f>G318*(1+L318/100)</f>
        <v>0</v>
      </c>
      <c r="N318" s="166">
        <v>4.0000000000000003E-5</v>
      </c>
      <c r="O318" s="166">
        <f>ROUND(E318*N318,2)</f>
        <v>0</v>
      </c>
      <c r="P318" s="166">
        <v>0</v>
      </c>
      <c r="Q318" s="166">
        <f>ROUND(E318*P318,2)</f>
        <v>0</v>
      </c>
      <c r="R318" s="166"/>
      <c r="S318" s="166" t="s">
        <v>141</v>
      </c>
      <c r="T318" s="166" t="s">
        <v>152</v>
      </c>
      <c r="U318" s="166">
        <v>7.8200000000000006E-2</v>
      </c>
      <c r="V318" s="166">
        <f>ROUND(E318*U318,2)</f>
        <v>1.35</v>
      </c>
      <c r="W318" s="166"/>
      <c r="X318" s="166" t="s">
        <v>130</v>
      </c>
      <c r="Y318" s="161"/>
      <c r="Z318" s="161"/>
      <c r="AA318" s="161"/>
      <c r="AB318" s="161"/>
      <c r="AC318" s="161"/>
      <c r="AD318" s="161"/>
      <c r="AE318" s="161"/>
      <c r="AF318" s="161"/>
      <c r="AG318" s="161" t="s">
        <v>131</v>
      </c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</row>
    <row r="319" spans="1:60" outlineLevel="1" x14ac:dyDescent="0.2">
      <c r="A319" s="164"/>
      <c r="B319" s="165"/>
      <c r="C319" s="194" t="s">
        <v>462</v>
      </c>
      <c r="D319" s="169"/>
      <c r="E319" s="170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1"/>
      <c r="Z319" s="161"/>
      <c r="AA319" s="161"/>
      <c r="AB319" s="161"/>
      <c r="AC319" s="161"/>
      <c r="AD319" s="161"/>
      <c r="AE319" s="161"/>
      <c r="AF319" s="161"/>
      <c r="AG319" s="161" t="s">
        <v>133</v>
      </c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</row>
    <row r="320" spans="1:60" outlineLevel="1" x14ac:dyDescent="0.2">
      <c r="A320" s="164"/>
      <c r="B320" s="165"/>
      <c r="C320" s="195" t="s">
        <v>490</v>
      </c>
      <c r="D320" s="169"/>
      <c r="E320" s="170">
        <v>4.42</v>
      </c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1"/>
      <c r="Z320" s="161"/>
      <c r="AA320" s="161"/>
      <c r="AB320" s="161"/>
      <c r="AC320" s="161"/>
      <c r="AD320" s="161"/>
      <c r="AE320" s="161"/>
      <c r="AF320" s="161"/>
      <c r="AG320" s="161" t="s">
        <v>133</v>
      </c>
      <c r="AH320" s="161">
        <v>2</v>
      </c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</row>
    <row r="321" spans="1:60" outlineLevel="1" x14ac:dyDescent="0.2">
      <c r="A321" s="164"/>
      <c r="B321" s="165"/>
      <c r="C321" s="195" t="s">
        <v>491</v>
      </c>
      <c r="D321" s="169"/>
      <c r="E321" s="170">
        <v>21.45</v>
      </c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1"/>
      <c r="Z321" s="161"/>
      <c r="AA321" s="161"/>
      <c r="AB321" s="161"/>
      <c r="AC321" s="161"/>
      <c r="AD321" s="161"/>
      <c r="AE321" s="161"/>
      <c r="AF321" s="161"/>
      <c r="AG321" s="161" t="s">
        <v>133</v>
      </c>
      <c r="AH321" s="161">
        <v>2</v>
      </c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</row>
    <row r="322" spans="1:60" outlineLevel="1" x14ac:dyDescent="0.2">
      <c r="A322" s="164"/>
      <c r="B322" s="165"/>
      <c r="C322" s="195" t="s">
        <v>492</v>
      </c>
      <c r="D322" s="169"/>
      <c r="E322" s="170">
        <v>8.58</v>
      </c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1"/>
      <c r="Z322" s="161"/>
      <c r="AA322" s="161"/>
      <c r="AB322" s="161"/>
      <c r="AC322" s="161"/>
      <c r="AD322" s="161"/>
      <c r="AE322" s="161"/>
      <c r="AF322" s="161"/>
      <c r="AG322" s="161" t="s">
        <v>133</v>
      </c>
      <c r="AH322" s="161">
        <v>2</v>
      </c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</row>
    <row r="323" spans="1:60" outlineLevel="1" x14ac:dyDescent="0.2">
      <c r="A323" s="164"/>
      <c r="B323" s="165"/>
      <c r="C323" s="194" t="s">
        <v>465</v>
      </c>
      <c r="D323" s="169"/>
      <c r="E323" s="170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1"/>
      <c r="Z323" s="161"/>
      <c r="AA323" s="161"/>
      <c r="AB323" s="161"/>
      <c r="AC323" s="161"/>
      <c r="AD323" s="161"/>
      <c r="AE323" s="161"/>
      <c r="AF323" s="161"/>
      <c r="AG323" s="161" t="s">
        <v>133</v>
      </c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</row>
    <row r="324" spans="1:60" outlineLevel="1" x14ac:dyDescent="0.2">
      <c r="A324" s="164"/>
      <c r="B324" s="165"/>
      <c r="C324" s="192" t="s">
        <v>493</v>
      </c>
      <c r="D324" s="167"/>
      <c r="E324" s="168">
        <v>17.225000000000001</v>
      </c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1"/>
      <c r="Z324" s="161"/>
      <c r="AA324" s="161"/>
      <c r="AB324" s="161"/>
      <c r="AC324" s="161"/>
      <c r="AD324" s="161"/>
      <c r="AE324" s="161"/>
      <c r="AF324" s="161"/>
      <c r="AG324" s="161" t="s">
        <v>133</v>
      </c>
      <c r="AH324" s="161">
        <v>0</v>
      </c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</row>
    <row r="325" spans="1:60" ht="22.5" outlineLevel="1" x14ac:dyDescent="0.2">
      <c r="A325" s="184">
        <v>128</v>
      </c>
      <c r="B325" s="185" t="s">
        <v>494</v>
      </c>
      <c r="C325" s="193" t="s">
        <v>495</v>
      </c>
      <c r="D325" s="186" t="s">
        <v>146</v>
      </c>
      <c r="E325" s="187">
        <v>2</v>
      </c>
      <c r="F325" s="188"/>
      <c r="G325" s="189">
        <f>ROUND(E325*F325,2)</f>
        <v>0</v>
      </c>
      <c r="H325" s="166">
        <v>131.5</v>
      </c>
      <c r="I325" s="166">
        <f>ROUND(E325*H325,2)</f>
        <v>263</v>
      </c>
      <c r="J325" s="166">
        <v>0</v>
      </c>
      <c r="K325" s="166">
        <f>ROUND(E325*J325,2)</f>
        <v>0</v>
      </c>
      <c r="L325" s="166">
        <v>15</v>
      </c>
      <c r="M325" s="166">
        <f>G325*(1+L325/100)</f>
        <v>0</v>
      </c>
      <c r="N325" s="166">
        <v>1.3999999999999999E-4</v>
      </c>
      <c r="O325" s="166">
        <f>ROUND(E325*N325,2)</f>
        <v>0</v>
      </c>
      <c r="P325" s="166">
        <v>0</v>
      </c>
      <c r="Q325" s="166">
        <f>ROUND(E325*P325,2)</f>
        <v>0</v>
      </c>
      <c r="R325" s="166" t="s">
        <v>174</v>
      </c>
      <c r="S325" s="166" t="s">
        <v>141</v>
      </c>
      <c r="T325" s="166" t="s">
        <v>141</v>
      </c>
      <c r="U325" s="166">
        <v>0</v>
      </c>
      <c r="V325" s="166">
        <f>ROUND(E325*U325,2)</f>
        <v>0</v>
      </c>
      <c r="W325" s="166"/>
      <c r="X325" s="166" t="s">
        <v>170</v>
      </c>
      <c r="Y325" s="161"/>
      <c r="Z325" s="161"/>
      <c r="AA325" s="161"/>
      <c r="AB325" s="161"/>
      <c r="AC325" s="161"/>
      <c r="AD325" s="161"/>
      <c r="AE325" s="161"/>
      <c r="AF325" s="161"/>
      <c r="AG325" s="161" t="s">
        <v>171</v>
      </c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</row>
    <row r="326" spans="1:60" outlineLevel="1" x14ac:dyDescent="0.2">
      <c r="A326" s="184">
        <v>129</v>
      </c>
      <c r="B326" s="185" t="s">
        <v>496</v>
      </c>
      <c r="C326" s="193" t="s">
        <v>497</v>
      </c>
      <c r="D326" s="186" t="s">
        <v>0</v>
      </c>
      <c r="E326" s="187">
        <v>243.41659999999999</v>
      </c>
      <c r="F326" s="188"/>
      <c r="G326" s="189">
        <f>ROUND(E326*F326,2)</f>
        <v>0</v>
      </c>
      <c r="H326" s="166">
        <v>0</v>
      </c>
      <c r="I326" s="166">
        <f>ROUND(E326*H326,2)</f>
        <v>0</v>
      </c>
      <c r="J326" s="166">
        <v>0.77</v>
      </c>
      <c r="K326" s="166">
        <f>ROUND(E326*J326,2)</f>
        <v>187.43</v>
      </c>
      <c r="L326" s="166">
        <v>15</v>
      </c>
      <c r="M326" s="166">
        <f>G326*(1+L326/100)</f>
        <v>0</v>
      </c>
      <c r="N326" s="166">
        <v>0</v>
      </c>
      <c r="O326" s="166">
        <f>ROUND(E326*N326,2)</f>
        <v>0</v>
      </c>
      <c r="P326" s="166">
        <v>0</v>
      </c>
      <c r="Q326" s="166">
        <f>ROUND(E326*P326,2)</f>
        <v>0</v>
      </c>
      <c r="R326" s="166"/>
      <c r="S326" s="166" t="s">
        <v>141</v>
      </c>
      <c r="T326" s="166" t="s">
        <v>152</v>
      </c>
      <c r="U326" s="166">
        <v>0</v>
      </c>
      <c r="V326" s="166">
        <f>ROUND(E326*U326,2)</f>
        <v>0</v>
      </c>
      <c r="W326" s="166"/>
      <c r="X326" s="166" t="s">
        <v>280</v>
      </c>
      <c r="Y326" s="161"/>
      <c r="Z326" s="161"/>
      <c r="AA326" s="161"/>
      <c r="AB326" s="161"/>
      <c r="AC326" s="161"/>
      <c r="AD326" s="161"/>
      <c r="AE326" s="161"/>
      <c r="AF326" s="161"/>
      <c r="AG326" s="161" t="s">
        <v>281</v>
      </c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</row>
    <row r="327" spans="1:60" x14ac:dyDescent="0.2">
      <c r="A327" s="172" t="s">
        <v>125</v>
      </c>
      <c r="B327" s="173" t="s">
        <v>89</v>
      </c>
      <c r="C327" s="190" t="s">
        <v>90</v>
      </c>
      <c r="D327" s="174"/>
      <c r="E327" s="175"/>
      <c r="F327" s="176"/>
      <c r="G327" s="177">
        <f>SUMIF(AG328:AG351,"&lt;&gt;NOR",G328:G351)</f>
        <v>0</v>
      </c>
      <c r="H327" s="171"/>
      <c r="I327" s="171">
        <f>SUM(I328:I351)</f>
        <v>11240.27</v>
      </c>
      <c r="J327" s="171"/>
      <c r="K327" s="171">
        <f>SUM(K328:K351)</f>
        <v>14155.73</v>
      </c>
      <c r="L327" s="171"/>
      <c r="M327" s="171">
        <f>SUM(M328:M351)</f>
        <v>0</v>
      </c>
      <c r="N327" s="171"/>
      <c r="O327" s="171">
        <f>SUM(O328:O351)</f>
        <v>0.12000000000000001</v>
      </c>
      <c r="P327" s="171"/>
      <c r="Q327" s="171">
        <f>SUM(Q328:Q351)</f>
        <v>0</v>
      </c>
      <c r="R327" s="171"/>
      <c r="S327" s="171"/>
      <c r="T327" s="171"/>
      <c r="U327" s="171"/>
      <c r="V327" s="171">
        <f>SUM(V328:V351)</f>
        <v>26.2</v>
      </c>
      <c r="W327" s="171"/>
      <c r="X327" s="171"/>
      <c r="AG327" t="s">
        <v>126</v>
      </c>
    </row>
    <row r="328" spans="1:60" outlineLevel="1" x14ac:dyDescent="0.2">
      <c r="A328" s="178">
        <v>130</v>
      </c>
      <c r="B328" s="179" t="s">
        <v>498</v>
      </c>
      <c r="C328" s="191" t="s">
        <v>499</v>
      </c>
      <c r="D328" s="180" t="s">
        <v>151</v>
      </c>
      <c r="E328" s="181">
        <v>18.225000000000001</v>
      </c>
      <c r="F328" s="182"/>
      <c r="G328" s="183">
        <f>ROUND(E328*F328,2)</f>
        <v>0</v>
      </c>
      <c r="H328" s="166">
        <v>24.89</v>
      </c>
      <c r="I328" s="166">
        <f>ROUND(E328*H328,2)</f>
        <v>453.62</v>
      </c>
      <c r="J328" s="166">
        <v>25.21</v>
      </c>
      <c r="K328" s="166">
        <f>ROUND(E328*J328,2)</f>
        <v>459.45</v>
      </c>
      <c r="L328" s="166">
        <v>15</v>
      </c>
      <c r="M328" s="166">
        <f>G328*(1+L328/100)</f>
        <v>0</v>
      </c>
      <c r="N328" s="166">
        <v>2.1000000000000001E-4</v>
      </c>
      <c r="O328" s="166">
        <f>ROUND(E328*N328,2)</f>
        <v>0</v>
      </c>
      <c r="P328" s="166">
        <v>0</v>
      </c>
      <c r="Q328" s="166">
        <f>ROUND(E328*P328,2)</f>
        <v>0</v>
      </c>
      <c r="R328" s="166"/>
      <c r="S328" s="166" t="s">
        <v>141</v>
      </c>
      <c r="T328" s="166" t="s">
        <v>141</v>
      </c>
      <c r="U328" s="166">
        <v>0.05</v>
      </c>
      <c r="V328" s="166">
        <f>ROUND(E328*U328,2)</f>
        <v>0.91</v>
      </c>
      <c r="W328" s="166"/>
      <c r="X328" s="166" t="s">
        <v>130</v>
      </c>
      <c r="Y328" s="161"/>
      <c r="Z328" s="161"/>
      <c r="AA328" s="161"/>
      <c r="AB328" s="161"/>
      <c r="AC328" s="161"/>
      <c r="AD328" s="161"/>
      <c r="AE328" s="161"/>
      <c r="AF328" s="161"/>
      <c r="AG328" s="161" t="s">
        <v>131</v>
      </c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</row>
    <row r="329" spans="1:60" outlineLevel="1" x14ac:dyDescent="0.2">
      <c r="A329" s="164"/>
      <c r="B329" s="165"/>
      <c r="C329" s="192" t="s">
        <v>500</v>
      </c>
      <c r="D329" s="167"/>
      <c r="E329" s="168">
        <v>16.8</v>
      </c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1"/>
      <c r="Z329" s="161"/>
      <c r="AA329" s="161"/>
      <c r="AB329" s="161"/>
      <c r="AC329" s="161"/>
      <c r="AD329" s="161"/>
      <c r="AE329" s="161"/>
      <c r="AF329" s="161"/>
      <c r="AG329" s="161" t="s">
        <v>133</v>
      </c>
      <c r="AH329" s="161">
        <v>0</v>
      </c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</row>
    <row r="330" spans="1:60" outlineLevel="1" x14ac:dyDescent="0.2">
      <c r="A330" s="164"/>
      <c r="B330" s="165"/>
      <c r="C330" s="192" t="s">
        <v>501</v>
      </c>
      <c r="D330" s="167"/>
      <c r="E330" s="168">
        <v>-1.2</v>
      </c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1"/>
      <c r="Z330" s="161"/>
      <c r="AA330" s="161"/>
      <c r="AB330" s="161"/>
      <c r="AC330" s="161"/>
      <c r="AD330" s="161"/>
      <c r="AE330" s="161"/>
      <c r="AF330" s="161"/>
      <c r="AG330" s="161" t="s">
        <v>133</v>
      </c>
      <c r="AH330" s="161">
        <v>0</v>
      </c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</row>
    <row r="331" spans="1:60" outlineLevel="1" x14ac:dyDescent="0.2">
      <c r="A331" s="164"/>
      <c r="B331" s="165"/>
      <c r="C331" s="192" t="s">
        <v>502</v>
      </c>
      <c r="D331" s="167"/>
      <c r="E331" s="168">
        <v>2.625</v>
      </c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1"/>
      <c r="Z331" s="161"/>
      <c r="AA331" s="161"/>
      <c r="AB331" s="161"/>
      <c r="AC331" s="161"/>
      <c r="AD331" s="161"/>
      <c r="AE331" s="161"/>
      <c r="AF331" s="161"/>
      <c r="AG331" s="161" t="s">
        <v>133</v>
      </c>
      <c r="AH331" s="161">
        <v>0</v>
      </c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</row>
    <row r="332" spans="1:60" outlineLevel="1" x14ac:dyDescent="0.2">
      <c r="A332" s="178">
        <v>131</v>
      </c>
      <c r="B332" s="179" t="s">
        <v>503</v>
      </c>
      <c r="C332" s="191" t="s">
        <v>504</v>
      </c>
      <c r="D332" s="180" t="s">
        <v>151</v>
      </c>
      <c r="E332" s="181">
        <v>18.225000000000001</v>
      </c>
      <c r="F332" s="182"/>
      <c r="G332" s="183">
        <f>ROUND(E332*F332,2)</f>
        <v>0</v>
      </c>
      <c r="H332" s="166">
        <v>0</v>
      </c>
      <c r="I332" s="166">
        <f>ROUND(E332*H332,2)</f>
        <v>0</v>
      </c>
      <c r="J332" s="166">
        <v>49.1</v>
      </c>
      <c r="K332" s="166">
        <f>ROUND(E332*J332,2)</f>
        <v>894.85</v>
      </c>
      <c r="L332" s="166">
        <v>15</v>
      </c>
      <c r="M332" s="166">
        <f>G332*(1+L332/100)</f>
        <v>0</v>
      </c>
      <c r="N332" s="166">
        <v>0</v>
      </c>
      <c r="O332" s="166">
        <f>ROUND(E332*N332,2)</f>
        <v>0</v>
      </c>
      <c r="P332" s="166">
        <v>0</v>
      </c>
      <c r="Q332" s="166">
        <f>ROUND(E332*P332,2)</f>
        <v>0</v>
      </c>
      <c r="R332" s="166"/>
      <c r="S332" s="166" t="s">
        <v>141</v>
      </c>
      <c r="T332" s="166" t="s">
        <v>152</v>
      </c>
      <c r="U332" s="166">
        <v>0.1</v>
      </c>
      <c r="V332" s="166">
        <f>ROUND(E332*U332,2)</f>
        <v>1.82</v>
      </c>
      <c r="W332" s="166"/>
      <c r="X332" s="166" t="s">
        <v>130</v>
      </c>
      <c r="Y332" s="161"/>
      <c r="Z332" s="161"/>
      <c r="AA332" s="161"/>
      <c r="AB332" s="161"/>
      <c r="AC332" s="161"/>
      <c r="AD332" s="161"/>
      <c r="AE332" s="161"/>
      <c r="AF332" s="161"/>
      <c r="AG332" s="161" t="s">
        <v>131</v>
      </c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</row>
    <row r="333" spans="1:60" outlineLevel="1" x14ac:dyDescent="0.2">
      <c r="A333" s="164"/>
      <c r="B333" s="165"/>
      <c r="C333" s="192" t="s">
        <v>500</v>
      </c>
      <c r="D333" s="167"/>
      <c r="E333" s="168">
        <v>16.8</v>
      </c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1"/>
      <c r="Z333" s="161"/>
      <c r="AA333" s="161"/>
      <c r="AB333" s="161"/>
      <c r="AC333" s="161"/>
      <c r="AD333" s="161"/>
      <c r="AE333" s="161"/>
      <c r="AF333" s="161"/>
      <c r="AG333" s="161" t="s">
        <v>133</v>
      </c>
      <c r="AH333" s="161">
        <v>0</v>
      </c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</row>
    <row r="334" spans="1:60" outlineLevel="1" x14ac:dyDescent="0.2">
      <c r="A334" s="164"/>
      <c r="B334" s="165"/>
      <c r="C334" s="192" t="s">
        <v>501</v>
      </c>
      <c r="D334" s="167"/>
      <c r="E334" s="168">
        <v>-1.2</v>
      </c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1"/>
      <c r="Z334" s="161"/>
      <c r="AA334" s="161"/>
      <c r="AB334" s="161"/>
      <c r="AC334" s="161"/>
      <c r="AD334" s="161"/>
      <c r="AE334" s="161"/>
      <c r="AF334" s="161"/>
      <c r="AG334" s="161" t="s">
        <v>133</v>
      </c>
      <c r="AH334" s="161">
        <v>0</v>
      </c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</row>
    <row r="335" spans="1:60" outlineLevel="1" x14ac:dyDescent="0.2">
      <c r="A335" s="164"/>
      <c r="B335" s="165"/>
      <c r="C335" s="192" t="s">
        <v>502</v>
      </c>
      <c r="D335" s="167"/>
      <c r="E335" s="168">
        <v>2.625</v>
      </c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1"/>
      <c r="Z335" s="161"/>
      <c r="AA335" s="161"/>
      <c r="AB335" s="161"/>
      <c r="AC335" s="161"/>
      <c r="AD335" s="161"/>
      <c r="AE335" s="161"/>
      <c r="AF335" s="161"/>
      <c r="AG335" s="161" t="s">
        <v>133</v>
      </c>
      <c r="AH335" s="161">
        <v>0</v>
      </c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</row>
    <row r="336" spans="1:60" outlineLevel="1" x14ac:dyDescent="0.2">
      <c r="A336" s="178">
        <v>132</v>
      </c>
      <c r="B336" s="179" t="s">
        <v>505</v>
      </c>
      <c r="C336" s="191" t="s">
        <v>506</v>
      </c>
      <c r="D336" s="180" t="s">
        <v>151</v>
      </c>
      <c r="E336" s="181">
        <v>18.225000000000001</v>
      </c>
      <c r="F336" s="182"/>
      <c r="G336" s="183">
        <f>ROUND(E336*F336,2)</f>
        <v>0</v>
      </c>
      <c r="H336" s="166">
        <v>142.66</v>
      </c>
      <c r="I336" s="166">
        <f>ROUND(E336*H336,2)</f>
        <v>2599.98</v>
      </c>
      <c r="J336" s="166">
        <v>653.34</v>
      </c>
      <c r="K336" s="166">
        <f>ROUND(E336*J336,2)</f>
        <v>11907.12</v>
      </c>
      <c r="L336" s="166">
        <v>15</v>
      </c>
      <c r="M336" s="166">
        <f>G336*(1+L336/100)</f>
        <v>0</v>
      </c>
      <c r="N336" s="166">
        <v>5.3499999999999997E-3</v>
      </c>
      <c r="O336" s="166">
        <f>ROUND(E336*N336,2)</f>
        <v>0.1</v>
      </c>
      <c r="P336" s="166">
        <v>0</v>
      </c>
      <c r="Q336" s="166">
        <f>ROUND(E336*P336,2)</f>
        <v>0</v>
      </c>
      <c r="R336" s="166"/>
      <c r="S336" s="166" t="s">
        <v>141</v>
      </c>
      <c r="T336" s="166" t="s">
        <v>141</v>
      </c>
      <c r="U336" s="166">
        <v>1.288</v>
      </c>
      <c r="V336" s="166">
        <f>ROUND(E336*U336,2)</f>
        <v>23.47</v>
      </c>
      <c r="W336" s="166"/>
      <c r="X336" s="166" t="s">
        <v>130</v>
      </c>
      <c r="Y336" s="161"/>
      <c r="Z336" s="161"/>
      <c r="AA336" s="161"/>
      <c r="AB336" s="161"/>
      <c r="AC336" s="161"/>
      <c r="AD336" s="161"/>
      <c r="AE336" s="161"/>
      <c r="AF336" s="161"/>
      <c r="AG336" s="161" t="s">
        <v>131</v>
      </c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</row>
    <row r="337" spans="1:60" outlineLevel="1" x14ac:dyDescent="0.2">
      <c r="A337" s="164"/>
      <c r="B337" s="165"/>
      <c r="C337" s="192" t="s">
        <v>500</v>
      </c>
      <c r="D337" s="167"/>
      <c r="E337" s="168">
        <v>16.8</v>
      </c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1"/>
      <c r="Z337" s="161"/>
      <c r="AA337" s="161"/>
      <c r="AB337" s="161"/>
      <c r="AC337" s="161"/>
      <c r="AD337" s="161"/>
      <c r="AE337" s="161"/>
      <c r="AF337" s="161"/>
      <c r="AG337" s="161" t="s">
        <v>133</v>
      </c>
      <c r="AH337" s="161">
        <v>0</v>
      </c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</row>
    <row r="338" spans="1:60" outlineLevel="1" x14ac:dyDescent="0.2">
      <c r="A338" s="164"/>
      <c r="B338" s="165"/>
      <c r="C338" s="192" t="s">
        <v>501</v>
      </c>
      <c r="D338" s="167"/>
      <c r="E338" s="168">
        <v>-1.2</v>
      </c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1"/>
      <c r="Z338" s="161"/>
      <c r="AA338" s="161"/>
      <c r="AB338" s="161"/>
      <c r="AC338" s="161"/>
      <c r="AD338" s="161"/>
      <c r="AE338" s="161"/>
      <c r="AF338" s="161"/>
      <c r="AG338" s="161" t="s">
        <v>133</v>
      </c>
      <c r="AH338" s="161">
        <v>0</v>
      </c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</row>
    <row r="339" spans="1:60" outlineLevel="1" x14ac:dyDescent="0.2">
      <c r="A339" s="164"/>
      <c r="B339" s="165"/>
      <c r="C339" s="192" t="s">
        <v>502</v>
      </c>
      <c r="D339" s="167"/>
      <c r="E339" s="168">
        <v>2.625</v>
      </c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1"/>
      <c r="Z339" s="161"/>
      <c r="AA339" s="161"/>
      <c r="AB339" s="161"/>
      <c r="AC339" s="161"/>
      <c r="AD339" s="161"/>
      <c r="AE339" s="161"/>
      <c r="AF339" s="161"/>
      <c r="AG339" s="161" t="s">
        <v>133</v>
      </c>
      <c r="AH339" s="161">
        <v>0</v>
      </c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</row>
    <row r="340" spans="1:60" outlineLevel="1" x14ac:dyDescent="0.2">
      <c r="A340" s="178">
        <v>133</v>
      </c>
      <c r="B340" s="179" t="s">
        <v>507</v>
      </c>
      <c r="C340" s="191" t="s">
        <v>508</v>
      </c>
      <c r="D340" s="180" t="s">
        <v>151</v>
      </c>
      <c r="E340" s="181">
        <v>18.225000000000001</v>
      </c>
      <c r="F340" s="182"/>
      <c r="G340" s="183">
        <f>ROUND(E340*F340,2)</f>
        <v>0</v>
      </c>
      <c r="H340" s="166">
        <v>9.1999999999999993</v>
      </c>
      <c r="I340" s="166">
        <f>ROUND(E340*H340,2)</f>
        <v>167.67</v>
      </c>
      <c r="J340" s="166">
        <v>0</v>
      </c>
      <c r="K340" s="166">
        <f>ROUND(E340*J340,2)</f>
        <v>0</v>
      </c>
      <c r="L340" s="166">
        <v>15</v>
      </c>
      <c r="M340" s="166">
        <f>G340*(1+L340/100)</f>
        <v>0</v>
      </c>
      <c r="N340" s="166">
        <v>8.9999999999999998E-4</v>
      </c>
      <c r="O340" s="166">
        <f>ROUND(E340*N340,2)</f>
        <v>0.02</v>
      </c>
      <c r="P340" s="166">
        <v>0</v>
      </c>
      <c r="Q340" s="166">
        <f>ROUND(E340*P340,2)</f>
        <v>0</v>
      </c>
      <c r="R340" s="166"/>
      <c r="S340" s="166" t="s">
        <v>141</v>
      </c>
      <c r="T340" s="166" t="s">
        <v>141</v>
      </c>
      <c r="U340" s="166">
        <v>0</v>
      </c>
      <c r="V340" s="166">
        <f>ROUND(E340*U340,2)</f>
        <v>0</v>
      </c>
      <c r="W340" s="166"/>
      <c r="X340" s="166" t="s">
        <v>130</v>
      </c>
      <c r="Y340" s="161"/>
      <c r="Z340" s="161"/>
      <c r="AA340" s="161"/>
      <c r="AB340" s="161"/>
      <c r="AC340" s="161"/>
      <c r="AD340" s="161"/>
      <c r="AE340" s="161"/>
      <c r="AF340" s="161"/>
      <c r="AG340" s="161" t="s">
        <v>131</v>
      </c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</row>
    <row r="341" spans="1:60" outlineLevel="1" x14ac:dyDescent="0.2">
      <c r="A341" s="164"/>
      <c r="B341" s="165"/>
      <c r="C341" s="192" t="s">
        <v>500</v>
      </c>
      <c r="D341" s="167"/>
      <c r="E341" s="168">
        <v>16.8</v>
      </c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1"/>
      <c r="Z341" s="161"/>
      <c r="AA341" s="161"/>
      <c r="AB341" s="161"/>
      <c r="AC341" s="161"/>
      <c r="AD341" s="161"/>
      <c r="AE341" s="161"/>
      <c r="AF341" s="161"/>
      <c r="AG341" s="161" t="s">
        <v>133</v>
      </c>
      <c r="AH341" s="161">
        <v>0</v>
      </c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</row>
    <row r="342" spans="1:60" outlineLevel="1" x14ac:dyDescent="0.2">
      <c r="A342" s="164"/>
      <c r="B342" s="165"/>
      <c r="C342" s="192" t="s">
        <v>501</v>
      </c>
      <c r="D342" s="167"/>
      <c r="E342" s="168">
        <v>-1.2</v>
      </c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1"/>
      <c r="Z342" s="161"/>
      <c r="AA342" s="161"/>
      <c r="AB342" s="161"/>
      <c r="AC342" s="161"/>
      <c r="AD342" s="161"/>
      <c r="AE342" s="161"/>
      <c r="AF342" s="161"/>
      <c r="AG342" s="161" t="s">
        <v>133</v>
      </c>
      <c r="AH342" s="161">
        <v>0</v>
      </c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</row>
    <row r="343" spans="1:60" outlineLevel="1" x14ac:dyDescent="0.2">
      <c r="A343" s="164"/>
      <c r="B343" s="165"/>
      <c r="C343" s="192" t="s">
        <v>502</v>
      </c>
      <c r="D343" s="167"/>
      <c r="E343" s="168">
        <v>2.625</v>
      </c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1"/>
      <c r="Z343" s="161"/>
      <c r="AA343" s="161"/>
      <c r="AB343" s="161"/>
      <c r="AC343" s="161"/>
      <c r="AD343" s="161"/>
      <c r="AE343" s="161"/>
      <c r="AF343" s="161"/>
      <c r="AG343" s="161" t="s">
        <v>133</v>
      </c>
      <c r="AH343" s="161">
        <v>0</v>
      </c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</row>
    <row r="344" spans="1:60" ht="22.5" outlineLevel="1" x14ac:dyDescent="0.2">
      <c r="A344" s="178">
        <v>134</v>
      </c>
      <c r="B344" s="179" t="s">
        <v>509</v>
      </c>
      <c r="C344" s="191" t="s">
        <v>510</v>
      </c>
      <c r="D344" s="180" t="s">
        <v>151</v>
      </c>
      <c r="E344" s="181">
        <v>20.047499999999999</v>
      </c>
      <c r="F344" s="182"/>
      <c r="G344" s="183">
        <f>ROUND(E344*F344,2)</f>
        <v>0</v>
      </c>
      <c r="H344" s="166">
        <v>400</v>
      </c>
      <c r="I344" s="166">
        <f>ROUND(E344*H344,2)</f>
        <v>8019</v>
      </c>
      <c r="J344" s="166">
        <v>0</v>
      </c>
      <c r="K344" s="166">
        <f>ROUND(E344*J344,2)</f>
        <v>0</v>
      </c>
      <c r="L344" s="166">
        <v>15</v>
      </c>
      <c r="M344" s="166">
        <f>G344*(1+L344/100)</f>
        <v>0</v>
      </c>
      <c r="N344" s="166">
        <v>0</v>
      </c>
      <c r="O344" s="166">
        <f>ROUND(E344*N344,2)</f>
        <v>0</v>
      </c>
      <c r="P344" s="166">
        <v>0</v>
      </c>
      <c r="Q344" s="166">
        <f>ROUND(E344*P344,2)</f>
        <v>0</v>
      </c>
      <c r="R344" s="166"/>
      <c r="S344" s="166" t="s">
        <v>128</v>
      </c>
      <c r="T344" s="166" t="s">
        <v>169</v>
      </c>
      <c r="U344" s="166">
        <v>0</v>
      </c>
      <c r="V344" s="166">
        <f>ROUND(E344*U344,2)</f>
        <v>0</v>
      </c>
      <c r="W344" s="166"/>
      <c r="X344" s="166" t="s">
        <v>180</v>
      </c>
      <c r="Y344" s="161"/>
      <c r="Z344" s="161"/>
      <c r="AA344" s="161"/>
      <c r="AB344" s="161"/>
      <c r="AC344" s="161"/>
      <c r="AD344" s="161"/>
      <c r="AE344" s="161"/>
      <c r="AF344" s="161"/>
      <c r="AG344" s="161" t="s">
        <v>364</v>
      </c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</row>
    <row r="345" spans="1:60" outlineLevel="1" x14ac:dyDescent="0.2">
      <c r="A345" s="164"/>
      <c r="B345" s="165"/>
      <c r="C345" s="194" t="s">
        <v>462</v>
      </c>
      <c r="D345" s="169"/>
      <c r="E345" s="170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1"/>
      <c r="Z345" s="161"/>
      <c r="AA345" s="161"/>
      <c r="AB345" s="161"/>
      <c r="AC345" s="161"/>
      <c r="AD345" s="161"/>
      <c r="AE345" s="161"/>
      <c r="AF345" s="161"/>
      <c r="AG345" s="161" t="s">
        <v>133</v>
      </c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</row>
    <row r="346" spans="1:60" outlineLevel="1" x14ac:dyDescent="0.2">
      <c r="A346" s="164"/>
      <c r="B346" s="165"/>
      <c r="C346" s="195" t="s">
        <v>511</v>
      </c>
      <c r="D346" s="169"/>
      <c r="E346" s="170">
        <v>16.8</v>
      </c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1"/>
      <c r="Z346" s="161"/>
      <c r="AA346" s="161"/>
      <c r="AB346" s="161"/>
      <c r="AC346" s="161"/>
      <c r="AD346" s="161"/>
      <c r="AE346" s="161"/>
      <c r="AF346" s="161"/>
      <c r="AG346" s="161" t="s">
        <v>133</v>
      </c>
      <c r="AH346" s="161">
        <v>2</v>
      </c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</row>
    <row r="347" spans="1:60" outlineLevel="1" x14ac:dyDescent="0.2">
      <c r="A347" s="164"/>
      <c r="B347" s="165"/>
      <c r="C347" s="195" t="s">
        <v>512</v>
      </c>
      <c r="D347" s="169"/>
      <c r="E347" s="170">
        <v>-1.2</v>
      </c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1"/>
      <c r="Z347" s="161"/>
      <c r="AA347" s="161"/>
      <c r="AB347" s="161"/>
      <c r="AC347" s="161"/>
      <c r="AD347" s="161"/>
      <c r="AE347" s="161"/>
      <c r="AF347" s="161"/>
      <c r="AG347" s="161" t="s">
        <v>133</v>
      </c>
      <c r="AH347" s="161">
        <v>2</v>
      </c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</row>
    <row r="348" spans="1:60" outlineLevel="1" x14ac:dyDescent="0.2">
      <c r="A348" s="164"/>
      <c r="B348" s="165"/>
      <c r="C348" s="195" t="s">
        <v>513</v>
      </c>
      <c r="D348" s="169"/>
      <c r="E348" s="170">
        <v>2.625</v>
      </c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1"/>
      <c r="Z348" s="161"/>
      <c r="AA348" s="161"/>
      <c r="AB348" s="161"/>
      <c r="AC348" s="161"/>
      <c r="AD348" s="161"/>
      <c r="AE348" s="161"/>
      <c r="AF348" s="161"/>
      <c r="AG348" s="161" t="s">
        <v>133</v>
      </c>
      <c r="AH348" s="161">
        <v>2</v>
      </c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</row>
    <row r="349" spans="1:60" outlineLevel="1" x14ac:dyDescent="0.2">
      <c r="A349" s="164"/>
      <c r="B349" s="165"/>
      <c r="C349" s="194" t="s">
        <v>465</v>
      </c>
      <c r="D349" s="169"/>
      <c r="E349" s="170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1"/>
      <c r="Z349" s="161"/>
      <c r="AA349" s="161"/>
      <c r="AB349" s="161"/>
      <c r="AC349" s="161"/>
      <c r="AD349" s="161"/>
      <c r="AE349" s="161"/>
      <c r="AF349" s="161"/>
      <c r="AG349" s="161" t="s">
        <v>133</v>
      </c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</row>
    <row r="350" spans="1:60" outlineLevel="1" x14ac:dyDescent="0.2">
      <c r="A350" s="164"/>
      <c r="B350" s="165"/>
      <c r="C350" s="192" t="s">
        <v>514</v>
      </c>
      <c r="D350" s="167"/>
      <c r="E350" s="168">
        <v>20.047499999999999</v>
      </c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1"/>
      <c r="Z350" s="161"/>
      <c r="AA350" s="161"/>
      <c r="AB350" s="161"/>
      <c r="AC350" s="161"/>
      <c r="AD350" s="161"/>
      <c r="AE350" s="161"/>
      <c r="AF350" s="161"/>
      <c r="AG350" s="161" t="s">
        <v>133</v>
      </c>
      <c r="AH350" s="161">
        <v>0</v>
      </c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</row>
    <row r="351" spans="1:60" outlineLevel="1" x14ac:dyDescent="0.2">
      <c r="A351" s="184">
        <v>135</v>
      </c>
      <c r="B351" s="185" t="s">
        <v>515</v>
      </c>
      <c r="C351" s="193" t="s">
        <v>516</v>
      </c>
      <c r="D351" s="186" t="s">
        <v>0</v>
      </c>
      <c r="E351" s="187">
        <v>245.01689999999999</v>
      </c>
      <c r="F351" s="188"/>
      <c r="G351" s="189">
        <f>ROUND(E351*F351,2)</f>
        <v>0</v>
      </c>
      <c r="H351" s="166">
        <v>0</v>
      </c>
      <c r="I351" s="166">
        <f>ROUND(E351*H351,2)</f>
        <v>0</v>
      </c>
      <c r="J351" s="166">
        <v>3.65</v>
      </c>
      <c r="K351" s="166">
        <f>ROUND(E351*J351,2)</f>
        <v>894.31</v>
      </c>
      <c r="L351" s="166">
        <v>15</v>
      </c>
      <c r="M351" s="166">
        <f>G351*(1+L351/100)</f>
        <v>0</v>
      </c>
      <c r="N351" s="166">
        <v>0</v>
      </c>
      <c r="O351" s="166">
        <f>ROUND(E351*N351,2)</f>
        <v>0</v>
      </c>
      <c r="P351" s="166">
        <v>0</v>
      </c>
      <c r="Q351" s="166">
        <f>ROUND(E351*P351,2)</f>
        <v>0</v>
      </c>
      <c r="R351" s="166"/>
      <c r="S351" s="166" t="s">
        <v>141</v>
      </c>
      <c r="T351" s="166" t="s">
        <v>152</v>
      </c>
      <c r="U351" s="166">
        <v>0</v>
      </c>
      <c r="V351" s="166">
        <f>ROUND(E351*U351,2)</f>
        <v>0</v>
      </c>
      <c r="W351" s="166"/>
      <c r="X351" s="166" t="s">
        <v>280</v>
      </c>
      <c r="Y351" s="161"/>
      <c r="Z351" s="161"/>
      <c r="AA351" s="161"/>
      <c r="AB351" s="161"/>
      <c r="AC351" s="161"/>
      <c r="AD351" s="161"/>
      <c r="AE351" s="161"/>
      <c r="AF351" s="161"/>
      <c r="AG351" s="161" t="s">
        <v>281</v>
      </c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</row>
    <row r="352" spans="1:60" x14ac:dyDescent="0.2">
      <c r="A352" s="172" t="s">
        <v>125</v>
      </c>
      <c r="B352" s="173" t="s">
        <v>91</v>
      </c>
      <c r="C352" s="190" t="s">
        <v>92</v>
      </c>
      <c r="D352" s="174"/>
      <c r="E352" s="175"/>
      <c r="F352" s="176"/>
      <c r="G352" s="177">
        <f>SUMIF(AG353:AG356,"&lt;&gt;NOR",G353:G356)</f>
        <v>0</v>
      </c>
      <c r="H352" s="171"/>
      <c r="I352" s="171">
        <f>SUM(I353:I356)</f>
        <v>518.83000000000004</v>
      </c>
      <c r="J352" s="171"/>
      <c r="K352" s="171">
        <f>SUM(K353:K356)</f>
        <v>2023.0900000000001</v>
      </c>
      <c r="L352" s="171"/>
      <c r="M352" s="171">
        <f>SUM(M353:M356)</f>
        <v>0</v>
      </c>
      <c r="N352" s="171"/>
      <c r="O352" s="171">
        <f>SUM(O353:O356)</f>
        <v>0</v>
      </c>
      <c r="P352" s="171"/>
      <c r="Q352" s="171">
        <f>SUM(Q353:Q356)</f>
        <v>0</v>
      </c>
      <c r="R352" s="171"/>
      <c r="S352" s="171"/>
      <c r="T352" s="171"/>
      <c r="U352" s="171"/>
      <c r="V352" s="171">
        <f>SUM(V353:V356)</f>
        <v>4.16</v>
      </c>
      <c r="W352" s="171"/>
      <c r="X352" s="171"/>
      <c r="AG352" t="s">
        <v>126</v>
      </c>
    </row>
    <row r="353" spans="1:60" outlineLevel="1" x14ac:dyDescent="0.2">
      <c r="A353" s="184">
        <v>136</v>
      </c>
      <c r="B353" s="185" t="s">
        <v>517</v>
      </c>
      <c r="C353" s="193" t="s">
        <v>518</v>
      </c>
      <c r="D353" s="186" t="s">
        <v>157</v>
      </c>
      <c r="E353" s="187">
        <v>14</v>
      </c>
      <c r="F353" s="188"/>
      <c r="G353" s="189">
        <f>ROUND(E353*F353,2)</f>
        <v>0</v>
      </c>
      <c r="H353" s="166">
        <v>16.11</v>
      </c>
      <c r="I353" s="166">
        <f>ROUND(E353*H353,2)</f>
        <v>225.54</v>
      </c>
      <c r="J353" s="166">
        <v>58.49</v>
      </c>
      <c r="K353" s="166">
        <f>ROUND(E353*J353,2)</f>
        <v>818.86</v>
      </c>
      <c r="L353" s="166">
        <v>15</v>
      </c>
      <c r="M353" s="166">
        <f>G353*(1+L353/100)</f>
        <v>0</v>
      </c>
      <c r="N353" s="166">
        <v>9.0000000000000006E-5</v>
      </c>
      <c r="O353" s="166">
        <f>ROUND(E353*N353,2)</f>
        <v>0</v>
      </c>
      <c r="P353" s="166">
        <v>0</v>
      </c>
      <c r="Q353" s="166">
        <f>ROUND(E353*P353,2)</f>
        <v>0</v>
      </c>
      <c r="R353" s="166"/>
      <c r="S353" s="166" t="s">
        <v>141</v>
      </c>
      <c r="T353" s="166" t="s">
        <v>141</v>
      </c>
      <c r="U353" s="166">
        <v>0.11600000000000001</v>
      </c>
      <c r="V353" s="166">
        <f>ROUND(E353*U353,2)</f>
        <v>1.62</v>
      </c>
      <c r="W353" s="166"/>
      <c r="X353" s="166" t="s">
        <v>130</v>
      </c>
      <c r="Y353" s="161"/>
      <c r="Z353" s="161"/>
      <c r="AA353" s="161"/>
      <c r="AB353" s="161"/>
      <c r="AC353" s="161"/>
      <c r="AD353" s="161"/>
      <c r="AE353" s="161"/>
      <c r="AF353" s="161"/>
      <c r="AG353" s="161" t="s">
        <v>131</v>
      </c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</row>
    <row r="354" spans="1:60" outlineLevel="1" x14ac:dyDescent="0.2">
      <c r="A354" s="178">
        <v>137</v>
      </c>
      <c r="B354" s="179" t="s">
        <v>519</v>
      </c>
      <c r="C354" s="191" t="s">
        <v>520</v>
      </c>
      <c r="D354" s="180" t="s">
        <v>151</v>
      </c>
      <c r="E354" s="181">
        <v>6.15</v>
      </c>
      <c r="F354" s="182"/>
      <c r="G354" s="183">
        <f>ROUND(E354*F354,2)</f>
        <v>0</v>
      </c>
      <c r="H354" s="166">
        <v>47.69</v>
      </c>
      <c r="I354" s="166">
        <f>ROUND(E354*H354,2)</f>
        <v>293.29000000000002</v>
      </c>
      <c r="J354" s="166">
        <v>195.81</v>
      </c>
      <c r="K354" s="166">
        <f>ROUND(E354*J354,2)</f>
        <v>1204.23</v>
      </c>
      <c r="L354" s="166">
        <v>15</v>
      </c>
      <c r="M354" s="166">
        <f>G354*(1+L354/100)</f>
        <v>0</v>
      </c>
      <c r="N354" s="166">
        <v>3.6000000000000002E-4</v>
      </c>
      <c r="O354" s="166">
        <f>ROUND(E354*N354,2)</f>
        <v>0</v>
      </c>
      <c r="P354" s="166">
        <v>0</v>
      </c>
      <c r="Q354" s="166">
        <f>ROUND(E354*P354,2)</f>
        <v>0</v>
      </c>
      <c r="R354" s="166"/>
      <c r="S354" s="166" t="s">
        <v>128</v>
      </c>
      <c r="T354" s="166" t="s">
        <v>169</v>
      </c>
      <c r="U354" s="166">
        <v>0.41299999999999998</v>
      </c>
      <c r="V354" s="166">
        <f>ROUND(E354*U354,2)</f>
        <v>2.54</v>
      </c>
      <c r="W354" s="166"/>
      <c r="X354" s="166" t="s">
        <v>130</v>
      </c>
      <c r="Y354" s="161"/>
      <c r="Z354" s="161"/>
      <c r="AA354" s="161"/>
      <c r="AB354" s="161"/>
      <c r="AC354" s="161"/>
      <c r="AD354" s="161"/>
      <c r="AE354" s="161"/>
      <c r="AF354" s="161"/>
      <c r="AG354" s="161" t="s">
        <v>131</v>
      </c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</row>
    <row r="355" spans="1:60" outlineLevel="1" x14ac:dyDescent="0.2">
      <c r="A355" s="164"/>
      <c r="B355" s="165"/>
      <c r="C355" s="192" t="s">
        <v>521</v>
      </c>
      <c r="D355" s="167"/>
      <c r="E355" s="168">
        <v>2.4</v>
      </c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1"/>
      <c r="Z355" s="161"/>
      <c r="AA355" s="161"/>
      <c r="AB355" s="161"/>
      <c r="AC355" s="161"/>
      <c r="AD355" s="161"/>
      <c r="AE355" s="161"/>
      <c r="AF355" s="161"/>
      <c r="AG355" s="161" t="s">
        <v>133</v>
      </c>
      <c r="AH355" s="161">
        <v>0</v>
      </c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</row>
    <row r="356" spans="1:60" outlineLevel="1" x14ac:dyDescent="0.2">
      <c r="A356" s="164"/>
      <c r="B356" s="165"/>
      <c r="C356" s="192" t="s">
        <v>522</v>
      </c>
      <c r="D356" s="167"/>
      <c r="E356" s="168">
        <v>3.75</v>
      </c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1"/>
      <c r="Z356" s="161"/>
      <c r="AA356" s="161"/>
      <c r="AB356" s="161"/>
      <c r="AC356" s="161"/>
      <c r="AD356" s="161"/>
      <c r="AE356" s="161"/>
      <c r="AF356" s="161"/>
      <c r="AG356" s="161" t="s">
        <v>133</v>
      </c>
      <c r="AH356" s="161">
        <v>0</v>
      </c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</row>
    <row r="357" spans="1:60" x14ac:dyDescent="0.2">
      <c r="A357" s="172" t="s">
        <v>125</v>
      </c>
      <c r="B357" s="173" t="s">
        <v>93</v>
      </c>
      <c r="C357" s="190" t="s">
        <v>94</v>
      </c>
      <c r="D357" s="174"/>
      <c r="E357" s="175"/>
      <c r="F357" s="176"/>
      <c r="G357" s="177">
        <f>SUMIF(AG358:AG387,"&lt;&gt;NOR",G358:G387)</f>
        <v>0</v>
      </c>
      <c r="H357" s="171"/>
      <c r="I357" s="171">
        <f>SUM(I358:I387)</f>
        <v>993.5</v>
      </c>
      <c r="J357" s="171"/>
      <c r="K357" s="171">
        <f>SUM(K358:K387)</f>
        <v>10393.76</v>
      </c>
      <c r="L357" s="171"/>
      <c r="M357" s="171">
        <f>SUM(M358:M387)</f>
        <v>0</v>
      </c>
      <c r="N357" s="171"/>
      <c r="O357" s="171">
        <f>SUM(O358:O387)</f>
        <v>0.03</v>
      </c>
      <c r="P357" s="171"/>
      <c r="Q357" s="171">
        <f>SUM(Q358:Q387)</f>
        <v>0</v>
      </c>
      <c r="R357" s="171"/>
      <c r="S357" s="171"/>
      <c r="T357" s="171"/>
      <c r="U357" s="171"/>
      <c r="V357" s="171">
        <f>SUM(V358:V387)</f>
        <v>21.340000000000003</v>
      </c>
      <c r="W357" s="171"/>
      <c r="X357" s="171"/>
      <c r="AG357" t="s">
        <v>126</v>
      </c>
    </row>
    <row r="358" spans="1:60" outlineLevel="1" x14ac:dyDescent="0.2">
      <c r="A358" s="178">
        <v>138</v>
      </c>
      <c r="B358" s="179" t="s">
        <v>523</v>
      </c>
      <c r="C358" s="191" t="s">
        <v>524</v>
      </c>
      <c r="D358" s="180" t="s">
        <v>151</v>
      </c>
      <c r="E358" s="181">
        <v>109.672</v>
      </c>
      <c r="F358" s="182"/>
      <c r="G358" s="183">
        <f>ROUND(E358*F358,2)</f>
        <v>0</v>
      </c>
      <c r="H358" s="166">
        <v>0.1</v>
      </c>
      <c r="I358" s="166">
        <f>ROUND(E358*H358,2)</f>
        <v>10.97</v>
      </c>
      <c r="J358" s="166">
        <v>21.1</v>
      </c>
      <c r="K358" s="166">
        <f>ROUND(E358*J358,2)</f>
        <v>2314.08</v>
      </c>
      <c r="L358" s="166">
        <v>15</v>
      </c>
      <c r="M358" s="166">
        <f>G358*(1+L358/100)</f>
        <v>0</v>
      </c>
      <c r="N358" s="166">
        <v>0</v>
      </c>
      <c r="O358" s="166">
        <f>ROUND(E358*N358,2)</f>
        <v>0</v>
      </c>
      <c r="P358" s="166">
        <v>0</v>
      </c>
      <c r="Q358" s="166">
        <f>ROUND(E358*P358,2)</f>
        <v>0</v>
      </c>
      <c r="R358" s="166"/>
      <c r="S358" s="166" t="s">
        <v>141</v>
      </c>
      <c r="T358" s="166" t="s">
        <v>141</v>
      </c>
      <c r="U358" s="166">
        <v>4.3220000000000001E-2</v>
      </c>
      <c r="V358" s="166">
        <f>ROUND(E358*U358,2)</f>
        <v>4.74</v>
      </c>
      <c r="W358" s="166"/>
      <c r="X358" s="166" t="s">
        <v>130</v>
      </c>
      <c r="Y358" s="161"/>
      <c r="Z358" s="161"/>
      <c r="AA358" s="161"/>
      <c r="AB358" s="161"/>
      <c r="AC358" s="161"/>
      <c r="AD358" s="161"/>
      <c r="AE358" s="161"/>
      <c r="AF358" s="161"/>
      <c r="AG358" s="161" t="s">
        <v>131</v>
      </c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</row>
    <row r="359" spans="1:60" outlineLevel="1" x14ac:dyDescent="0.2">
      <c r="A359" s="164"/>
      <c r="B359" s="165"/>
      <c r="C359" s="192" t="s">
        <v>525</v>
      </c>
      <c r="D359" s="167"/>
      <c r="E359" s="168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1"/>
      <c r="Z359" s="161"/>
      <c r="AA359" s="161"/>
      <c r="AB359" s="161"/>
      <c r="AC359" s="161"/>
      <c r="AD359" s="161"/>
      <c r="AE359" s="161"/>
      <c r="AF359" s="161"/>
      <c r="AG359" s="161" t="s">
        <v>133</v>
      </c>
      <c r="AH359" s="161">
        <v>0</v>
      </c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</row>
    <row r="360" spans="1:60" outlineLevel="1" x14ac:dyDescent="0.2">
      <c r="A360" s="164"/>
      <c r="B360" s="165"/>
      <c r="C360" s="192" t="s">
        <v>203</v>
      </c>
      <c r="D360" s="167"/>
      <c r="E360" s="168">
        <v>21.45</v>
      </c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1"/>
      <c r="Z360" s="161"/>
      <c r="AA360" s="161"/>
      <c r="AB360" s="161"/>
      <c r="AC360" s="161"/>
      <c r="AD360" s="161"/>
      <c r="AE360" s="161"/>
      <c r="AF360" s="161"/>
      <c r="AG360" s="161" t="s">
        <v>133</v>
      </c>
      <c r="AH360" s="161">
        <v>0</v>
      </c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</row>
    <row r="361" spans="1:60" outlineLevel="1" x14ac:dyDescent="0.2">
      <c r="A361" s="164"/>
      <c r="B361" s="165"/>
      <c r="C361" s="192" t="s">
        <v>204</v>
      </c>
      <c r="D361" s="167"/>
      <c r="E361" s="168">
        <v>8.58</v>
      </c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1"/>
      <c r="Z361" s="161"/>
      <c r="AA361" s="161"/>
      <c r="AB361" s="161"/>
      <c r="AC361" s="161"/>
      <c r="AD361" s="161"/>
      <c r="AE361" s="161"/>
      <c r="AF361" s="161"/>
      <c r="AG361" s="161" t="s">
        <v>133</v>
      </c>
      <c r="AH361" s="161">
        <v>0</v>
      </c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</row>
    <row r="362" spans="1:60" outlineLevel="1" x14ac:dyDescent="0.2">
      <c r="A362" s="164"/>
      <c r="B362" s="165"/>
      <c r="C362" s="192" t="s">
        <v>526</v>
      </c>
      <c r="D362" s="167"/>
      <c r="E362" s="168">
        <v>19.760000000000002</v>
      </c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1"/>
      <c r="Z362" s="161"/>
      <c r="AA362" s="161"/>
      <c r="AB362" s="161"/>
      <c r="AC362" s="161"/>
      <c r="AD362" s="161"/>
      <c r="AE362" s="161"/>
      <c r="AF362" s="161"/>
      <c r="AG362" s="161" t="s">
        <v>133</v>
      </c>
      <c r="AH362" s="161">
        <v>0</v>
      </c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</row>
    <row r="363" spans="1:60" outlineLevel="1" x14ac:dyDescent="0.2">
      <c r="A363" s="164"/>
      <c r="B363" s="165"/>
      <c r="C363" s="192" t="s">
        <v>196</v>
      </c>
      <c r="D363" s="167"/>
      <c r="E363" s="168">
        <v>-3.1520000000000001</v>
      </c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1"/>
      <c r="Z363" s="161"/>
      <c r="AA363" s="161"/>
      <c r="AB363" s="161"/>
      <c r="AC363" s="161"/>
      <c r="AD363" s="161"/>
      <c r="AE363" s="161"/>
      <c r="AF363" s="161"/>
      <c r="AG363" s="161" t="s">
        <v>133</v>
      </c>
      <c r="AH363" s="161">
        <v>0</v>
      </c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</row>
    <row r="364" spans="1:60" outlineLevel="1" x14ac:dyDescent="0.2">
      <c r="A364" s="164"/>
      <c r="B364" s="165"/>
      <c r="C364" s="192" t="s">
        <v>214</v>
      </c>
      <c r="D364" s="167"/>
      <c r="E364" s="168">
        <v>48.88</v>
      </c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1"/>
      <c r="Z364" s="161"/>
      <c r="AA364" s="161"/>
      <c r="AB364" s="161"/>
      <c r="AC364" s="161"/>
      <c r="AD364" s="161"/>
      <c r="AE364" s="161"/>
      <c r="AF364" s="161"/>
      <c r="AG364" s="161" t="s">
        <v>133</v>
      </c>
      <c r="AH364" s="161">
        <v>0</v>
      </c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</row>
    <row r="365" spans="1:60" outlineLevel="1" x14ac:dyDescent="0.2">
      <c r="A365" s="164"/>
      <c r="B365" s="165"/>
      <c r="C365" s="192" t="s">
        <v>215</v>
      </c>
      <c r="D365" s="167"/>
      <c r="E365" s="168">
        <v>-1.5760000000000001</v>
      </c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1"/>
      <c r="Z365" s="161"/>
      <c r="AA365" s="161"/>
      <c r="AB365" s="161"/>
      <c r="AC365" s="161"/>
      <c r="AD365" s="161"/>
      <c r="AE365" s="161"/>
      <c r="AF365" s="161"/>
      <c r="AG365" s="161" t="s">
        <v>133</v>
      </c>
      <c r="AH365" s="161">
        <v>0</v>
      </c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</row>
    <row r="366" spans="1:60" outlineLevel="1" x14ac:dyDescent="0.2">
      <c r="A366" s="164"/>
      <c r="B366" s="165"/>
      <c r="C366" s="192" t="s">
        <v>216</v>
      </c>
      <c r="D366" s="167"/>
      <c r="E366" s="168">
        <v>-3.6</v>
      </c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1"/>
      <c r="Z366" s="161"/>
      <c r="AA366" s="161"/>
      <c r="AB366" s="161"/>
      <c r="AC366" s="161"/>
      <c r="AD366" s="161"/>
      <c r="AE366" s="161"/>
      <c r="AF366" s="161"/>
      <c r="AG366" s="161" t="s">
        <v>133</v>
      </c>
      <c r="AH366" s="161">
        <v>0</v>
      </c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</row>
    <row r="367" spans="1:60" outlineLevel="1" x14ac:dyDescent="0.2">
      <c r="A367" s="164"/>
      <c r="B367" s="165"/>
      <c r="C367" s="192" t="s">
        <v>270</v>
      </c>
      <c r="D367" s="167"/>
      <c r="E367" s="168">
        <v>21.58</v>
      </c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1"/>
      <c r="Z367" s="161"/>
      <c r="AA367" s="161"/>
      <c r="AB367" s="161"/>
      <c r="AC367" s="161"/>
      <c r="AD367" s="161"/>
      <c r="AE367" s="161"/>
      <c r="AF367" s="161"/>
      <c r="AG367" s="161" t="s">
        <v>133</v>
      </c>
      <c r="AH367" s="161">
        <v>0</v>
      </c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</row>
    <row r="368" spans="1:60" outlineLevel="1" x14ac:dyDescent="0.2">
      <c r="A368" s="164"/>
      <c r="B368" s="165"/>
      <c r="C368" s="192" t="s">
        <v>218</v>
      </c>
      <c r="D368" s="167"/>
      <c r="E368" s="168">
        <v>-2.25</v>
      </c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1"/>
      <c r="Z368" s="161"/>
      <c r="AA368" s="161"/>
      <c r="AB368" s="161"/>
      <c r="AC368" s="161"/>
      <c r="AD368" s="161"/>
      <c r="AE368" s="161"/>
      <c r="AF368" s="161"/>
      <c r="AG368" s="161" t="s">
        <v>133</v>
      </c>
      <c r="AH368" s="161">
        <v>0</v>
      </c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</row>
    <row r="369" spans="1:60" ht="22.5" outlineLevel="1" x14ac:dyDescent="0.2">
      <c r="A369" s="178">
        <v>139</v>
      </c>
      <c r="B369" s="179" t="s">
        <v>527</v>
      </c>
      <c r="C369" s="191" t="s">
        <v>528</v>
      </c>
      <c r="D369" s="180" t="s">
        <v>151</v>
      </c>
      <c r="E369" s="181">
        <v>157.65</v>
      </c>
      <c r="F369" s="182"/>
      <c r="G369" s="183">
        <f>ROUND(E369*F369,2)</f>
        <v>0</v>
      </c>
      <c r="H369" s="166">
        <v>3.79</v>
      </c>
      <c r="I369" s="166">
        <f>ROUND(E369*H369,2)</f>
        <v>597.49</v>
      </c>
      <c r="J369" s="166">
        <v>49.61</v>
      </c>
      <c r="K369" s="166">
        <f>ROUND(E369*J369,2)</f>
        <v>7821.02</v>
      </c>
      <c r="L369" s="166">
        <v>15</v>
      </c>
      <c r="M369" s="166">
        <f>G369*(1+L369/100)</f>
        <v>0</v>
      </c>
      <c r="N369" s="166">
        <v>1.3999999999999999E-4</v>
      </c>
      <c r="O369" s="166">
        <f>ROUND(E369*N369,2)</f>
        <v>0.02</v>
      </c>
      <c r="P369" s="166">
        <v>0</v>
      </c>
      <c r="Q369" s="166">
        <f>ROUND(E369*P369,2)</f>
        <v>0</v>
      </c>
      <c r="R369" s="166"/>
      <c r="S369" s="166" t="s">
        <v>141</v>
      </c>
      <c r="T369" s="166" t="s">
        <v>152</v>
      </c>
      <c r="U369" s="166">
        <v>0.10191</v>
      </c>
      <c r="V369" s="166">
        <f>ROUND(E369*U369,2)</f>
        <v>16.07</v>
      </c>
      <c r="W369" s="166"/>
      <c r="X369" s="166" t="s">
        <v>130</v>
      </c>
      <c r="Y369" s="161"/>
      <c r="Z369" s="161"/>
      <c r="AA369" s="161"/>
      <c r="AB369" s="161"/>
      <c r="AC369" s="161"/>
      <c r="AD369" s="161"/>
      <c r="AE369" s="161"/>
      <c r="AF369" s="161"/>
      <c r="AG369" s="161" t="s">
        <v>131</v>
      </c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</row>
    <row r="370" spans="1:60" outlineLevel="1" x14ac:dyDescent="0.2">
      <c r="A370" s="164"/>
      <c r="B370" s="165"/>
      <c r="C370" s="192" t="s">
        <v>525</v>
      </c>
      <c r="D370" s="167"/>
      <c r="E370" s="168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1"/>
      <c r="Z370" s="161"/>
      <c r="AA370" s="161"/>
      <c r="AB370" s="161"/>
      <c r="AC370" s="161"/>
      <c r="AD370" s="161"/>
      <c r="AE370" s="161"/>
      <c r="AF370" s="161"/>
      <c r="AG370" s="161" t="s">
        <v>133</v>
      </c>
      <c r="AH370" s="161">
        <v>0</v>
      </c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</row>
    <row r="371" spans="1:60" outlineLevel="1" x14ac:dyDescent="0.2">
      <c r="A371" s="164"/>
      <c r="B371" s="165"/>
      <c r="C371" s="192" t="s">
        <v>164</v>
      </c>
      <c r="D371" s="167"/>
      <c r="E371" s="168">
        <v>4.42</v>
      </c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1"/>
      <c r="Z371" s="161"/>
      <c r="AA371" s="161"/>
      <c r="AB371" s="161"/>
      <c r="AC371" s="161"/>
      <c r="AD371" s="161"/>
      <c r="AE371" s="161"/>
      <c r="AF371" s="161"/>
      <c r="AG371" s="161" t="s">
        <v>133</v>
      </c>
      <c r="AH371" s="161">
        <v>0</v>
      </c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</row>
    <row r="372" spans="1:60" outlineLevel="1" x14ac:dyDescent="0.2">
      <c r="A372" s="164"/>
      <c r="B372" s="165"/>
      <c r="C372" s="192" t="s">
        <v>237</v>
      </c>
      <c r="D372" s="167"/>
      <c r="E372" s="168">
        <v>0.96</v>
      </c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1"/>
      <c r="Z372" s="161"/>
      <c r="AA372" s="161"/>
      <c r="AB372" s="161"/>
      <c r="AC372" s="161"/>
      <c r="AD372" s="161"/>
      <c r="AE372" s="161"/>
      <c r="AF372" s="161"/>
      <c r="AG372" s="161" t="s">
        <v>133</v>
      </c>
      <c r="AH372" s="161">
        <v>0</v>
      </c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</row>
    <row r="373" spans="1:60" outlineLevel="1" x14ac:dyDescent="0.2">
      <c r="A373" s="164"/>
      <c r="B373" s="165"/>
      <c r="C373" s="192" t="s">
        <v>165</v>
      </c>
      <c r="D373" s="167"/>
      <c r="E373" s="168">
        <v>3.84</v>
      </c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1"/>
      <c r="Z373" s="161"/>
      <c r="AA373" s="161"/>
      <c r="AB373" s="161"/>
      <c r="AC373" s="161"/>
      <c r="AD373" s="161"/>
      <c r="AE373" s="161"/>
      <c r="AF373" s="161"/>
      <c r="AG373" s="161" t="s">
        <v>133</v>
      </c>
      <c r="AH373" s="161">
        <v>0</v>
      </c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</row>
    <row r="374" spans="1:60" outlineLevel="1" x14ac:dyDescent="0.2">
      <c r="A374" s="164"/>
      <c r="B374" s="165"/>
      <c r="C374" s="192" t="s">
        <v>203</v>
      </c>
      <c r="D374" s="167"/>
      <c r="E374" s="168">
        <v>21.45</v>
      </c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1"/>
      <c r="Z374" s="161"/>
      <c r="AA374" s="161"/>
      <c r="AB374" s="161"/>
      <c r="AC374" s="161"/>
      <c r="AD374" s="161"/>
      <c r="AE374" s="161"/>
      <c r="AF374" s="161"/>
      <c r="AG374" s="161" t="s">
        <v>133</v>
      </c>
      <c r="AH374" s="161">
        <v>0</v>
      </c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</row>
    <row r="375" spans="1:60" outlineLevel="1" x14ac:dyDescent="0.2">
      <c r="A375" s="164"/>
      <c r="B375" s="165"/>
      <c r="C375" s="192" t="s">
        <v>204</v>
      </c>
      <c r="D375" s="167"/>
      <c r="E375" s="168">
        <v>8.58</v>
      </c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1"/>
      <c r="Z375" s="161"/>
      <c r="AA375" s="161"/>
      <c r="AB375" s="161"/>
      <c r="AC375" s="161"/>
      <c r="AD375" s="161"/>
      <c r="AE375" s="161"/>
      <c r="AF375" s="161"/>
      <c r="AG375" s="161" t="s">
        <v>133</v>
      </c>
      <c r="AH375" s="161">
        <v>0</v>
      </c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</row>
    <row r="376" spans="1:60" outlineLevel="1" x14ac:dyDescent="0.2">
      <c r="A376" s="164"/>
      <c r="B376" s="165"/>
      <c r="C376" s="192" t="s">
        <v>529</v>
      </c>
      <c r="D376" s="167"/>
      <c r="E376" s="168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1"/>
      <c r="Z376" s="161"/>
      <c r="AA376" s="161"/>
      <c r="AB376" s="161"/>
      <c r="AC376" s="161"/>
      <c r="AD376" s="161"/>
      <c r="AE376" s="161"/>
      <c r="AF376" s="161"/>
      <c r="AG376" s="161" t="s">
        <v>133</v>
      </c>
      <c r="AH376" s="161">
        <v>0</v>
      </c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</row>
    <row r="377" spans="1:60" outlineLevel="1" x14ac:dyDescent="0.2">
      <c r="A377" s="164"/>
      <c r="B377" s="165"/>
      <c r="C377" s="192" t="s">
        <v>530</v>
      </c>
      <c r="D377" s="167"/>
      <c r="E377" s="168">
        <v>24.44</v>
      </c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1"/>
      <c r="Z377" s="161"/>
      <c r="AA377" s="161"/>
      <c r="AB377" s="161"/>
      <c r="AC377" s="161"/>
      <c r="AD377" s="161"/>
      <c r="AE377" s="161"/>
      <c r="AF377" s="161"/>
      <c r="AG377" s="161" t="s">
        <v>133</v>
      </c>
      <c r="AH377" s="161">
        <v>0</v>
      </c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</row>
    <row r="378" spans="1:60" outlineLevel="1" x14ac:dyDescent="0.2">
      <c r="A378" s="164"/>
      <c r="B378" s="165"/>
      <c r="C378" s="192" t="s">
        <v>531</v>
      </c>
      <c r="D378" s="167"/>
      <c r="E378" s="168">
        <v>10.4</v>
      </c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1"/>
      <c r="Z378" s="161"/>
      <c r="AA378" s="161"/>
      <c r="AB378" s="161"/>
      <c r="AC378" s="161"/>
      <c r="AD378" s="161"/>
      <c r="AE378" s="161"/>
      <c r="AF378" s="161"/>
      <c r="AG378" s="161" t="s">
        <v>133</v>
      </c>
      <c r="AH378" s="161">
        <v>0</v>
      </c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</row>
    <row r="379" spans="1:60" outlineLevel="1" x14ac:dyDescent="0.2">
      <c r="A379" s="164"/>
      <c r="B379" s="165"/>
      <c r="C379" s="192" t="s">
        <v>193</v>
      </c>
      <c r="D379" s="167"/>
      <c r="E379" s="168">
        <v>4</v>
      </c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1"/>
      <c r="Z379" s="161"/>
      <c r="AA379" s="161"/>
      <c r="AB379" s="161"/>
      <c r="AC379" s="161"/>
      <c r="AD379" s="161"/>
      <c r="AE379" s="161"/>
      <c r="AF379" s="161"/>
      <c r="AG379" s="161" t="s">
        <v>133</v>
      </c>
      <c r="AH379" s="161">
        <v>0</v>
      </c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</row>
    <row r="380" spans="1:60" outlineLevel="1" x14ac:dyDescent="0.2">
      <c r="A380" s="164"/>
      <c r="B380" s="165"/>
      <c r="C380" s="192" t="s">
        <v>532</v>
      </c>
      <c r="D380" s="167"/>
      <c r="E380" s="168">
        <v>48.88</v>
      </c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1"/>
      <c r="Z380" s="161"/>
      <c r="AA380" s="161"/>
      <c r="AB380" s="161"/>
      <c r="AC380" s="161"/>
      <c r="AD380" s="161"/>
      <c r="AE380" s="161"/>
      <c r="AF380" s="161"/>
      <c r="AG380" s="161" t="s">
        <v>133</v>
      </c>
      <c r="AH380" s="161">
        <v>0</v>
      </c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</row>
    <row r="381" spans="1:60" outlineLevel="1" x14ac:dyDescent="0.2">
      <c r="A381" s="164"/>
      <c r="B381" s="165"/>
      <c r="C381" s="192" t="s">
        <v>533</v>
      </c>
      <c r="D381" s="167"/>
      <c r="E381" s="168">
        <v>30.68</v>
      </c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1"/>
      <c r="Z381" s="161"/>
      <c r="AA381" s="161"/>
      <c r="AB381" s="161"/>
      <c r="AC381" s="161"/>
      <c r="AD381" s="161"/>
      <c r="AE381" s="161"/>
      <c r="AF381" s="161"/>
      <c r="AG381" s="161" t="s">
        <v>133</v>
      </c>
      <c r="AH381" s="161">
        <v>0</v>
      </c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</row>
    <row r="382" spans="1:60" outlineLevel="1" x14ac:dyDescent="0.2">
      <c r="A382" s="178">
        <v>140</v>
      </c>
      <c r="B382" s="179" t="s">
        <v>534</v>
      </c>
      <c r="C382" s="191" t="s">
        <v>535</v>
      </c>
      <c r="D382" s="180" t="s">
        <v>151</v>
      </c>
      <c r="E382" s="181">
        <v>39.25</v>
      </c>
      <c r="F382" s="182"/>
      <c r="G382" s="183">
        <f>ROUND(E382*F382,2)</f>
        <v>0</v>
      </c>
      <c r="H382" s="166">
        <v>9.81</v>
      </c>
      <c r="I382" s="166">
        <f>ROUND(E382*H382,2)</f>
        <v>385.04</v>
      </c>
      <c r="J382" s="166">
        <v>6.59</v>
      </c>
      <c r="K382" s="166">
        <f>ROUND(E382*J382,2)</f>
        <v>258.66000000000003</v>
      </c>
      <c r="L382" s="166">
        <v>15</v>
      </c>
      <c r="M382" s="166">
        <f>G382*(1+L382/100)</f>
        <v>0</v>
      </c>
      <c r="N382" s="166">
        <v>3.5E-4</v>
      </c>
      <c r="O382" s="166">
        <f>ROUND(E382*N382,2)</f>
        <v>0.01</v>
      </c>
      <c r="P382" s="166">
        <v>0</v>
      </c>
      <c r="Q382" s="166">
        <f>ROUND(E382*P382,2)</f>
        <v>0</v>
      </c>
      <c r="R382" s="166"/>
      <c r="S382" s="166" t="s">
        <v>141</v>
      </c>
      <c r="T382" s="166" t="s">
        <v>141</v>
      </c>
      <c r="U382" s="166">
        <v>1.35E-2</v>
      </c>
      <c r="V382" s="166">
        <f>ROUND(E382*U382,2)</f>
        <v>0.53</v>
      </c>
      <c r="W382" s="166"/>
      <c r="X382" s="166" t="s">
        <v>130</v>
      </c>
      <c r="Y382" s="161"/>
      <c r="Z382" s="161"/>
      <c r="AA382" s="161"/>
      <c r="AB382" s="161"/>
      <c r="AC382" s="161"/>
      <c r="AD382" s="161"/>
      <c r="AE382" s="161"/>
      <c r="AF382" s="161"/>
      <c r="AG382" s="161" t="s">
        <v>131</v>
      </c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</row>
    <row r="383" spans="1:60" outlineLevel="1" x14ac:dyDescent="0.2">
      <c r="A383" s="164"/>
      <c r="B383" s="165"/>
      <c r="C383" s="192" t="s">
        <v>164</v>
      </c>
      <c r="D383" s="167"/>
      <c r="E383" s="168">
        <v>4.42</v>
      </c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1"/>
      <c r="Z383" s="161"/>
      <c r="AA383" s="161"/>
      <c r="AB383" s="161"/>
      <c r="AC383" s="161"/>
      <c r="AD383" s="161"/>
      <c r="AE383" s="161"/>
      <c r="AF383" s="161"/>
      <c r="AG383" s="161" t="s">
        <v>133</v>
      </c>
      <c r="AH383" s="161">
        <v>0</v>
      </c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</row>
    <row r="384" spans="1:60" outlineLevel="1" x14ac:dyDescent="0.2">
      <c r="A384" s="164"/>
      <c r="B384" s="165"/>
      <c r="C384" s="192" t="s">
        <v>237</v>
      </c>
      <c r="D384" s="167"/>
      <c r="E384" s="168">
        <v>0.96</v>
      </c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1"/>
      <c r="Z384" s="161"/>
      <c r="AA384" s="161"/>
      <c r="AB384" s="161"/>
      <c r="AC384" s="161"/>
      <c r="AD384" s="161"/>
      <c r="AE384" s="161"/>
      <c r="AF384" s="161"/>
      <c r="AG384" s="161" t="s">
        <v>133</v>
      </c>
      <c r="AH384" s="161">
        <v>0</v>
      </c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</row>
    <row r="385" spans="1:60" outlineLevel="1" x14ac:dyDescent="0.2">
      <c r="A385" s="164"/>
      <c r="B385" s="165"/>
      <c r="C385" s="192" t="s">
        <v>165</v>
      </c>
      <c r="D385" s="167"/>
      <c r="E385" s="168">
        <v>3.84</v>
      </c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1"/>
      <c r="Z385" s="161"/>
      <c r="AA385" s="161"/>
      <c r="AB385" s="161"/>
      <c r="AC385" s="161"/>
      <c r="AD385" s="161"/>
      <c r="AE385" s="161"/>
      <c r="AF385" s="161"/>
      <c r="AG385" s="161" t="s">
        <v>133</v>
      </c>
      <c r="AH385" s="161">
        <v>0</v>
      </c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</row>
    <row r="386" spans="1:60" outlineLevel="1" x14ac:dyDescent="0.2">
      <c r="A386" s="164"/>
      <c r="B386" s="165"/>
      <c r="C386" s="192" t="s">
        <v>203</v>
      </c>
      <c r="D386" s="167"/>
      <c r="E386" s="168">
        <v>21.45</v>
      </c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1"/>
      <c r="Z386" s="161"/>
      <c r="AA386" s="161"/>
      <c r="AB386" s="161"/>
      <c r="AC386" s="161"/>
      <c r="AD386" s="161"/>
      <c r="AE386" s="161"/>
      <c r="AF386" s="161"/>
      <c r="AG386" s="161" t="s">
        <v>133</v>
      </c>
      <c r="AH386" s="161">
        <v>0</v>
      </c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</row>
    <row r="387" spans="1:60" outlineLevel="1" x14ac:dyDescent="0.2">
      <c r="A387" s="164"/>
      <c r="B387" s="165"/>
      <c r="C387" s="192" t="s">
        <v>204</v>
      </c>
      <c r="D387" s="167"/>
      <c r="E387" s="168">
        <v>8.58</v>
      </c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1"/>
      <c r="Z387" s="161"/>
      <c r="AA387" s="161"/>
      <c r="AB387" s="161"/>
      <c r="AC387" s="161"/>
      <c r="AD387" s="161"/>
      <c r="AE387" s="161"/>
      <c r="AF387" s="161"/>
      <c r="AG387" s="161" t="s">
        <v>133</v>
      </c>
      <c r="AH387" s="161">
        <v>0</v>
      </c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</row>
    <row r="388" spans="1:60" x14ac:dyDescent="0.2">
      <c r="A388" s="172" t="s">
        <v>125</v>
      </c>
      <c r="B388" s="173" t="s">
        <v>95</v>
      </c>
      <c r="C388" s="190" t="s">
        <v>96</v>
      </c>
      <c r="D388" s="174"/>
      <c r="E388" s="175"/>
      <c r="F388" s="176"/>
      <c r="G388" s="177">
        <f>SUMIF(AG389:AG389,"&lt;&gt;NOR",G389:G389)</f>
        <v>0</v>
      </c>
      <c r="H388" s="171"/>
      <c r="I388" s="171">
        <f>SUM(I389:I389)</f>
        <v>0</v>
      </c>
      <c r="J388" s="171"/>
      <c r="K388" s="171">
        <f>SUM(K389:K389)</f>
        <v>1750</v>
      </c>
      <c r="L388" s="171"/>
      <c r="M388" s="171">
        <f>SUM(M389:M389)</f>
        <v>0</v>
      </c>
      <c r="N388" s="171"/>
      <c r="O388" s="171">
        <f>SUM(O389:O389)</f>
        <v>0</v>
      </c>
      <c r="P388" s="171"/>
      <c r="Q388" s="171">
        <f>SUM(Q389:Q389)</f>
        <v>0</v>
      </c>
      <c r="R388" s="171"/>
      <c r="S388" s="171"/>
      <c r="T388" s="171"/>
      <c r="U388" s="171"/>
      <c r="V388" s="171">
        <f>SUM(V389:V389)</f>
        <v>0</v>
      </c>
      <c r="W388" s="171"/>
      <c r="X388" s="171"/>
      <c r="AG388" t="s">
        <v>126</v>
      </c>
    </row>
    <row r="389" spans="1:60" outlineLevel="1" x14ac:dyDescent="0.2">
      <c r="A389" s="184">
        <v>141</v>
      </c>
      <c r="B389" s="185" t="s">
        <v>536</v>
      </c>
      <c r="C389" s="193" t="s">
        <v>537</v>
      </c>
      <c r="D389" s="186" t="s">
        <v>310</v>
      </c>
      <c r="E389" s="187">
        <v>5</v>
      </c>
      <c r="F389" s="188"/>
      <c r="G389" s="189">
        <f>ROUND(E389*F389,2)</f>
        <v>0</v>
      </c>
      <c r="H389" s="166">
        <v>0</v>
      </c>
      <c r="I389" s="166">
        <f>ROUND(E389*H389,2)</f>
        <v>0</v>
      </c>
      <c r="J389" s="166">
        <v>350</v>
      </c>
      <c r="K389" s="166">
        <f>ROUND(E389*J389,2)</f>
        <v>1750</v>
      </c>
      <c r="L389" s="166">
        <v>15</v>
      </c>
      <c r="M389" s="166">
        <f>G389*(1+L389/100)</f>
        <v>0</v>
      </c>
      <c r="N389" s="166">
        <v>0</v>
      </c>
      <c r="O389" s="166">
        <f>ROUND(E389*N389,2)</f>
        <v>0</v>
      </c>
      <c r="P389" s="166">
        <v>0</v>
      </c>
      <c r="Q389" s="166">
        <f>ROUND(E389*P389,2)</f>
        <v>0</v>
      </c>
      <c r="R389" s="166"/>
      <c r="S389" s="166" t="s">
        <v>128</v>
      </c>
      <c r="T389" s="166" t="s">
        <v>169</v>
      </c>
      <c r="U389" s="166">
        <v>0</v>
      </c>
      <c r="V389" s="166">
        <f>ROUND(E389*U389,2)</f>
        <v>0</v>
      </c>
      <c r="W389" s="166"/>
      <c r="X389" s="166" t="s">
        <v>130</v>
      </c>
      <c r="Y389" s="161"/>
      <c r="Z389" s="161"/>
      <c r="AA389" s="161"/>
      <c r="AB389" s="161"/>
      <c r="AC389" s="161"/>
      <c r="AD389" s="161"/>
      <c r="AE389" s="161"/>
      <c r="AF389" s="161"/>
      <c r="AG389" s="161" t="s">
        <v>131</v>
      </c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</row>
    <row r="390" spans="1:60" x14ac:dyDescent="0.2">
      <c r="A390" s="172" t="s">
        <v>125</v>
      </c>
      <c r="B390" s="173" t="s">
        <v>97</v>
      </c>
      <c r="C390" s="190" t="s">
        <v>98</v>
      </c>
      <c r="D390" s="174"/>
      <c r="E390" s="175"/>
      <c r="F390" s="176"/>
      <c r="G390" s="177">
        <f>SUMIF(AG391:AG398,"&lt;&gt;NOR",G391:G398)</f>
        <v>0</v>
      </c>
      <c r="H390" s="171"/>
      <c r="I390" s="171">
        <f>SUM(I391:I398)</f>
        <v>0</v>
      </c>
      <c r="J390" s="171"/>
      <c r="K390" s="171">
        <f>SUM(K391:K398)</f>
        <v>8566.49</v>
      </c>
      <c r="L390" s="171"/>
      <c r="M390" s="171">
        <f>SUM(M391:M398)</f>
        <v>0</v>
      </c>
      <c r="N390" s="171"/>
      <c r="O390" s="171">
        <f>SUM(O391:O398)</f>
        <v>0</v>
      </c>
      <c r="P390" s="171"/>
      <c r="Q390" s="171">
        <f>SUM(Q391:Q398)</f>
        <v>0</v>
      </c>
      <c r="R390" s="171"/>
      <c r="S390" s="171"/>
      <c r="T390" s="171"/>
      <c r="U390" s="171"/>
      <c r="V390" s="171">
        <f>SUM(V391:V398)</f>
        <v>15.63</v>
      </c>
      <c r="W390" s="171"/>
      <c r="X390" s="171"/>
      <c r="AG390" t="s">
        <v>126</v>
      </c>
    </row>
    <row r="391" spans="1:60" outlineLevel="1" x14ac:dyDescent="0.2">
      <c r="A391" s="184">
        <v>142</v>
      </c>
      <c r="B391" s="185" t="s">
        <v>538</v>
      </c>
      <c r="C391" s="193" t="s">
        <v>539</v>
      </c>
      <c r="D391" s="186" t="s">
        <v>540</v>
      </c>
      <c r="E391" s="187">
        <v>3</v>
      </c>
      <c r="F391" s="188"/>
      <c r="G391" s="189">
        <f>ROUND(E391*F391,2)</f>
        <v>0</v>
      </c>
      <c r="H391" s="166">
        <v>0</v>
      </c>
      <c r="I391" s="166">
        <f>ROUND(E391*H391,2)</f>
        <v>0</v>
      </c>
      <c r="J391" s="166">
        <v>49.7</v>
      </c>
      <c r="K391" s="166">
        <f>ROUND(E391*J391,2)</f>
        <v>149.1</v>
      </c>
      <c r="L391" s="166">
        <v>15</v>
      </c>
      <c r="M391" s="166">
        <f>G391*(1+L391/100)</f>
        <v>0</v>
      </c>
      <c r="N391" s="166">
        <v>0</v>
      </c>
      <c r="O391" s="166">
        <f>ROUND(E391*N391,2)</f>
        <v>0</v>
      </c>
      <c r="P391" s="166">
        <v>0</v>
      </c>
      <c r="Q391" s="166">
        <f>ROUND(E391*P391,2)</f>
        <v>0</v>
      </c>
      <c r="R391" s="166"/>
      <c r="S391" s="166" t="s">
        <v>141</v>
      </c>
      <c r="T391" s="166" t="s">
        <v>141</v>
      </c>
      <c r="U391" s="166">
        <v>0</v>
      </c>
      <c r="V391" s="166">
        <f>ROUND(E391*U391,2)</f>
        <v>0</v>
      </c>
      <c r="W391" s="166"/>
      <c r="X391" s="166" t="s">
        <v>130</v>
      </c>
      <c r="Y391" s="161"/>
      <c r="Z391" s="161"/>
      <c r="AA391" s="161"/>
      <c r="AB391" s="161"/>
      <c r="AC391" s="161"/>
      <c r="AD391" s="161"/>
      <c r="AE391" s="161"/>
      <c r="AF391" s="161"/>
      <c r="AG391" s="161" t="s">
        <v>131</v>
      </c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</row>
    <row r="392" spans="1:60" outlineLevel="1" x14ac:dyDescent="0.2">
      <c r="A392" s="184">
        <v>143</v>
      </c>
      <c r="B392" s="185" t="s">
        <v>541</v>
      </c>
      <c r="C392" s="193" t="s">
        <v>542</v>
      </c>
      <c r="D392" s="186" t="s">
        <v>140</v>
      </c>
      <c r="E392" s="187">
        <v>3.8777300000000001</v>
      </c>
      <c r="F392" s="188"/>
      <c r="G392" s="189">
        <f>ROUND(E392*F392,2)</f>
        <v>0</v>
      </c>
      <c r="H392" s="166">
        <v>0</v>
      </c>
      <c r="I392" s="166">
        <f>ROUND(E392*H392,2)</f>
        <v>0</v>
      </c>
      <c r="J392" s="166">
        <v>168.5</v>
      </c>
      <c r="K392" s="166">
        <f>ROUND(E392*J392,2)</f>
        <v>653.4</v>
      </c>
      <c r="L392" s="166">
        <v>15</v>
      </c>
      <c r="M392" s="166">
        <f>G392*(1+L392/100)</f>
        <v>0</v>
      </c>
      <c r="N392" s="166">
        <v>0</v>
      </c>
      <c r="O392" s="166">
        <f>ROUND(E392*N392,2)</f>
        <v>0</v>
      </c>
      <c r="P392" s="166">
        <v>0</v>
      </c>
      <c r="Q392" s="166">
        <f>ROUND(E392*P392,2)</f>
        <v>0</v>
      </c>
      <c r="R392" s="166"/>
      <c r="S392" s="166" t="s">
        <v>141</v>
      </c>
      <c r="T392" s="166" t="s">
        <v>141</v>
      </c>
      <c r="U392" s="166">
        <v>0.27700000000000002</v>
      </c>
      <c r="V392" s="166">
        <f>ROUND(E392*U392,2)</f>
        <v>1.07</v>
      </c>
      <c r="W392" s="166"/>
      <c r="X392" s="166" t="s">
        <v>543</v>
      </c>
      <c r="Y392" s="161"/>
      <c r="Z392" s="161"/>
      <c r="AA392" s="161"/>
      <c r="AB392" s="161"/>
      <c r="AC392" s="161"/>
      <c r="AD392" s="161"/>
      <c r="AE392" s="161"/>
      <c r="AF392" s="161"/>
      <c r="AG392" s="161" t="s">
        <v>544</v>
      </c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</row>
    <row r="393" spans="1:60" outlineLevel="1" x14ac:dyDescent="0.2">
      <c r="A393" s="184">
        <v>144</v>
      </c>
      <c r="B393" s="185" t="s">
        <v>545</v>
      </c>
      <c r="C393" s="193" t="s">
        <v>546</v>
      </c>
      <c r="D393" s="186" t="s">
        <v>140</v>
      </c>
      <c r="E393" s="187">
        <v>3.8777300000000001</v>
      </c>
      <c r="F393" s="188"/>
      <c r="G393" s="189">
        <f>ROUND(E393*F393,2)</f>
        <v>0</v>
      </c>
      <c r="H393" s="166">
        <v>0</v>
      </c>
      <c r="I393" s="166">
        <f>ROUND(E393*H393,2)</f>
        <v>0</v>
      </c>
      <c r="J393" s="166">
        <v>706</v>
      </c>
      <c r="K393" s="166">
        <f>ROUND(E393*J393,2)</f>
        <v>2737.68</v>
      </c>
      <c r="L393" s="166">
        <v>15</v>
      </c>
      <c r="M393" s="166">
        <f>G393*(1+L393/100)</f>
        <v>0</v>
      </c>
      <c r="N393" s="166">
        <v>0</v>
      </c>
      <c r="O393" s="166">
        <f>ROUND(E393*N393,2)</f>
        <v>0</v>
      </c>
      <c r="P393" s="166">
        <v>0</v>
      </c>
      <c r="Q393" s="166">
        <f>ROUND(E393*P393,2)</f>
        <v>0</v>
      </c>
      <c r="R393" s="166"/>
      <c r="S393" s="166" t="s">
        <v>141</v>
      </c>
      <c r="T393" s="166" t="s">
        <v>141</v>
      </c>
      <c r="U393" s="166">
        <v>2.0089999999999999</v>
      </c>
      <c r="V393" s="166">
        <f>ROUND(E393*U393,2)</f>
        <v>7.79</v>
      </c>
      <c r="W393" s="166"/>
      <c r="X393" s="166" t="s">
        <v>543</v>
      </c>
      <c r="Y393" s="161"/>
      <c r="Z393" s="161"/>
      <c r="AA393" s="161"/>
      <c r="AB393" s="161"/>
      <c r="AC393" s="161"/>
      <c r="AD393" s="161"/>
      <c r="AE393" s="161"/>
      <c r="AF393" s="161"/>
      <c r="AG393" s="161" t="s">
        <v>544</v>
      </c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</row>
    <row r="394" spans="1:60" outlineLevel="1" x14ac:dyDescent="0.2">
      <c r="A394" s="184">
        <v>145</v>
      </c>
      <c r="B394" s="185" t="s">
        <v>547</v>
      </c>
      <c r="C394" s="193" t="s">
        <v>548</v>
      </c>
      <c r="D394" s="186" t="s">
        <v>140</v>
      </c>
      <c r="E394" s="187">
        <v>3.8777300000000001</v>
      </c>
      <c r="F394" s="188"/>
      <c r="G394" s="189">
        <f>ROUND(E394*F394,2)</f>
        <v>0</v>
      </c>
      <c r="H394" s="166">
        <v>0</v>
      </c>
      <c r="I394" s="166">
        <f>ROUND(E394*H394,2)</f>
        <v>0</v>
      </c>
      <c r="J394" s="166">
        <v>234.5</v>
      </c>
      <c r="K394" s="166">
        <f>ROUND(E394*J394,2)</f>
        <v>909.33</v>
      </c>
      <c r="L394" s="166">
        <v>15</v>
      </c>
      <c r="M394" s="166">
        <f>G394*(1+L394/100)</f>
        <v>0</v>
      </c>
      <c r="N394" s="166">
        <v>0</v>
      </c>
      <c r="O394" s="166">
        <f>ROUND(E394*N394,2)</f>
        <v>0</v>
      </c>
      <c r="P394" s="166">
        <v>0</v>
      </c>
      <c r="Q394" s="166">
        <f>ROUND(E394*P394,2)</f>
        <v>0</v>
      </c>
      <c r="R394" s="166"/>
      <c r="S394" s="166" t="s">
        <v>141</v>
      </c>
      <c r="T394" s="166" t="s">
        <v>141</v>
      </c>
      <c r="U394" s="166">
        <v>0.49</v>
      </c>
      <c r="V394" s="166">
        <f>ROUND(E394*U394,2)</f>
        <v>1.9</v>
      </c>
      <c r="W394" s="166"/>
      <c r="X394" s="166" t="s">
        <v>543</v>
      </c>
      <c r="Y394" s="161"/>
      <c r="Z394" s="161"/>
      <c r="AA394" s="161"/>
      <c r="AB394" s="161"/>
      <c r="AC394" s="161"/>
      <c r="AD394" s="161"/>
      <c r="AE394" s="161"/>
      <c r="AF394" s="161"/>
      <c r="AG394" s="161" t="s">
        <v>544</v>
      </c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</row>
    <row r="395" spans="1:60" outlineLevel="1" x14ac:dyDescent="0.2">
      <c r="A395" s="184">
        <v>146</v>
      </c>
      <c r="B395" s="185" t="s">
        <v>549</v>
      </c>
      <c r="C395" s="193" t="s">
        <v>550</v>
      </c>
      <c r="D395" s="186" t="s">
        <v>140</v>
      </c>
      <c r="E395" s="187">
        <v>77.554519999999997</v>
      </c>
      <c r="F395" s="188"/>
      <c r="G395" s="189">
        <f>ROUND(E395*F395,2)</f>
        <v>0</v>
      </c>
      <c r="H395" s="166">
        <v>0</v>
      </c>
      <c r="I395" s="166">
        <f>ROUND(E395*H395,2)</f>
        <v>0</v>
      </c>
      <c r="J395" s="166">
        <v>16</v>
      </c>
      <c r="K395" s="166">
        <f>ROUND(E395*J395,2)</f>
        <v>1240.8699999999999</v>
      </c>
      <c r="L395" s="166">
        <v>15</v>
      </c>
      <c r="M395" s="166">
        <f>G395*(1+L395/100)</f>
        <v>0</v>
      </c>
      <c r="N395" s="166">
        <v>0</v>
      </c>
      <c r="O395" s="166">
        <f>ROUND(E395*N395,2)</f>
        <v>0</v>
      </c>
      <c r="P395" s="166">
        <v>0</v>
      </c>
      <c r="Q395" s="166">
        <f>ROUND(E395*P395,2)</f>
        <v>0</v>
      </c>
      <c r="R395" s="166"/>
      <c r="S395" s="166" t="s">
        <v>141</v>
      </c>
      <c r="T395" s="166" t="s">
        <v>141</v>
      </c>
      <c r="U395" s="166">
        <v>0</v>
      </c>
      <c r="V395" s="166">
        <f>ROUND(E395*U395,2)</f>
        <v>0</v>
      </c>
      <c r="W395" s="166"/>
      <c r="X395" s="166" t="s">
        <v>543</v>
      </c>
      <c r="Y395" s="161"/>
      <c r="Z395" s="161"/>
      <c r="AA395" s="161"/>
      <c r="AB395" s="161"/>
      <c r="AC395" s="161"/>
      <c r="AD395" s="161"/>
      <c r="AE395" s="161"/>
      <c r="AF395" s="161"/>
      <c r="AG395" s="161" t="s">
        <v>544</v>
      </c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</row>
    <row r="396" spans="1:60" outlineLevel="1" x14ac:dyDescent="0.2">
      <c r="A396" s="184">
        <v>147</v>
      </c>
      <c r="B396" s="185" t="s">
        <v>551</v>
      </c>
      <c r="C396" s="193" t="s">
        <v>552</v>
      </c>
      <c r="D396" s="186" t="s">
        <v>140</v>
      </c>
      <c r="E396" s="187">
        <v>3.8777300000000001</v>
      </c>
      <c r="F396" s="188"/>
      <c r="G396" s="189">
        <f>ROUND(E396*F396,2)</f>
        <v>0</v>
      </c>
      <c r="H396" s="166">
        <v>0</v>
      </c>
      <c r="I396" s="166">
        <f>ROUND(E396*H396,2)</f>
        <v>0</v>
      </c>
      <c r="J396" s="166">
        <v>331</v>
      </c>
      <c r="K396" s="166">
        <f>ROUND(E396*J396,2)</f>
        <v>1283.53</v>
      </c>
      <c r="L396" s="166">
        <v>15</v>
      </c>
      <c r="M396" s="166">
        <f>G396*(1+L396/100)</f>
        <v>0</v>
      </c>
      <c r="N396" s="166">
        <v>0</v>
      </c>
      <c r="O396" s="166">
        <f>ROUND(E396*N396,2)</f>
        <v>0</v>
      </c>
      <c r="P396" s="166">
        <v>0</v>
      </c>
      <c r="Q396" s="166">
        <f>ROUND(E396*P396,2)</f>
        <v>0</v>
      </c>
      <c r="R396" s="166"/>
      <c r="S396" s="166" t="s">
        <v>141</v>
      </c>
      <c r="T396" s="166" t="s">
        <v>141</v>
      </c>
      <c r="U396" s="166">
        <v>0.94199999999999995</v>
      </c>
      <c r="V396" s="166">
        <f>ROUND(E396*U396,2)</f>
        <v>3.65</v>
      </c>
      <c r="W396" s="166"/>
      <c r="X396" s="166" t="s">
        <v>543</v>
      </c>
      <c r="Y396" s="161"/>
      <c r="Z396" s="161"/>
      <c r="AA396" s="161"/>
      <c r="AB396" s="161"/>
      <c r="AC396" s="161"/>
      <c r="AD396" s="161"/>
      <c r="AE396" s="161"/>
      <c r="AF396" s="161"/>
      <c r="AG396" s="161" t="s">
        <v>544</v>
      </c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</row>
    <row r="397" spans="1:60" outlineLevel="1" x14ac:dyDescent="0.2">
      <c r="A397" s="184">
        <v>148</v>
      </c>
      <c r="B397" s="185" t="s">
        <v>553</v>
      </c>
      <c r="C397" s="193" t="s">
        <v>554</v>
      </c>
      <c r="D397" s="186" t="s">
        <v>140</v>
      </c>
      <c r="E397" s="187">
        <v>11.633179999999999</v>
      </c>
      <c r="F397" s="188"/>
      <c r="G397" s="189">
        <f>ROUND(E397*F397,2)</f>
        <v>0</v>
      </c>
      <c r="H397" s="166">
        <v>0</v>
      </c>
      <c r="I397" s="166">
        <f>ROUND(E397*H397,2)</f>
        <v>0</v>
      </c>
      <c r="J397" s="166">
        <v>36.9</v>
      </c>
      <c r="K397" s="166">
        <f>ROUND(E397*J397,2)</f>
        <v>429.26</v>
      </c>
      <c r="L397" s="166">
        <v>15</v>
      </c>
      <c r="M397" s="166">
        <f>G397*(1+L397/100)</f>
        <v>0</v>
      </c>
      <c r="N397" s="166">
        <v>0</v>
      </c>
      <c r="O397" s="166">
        <f>ROUND(E397*N397,2)</f>
        <v>0</v>
      </c>
      <c r="P397" s="166">
        <v>0</v>
      </c>
      <c r="Q397" s="166">
        <f>ROUND(E397*P397,2)</f>
        <v>0</v>
      </c>
      <c r="R397" s="166"/>
      <c r="S397" s="166" t="s">
        <v>141</v>
      </c>
      <c r="T397" s="166" t="s">
        <v>141</v>
      </c>
      <c r="U397" s="166">
        <v>0.105</v>
      </c>
      <c r="V397" s="166">
        <f>ROUND(E397*U397,2)</f>
        <v>1.22</v>
      </c>
      <c r="W397" s="166"/>
      <c r="X397" s="166" t="s">
        <v>543</v>
      </c>
      <c r="Y397" s="161"/>
      <c r="Z397" s="161"/>
      <c r="AA397" s="161"/>
      <c r="AB397" s="161"/>
      <c r="AC397" s="161"/>
      <c r="AD397" s="161"/>
      <c r="AE397" s="161"/>
      <c r="AF397" s="161"/>
      <c r="AG397" s="161" t="s">
        <v>544</v>
      </c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</row>
    <row r="398" spans="1:60" outlineLevel="1" x14ac:dyDescent="0.2">
      <c r="A398" s="178">
        <v>149</v>
      </c>
      <c r="B398" s="179" t="s">
        <v>555</v>
      </c>
      <c r="C398" s="191" t="s">
        <v>556</v>
      </c>
      <c r="D398" s="180" t="s">
        <v>140</v>
      </c>
      <c r="E398" s="181">
        <v>3.8777300000000001</v>
      </c>
      <c r="F398" s="182"/>
      <c r="G398" s="183">
        <f>ROUND(E398*F398,2)</f>
        <v>0</v>
      </c>
      <c r="H398" s="166">
        <v>0</v>
      </c>
      <c r="I398" s="166">
        <f>ROUND(E398*H398,2)</f>
        <v>0</v>
      </c>
      <c r="J398" s="166">
        <v>300</v>
      </c>
      <c r="K398" s="166">
        <f>ROUND(E398*J398,2)</f>
        <v>1163.32</v>
      </c>
      <c r="L398" s="166">
        <v>15</v>
      </c>
      <c r="M398" s="166">
        <f>G398*(1+L398/100)</f>
        <v>0</v>
      </c>
      <c r="N398" s="166">
        <v>0</v>
      </c>
      <c r="O398" s="166">
        <f>ROUND(E398*N398,2)</f>
        <v>0</v>
      </c>
      <c r="P398" s="166">
        <v>0</v>
      </c>
      <c r="Q398" s="166">
        <f>ROUND(E398*P398,2)</f>
        <v>0</v>
      </c>
      <c r="R398" s="166"/>
      <c r="S398" s="166" t="s">
        <v>557</v>
      </c>
      <c r="T398" s="166" t="s">
        <v>557</v>
      </c>
      <c r="U398" s="166">
        <v>0</v>
      </c>
      <c r="V398" s="166">
        <f>ROUND(E398*U398,2)</f>
        <v>0</v>
      </c>
      <c r="W398" s="166"/>
      <c r="X398" s="166" t="s">
        <v>543</v>
      </c>
      <c r="Y398" s="161"/>
      <c r="Z398" s="161"/>
      <c r="AA398" s="161"/>
      <c r="AB398" s="161"/>
      <c r="AC398" s="161"/>
      <c r="AD398" s="161"/>
      <c r="AE398" s="161"/>
      <c r="AF398" s="161"/>
      <c r="AG398" s="161" t="s">
        <v>544</v>
      </c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</row>
    <row r="399" spans="1:60" x14ac:dyDescent="0.2">
      <c r="A399" s="3"/>
      <c r="B399" s="4"/>
      <c r="C399" s="196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AE399">
        <v>15</v>
      </c>
      <c r="AF399">
        <v>21</v>
      </c>
      <c r="AG399" t="s">
        <v>112</v>
      </c>
    </row>
    <row r="400" spans="1:60" x14ac:dyDescent="0.2">
      <c r="C400" s="197"/>
      <c r="D400" s="10"/>
      <c r="AG400" t="s">
        <v>558</v>
      </c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398" xr:uid="{A6EA1A8D-08A8-4416-8FC3-5CC2DD28F310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DC7E-3525-4E4F-A8F3-2F51B54A2EC9}">
  <sheetPr>
    <outlinePr summaryBelow="0"/>
  </sheetPr>
  <dimension ref="A1:BH5000"/>
  <sheetViews>
    <sheetView workbookViewId="0">
      <pane ySplit="7" topLeftCell="A8" activePane="bottomLeft" state="frozen"/>
      <selection pane="bottomLeft" activeCell="Z13" sqref="Z13"/>
    </sheetView>
  </sheetViews>
  <sheetFormatPr defaultRowHeight="12.75" outlineLevelRow="1" x14ac:dyDescent="0.2"/>
  <cols>
    <col min="1" max="1" width="3.42578125" customWidth="1"/>
    <col min="2" max="2" width="12.5703125" style="145" customWidth="1"/>
    <col min="3" max="3" width="38.28515625" style="14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6" t="s">
        <v>7</v>
      </c>
      <c r="B1" s="146"/>
      <c r="C1" s="146"/>
      <c r="D1" s="146"/>
      <c r="E1" s="146"/>
      <c r="F1" s="146"/>
      <c r="G1" s="146"/>
      <c r="AG1" t="s">
        <v>100</v>
      </c>
    </row>
    <row r="2" spans="1:60" ht="24.95" customHeight="1" x14ac:dyDescent="0.2">
      <c r="A2" s="147" t="s">
        <v>8</v>
      </c>
      <c r="B2" s="44" t="s">
        <v>37</v>
      </c>
      <c r="C2" s="150" t="s">
        <v>38</v>
      </c>
      <c r="D2" s="148"/>
      <c r="E2" s="148"/>
      <c r="F2" s="148"/>
      <c r="G2" s="149"/>
      <c r="AG2" t="s">
        <v>101</v>
      </c>
    </row>
    <row r="3" spans="1:60" ht="24.95" customHeight="1" x14ac:dyDescent="0.2">
      <c r="A3" s="147" t="s">
        <v>9</v>
      </c>
      <c r="B3" s="44" t="s">
        <v>40</v>
      </c>
      <c r="C3" s="150" t="s">
        <v>41</v>
      </c>
      <c r="D3" s="148"/>
      <c r="E3" s="148"/>
      <c r="F3" s="148"/>
      <c r="G3" s="149"/>
      <c r="AC3" s="145" t="s">
        <v>101</v>
      </c>
      <c r="AG3" t="s">
        <v>102</v>
      </c>
    </row>
    <row r="4" spans="1:60" ht="24.95" customHeight="1" x14ac:dyDescent="0.2">
      <c r="A4" s="151" t="s">
        <v>10</v>
      </c>
      <c r="B4" s="152" t="s">
        <v>42</v>
      </c>
      <c r="C4" s="153" t="s">
        <v>44</v>
      </c>
      <c r="D4" s="154"/>
      <c r="E4" s="154"/>
      <c r="F4" s="154"/>
      <c r="G4" s="155"/>
      <c r="AG4" t="s">
        <v>103</v>
      </c>
    </row>
    <row r="5" spans="1:60" x14ac:dyDescent="0.2">
      <c r="D5" s="10"/>
    </row>
    <row r="6" spans="1:60" ht="38.25" x14ac:dyDescent="0.2">
      <c r="A6" s="157" t="s">
        <v>104</v>
      </c>
      <c r="B6" s="159" t="s">
        <v>105</v>
      </c>
      <c r="C6" s="159" t="s">
        <v>106</v>
      </c>
      <c r="D6" s="158" t="s">
        <v>107</v>
      </c>
      <c r="E6" s="157" t="s">
        <v>108</v>
      </c>
      <c r="F6" s="156" t="s">
        <v>109</v>
      </c>
      <c r="G6" s="157" t="s">
        <v>26</v>
      </c>
      <c r="H6" s="160" t="s">
        <v>27</v>
      </c>
      <c r="I6" s="160" t="s">
        <v>110</v>
      </c>
      <c r="J6" s="160" t="s">
        <v>28</v>
      </c>
      <c r="K6" s="160" t="s">
        <v>111</v>
      </c>
      <c r="L6" s="160" t="s">
        <v>112</v>
      </c>
      <c r="M6" s="160" t="s">
        <v>113</v>
      </c>
      <c r="N6" s="160" t="s">
        <v>114</v>
      </c>
      <c r="O6" s="160" t="s">
        <v>115</v>
      </c>
      <c r="P6" s="160" t="s">
        <v>116</v>
      </c>
      <c r="Q6" s="160" t="s">
        <v>117</v>
      </c>
      <c r="R6" s="160" t="s">
        <v>118</v>
      </c>
      <c r="S6" s="160" t="s">
        <v>119</v>
      </c>
      <c r="T6" s="160" t="s">
        <v>120</v>
      </c>
      <c r="U6" s="160" t="s">
        <v>121</v>
      </c>
      <c r="V6" s="160" t="s">
        <v>122</v>
      </c>
      <c r="W6" s="160" t="s">
        <v>123</v>
      </c>
      <c r="X6" s="160" t="s">
        <v>124</v>
      </c>
    </row>
    <row r="7" spans="1:60" hidden="1" x14ac:dyDescent="0.2">
      <c r="A7" s="3"/>
      <c r="B7" s="4"/>
      <c r="C7" s="4"/>
      <c r="D7" s="6"/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60" x14ac:dyDescent="0.2">
      <c r="A8" s="172" t="s">
        <v>125</v>
      </c>
      <c r="B8" s="173" t="s">
        <v>99</v>
      </c>
      <c r="C8" s="190" t="s">
        <v>25</v>
      </c>
      <c r="D8" s="174"/>
      <c r="E8" s="175"/>
      <c r="F8" s="176"/>
      <c r="G8" s="177">
        <f>SUMIF(AG9:AG16,"&lt;&gt;NOR",G9:G16)</f>
        <v>0</v>
      </c>
      <c r="H8" s="171"/>
      <c r="I8" s="171">
        <f>SUM(I9:I16)</f>
        <v>0</v>
      </c>
      <c r="J8" s="171"/>
      <c r="K8" s="171">
        <f>SUM(K9:K16)</f>
        <v>14300</v>
      </c>
      <c r="L8" s="171"/>
      <c r="M8" s="171">
        <f>SUM(M9:M16)</f>
        <v>0</v>
      </c>
      <c r="N8" s="171"/>
      <c r="O8" s="171">
        <f>SUM(O9:O16)</f>
        <v>0</v>
      </c>
      <c r="P8" s="171"/>
      <c r="Q8" s="171">
        <f>SUM(Q9:Q16)</f>
        <v>0</v>
      </c>
      <c r="R8" s="171"/>
      <c r="S8" s="171"/>
      <c r="T8" s="171"/>
      <c r="U8" s="171"/>
      <c r="V8" s="171">
        <f>SUM(V9:V16)</f>
        <v>0</v>
      </c>
      <c r="W8" s="171"/>
      <c r="X8" s="171"/>
      <c r="AG8" t="s">
        <v>126</v>
      </c>
    </row>
    <row r="9" spans="1:60" outlineLevel="1" x14ac:dyDescent="0.2">
      <c r="A9" s="184">
        <v>1</v>
      </c>
      <c r="B9" s="185" t="s">
        <v>559</v>
      </c>
      <c r="C9" s="193" t="s">
        <v>560</v>
      </c>
      <c r="D9" s="186" t="s">
        <v>561</v>
      </c>
      <c r="E9" s="187">
        <v>1</v>
      </c>
      <c r="F9" s="188"/>
      <c r="G9" s="189">
        <f>ROUND(E9*F9,2)</f>
        <v>0</v>
      </c>
      <c r="H9" s="166">
        <v>0</v>
      </c>
      <c r="I9" s="166">
        <f>ROUND(E9*H9,2)</f>
        <v>0</v>
      </c>
      <c r="J9" s="166">
        <v>3000</v>
      </c>
      <c r="K9" s="166">
        <f>ROUND(E9*J9,2)</f>
        <v>3000</v>
      </c>
      <c r="L9" s="166">
        <v>15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/>
      <c r="S9" s="166" t="s">
        <v>141</v>
      </c>
      <c r="T9" s="166" t="s">
        <v>169</v>
      </c>
      <c r="U9" s="166">
        <v>0</v>
      </c>
      <c r="V9" s="166">
        <f>ROUND(E9*U9,2)</f>
        <v>0</v>
      </c>
      <c r="W9" s="166"/>
      <c r="X9" s="166" t="s">
        <v>562</v>
      </c>
      <c r="Y9" s="161"/>
      <c r="Z9" s="161"/>
      <c r="AA9" s="161"/>
      <c r="AB9" s="161"/>
      <c r="AC9" s="161"/>
      <c r="AD9" s="161"/>
      <c r="AE9" s="161"/>
      <c r="AF9" s="161"/>
      <c r="AG9" s="161" t="s">
        <v>563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84">
        <v>2</v>
      </c>
      <c r="B10" s="185" t="s">
        <v>564</v>
      </c>
      <c r="C10" s="193" t="s">
        <v>565</v>
      </c>
      <c r="D10" s="186" t="s">
        <v>561</v>
      </c>
      <c r="E10" s="187">
        <v>1</v>
      </c>
      <c r="F10" s="188"/>
      <c r="G10" s="189">
        <f>ROUND(E10*F10,2)</f>
        <v>0</v>
      </c>
      <c r="H10" s="166">
        <v>0</v>
      </c>
      <c r="I10" s="166">
        <f>ROUND(E10*H10,2)</f>
        <v>0</v>
      </c>
      <c r="J10" s="166">
        <v>1500</v>
      </c>
      <c r="K10" s="166">
        <f>ROUND(E10*J10,2)</f>
        <v>1500</v>
      </c>
      <c r="L10" s="166">
        <v>15</v>
      </c>
      <c r="M10" s="166">
        <f>G10*(1+L10/100)</f>
        <v>0</v>
      </c>
      <c r="N10" s="166">
        <v>0</v>
      </c>
      <c r="O10" s="166">
        <f>ROUND(E10*N10,2)</f>
        <v>0</v>
      </c>
      <c r="P10" s="166">
        <v>0</v>
      </c>
      <c r="Q10" s="166">
        <f>ROUND(E10*P10,2)</f>
        <v>0</v>
      </c>
      <c r="R10" s="166"/>
      <c r="S10" s="166" t="s">
        <v>141</v>
      </c>
      <c r="T10" s="166" t="s">
        <v>169</v>
      </c>
      <c r="U10" s="166">
        <v>0</v>
      </c>
      <c r="V10" s="166">
        <f>ROUND(E10*U10,2)</f>
        <v>0</v>
      </c>
      <c r="W10" s="166"/>
      <c r="X10" s="166" t="s">
        <v>562</v>
      </c>
      <c r="Y10" s="161"/>
      <c r="Z10" s="161"/>
      <c r="AA10" s="161"/>
      <c r="AB10" s="161"/>
      <c r="AC10" s="161"/>
      <c r="AD10" s="161"/>
      <c r="AE10" s="161"/>
      <c r="AF10" s="161"/>
      <c r="AG10" s="161" t="s">
        <v>563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84">
        <v>3</v>
      </c>
      <c r="B11" s="185" t="s">
        <v>566</v>
      </c>
      <c r="C11" s="193" t="s">
        <v>567</v>
      </c>
      <c r="D11" s="186" t="s">
        <v>561</v>
      </c>
      <c r="E11" s="187">
        <v>1</v>
      </c>
      <c r="F11" s="188"/>
      <c r="G11" s="189">
        <f>ROUND(E11*F11,2)</f>
        <v>0</v>
      </c>
      <c r="H11" s="166">
        <v>0</v>
      </c>
      <c r="I11" s="166">
        <f>ROUND(E11*H11,2)</f>
        <v>0</v>
      </c>
      <c r="J11" s="166">
        <v>1500</v>
      </c>
      <c r="K11" s="166">
        <f>ROUND(E11*J11,2)</f>
        <v>1500</v>
      </c>
      <c r="L11" s="166">
        <v>15</v>
      </c>
      <c r="M11" s="166">
        <f>G11*(1+L11/100)</f>
        <v>0</v>
      </c>
      <c r="N11" s="166">
        <v>0</v>
      </c>
      <c r="O11" s="166">
        <f>ROUND(E11*N11,2)</f>
        <v>0</v>
      </c>
      <c r="P11" s="166">
        <v>0</v>
      </c>
      <c r="Q11" s="166">
        <f>ROUND(E11*P11,2)</f>
        <v>0</v>
      </c>
      <c r="R11" s="166"/>
      <c r="S11" s="166" t="s">
        <v>141</v>
      </c>
      <c r="T11" s="166" t="s">
        <v>169</v>
      </c>
      <c r="U11" s="166">
        <v>0</v>
      </c>
      <c r="V11" s="166">
        <f>ROUND(E11*U11,2)</f>
        <v>0</v>
      </c>
      <c r="W11" s="166"/>
      <c r="X11" s="166" t="s">
        <v>562</v>
      </c>
      <c r="Y11" s="161"/>
      <c r="Z11" s="161"/>
      <c r="AA11" s="161"/>
      <c r="AB11" s="161"/>
      <c r="AC11" s="161"/>
      <c r="AD11" s="161"/>
      <c r="AE11" s="161"/>
      <c r="AF11" s="161"/>
      <c r="AG11" s="161" t="s">
        <v>563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84">
        <v>4</v>
      </c>
      <c r="B12" s="185" t="s">
        <v>568</v>
      </c>
      <c r="C12" s="193" t="s">
        <v>569</v>
      </c>
      <c r="D12" s="186" t="s">
        <v>561</v>
      </c>
      <c r="E12" s="187">
        <v>1</v>
      </c>
      <c r="F12" s="188"/>
      <c r="G12" s="189">
        <f>ROUND(E12*F12,2)</f>
        <v>0</v>
      </c>
      <c r="H12" s="166">
        <v>0</v>
      </c>
      <c r="I12" s="166">
        <f>ROUND(E12*H12,2)</f>
        <v>0</v>
      </c>
      <c r="J12" s="166">
        <v>1500</v>
      </c>
      <c r="K12" s="166">
        <f>ROUND(E12*J12,2)</f>
        <v>1500</v>
      </c>
      <c r="L12" s="166">
        <v>15</v>
      </c>
      <c r="M12" s="166">
        <f>G12*(1+L12/100)</f>
        <v>0</v>
      </c>
      <c r="N12" s="166">
        <v>0</v>
      </c>
      <c r="O12" s="166">
        <f>ROUND(E12*N12,2)</f>
        <v>0</v>
      </c>
      <c r="P12" s="166">
        <v>0</v>
      </c>
      <c r="Q12" s="166">
        <f>ROUND(E12*P12,2)</f>
        <v>0</v>
      </c>
      <c r="R12" s="166"/>
      <c r="S12" s="166" t="s">
        <v>141</v>
      </c>
      <c r="T12" s="166" t="s">
        <v>169</v>
      </c>
      <c r="U12" s="166">
        <v>0</v>
      </c>
      <c r="V12" s="166">
        <f>ROUND(E12*U12,2)</f>
        <v>0</v>
      </c>
      <c r="W12" s="166"/>
      <c r="X12" s="166" t="s">
        <v>562</v>
      </c>
      <c r="Y12" s="161"/>
      <c r="Z12" s="161"/>
      <c r="AA12" s="161"/>
      <c r="AB12" s="161"/>
      <c r="AC12" s="161"/>
      <c r="AD12" s="161"/>
      <c r="AE12" s="161"/>
      <c r="AF12" s="161"/>
      <c r="AG12" s="161" t="s">
        <v>563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84">
        <v>5</v>
      </c>
      <c r="B13" s="185" t="s">
        <v>570</v>
      </c>
      <c r="C13" s="193" t="s">
        <v>571</v>
      </c>
      <c r="D13" s="186" t="s">
        <v>561</v>
      </c>
      <c r="E13" s="187">
        <v>1</v>
      </c>
      <c r="F13" s="188"/>
      <c r="G13" s="189">
        <f>ROUND(E13*F13,2)</f>
        <v>0</v>
      </c>
      <c r="H13" s="166">
        <v>0</v>
      </c>
      <c r="I13" s="166">
        <f>ROUND(E13*H13,2)</f>
        <v>0</v>
      </c>
      <c r="J13" s="166">
        <v>500</v>
      </c>
      <c r="K13" s="166">
        <f>ROUND(E13*J13,2)</f>
        <v>500</v>
      </c>
      <c r="L13" s="166">
        <v>15</v>
      </c>
      <c r="M13" s="166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6"/>
      <c r="S13" s="166" t="s">
        <v>128</v>
      </c>
      <c r="T13" s="166" t="s">
        <v>169</v>
      </c>
      <c r="U13" s="166">
        <v>0</v>
      </c>
      <c r="V13" s="166">
        <f>ROUND(E13*U13,2)</f>
        <v>0</v>
      </c>
      <c r="W13" s="166"/>
      <c r="X13" s="166" t="s">
        <v>562</v>
      </c>
      <c r="Y13" s="161"/>
      <c r="Z13" s="161"/>
      <c r="AA13" s="161"/>
      <c r="AB13" s="161"/>
      <c r="AC13" s="161"/>
      <c r="AD13" s="161"/>
      <c r="AE13" s="161"/>
      <c r="AF13" s="161"/>
      <c r="AG13" s="161" t="s">
        <v>563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84">
        <v>6</v>
      </c>
      <c r="B14" s="185" t="s">
        <v>572</v>
      </c>
      <c r="C14" s="193" t="s">
        <v>573</v>
      </c>
      <c r="D14" s="186" t="s">
        <v>561</v>
      </c>
      <c r="E14" s="187">
        <v>1</v>
      </c>
      <c r="F14" s="188"/>
      <c r="G14" s="189">
        <f>ROUND(E14*F14,2)</f>
        <v>0</v>
      </c>
      <c r="H14" s="166">
        <v>0</v>
      </c>
      <c r="I14" s="166">
        <f>ROUND(E14*H14,2)</f>
        <v>0</v>
      </c>
      <c r="J14" s="166">
        <v>2000</v>
      </c>
      <c r="K14" s="166">
        <f>ROUND(E14*J14,2)</f>
        <v>2000</v>
      </c>
      <c r="L14" s="166">
        <v>15</v>
      </c>
      <c r="M14" s="166">
        <f>G14*(1+L14/100)</f>
        <v>0</v>
      </c>
      <c r="N14" s="166">
        <v>0</v>
      </c>
      <c r="O14" s="166">
        <f>ROUND(E14*N14,2)</f>
        <v>0</v>
      </c>
      <c r="P14" s="166">
        <v>0</v>
      </c>
      <c r="Q14" s="166">
        <f>ROUND(E14*P14,2)</f>
        <v>0</v>
      </c>
      <c r="R14" s="166"/>
      <c r="S14" s="166" t="s">
        <v>128</v>
      </c>
      <c r="T14" s="166" t="s">
        <v>169</v>
      </c>
      <c r="U14" s="166">
        <v>0</v>
      </c>
      <c r="V14" s="166">
        <f>ROUND(E14*U14,2)</f>
        <v>0</v>
      </c>
      <c r="W14" s="166"/>
      <c r="X14" s="166" t="s">
        <v>562</v>
      </c>
      <c r="Y14" s="161"/>
      <c r="Z14" s="161"/>
      <c r="AA14" s="161"/>
      <c r="AB14" s="161"/>
      <c r="AC14" s="161"/>
      <c r="AD14" s="161"/>
      <c r="AE14" s="161"/>
      <c r="AF14" s="161"/>
      <c r="AG14" s="161" t="s">
        <v>563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84">
        <v>7</v>
      </c>
      <c r="B15" s="185" t="s">
        <v>574</v>
      </c>
      <c r="C15" s="193" t="s">
        <v>575</v>
      </c>
      <c r="D15" s="186" t="s">
        <v>561</v>
      </c>
      <c r="E15" s="187">
        <v>1</v>
      </c>
      <c r="F15" s="188"/>
      <c r="G15" s="189">
        <f>ROUND(E15*F15,2)</f>
        <v>0</v>
      </c>
      <c r="H15" s="166">
        <v>0</v>
      </c>
      <c r="I15" s="166">
        <f>ROUND(E15*H15,2)</f>
        <v>0</v>
      </c>
      <c r="J15" s="166">
        <v>4000</v>
      </c>
      <c r="K15" s="166">
        <f>ROUND(E15*J15,2)</f>
        <v>4000</v>
      </c>
      <c r="L15" s="166">
        <v>15</v>
      </c>
      <c r="M15" s="166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6"/>
      <c r="S15" s="166" t="s">
        <v>128</v>
      </c>
      <c r="T15" s="166" t="s">
        <v>169</v>
      </c>
      <c r="U15" s="166">
        <v>0</v>
      </c>
      <c r="V15" s="166">
        <f>ROUND(E15*U15,2)</f>
        <v>0</v>
      </c>
      <c r="W15" s="166"/>
      <c r="X15" s="166" t="s">
        <v>562</v>
      </c>
      <c r="Y15" s="161"/>
      <c r="Z15" s="161"/>
      <c r="AA15" s="161"/>
      <c r="AB15" s="161"/>
      <c r="AC15" s="161"/>
      <c r="AD15" s="161"/>
      <c r="AE15" s="161"/>
      <c r="AF15" s="161"/>
      <c r="AG15" s="161" t="s">
        <v>563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78">
        <v>8</v>
      </c>
      <c r="B16" s="179" t="s">
        <v>576</v>
      </c>
      <c r="C16" s="191" t="s">
        <v>577</v>
      </c>
      <c r="D16" s="180" t="s">
        <v>561</v>
      </c>
      <c r="E16" s="181">
        <v>1</v>
      </c>
      <c r="F16" s="182"/>
      <c r="G16" s="183">
        <f>ROUND(E16*F16,2)</f>
        <v>0</v>
      </c>
      <c r="H16" s="166">
        <v>0</v>
      </c>
      <c r="I16" s="166">
        <f>ROUND(E16*H16,2)</f>
        <v>0</v>
      </c>
      <c r="J16" s="166">
        <v>300</v>
      </c>
      <c r="K16" s="166">
        <f>ROUND(E16*J16,2)</f>
        <v>300</v>
      </c>
      <c r="L16" s="166">
        <v>15</v>
      </c>
      <c r="M16" s="166">
        <f>G16*(1+L16/100)</f>
        <v>0</v>
      </c>
      <c r="N16" s="166">
        <v>0</v>
      </c>
      <c r="O16" s="166">
        <f>ROUND(E16*N16,2)</f>
        <v>0</v>
      </c>
      <c r="P16" s="166">
        <v>0</v>
      </c>
      <c r="Q16" s="166">
        <f>ROUND(E16*P16,2)</f>
        <v>0</v>
      </c>
      <c r="R16" s="166"/>
      <c r="S16" s="166" t="s">
        <v>128</v>
      </c>
      <c r="T16" s="166" t="s">
        <v>169</v>
      </c>
      <c r="U16" s="166">
        <v>0</v>
      </c>
      <c r="V16" s="166">
        <f>ROUND(E16*U16,2)</f>
        <v>0</v>
      </c>
      <c r="W16" s="166"/>
      <c r="X16" s="166" t="s">
        <v>562</v>
      </c>
      <c r="Y16" s="161"/>
      <c r="Z16" s="161"/>
      <c r="AA16" s="161"/>
      <c r="AB16" s="161"/>
      <c r="AC16" s="161"/>
      <c r="AD16" s="161"/>
      <c r="AE16" s="161"/>
      <c r="AF16" s="161"/>
      <c r="AG16" s="161" t="s">
        <v>563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33" x14ac:dyDescent="0.2">
      <c r="A17" s="3"/>
      <c r="B17" s="4"/>
      <c r="C17" s="19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112</v>
      </c>
    </row>
    <row r="18" spans="1:33" x14ac:dyDescent="0.2">
      <c r="C18" s="197"/>
      <c r="D18" s="10"/>
      <c r="AG18" t="s">
        <v>558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49</vt:i4>
      </vt:variant>
    </vt:vector>
  </HeadingPairs>
  <TitlesOfParts>
    <vt:vector size="54" baseType="lpstr">
      <vt:lpstr>Pokyny pro vyplnění</vt:lpstr>
      <vt:lpstr>Stavba</vt:lpstr>
      <vt:lpstr>VzorPolozky</vt:lpstr>
      <vt:lpstr>SO 01 Pol</vt:lpstr>
      <vt:lpstr>SO 01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Pol'!Názvy_tisku</vt:lpstr>
      <vt:lpstr>oadresa</vt:lpstr>
      <vt:lpstr>Stavba!Objednatel</vt:lpstr>
      <vt:lpstr>Stavba!Objekt</vt:lpstr>
      <vt:lpstr>'SO 01 P1'!Oblast_tisku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2022-09-09T08:48:20Z</dcterms:modified>
</cp:coreProperties>
</file>